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han Huang\Desktop\pagan manuscript0727\nature communications\"/>
    </mc:Choice>
  </mc:AlternateContent>
  <xr:revisionPtr revIDLastSave="0" documentId="13_ncr:1_{4385C63F-8A7A-4A83-94DC-EC07AA44E102}" xr6:coauthVersionLast="47" xr6:coauthVersionMax="47" xr10:uidLastSave="{00000000-0000-0000-0000-000000000000}"/>
  <bookViews>
    <workbookView xWindow="-108" yWindow="-108" windowWidth="30936" windowHeight="16896" tabRatio="799" firstSheet="1" activeTab="20" xr2:uid="{06189868-9040-48E2-A5FD-0FDC2CB1BDE3}"/>
  </bookViews>
  <sheets>
    <sheet name="Standard error" sheetId="30" r:id="rId1"/>
    <sheet name="Line 1" sheetId="1" r:id="rId2"/>
    <sheet name="Line 2" sheetId="2" r:id="rId3"/>
    <sheet name="Line 3" sheetId="3" r:id="rId4"/>
    <sheet name="line 4" sheetId="22" r:id="rId5"/>
    <sheet name="line 5" sheetId="24" r:id="rId6"/>
    <sheet name="line 6" sheetId="25" r:id="rId7"/>
    <sheet name="line 7" sheetId="26" r:id="rId8"/>
    <sheet name="line 8" sheetId="27" r:id="rId9"/>
    <sheet name="line 9" sheetId="41" r:id="rId10"/>
    <sheet name="line 10" sheetId="28" r:id="rId11"/>
    <sheet name="line 11" sheetId="45" r:id="rId12"/>
    <sheet name="line 12" sheetId="44" r:id="rId13"/>
    <sheet name="line 13" sheetId="34" r:id="rId14"/>
    <sheet name="line 14" sheetId="35" r:id="rId15"/>
    <sheet name="line 15" sheetId="36" r:id="rId16"/>
    <sheet name="line 16" sheetId="37" r:id="rId17"/>
    <sheet name="line 17" sheetId="38" r:id="rId18"/>
    <sheet name="line 18" sheetId="39" r:id="rId19"/>
    <sheet name="line 19" sheetId="40" r:id="rId20"/>
    <sheet name="line 20" sheetId="42" r:id="rId21"/>
    <sheet name="Results summary of timescales" sheetId="32" r:id="rId22"/>
    <sheet name="Model conditions in DIPRA" sheetId="6" r:id="rId23"/>
  </sheets>
  <definedNames>
    <definedName name="_xlnm._FilterDatabase" localSheetId="1" hidden="1">'Line 1'!$A$2:$P$2</definedName>
    <definedName name="_xlnm._FilterDatabase" localSheetId="2" hidden="1">'Line 2'!$A$2:$P$2</definedName>
    <definedName name="_xlnm._FilterDatabase" localSheetId="3" hidden="1">'Line 3'!$A$2:$P$2</definedName>
    <definedName name="_xlnm._FilterDatabase" localSheetId="21" hidden="1">'Results summary of timescales'!$A$2:$E$2</definedName>
    <definedName name="标样" localSheetId="1">'Line 1'!$B$2:$L$2</definedName>
    <definedName name="标样" localSheetId="10">'line 10'!$B$2:$L$2</definedName>
    <definedName name="标样" localSheetId="2">'Line 2'!$B$2:$L$2</definedName>
    <definedName name="标样" localSheetId="4">'line 4'!$B$2:$L$2</definedName>
    <definedName name="标样" localSheetId="5">'line 5'!$B$2:$L$2</definedName>
    <definedName name="标样" localSheetId="6">'line 6'!$B$2:$L$2</definedName>
    <definedName name="标样" localSheetId="7">'line 7'!$B$2:$L$2</definedName>
    <definedName name="标样" localSheetId="8">'line 8'!$B$2:$L$2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0" i="6" l="1"/>
  <c r="AI30" i="6"/>
  <c r="AH30" i="6"/>
  <c r="AJ28" i="6"/>
  <c r="AI28" i="6"/>
  <c r="AH28" i="6"/>
  <c r="AJ27" i="6"/>
  <c r="AI27" i="6"/>
  <c r="AH27" i="6"/>
  <c r="AJ25" i="6"/>
  <c r="AI25" i="6"/>
  <c r="AH25" i="6"/>
  <c r="D30" i="6" l="1"/>
  <c r="C30" i="6"/>
  <c r="B30" i="6"/>
  <c r="D28" i="6"/>
  <c r="C28" i="6"/>
  <c r="B28" i="6"/>
  <c r="D27" i="6"/>
  <c r="C27" i="6"/>
  <c r="B27" i="6"/>
  <c r="D25" i="6"/>
  <c r="C25" i="6"/>
  <c r="B25" i="6"/>
  <c r="L30" i="6"/>
  <c r="K30" i="6"/>
  <c r="J30" i="6"/>
  <c r="L28" i="6"/>
  <c r="K28" i="6"/>
  <c r="J28" i="6"/>
  <c r="L27" i="6"/>
  <c r="K27" i="6"/>
  <c r="J27" i="6"/>
  <c r="L25" i="6"/>
  <c r="K25" i="6"/>
  <c r="J25" i="6"/>
  <c r="AB30" i="6"/>
  <c r="AA30" i="6"/>
  <c r="Z30" i="6"/>
  <c r="AB28" i="6"/>
  <c r="AA28" i="6"/>
  <c r="Z28" i="6"/>
  <c r="AB27" i="6"/>
  <c r="AA27" i="6"/>
  <c r="Z27" i="6"/>
  <c r="AB25" i="6"/>
  <c r="AA25" i="6"/>
  <c r="Z25" i="6"/>
  <c r="AF30" i="6"/>
  <c r="AE30" i="6"/>
  <c r="AD30" i="6"/>
  <c r="AF28" i="6"/>
  <c r="AE28" i="6"/>
  <c r="AD28" i="6"/>
  <c r="AF27" i="6"/>
  <c r="AE27" i="6"/>
  <c r="AD27" i="6"/>
  <c r="AF25" i="6"/>
  <c r="AE25" i="6"/>
  <c r="AD25" i="6"/>
  <c r="AR30" i="6"/>
  <c r="AQ30" i="6"/>
  <c r="AP30" i="6"/>
  <c r="AR28" i="6"/>
  <c r="AQ28" i="6"/>
  <c r="AP28" i="6"/>
  <c r="AR27" i="6"/>
  <c r="AQ27" i="6"/>
  <c r="AP27" i="6"/>
  <c r="AR25" i="6"/>
  <c r="AQ25" i="6"/>
  <c r="AP25" i="6"/>
  <c r="BX30" i="6"/>
  <c r="BW30" i="6"/>
  <c r="BV30" i="6"/>
  <c r="BX28" i="6"/>
  <c r="BW28" i="6"/>
  <c r="BV28" i="6"/>
  <c r="BX27" i="6"/>
  <c r="BW27" i="6"/>
  <c r="BV27" i="6"/>
  <c r="BX25" i="6"/>
  <c r="BW25" i="6"/>
  <c r="BV25" i="6"/>
  <c r="CB30" i="6"/>
  <c r="CB28" i="6"/>
  <c r="CB27" i="6"/>
  <c r="CB25" i="6"/>
  <c r="CA30" i="6"/>
  <c r="CA28" i="6"/>
  <c r="CA27" i="6"/>
  <c r="CA25" i="6"/>
  <c r="BZ30" i="6"/>
  <c r="BZ28" i="6"/>
  <c r="BZ27" i="6"/>
  <c r="BZ25" i="6"/>
  <c r="Y3" i="40"/>
  <c r="Z3" i="40"/>
  <c r="Q41" i="45" l="1"/>
  <c r="R41" i="45"/>
  <c r="S41" i="45"/>
  <c r="T41" i="45"/>
  <c r="U41" i="45"/>
  <c r="V41" i="45"/>
  <c r="W41" i="45"/>
  <c r="X41" i="45"/>
  <c r="Q42" i="45"/>
  <c r="R42" i="45"/>
  <c r="S42" i="45"/>
  <c r="T42" i="45"/>
  <c r="U42" i="45"/>
  <c r="V42" i="45"/>
  <c r="W42" i="45"/>
  <c r="X42" i="45"/>
  <c r="L41" i="45"/>
  <c r="M41" i="45"/>
  <c r="N41" i="45"/>
  <c r="O41" i="45"/>
  <c r="L42" i="45"/>
  <c r="M42" i="45"/>
  <c r="N42" i="45"/>
  <c r="O42" i="45"/>
  <c r="X40" i="45"/>
  <c r="W40" i="45"/>
  <c r="V40" i="45"/>
  <c r="U40" i="45"/>
  <c r="T40" i="45"/>
  <c r="S40" i="45"/>
  <c r="R40" i="45"/>
  <c r="Q40" i="45"/>
  <c r="O40" i="45"/>
  <c r="N40" i="45"/>
  <c r="M40" i="45"/>
  <c r="L40" i="45"/>
  <c r="X39" i="45"/>
  <c r="W39" i="45"/>
  <c r="V39" i="45"/>
  <c r="U39" i="45"/>
  <c r="T39" i="45"/>
  <c r="S39" i="45"/>
  <c r="R39" i="45"/>
  <c r="Q39" i="45"/>
  <c r="O39" i="45"/>
  <c r="N39" i="45"/>
  <c r="M39" i="45"/>
  <c r="L39" i="45"/>
  <c r="X38" i="45"/>
  <c r="W38" i="45"/>
  <c r="V38" i="45"/>
  <c r="U38" i="45"/>
  <c r="T38" i="45"/>
  <c r="S38" i="45"/>
  <c r="R38" i="45"/>
  <c r="Q38" i="45"/>
  <c r="O38" i="45"/>
  <c r="N38" i="45"/>
  <c r="M38" i="45"/>
  <c r="L38" i="45"/>
  <c r="X37" i="45"/>
  <c r="W37" i="45"/>
  <c r="V37" i="45"/>
  <c r="U37" i="45"/>
  <c r="T37" i="45"/>
  <c r="S37" i="45"/>
  <c r="R37" i="45"/>
  <c r="Q37" i="45"/>
  <c r="O37" i="45"/>
  <c r="N37" i="45"/>
  <c r="M37" i="45"/>
  <c r="L37" i="45"/>
  <c r="X36" i="45"/>
  <c r="W36" i="45"/>
  <c r="V36" i="45"/>
  <c r="U36" i="45"/>
  <c r="T36" i="45"/>
  <c r="S36" i="45"/>
  <c r="R36" i="45"/>
  <c r="Q36" i="45"/>
  <c r="O36" i="45"/>
  <c r="N36" i="45"/>
  <c r="M36" i="45"/>
  <c r="L36" i="45"/>
  <c r="X35" i="45"/>
  <c r="W35" i="45"/>
  <c r="V35" i="45"/>
  <c r="U35" i="45"/>
  <c r="T35" i="45"/>
  <c r="S35" i="45"/>
  <c r="R35" i="45"/>
  <c r="Q35" i="45"/>
  <c r="O35" i="45"/>
  <c r="N35" i="45"/>
  <c r="M35" i="45"/>
  <c r="L35" i="45"/>
  <c r="X34" i="45"/>
  <c r="W34" i="45"/>
  <c r="V34" i="45"/>
  <c r="U34" i="45"/>
  <c r="T34" i="45"/>
  <c r="S34" i="45"/>
  <c r="R34" i="45"/>
  <c r="Q34" i="45"/>
  <c r="O34" i="45"/>
  <c r="N34" i="45"/>
  <c r="M34" i="45"/>
  <c r="L34" i="45"/>
  <c r="X33" i="45"/>
  <c r="W33" i="45"/>
  <c r="V33" i="45"/>
  <c r="U33" i="45"/>
  <c r="T33" i="45"/>
  <c r="S33" i="45"/>
  <c r="R33" i="45"/>
  <c r="Q33" i="45"/>
  <c r="O33" i="45"/>
  <c r="N33" i="45"/>
  <c r="M33" i="45"/>
  <c r="L33" i="45"/>
  <c r="X32" i="45"/>
  <c r="W32" i="45"/>
  <c r="V32" i="45"/>
  <c r="U32" i="45"/>
  <c r="T32" i="45"/>
  <c r="S32" i="45"/>
  <c r="R32" i="45"/>
  <c r="Q32" i="45"/>
  <c r="O32" i="45"/>
  <c r="N32" i="45"/>
  <c r="M32" i="45"/>
  <c r="L32" i="45"/>
  <c r="X31" i="45"/>
  <c r="W31" i="45"/>
  <c r="V31" i="45"/>
  <c r="U31" i="45"/>
  <c r="T31" i="45"/>
  <c r="S31" i="45"/>
  <c r="R31" i="45"/>
  <c r="Q31" i="45"/>
  <c r="O31" i="45"/>
  <c r="N31" i="45"/>
  <c r="M31" i="45"/>
  <c r="L31" i="45"/>
  <c r="X30" i="45"/>
  <c r="W30" i="45"/>
  <c r="V30" i="45"/>
  <c r="U30" i="45"/>
  <c r="T30" i="45"/>
  <c r="S30" i="45"/>
  <c r="R30" i="45"/>
  <c r="Q30" i="45"/>
  <c r="O30" i="45"/>
  <c r="N30" i="45"/>
  <c r="M30" i="45"/>
  <c r="L30" i="45"/>
  <c r="X29" i="45"/>
  <c r="W29" i="45"/>
  <c r="V29" i="45"/>
  <c r="U29" i="45"/>
  <c r="T29" i="45"/>
  <c r="S29" i="45"/>
  <c r="R29" i="45"/>
  <c r="Q29" i="45"/>
  <c r="O29" i="45"/>
  <c r="N29" i="45"/>
  <c r="M29" i="45"/>
  <c r="L29" i="45"/>
  <c r="X28" i="45"/>
  <c r="W28" i="45"/>
  <c r="V28" i="45"/>
  <c r="U28" i="45"/>
  <c r="T28" i="45"/>
  <c r="S28" i="45"/>
  <c r="R28" i="45"/>
  <c r="Q28" i="45"/>
  <c r="O28" i="45"/>
  <c r="N28" i="45"/>
  <c r="M28" i="45"/>
  <c r="L28" i="45"/>
  <c r="X27" i="45"/>
  <c r="W27" i="45"/>
  <c r="V27" i="45"/>
  <c r="U27" i="45"/>
  <c r="T27" i="45"/>
  <c r="S27" i="45"/>
  <c r="R27" i="45"/>
  <c r="Q27" i="45"/>
  <c r="O27" i="45"/>
  <c r="N27" i="45"/>
  <c r="M27" i="45"/>
  <c r="L27" i="45"/>
  <c r="X26" i="45"/>
  <c r="W26" i="45"/>
  <c r="V26" i="45"/>
  <c r="U26" i="45"/>
  <c r="T26" i="45"/>
  <c r="S26" i="45"/>
  <c r="R26" i="45"/>
  <c r="Q26" i="45"/>
  <c r="O26" i="45"/>
  <c r="N26" i="45"/>
  <c r="M26" i="45"/>
  <c r="L26" i="45"/>
  <c r="X25" i="45"/>
  <c r="W25" i="45"/>
  <c r="V25" i="45"/>
  <c r="U25" i="45"/>
  <c r="T25" i="45"/>
  <c r="S25" i="45"/>
  <c r="R25" i="45"/>
  <c r="Q25" i="45"/>
  <c r="O25" i="45"/>
  <c r="N25" i="45"/>
  <c r="M25" i="45"/>
  <c r="L25" i="45"/>
  <c r="X24" i="45"/>
  <c r="W24" i="45"/>
  <c r="V24" i="45"/>
  <c r="U24" i="45"/>
  <c r="T24" i="45"/>
  <c r="S24" i="45"/>
  <c r="R24" i="45"/>
  <c r="Q24" i="45"/>
  <c r="O24" i="45"/>
  <c r="N24" i="45"/>
  <c r="M24" i="45"/>
  <c r="L24" i="45"/>
  <c r="X23" i="45"/>
  <c r="W23" i="45"/>
  <c r="V23" i="45"/>
  <c r="U23" i="45"/>
  <c r="T23" i="45"/>
  <c r="S23" i="45"/>
  <c r="R23" i="45"/>
  <c r="Q23" i="45"/>
  <c r="O23" i="45"/>
  <c r="N23" i="45"/>
  <c r="M23" i="45"/>
  <c r="L23" i="45"/>
  <c r="X22" i="45"/>
  <c r="W22" i="45"/>
  <c r="V22" i="45"/>
  <c r="U22" i="45"/>
  <c r="T22" i="45"/>
  <c r="S22" i="45"/>
  <c r="R22" i="45"/>
  <c r="Q22" i="45"/>
  <c r="O22" i="45"/>
  <c r="N22" i="45"/>
  <c r="M22" i="45"/>
  <c r="L22" i="45"/>
  <c r="X21" i="45"/>
  <c r="W21" i="45"/>
  <c r="V21" i="45"/>
  <c r="U21" i="45"/>
  <c r="T21" i="45"/>
  <c r="S21" i="45"/>
  <c r="R21" i="45"/>
  <c r="Q21" i="45"/>
  <c r="O21" i="45"/>
  <c r="N21" i="45"/>
  <c r="M21" i="45"/>
  <c r="L21" i="45"/>
  <c r="X20" i="45"/>
  <c r="W20" i="45"/>
  <c r="V20" i="45"/>
  <c r="U20" i="45"/>
  <c r="T20" i="45"/>
  <c r="S20" i="45"/>
  <c r="R20" i="45"/>
  <c r="Q20" i="45"/>
  <c r="O20" i="45"/>
  <c r="N20" i="45"/>
  <c r="M20" i="45"/>
  <c r="L20" i="45"/>
  <c r="X19" i="45"/>
  <c r="W19" i="45"/>
  <c r="V19" i="45"/>
  <c r="U19" i="45"/>
  <c r="T19" i="45"/>
  <c r="S19" i="45"/>
  <c r="R19" i="45"/>
  <c r="Q19" i="45"/>
  <c r="O19" i="45"/>
  <c r="N19" i="45"/>
  <c r="M19" i="45"/>
  <c r="L19" i="45"/>
  <c r="X18" i="45"/>
  <c r="W18" i="45"/>
  <c r="V18" i="45"/>
  <c r="U18" i="45"/>
  <c r="T18" i="45"/>
  <c r="S18" i="45"/>
  <c r="R18" i="45"/>
  <c r="Q18" i="45"/>
  <c r="O18" i="45"/>
  <c r="N18" i="45"/>
  <c r="M18" i="45"/>
  <c r="L18" i="45"/>
  <c r="X17" i="45"/>
  <c r="W17" i="45"/>
  <c r="V17" i="45"/>
  <c r="U17" i="45"/>
  <c r="T17" i="45"/>
  <c r="S17" i="45"/>
  <c r="R17" i="45"/>
  <c r="Q17" i="45"/>
  <c r="O17" i="45"/>
  <c r="N17" i="45"/>
  <c r="M17" i="45"/>
  <c r="L17" i="45"/>
  <c r="X16" i="45"/>
  <c r="W16" i="45"/>
  <c r="V16" i="45"/>
  <c r="U16" i="45"/>
  <c r="T16" i="45"/>
  <c r="S16" i="45"/>
  <c r="R16" i="45"/>
  <c r="Q16" i="45"/>
  <c r="O16" i="45"/>
  <c r="N16" i="45"/>
  <c r="M16" i="45"/>
  <c r="L16" i="45"/>
  <c r="X15" i="45"/>
  <c r="W15" i="45"/>
  <c r="V15" i="45"/>
  <c r="U15" i="45"/>
  <c r="T15" i="45"/>
  <c r="S15" i="45"/>
  <c r="R15" i="45"/>
  <c r="Q15" i="45"/>
  <c r="O15" i="45"/>
  <c r="N15" i="45"/>
  <c r="M15" i="45"/>
  <c r="L15" i="45"/>
  <c r="X14" i="45"/>
  <c r="W14" i="45"/>
  <c r="V14" i="45"/>
  <c r="U14" i="45"/>
  <c r="T14" i="45"/>
  <c r="S14" i="45"/>
  <c r="R14" i="45"/>
  <c r="Q14" i="45"/>
  <c r="O14" i="45"/>
  <c r="N14" i="45"/>
  <c r="M14" i="45"/>
  <c r="L14" i="45"/>
  <c r="X13" i="45"/>
  <c r="W13" i="45"/>
  <c r="V13" i="45"/>
  <c r="U13" i="45"/>
  <c r="T13" i="45"/>
  <c r="S13" i="45"/>
  <c r="R13" i="45"/>
  <c r="Q13" i="45"/>
  <c r="O13" i="45"/>
  <c r="N13" i="45"/>
  <c r="M13" i="45"/>
  <c r="L13" i="45"/>
  <c r="X12" i="45"/>
  <c r="W12" i="45"/>
  <c r="V12" i="45"/>
  <c r="U12" i="45"/>
  <c r="T12" i="45"/>
  <c r="S12" i="45"/>
  <c r="R12" i="45"/>
  <c r="Q12" i="45"/>
  <c r="O12" i="45"/>
  <c r="N12" i="45"/>
  <c r="M12" i="45"/>
  <c r="L12" i="45"/>
  <c r="X11" i="45"/>
  <c r="W11" i="45"/>
  <c r="V11" i="45"/>
  <c r="U11" i="45"/>
  <c r="T11" i="45"/>
  <c r="S11" i="45"/>
  <c r="R11" i="45"/>
  <c r="Q11" i="45"/>
  <c r="O11" i="45"/>
  <c r="N11" i="45"/>
  <c r="M11" i="45"/>
  <c r="L11" i="45"/>
  <c r="X10" i="45"/>
  <c r="W10" i="45"/>
  <c r="V10" i="45"/>
  <c r="U10" i="45"/>
  <c r="T10" i="45"/>
  <c r="S10" i="45"/>
  <c r="R10" i="45"/>
  <c r="Q10" i="45"/>
  <c r="O10" i="45"/>
  <c r="N10" i="45"/>
  <c r="M10" i="45"/>
  <c r="L10" i="45"/>
  <c r="X9" i="45"/>
  <c r="W9" i="45"/>
  <c r="V9" i="45"/>
  <c r="U9" i="45"/>
  <c r="T9" i="45"/>
  <c r="S9" i="45"/>
  <c r="R9" i="45"/>
  <c r="Q9" i="45"/>
  <c r="O9" i="45"/>
  <c r="N9" i="45"/>
  <c r="M9" i="45"/>
  <c r="L9" i="45"/>
  <c r="X8" i="45"/>
  <c r="W8" i="45"/>
  <c r="V8" i="45"/>
  <c r="U8" i="45"/>
  <c r="T8" i="45"/>
  <c r="S8" i="45"/>
  <c r="R8" i="45"/>
  <c r="Q8" i="45"/>
  <c r="O8" i="45"/>
  <c r="N8" i="45"/>
  <c r="M8" i="45"/>
  <c r="L8" i="45"/>
  <c r="X7" i="45"/>
  <c r="W7" i="45"/>
  <c r="V7" i="45"/>
  <c r="U7" i="45"/>
  <c r="T7" i="45"/>
  <c r="S7" i="45"/>
  <c r="R7" i="45"/>
  <c r="Q7" i="45"/>
  <c r="O7" i="45"/>
  <c r="N7" i="45"/>
  <c r="M7" i="45"/>
  <c r="L7" i="45"/>
  <c r="X6" i="45"/>
  <c r="W6" i="45"/>
  <c r="V6" i="45"/>
  <c r="U6" i="45"/>
  <c r="T6" i="45"/>
  <c r="S6" i="45"/>
  <c r="R6" i="45"/>
  <c r="Q6" i="45"/>
  <c r="O6" i="45"/>
  <c r="N6" i="45"/>
  <c r="M6" i="45"/>
  <c r="L6" i="45"/>
  <c r="X5" i="45"/>
  <c r="W5" i="45"/>
  <c r="V5" i="45"/>
  <c r="U5" i="45"/>
  <c r="T5" i="45"/>
  <c r="S5" i="45"/>
  <c r="R5" i="45"/>
  <c r="Q5" i="45"/>
  <c r="O5" i="45"/>
  <c r="N5" i="45"/>
  <c r="M5" i="45"/>
  <c r="L5" i="45"/>
  <c r="X4" i="45"/>
  <c r="W4" i="45"/>
  <c r="V4" i="45"/>
  <c r="U4" i="45"/>
  <c r="T4" i="45"/>
  <c r="S4" i="45"/>
  <c r="R4" i="45"/>
  <c r="Q4" i="45"/>
  <c r="O4" i="45"/>
  <c r="N4" i="45"/>
  <c r="M4" i="45"/>
  <c r="L4" i="45"/>
  <c r="X3" i="45"/>
  <c r="W3" i="45"/>
  <c r="V3" i="45"/>
  <c r="U3" i="45"/>
  <c r="T3" i="45"/>
  <c r="S3" i="45"/>
  <c r="R3" i="45"/>
  <c r="Q3" i="45"/>
  <c r="O3" i="45"/>
  <c r="N3" i="45"/>
  <c r="M3" i="45"/>
  <c r="L3" i="45"/>
  <c r="L32" i="44"/>
  <c r="M32" i="44"/>
  <c r="N32" i="44"/>
  <c r="O32" i="44"/>
  <c r="Q32" i="44"/>
  <c r="R32" i="44"/>
  <c r="S32" i="44"/>
  <c r="T32" i="44"/>
  <c r="U32" i="44"/>
  <c r="V32" i="44"/>
  <c r="W32" i="44"/>
  <c r="X32" i="44"/>
  <c r="L33" i="44"/>
  <c r="M33" i="44"/>
  <c r="N33" i="44"/>
  <c r="O33" i="44"/>
  <c r="Q33" i="44"/>
  <c r="R33" i="44"/>
  <c r="S33" i="44"/>
  <c r="T33" i="44"/>
  <c r="U33" i="44"/>
  <c r="V33" i="44"/>
  <c r="W33" i="44"/>
  <c r="X33" i="44"/>
  <c r="L34" i="44"/>
  <c r="M34" i="44"/>
  <c r="N34" i="44"/>
  <c r="O34" i="44"/>
  <c r="Q34" i="44"/>
  <c r="R34" i="44"/>
  <c r="S34" i="44"/>
  <c r="T34" i="44"/>
  <c r="U34" i="44"/>
  <c r="V34" i="44"/>
  <c r="W34" i="44"/>
  <c r="X34" i="44"/>
  <c r="L35" i="44"/>
  <c r="M35" i="44"/>
  <c r="N35" i="44"/>
  <c r="O35" i="44"/>
  <c r="Q35" i="44"/>
  <c r="R35" i="44"/>
  <c r="S35" i="44"/>
  <c r="T35" i="44"/>
  <c r="U35" i="44"/>
  <c r="V35" i="44"/>
  <c r="W35" i="44"/>
  <c r="X35" i="44"/>
  <c r="L36" i="44"/>
  <c r="M36" i="44"/>
  <c r="N36" i="44"/>
  <c r="O36" i="44"/>
  <c r="Q36" i="44"/>
  <c r="R36" i="44"/>
  <c r="S36" i="44"/>
  <c r="T36" i="44"/>
  <c r="U36" i="44"/>
  <c r="V36" i="44"/>
  <c r="W36" i="44"/>
  <c r="X36" i="44"/>
  <c r="L37" i="44"/>
  <c r="M37" i="44"/>
  <c r="N37" i="44"/>
  <c r="O37" i="44"/>
  <c r="Q37" i="44"/>
  <c r="R37" i="44"/>
  <c r="S37" i="44"/>
  <c r="T37" i="44"/>
  <c r="U37" i="44"/>
  <c r="V37" i="44"/>
  <c r="W37" i="44"/>
  <c r="X37" i="44"/>
  <c r="L38" i="44"/>
  <c r="M38" i="44"/>
  <c r="N38" i="44"/>
  <c r="O38" i="44"/>
  <c r="Q38" i="44"/>
  <c r="R38" i="44"/>
  <c r="S38" i="44"/>
  <c r="T38" i="44"/>
  <c r="U38" i="44"/>
  <c r="V38" i="44"/>
  <c r="W38" i="44"/>
  <c r="X38" i="44"/>
  <c r="L39" i="44"/>
  <c r="M39" i="44"/>
  <c r="N39" i="44"/>
  <c r="O39" i="44"/>
  <c r="Q39" i="44"/>
  <c r="R39" i="44"/>
  <c r="S39" i="44"/>
  <c r="T39" i="44"/>
  <c r="U39" i="44"/>
  <c r="V39" i="44"/>
  <c r="W39" i="44"/>
  <c r="X39" i="44"/>
  <c r="L40" i="44"/>
  <c r="M40" i="44"/>
  <c r="N40" i="44"/>
  <c r="O40" i="44"/>
  <c r="Q40" i="44"/>
  <c r="R40" i="44"/>
  <c r="S40" i="44"/>
  <c r="T40" i="44"/>
  <c r="U40" i="44"/>
  <c r="V40" i="44"/>
  <c r="W40" i="44"/>
  <c r="X40" i="44"/>
  <c r="X31" i="44"/>
  <c r="W31" i="44"/>
  <c r="V31" i="44"/>
  <c r="U31" i="44"/>
  <c r="T31" i="44"/>
  <c r="S31" i="44"/>
  <c r="R31" i="44"/>
  <c r="Q31" i="44"/>
  <c r="O31" i="44"/>
  <c r="N31" i="44"/>
  <c r="M31" i="44"/>
  <c r="L31" i="44"/>
  <c r="X30" i="44"/>
  <c r="W30" i="44"/>
  <c r="V30" i="44"/>
  <c r="U30" i="44"/>
  <c r="T30" i="44"/>
  <c r="S30" i="44"/>
  <c r="R30" i="44"/>
  <c r="Q30" i="44"/>
  <c r="O30" i="44"/>
  <c r="N30" i="44"/>
  <c r="M30" i="44"/>
  <c r="L30" i="44"/>
  <c r="X29" i="44"/>
  <c r="W29" i="44"/>
  <c r="V29" i="44"/>
  <c r="U29" i="44"/>
  <c r="T29" i="44"/>
  <c r="S29" i="44"/>
  <c r="R29" i="44"/>
  <c r="Q29" i="44"/>
  <c r="O29" i="44"/>
  <c r="N29" i="44"/>
  <c r="M29" i="44"/>
  <c r="L29" i="44"/>
  <c r="X28" i="44"/>
  <c r="W28" i="44"/>
  <c r="V28" i="44"/>
  <c r="U28" i="44"/>
  <c r="T28" i="44"/>
  <c r="S28" i="44"/>
  <c r="R28" i="44"/>
  <c r="Q28" i="44"/>
  <c r="O28" i="44"/>
  <c r="N28" i="44"/>
  <c r="M28" i="44"/>
  <c r="L28" i="44"/>
  <c r="X27" i="44"/>
  <c r="W27" i="44"/>
  <c r="V27" i="44"/>
  <c r="U27" i="44"/>
  <c r="T27" i="44"/>
  <c r="S27" i="44"/>
  <c r="R27" i="44"/>
  <c r="Q27" i="44"/>
  <c r="O27" i="44"/>
  <c r="N27" i="44"/>
  <c r="M27" i="44"/>
  <c r="L27" i="44"/>
  <c r="X26" i="44"/>
  <c r="W26" i="44"/>
  <c r="V26" i="44"/>
  <c r="U26" i="44"/>
  <c r="T26" i="44"/>
  <c r="S26" i="44"/>
  <c r="R26" i="44"/>
  <c r="Q26" i="44"/>
  <c r="O26" i="44"/>
  <c r="N26" i="44"/>
  <c r="M26" i="44"/>
  <c r="L26" i="44"/>
  <c r="X25" i="44"/>
  <c r="W25" i="44"/>
  <c r="V25" i="44"/>
  <c r="U25" i="44"/>
  <c r="T25" i="44"/>
  <c r="S25" i="44"/>
  <c r="R25" i="44"/>
  <c r="Q25" i="44"/>
  <c r="O25" i="44"/>
  <c r="N25" i="44"/>
  <c r="M25" i="44"/>
  <c r="L25" i="44"/>
  <c r="X24" i="44"/>
  <c r="W24" i="44"/>
  <c r="V24" i="44"/>
  <c r="U24" i="44"/>
  <c r="T24" i="44"/>
  <c r="S24" i="44"/>
  <c r="R24" i="44"/>
  <c r="Q24" i="44"/>
  <c r="O24" i="44"/>
  <c r="N24" i="44"/>
  <c r="M24" i="44"/>
  <c r="L24" i="44"/>
  <c r="X23" i="44"/>
  <c r="W23" i="44"/>
  <c r="V23" i="44"/>
  <c r="U23" i="44"/>
  <c r="T23" i="44"/>
  <c r="S23" i="44"/>
  <c r="R23" i="44"/>
  <c r="Q23" i="44"/>
  <c r="O23" i="44"/>
  <c r="N23" i="44"/>
  <c r="M23" i="44"/>
  <c r="L23" i="44"/>
  <c r="X22" i="44"/>
  <c r="W22" i="44"/>
  <c r="V22" i="44"/>
  <c r="U22" i="44"/>
  <c r="T22" i="44"/>
  <c r="S22" i="44"/>
  <c r="R22" i="44"/>
  <c r="Q22" i="44"/>
  <c r="O22" i="44"/>
  <c r="N22" i="44"/>
  <c r="M22" i="44"/>
  <c r="L22" i="44"/>
  <c r="X21" i="44"/>
  <c r="W21" i="44"/>
  <c r="V21" i="44"/>
  <c r="U21" i="44"/>
  <c r="T21" i="44"/>
  <c r="S21" i="44"/>
  <c r="R21" i="44"/>
  <c r="Q21" i="44"/>
  <c r="O21" i="44"/>
  <c r="N21" i="44"/>
  <c r="M21" i="44"/>
  <c r="L21" i="44"/>
  <c r="X20" i="44"/>
  <c r="W20" i="44"/>
  <c r="V20" i="44"/>
  <c r="U20" i="44"/>
  <c r="T20" i="44"/>
  <c r="S20" i="44"/>
  <c r="R20" i="44"/>
  <c r="Q20" i="44"/>
  <c r="O20" i="44"/>
  <c r="N20" i="44"/>
  <c r="M20" i="44"/>
  <c r="L20" i="44"/>
  <c r="X19" i="44"/>
  <c r="W19" i="44"/>
  <c r="V19" i="44"/>
  <c r="U19" i="44"/>
  <c r="T19" i="44"/>
  <c r="S19" i="44"/>
  <c r="R19" i="44"/>
  <c r="Q19" i="44"/>
  <c r="O19" i="44"/>
  <c r="N19" i="44"/>
  <c r="M19" i="44"/>
  <c r="L19" i="44"/>
  <c r="X18" i="44"/>
  <c r="W18" i="44"/>
  <c r="V18" i="44"/>
  <c r="U18" i="44"/>
  <c r="T18" i="44"/>
  <c r="S18" i="44"/>
  <c r="R18" i="44"/>
  <c r="Q18" i="44"/>
  <c r="O18" i="44"/>
  <c r="N18" i="44"/>
  <c r="M18" i="44"/>
  <c r="L18" i="44"/>
  <c r="X17" i="44"/>
  <c r="W17" i="44"/>
  <c r="V17" i="44"/>
  <c r="U17" i="44"/>
  <c r="T17" i="44"/>
  <c r="S17" i="44"/>
  <c r="R17" i="44"/>
  <c r="Q17" i="44"/>
  <c r="O17" i="44"/>
  <c r="N17" i="44"/>
  <c r="M17" i="44"/>
  <c r="L17" i="44"/>
  <c r="X16" i="44"/>
  <c r="W16" i="44"/>
  <c r="V16" i="44"/>
  <c r="U16" i="44"/>
  <c r="T16" i="44"/>
  <c r="S16" i="44"/>
  <c r="R16" i="44"/>
  <c r="Q16" i="44"/>
  <c r="O16" i="44"/>
  <c r="N16" i="44"/>
  <c r="M16" i="44"/>
  <c r="L16" i="44"/>
  <c r="X15" i="44"/>
  <c r="W15" i="44"/>
  <c r="V15" i="44"/>
  <c r="U15" i="44"/>
  <c r="T15" i="44"/>
  <c r="S15" i="44"/>
  <c r="R15" i="44"/>
  <c r="Q15" i="44"/>
  <c r="O15" i="44"/>
  <c r="N15" i="44"/>
  <c r="M15" i="44"/>
  <c r="L15" i="44"/>
  <c r="X14" i="44"/>
  <c r="W14" i="44"/>
  <c r="V14" i="44"/>
  <c r="U14" i="44"/>
  <c r="T14" i="44"/>
  <c r="S14" i="44"/>
  <c r="R14" i="44"/>
  <c r="Q14" i="44"/>
  <c r="O14" i="44"/>
  <c r="N14" i="44"/>
  <c r="M14" i="44"/>
  <c r="L14" i="44"/>
  <c r="X13" i="44"/>
  <c r="W13" i="44"/>
  <c r="V13" i="44"/>
  <c r="U13" i="44"/>
  <c r="T13" i="44"/>
  <c r="S13" i="44"/>
  <c r="R13" i="44"/>
  <c r="Q13" i="44"/>
  <c r="O13" i="44"/>
  <c r="N13" i="44"/>
  <c r="M13" i="44"/>
  <c r="L13" i="44"/>
  <c r="X12" i="44"/>
  <c r="W12" i="44"/>
  <c r="V12" i="44"/>
  <c r="U12" i="44"/>
  <c r="T12" i="44"/>
  <c r="S12" i="44"/>
  <c r="R12" i="44"/>
  <c r="Q12" i="44"/>
  <c r="O12" i="44"/>
  <c r="N12" i="44"/>
  <c r="M12" i="44"/>
  <c r="L12" i="44"/>
  <c r="X11" i="44"/>
  <c r="W11" i="44"/>
  <c r="V11" i="44"/>
  <c r="U11" i="44"/>
  <c r="T11" i="44"/>
  <c r="S11" i="44"/>
  <c r="R11" i="44"/>
  <c r="Q11" i="44"/>
  <c r="O11" i="44"/>
  <c r="N11" i="44"/>
  <c r="M11" i="44"/>
  <c r="L11" i="44"/>
  <c r="X10" i="44"/>
  <c r="W10" i="44"/>
  <c r="V10" i="44"/>
  <c r="U10" i="44"/>
  <c r="T10" i="44"/>
  <c r="S10" i="44"/>
  <c r="R10" i="44"/>
  <c r="Q10" i="44"/>
  <c r="O10" i="44"/>
  <c r="N10" i="44"/>
  <c r="M10" i="44"/>
  <c r="L10" i="44"/>
  <c r="X9" i="44"/>
  <c r="W9" i="44"/>
  <c r="V9" i="44"/>
  <c r="U9" i="44"/>
  <c r="T9" i="44"/>
  <c r="S9" i="44"/>
  <c r="R9" i="44"/>
  <c r="Q9" i="44"/>
  <c r="O9" i="44"/>
  <c r="N9" i="44"/>
  <c r="M9" i="44"/>
  <c r="L9" i="44"/>
  <c r="X8" i="44"/>
  <c r="W8" i="44"/>
  <c r="V8" i="44"/>
  <c r="U8" i="44"/>
  <c r="T8" i="44"/>
  <c r="S8" i="44"/>
  <c r="R8" i="44"/>
  <c r="Q8" i="44"/>
  <c r="O8" i="44"/>
  <c r="N8" i="44"/>
  <c r="M8" i="44"/>
  <c r="L8" i="44"/>
  <c r="X7" i="44"/>
  <c r="W7" i="44"/>
  <c r="V7" i="44"/>
  <c r="U7" i="44"/>
  <c r="T7" i="44"/>
  <c r="S7" i="44"/>
  <c r="R7" i="44"/>
  <c r="Q7" i="44"/>
  <c r="O7" i="44"/>
  <c r="N7" i="44"/>
  <c r="M7" i="44"/>
  <c r="L7" i="44"/>
  <c r="X6" i="44"/>
  <c r="W6" i="44"/>
  <c r="V6" i="44"/>
  <c r="U6" i="44"/>
  <c r="T6" i="44"/>
  <c r="S6" i="44"/>
  <c r="R6" i="44"/>
  <c r="Q6" i="44"/>
  <c r="O6" i="44"/>
  <c r="N6" i="44"/>
  <c r="M6" i="44"/>
  <c r="L6" i="44"/>
  <c r="X5" i="44"/>
  <c r="W5" i="44"/>
  <c r="V5" i="44"/>
  <c r="U5" i="44"/>
  <c r="T5" i="44"/>
  <c r="S5" i="44"/>
  <c r="R5" i="44"/>
  <c r="Q5" i="44"/>
  <c r="O5" i="44"/>
  <c r="N5" i="44"/>
  <c r="M5" i="44"/>
  <c r="L5" i="44"/>
  <c r="X4" i="44"/>
  <c r="W4" i="44"/>
  <c r="V4" i="44"/>
  <c r="U4" i="44"/>
  <c r="T4" i="44"/>
  <c r="S4" i="44"/>
  <c r="R4" i="44"/>
  <c r="Q4" i="44"/>
  <c r="O4" i="44"/>
  <c r="N4" i="44"/>
  <c r="M4" i="44"/>
  <c r="L4" i="44"/>
  <c r="X3" i="44"/>
  <c r="W3" i="44"/>
  <c r="V3" i="44"/>
  <c r="U3" i="44"/>
  <c r="T3" i="44"/>
  <c r="S3" i="44"/>
  <c r="R3" i="44"/>
  <c r="Q3" i="44"/>
  <c r="O3" i="44"/>
  <c r="N3" i="44"/>
  <c r="M3" i="44"/>
  <c r="L3" i="44"/>
  <c r="X37" i="42"/>
  <c r="W37" i="42"/>
  <c r="V37" i="42"/>
  <c r="U37" i="42"/>
  <c r="T37" i="42"/>
  <c r="S37" i="42"/>
  <c r="R37" i="42"/>
  <c r="Q37" i="42"/>
  <c r="O37" i="42"/>
  <c r="N37" i="42"/>
  <c r="M37" i="42"/>
  <c r="L37" i="42"/>
  <c r="X36" i="42"/>
  <c r="W36" i="42"/>
  <c r="V36" i="42"/>
  <c r="U36" i="42"/>
  <c r="T36" i="42"/>
  <c r="S36" i="42"/>
  <c r="R36" i="42"/>
  <c r="Q36" i="42"/>
  <c r="O36" i="42"/>
  <c r="N36" i="42"/>
  <c r="M36" i="42"/>
  <c r="L36" i="42"/>
  <c r="X35" i="42"/>
  <c r="W35" i="42"/>
  <c r="V35" i="42"/>
  <c r="U35" i="42"/>
  <c r="T35" i="42"/>
  <c r="S35" i="42"/>
  <c r="R35" i="42"/>
  <c r="Q35" i="42"/>
  <c r="O35" i="42"/>
  <c r="N35" i="42"/>
  <c r="M35" i="42"/>
  <c r="L35" i="42"/>
  <c r="X34" i="42"/>
  <c r="W34" i="42"/>
  <c r="V34" i="42"/>
  <c r="U34" i="42"/>
  <c r="T34" i="42"/>
  <c r="S34" i="42"/>
  <c r="R34" i="42"/>
  <c r="Q34" i="42"/>
  <c r="O34" i="42"/>
  <c r="N34" i="42"/>
  <c r="M34" i="42"/>
  <c r="L34" i="42"/>
  <c r="X33" i="42"/>
  <c r="W33" i="42"/>
  <c r="V33" i="42"/>
  <c r="U33" i="42"/>
  <c r="T33" i="42"/>
  <c r="S33" i="42"/>
  <c r="R33" i="42"/>
  <c r="Q33" i="42"/>
  <c r="O33" i="42"/>
  <c r="N33" i="42"/>
  <c r="M33" i="42"/>
  <c r="L33" i="42"/>
  <c r="X32" i="42"/>
  <c r="W32" i="42"/>
  <c r="V32" i="42"/>
  <c r="U32" i="42"/>
  <c r="T32" i="42"/>
  <c r="S32" i="42"/>
  <c r="R32" i="42"/>
  <c r="Q32" i="42"/>
  <c r="O32" i="42"/>
  <c r="N32" i="42"/>
  <c r="M32" i="42"/>
  <c r="L32" i="42"/>
  <c r="X31" i="42"/>
  <c r="W31" i="42"/>
  <c r="V31" i="42"/>
  <c r="U31" i="42"/>
  <c r="T31" i="42"/>
  <c r="S31" i="42"/>
  <c r="R31" i="42"/>
  <c r="Q31" i="42"/>
  <c r="O31" i="42"/>
  <c r="N31" i="42"/>
  <c r="M31" i="42"/>
  <c r="L31" i="42"/>
  <c r="X30" i="42"/>
  <c r="W30" i="42"/>
  <c r="V30" i="42"/>
  <c r="U30" i="42"/>
  <c r="T30" i="42"/>
  <c r="S30" i="42"/>
  <c r="R30" i="42"/>
  <c r="Q30" i="42"/>
  <c r="O30" i="42"/>
  <c r="N30" i="42"/>
  <c r="M30" i="42"/>
  <c r="L30" i="42"/>
  <c r="X29" i="42"/>
  <c r="W29" i="42"/>
  <c r="V29" i="42"/>
  <c r="U29" i="42"/>
  <c r="T29" i="42"/>
  <c r="S29" i="42"/>
  <c r="R29" i="42"/>
  <c r="Q29" i="42"/>
  <c r="O29" i="42"/>
  <c r="N29" i="42"/>
  <c r="M29" i="42"/>
  <c r="L29" i="42"/>
  <c r="X28" i="42"/>
  <c r="W28" i="42"/>
  <c r="V28" i="42"/>
  <c r="U28" i="42"/>
  <c r="T28" i="42"/>
  <c r="S28" i="42"/>
  <c r="R28" i="42"/>
  <c r="Q28" i="42"/>
  <c r="O28" i="42"/>
  <c r="N28" i="42"/>
  <c r="M28" i="42"/>
  <c r="L28" i="42"/>
  <c r="X27" i="42"/>
  <c r="W27" i="42"/>
  <c r="V27" i="42"/>
  <c r="U27" i="42"/>
  <c r="T27" i="42"/>
  <c r="S27" i="42"/>
  <c r="R27" i="42"/>
  <c r="Q27" i="42"/>
  <c r="O27" i="42"/>
  <c r="N27" i="42"/>
  <c r="M27" i="42"/>
  <c r="L27" i="42"/>
  <c r="X26" i="42"/>
  <c r="W26" i="42"/>
  <c r="V26" i="42"/>
  <c r="U26" i="42"/>
  <c r="T26" i="42"/>
  <c r="S26" i="42"/>
  <c r="R26" i="42"/>
  <c r="Q26" i="42"/>
  <c r="O26" i="42"/>
  <c r="N26" i="42"/>
  <c r="M26" i="42"/>
  <c r="L26" i="42"/>
  <c r="X25" i="42"/>
  <c r="W25" i="42"/>
  <c r="V25" i="42"/>
  <c r="U25" i="42"/>
  <c r="T25" i="42"/>
  <c r="S25" i="42"/>
  <c r="R25" i="42"/>
  <c r="Q25" i="42"/>
  <c r="O25" i="42"/>
  <c r="N25" i="42"/>
  <c r="M25" i="42"/>
  <c r="L25" i="42"/>
  <c r="X24" i="42"/>
  <c r="W24" i="42"/>
  <c r="V24" i="42"/>
  <c r="U24" i="42"/>
  <c r="T24" i="42"/>
  <c r="S24" i="42"/>
  <c r="R24" i="42"/>
  <c r="Q24" i="42"/>
  <c r="O24" i="42"/>
  <c r="N24" i="42"/>
  <c r="M24" i="42"/>
  <c r="L24" i="42"/>
  <c r="X23" i="42"/>
  <c r="W23" i="42"/>
  <c r="V23" i="42"/>
  <c r="U23" i="42"/>
  <c r="T23" i="42"/>
  <c r="S23" i="42"/>
  <c r="R23" i="42"/>
  <c r="Q23" i="42"/>
  <c r="O23" i="42"/>
  <c r="N23" i="42"/>
  <c r="M23" i="42"/>
  <c r="L23" i="42"/>
  <c r="X22" i="42"/>
  <c r="W22" i="42"/>
  <c r="V22" i="42"/>
  <c r="U22" i="42"/>
  <c r="T22" i="42"/>
  <c r="S22" i="42"/>
  <c r="R22" i="42"/>
  <c r="Q22" i="42"/>
  <c r="O22" i="42"/>
  <c r="N22" i="42"/>
  <c r="M22" i="42"/>
  <c r="L22" i="42"/>
  <c r="X21" i="42"/>
  <c r="W21" i="42"/>
  <c r="V21" i="42"/>
  <c r="U21" i="42"/>
  <c r="T21" i="42"/>
  <c r="S21" i="42"/>
  <c r="R21" i="42"/>
  <c r="Q21" i="42"/>
  <c r="O21" i="42"/>
  <c r="N21" i="42"/>
  <c r="M21" i="42"/>
  <c r="L21" i="42"/>
  <c r="X20" i="42"/>
  <c r="W20" i="42"/>
  <c r="V20" i="42"/>
  <c r="U20" i="42"/>
  <c r="T20" i="42"/>
  <c r="S20" i="42"/>
  <c r="R20" i="42"/>
  <c r="Q20" i="42"/>
  <c r="O20" i="42"/>
  <c r="N20" i="42"/>
  <c r="M20" i="42"/>
  <c r="L20" i="42"/>
  <c r="X19" i="42"/>
  <c r="W19" i="42"/>
  <c r="V19" i="42"/>
  <c r="U19" i="42"/>
  <c r="T19" i="42"/>
  <c r="S19" i="42"/>
  <c r="R19" i="42"/>
  <c r="Q19" i="42"/>
  <c r="O19" i="42"/>
  <c r="N19" i="42"/>
  <c r="M19" i="42"/>
  <c r="L19" i="42"/>
  <c r="X18" i="42"/>
  <c r="W18" i="42"/>
  <c r="V18" i="42"/>
  <c r="U18" i="42"/>
  <c r="T18" i="42"/>
  <c r="S18" i="42"/>
  <c r="R18" i="42"/>
  <c r="Q18" i="42"/>
  <c r="O18" i="42"/>
  <c r="N18" i="42"/>
  <c r="M18" i="42"/>
  <c r="L18" i="42"/>
  <c r="X17" i="42"/>
  <c r="W17" i="42"/>
  <c r="V17" i="42"/>
  <c r="U17" i="42"/>
  <c r="T17" i="42"/>
  <c r="S17" i="42"/>
  <c r="R17" i="42"/>
  <c r="Q17" i="42"/>
  <c r="O17" i="42"/>
  <c r="N17" i="42"/>
  <c r="M17" i="42"/>
  <c r="L17" i="42"/>
  <c r="X16" i="42"/>
  <c r="W16" i="42"/>
  <c r="V16" i="42"/>
  <c r="U16" i="42"/>
  <c r="T16" i="42"/>
  <c r="S16" i="42"/>
  <c r="R16" i="42"/>
  <c r="Q16" i="42"/>
  <c r="O16" i="42"/>
  <c r="N16" i="42"/>
  <c r="M16" i="42"/>
  <c r="L16" i="42"/>
  <c r="X15" i="42"/>
  <c r="W15" i="42"/>
  <c r="V15" i="42"/>
  <c r="U15" i="42"/>
  <c r="T15" i="42"/>
  <c r="S15" i="42"/>
  <c r="R15" i="42"/>
  <c r="Q15" i="42"/>
  <c r="O15" i="42"/>
  <c r="N15" i="42"/>
  <c r="M15" i="42"/>
  <c r="L15" i="42"/>
  <c r="X14" i="42"/>
  <c r="W14" i="42"/>
  <c r="V14" i="42"/>
  <c r="U14" i="42"/>
  <c r="T14" i="42"/>
  <c r="S14" i="42"/>
  <c r="R14" i="42"/>
  <c r="Q14" i="42"/>
  <c r="O14" i="42"/>
  <c r="N14" i="42"/>
  <c r="M14" i="42"/>
  <c r="L14" i="42"/>
  <c r="X13" i="42"/>
  <c r="W13" i="42"/>
  <c r="V13" i="42"/>
  <c r="U13" i="42"/>
  <c r="T13" i="42"/>
  <c r="S13" i="42"/>
  <c r="R13" i="42"/>
  <c r="Q13" i="42"/>
  <c r="O13" i="42"/>
  <c r="N13" i="42"/>
  <c r="M13" i="42"/>
  <c r="L13" i="42"/>
  <c r="X12" i="42"/>
  <c r="W12" i="42"/>
  <c r="V12" i="42"/>
  <c r="U12" i="42"/>
  <c r="T12" i="42"/>
  <c r="S12" i="42"/>
  <c r="R12" i="42"/>
  <c r="Q12" i="42"/>
  <c r="O12" i="42"/>
  <c r="N12" i="42"/>
  <c r="M12" i="42"/>
  <c r="L12" i="42"/>
  <c r="X11" i="42"/>
  <c r="W11" i="42"/>
  <c r="V11" i="42"/>
  <c r="U11" i="42"/>
  <c r="T11" i="42"/>
  <c r="S11" i="42"/>
  <c r="R11" i="42"/>
  <c r="Q11" i="42"/>
  <c r="O11" i="42"/>
  <c r="N11" i="42"/>
  <c r="M11" i="42"/>
  <c r="L11" i="42"/>
  <c r="X10" i="42"/>
  <c r="W10" i="42"/>
  <c r="V10" i="42"/>
  <c r="U10" i="42"/>
  <c r="T10" i="42"/>
  <c r="S10" i="42"/>
  <c r="R10" i="42"/>
  <c r="Q10" i="42"/>
  <c r="O10" i="42"/>
  <c r="N10" i="42"/>
  <c r="M10" i="42"/>
  <c r="L10" i="42"/>
  <c r="X9" i="42"/>
  <c r="W9" i="42"/>
  <c r="V9" i="42"/>
  <c r="U9" i="42"/>
  <c r="T9" i="42"/>
  <c r="S9" i="42"/>
  <c r="R9" i="42"/>
  <c r="Q9" i="42"/>
  <c r="O9" i="42"/>
  <c r="N9" i="42"/>
  <c r="M9" i="42"/>
  <c r="L9" i="42"/>
  <c r="X8" i="42"/>
  <c r="W8" i="42"/>
  <c r="V8" i="42"/>
  <c r="U8" i="42"/>
  <c r="T8" i="42"/>
  <c r="S8" i="42"/>
  <c r="R8" i="42"/>
  <c r="Q8" i="42"/>
  <c r="O8" i="42"/>
  <c r="N8" i="42"/>
  <c r="M8" i="42"/>
  <c r="L8" i="42"/>
  <c r="X7" i="42"/>
  <c r="W7" i="42"/>
  <c r="V7" i="42"/>
  <c r="U7" i="42"/>
  <c r="T7" i="42"/>
  <c r="S7" i="42"/>
  <c r="R7" i="42"/>
  <c r="Q7" i="42"/>
  <c r="O7" i="42"/>
  <c r="N7" i="42"/>
  <c r="M7" i="42"/>
  <c r="L7" i="42"/>
  <c r="X6" i="42"/>
  <c r="W6" i="42"/>
  <c r="V6" i="42"/>
  <c r="U6" i="42"/>
  <c r="T6" i="42"/>
  <c r="S6" i="42"/>
  <c r="R6" i="42"/>
  <c r="Q6" i="42"/>
  <c r="O6" i="42"/>
  <c r="N6" i="42"/>
  <c r="M6" i="42"/>
  <c r="L6" i="42"/>
  <c r="X5" i="42"/>
  <c r="W5" i="42"/>
  <c r="V5" i="42"/>
  <c r="U5" i="42"/>
  <c r="T5" i="42"/>
  <c r="S5" i="42"/>
  <c r="R5" i="42"/>
  <c r="Q5" i="42"/>
  <c r="O5" i="42"/>
  <c r="N5" i="42"/>
  <c r="M5" i="42"/>
  <c r="L5" i="42"/>
  <c r="X4" i="42"/>
  <c r="W4" i="42"/>
  <c r="V4" i="42"/>
  <c r="U4" i="42"/>
  <c r="T4" i="42"/>
  <c r="S4" i="42"/>
  <c r="R4" i="42"/>
  <c r="Q4" i="42"/>
  <c r="O4" i="42"/>
  <c r="N4" i="42"/>
  <c r="M4" i="42"/>
  <c r="L4" i="42"/>
  <c r="X3" i="42"/>
  <c r="W3" i="42"/>
  <c r="V3" i="42"/>
  <c r="U3" i="42"/>
  <c r="T3" i="42"/>
  <c r="S3" i="42"/>
  <c r="R3" i="42"/>
  <c r="Q3" i="42"/>
  <c r="O3" i="42"/>
  <c r="N3" i="42"/>
  <c r="M3" i="42"/>
  <c r="L3" i="42"/>
  <c r="L29" i="41"/>
  <c r="M29" i="41"/>
  <c r="N29" i="41"/>
  <c r="O29" i="41"/>
  <c r="Q29" i="41"/>
  <c r="R29" i="41"/>
  <c r="S29" i="41"/>
  <c r="T29" i="41"/>
  <c r="U29" i="41"/>
  <c r="V29" i="41"/>
  <c r="W29" i="41"/>
  <c r="X29" i="41"/>
  <c r="L30" i="41"/>
  <c r="M30" i="41"/>
  <c r="N30" i="41"/>
  <c r="O30" i="41"/>
  <c r="Q30" i="41"/>
  <c r="R30" i="41"/>
  <c r="S30" i="41"/>
  <c r="T30" i="41"/>
  <c r="U30" i="41"/>
  <c r="V30" i="41"/>
  <c r="W30" i="41"/>
  <c r="X30" i="41"/>
  <c r="L31" i="41"/>
  <c r="M31" i="41"/>
  <c r="N31" i="41"/>
  <c r="O31" i="41"/>
  <c r="Q31" i="41"/>
  <c r="R31" i="41"/>
  <c r="S31" i="41"/>
  <c r="T31" i="41"/>
  <c r="U31" i="41"/>
  <c r="V31" i="41"/>
  <c r="W31" i="41"/>
  <c r="X31" i="41"/>
  <c r="L32" i="41"/>
  <c r="M32" i="41"/>
  <c r="N32" i="41"/>
  <c r="O32" i="41"/>
  <c r="Q32" i="41"/>
  <c r="R32" i="41"/>
  <c r="S32" i="41"/>
  <c r="T32" i="41"/>
  <c r="U32" i="41"/>
  <c r="V32" i="41"/>
  <c r="W32" i="41"/>
  <c r="X32" i="41"/>
  <c r="L33" i="41"/>
  <c r="M33" i="41"/>
  <c r="N33" i="41"/>
  <c r="O33" i="41"/>
  <c r="Q33" i="41"/>
  <c r="R33" i="41"/>
  <c r="S33" i="41"/>
  <c r="T33" i="41"/>
  <c r="U33" i="41"/>
  <c r="V33" i="41"/>
  <c r="W33" i="41"/>
  <c r="X33" i="41"/>
  <c r="L34" i="41"/>
  <c r="M34" i="41"/>
  <c r="N34" i="41"/>
  <c r="O34" i="41"/>
  <c r="Q34" i="41"/>
  <c r="R34" i="41"/>
  <c r="S34" i="41"/>
  <c r="T34" i="41"/>
  <c r="U34" i="41"/>
  <c r="V34" i="41"/>
  <c r="W34" i="41"/>
  <c r="X34" i="41"/>
  <c r="L35" i="41"/>
  <c r="M35" i="41"/>
  <c r="N35" i="41"/>
  <c r="O35" i="41"/>
  <c r="Q35" i="41"/>
  <c r="R35" i="41"/>
  <c r="S35" i="41"/>
  <c r="T35" i="41"/>
  <c r="U35" i="41"/>
  <c r="V35" i="41"/>
  <c r="W35" i="41"/>
  <c r="X35" i="41"/>
  <c r="L36" i="41"/>
  <c r="M36" i="41"/>
  <c r="N36" i="41"/>
  <c r="O36" i="41"/>
  <c r="Q36" i="41"/>
  <c r="R36" i="41"/>
  <c r="S36" i="41"/>
  <c r="T36" i="41"/>
  <c r="U36" i="41"/>
  <c r="V36" i="41"/>
  <c r="W36" i="41"/>
  <c r="X36" i="41"/>
  <c r="L37" i="41"/>
  <c r="M37" i="41"/>
  <c r="N37" i="41"/>
  <c r="O37" i="41"/>
  <c r="Q37" i="41"/>
  <c r="R37" i="41"/>
  <c r="S37" i="41"/>
  <c r="T37" i="41"/>
  <c r="U37" i="41"/>
  <c r="V37" i="41"/>
  <c r="W37" i="41"/>
  <c r="X37" i="41"/>
  <c r="L38" i="41"/>
  <c r="M38" i="41"/>
  <c r="N38" i="41"/>
  <c r="O38" i="41"/>
  <c r="Q38" i="41"/>
  <c r="R38" i="41"/>
  <c r="S38" i="41"/>
  <c r="T38" i="41"/>
  <c r="U38" i="41"/>
  <c r="V38" i="41"/>
  <c r="W38" i="41"/>
  <c r="X38" i="41"/>
  <c r="X28" i="41"/>
  <c r="W28" i="41"/>
  <c r="V28" i="41"/>
  <c r="U28" i="41"/>
  <c r="T28" i="41"/>
  <c r="S28" i="41"/>
  <c r="R28" i="41"/>
  <c r="Q28" i="41"/>
  <c r="O28" i="41"/>
  <c r="N28" i="41"/>
  <c r="M28" i="41"/>
  <c r="L28" i="41"/>
  <c r="X27" i="41"/>
  <c r="W27" i="41"/>
  <c r="V27" i="41"/>
  <c r="U27" i="41"/>
  <c r="T27" i="41"/>
  <c r="S27" i="41"/>
  <c r="R27" i="41"/>
  <c r="Q27" i="41"/>
  <c r="O27" i="41"/>
  <c r="N27" i="41"/>
  <c r="M27" i="41"/>
  <c r="L27" i="41"/>
  <c r="X26" i="41"/>
  <c r="W26" i="41"/>
  <c r="V26" i="41"/>
  <c r="U26" i="41"/>
  <c r="T26" i="41"/>
  <c r="S26" i="41"/>
  <c r="R26" i="41"/>
  <c r="Q26" i="41"/>
  <c r="O26" i="41"/>
  <c r="N26" i="41"/>
  <c r="M26" i="41"/>
  <c r="L26" i="41"/>
  <c r="X25" i="41"/>
  <c r="W25" i="41"/>
  <c r="V25" i="41"/>
  <c r="U25" i="41"/>
  <c r="T25" i="41"/>
  <c r="S25" i="41"/>
  <c r="R25" i="41"/>
  <c r="Q25" i="41"/>
  <c r="O25" i="41"/>
  <c r="N25" i="41"/>
  <c r="M25" i="41"/>
  <c r="L25" i="41"/>
  <c r="X24" i="41"/>
  <c r="W24" i="41"/>
  <c r="V24" i="41"/>
  <c r="U24" i="41"/>
  <c r="T24" i="41"/>
  <c r="S24" i="41"/>
  <c r="R24" i="41"/>
  <c r="Q24" i="41"/>
  <c r="O24" i="41"/>
  <c r="N24" i="41"/>
  <c r="M24" i="41"/>
  <c r="L24" i="41"/>
  <c r="X23" i="41"/>
  <c r="W23" i="41"/>
  <c r="V23" i="41"/>
  <c r="U23" i="41"/>
  <c r="T23" i="41"/>
  <c r="S23" i="41"/>
  <c r="R23" i="41"/>
  <c r="Q23" i="41"/>
  <c r="O23" i="41"/>
  <c r="N23" i="41"/>
  <c r="M23" i="41"/>
  <c r="L23" i="41"/>
  <c r="X22" i="41"/>
  <c r="W22" i="41"/>
  <c r="V22" i="41"/>
  <c r="U22" i="41"/>
  <c r="T22" i="41"/>
  <c r="S22" i="41"/>
  <c r="R22" i="41"/>
  <c r="Q22" i="41"/>
  <c r="O22" i="41"/>
  <c r="N22" i="41"/>
  <c r="M22" i="41"/>
  <c r="L22" i="41"/>
  <c r="X21" i="41"/>
  <c r="W21" i="41"/>
  <c r="V21" i="41"/>
  <c r="U21" i="41"/>
  <c r="T21" i="41"/>
  <c r="S21" i="41"/>
  <c r="R21" i="41"/>
  <c r="Q21" i="41"/>
  <c r="O21" i="41"/>
  <c r="N21" i="41"/>
  <c r="M21" i="41"/>
  <c r="L21" i="41"/>
  <c r="X20" i="41"/>
  <c r="W20" i="41"/>
  <c r="V20" i="41"/>
  <c r="U20" i="41"/>
  <c r="T20" i="41"/>
  <c r="S20" i="41"/>
  <c r="R20" i="41"/>
  <c r="Q20" i="41"/>
  <c r="O20" i="41"/>
  <c r="N20" i="41"/>
  <c r="M20" i="41"/>
  <c r="L20" i="41"/>
  <c r="X19" i="41"/>
  <c r="W19" i="41"/>
  <c r="V19" i="41"/>
  <c r="U19" i="41"/>
  <c r="T19" i="41"/>
  <c r="S19" i="41"/>
  <c r="R19" i="41"/>
  <c r="Q19" i="41"/>
  <c r="O19" i="41"/>
  <c r="N19" i="41"/>
  <c r="M19" i="41"/>
  <c r="L19" i="41"/>
  <c r="X18" i="41"/>
  <c r="W18" i="41"/>
  <c r="V18" i="41"/>
  <c r="U18" i="41"/>
  <c r="T18" i="41"/>
  <c r="S18" i="41"/>
  <c r="R18" i="41"/>
  <c r="Q18" i="41"/>
  <c r="O18" i="41"/>
  <c r="N18" i="41"/>
  <c r="M18" i="41"/>
  <c r="L18" i="41"/>
  <c r="X17" i="41"/>
  <c r="W17" i="41"/>
  <c r="V17" i="41"/>
  <c r="U17" i="41"/>
  <c r="T17" i="41"/>
  <c r="S17" i="41"/>
  <c r="R17" i="41"/>
  <c r="Q17" i="41"/>
  <c r="O17" i="41"/>
  <c r="N17" i="41"/>
  <c r="M17" i="41"/>
  <c r="L17" i="41"/>
  <c r="X16" i="41"/>
  <c r="W16" i="41"/>
  <c r="V16" i="41"/>
  <c r="U16" i="41"/>
  <c r="T16" i="41"/>
  <c r="S16" i="41"/>
  <c r="R16" i="41"/>
  <c r="Q16" i="41"/>
  <c r="O16" i="41"/>
  <c r="N16" i="41"/>
  <c r="M16" i="41"/>
  <c r="L16" i="41"/>
  <c r="X15" i="41"/>
  <c r="W15" i="41"/>
  <c r="V15" i="41"/>
  <c r="U15" i="41"/>
  <c r="T15" i="41"/>
  <c r="S15" i="41"/>
  <c r="R15" i="41"/>
  <c r="Q15" i="41"/>
  <c r="O15" i="41"/>
  <c r="N15" i="41"/>
  <c r="M15" i="41"/>
  <c r="L15" i="41"/>
  <c r="X14" i="41"/>
  <c r="W14" i="41"/>
  <c r="V14" i="41"/>
  <c r="U14" i="41"/>
  <c r="T14" i="41"/>
  <c r="S14" i="41"/>
  <c r="R14" i="41"/>
  <c r="Q14" i="41"/>
  <c r="O14" i="41"/>
  <c r="N14" i="41"/>
  <c r="M14" i="41"/>
  <c r="L14" i="41"/>
  <c r="X13" i="41"/>
  <c r="W13" i="41"/>
  <c r="V13" i="41"/>
  <c r="U13" i="41"/>
  <c r="T13" i="41"/>
  <c r="S13" i="41"/>
  <c r="R13" i="41"/>
  <c r="Q13" i="41"/>
  <c r="O13" i="41"/>
  <c r="N13" i="41"/>
  <c r="M13" i="41"/>
  <c r="L13" i="41"/>
  <c r="X12" i="41"/>
  <c r="W12" i="41"/>
  <c r="V12" i="41"/>
  <c r="U12" i="41"/>
  <c r="T12" i="41"/>
  <c r="S12" i="41"/>
  <c r="R12" i="41"/>
  <c r="Q12" i="41"/>
  <c r="O12" i="41"/>
  <c r="N12" i="41"/>
  <c r="M12" i="41"/>
  <c r="L12" i="41"/>
  <c r="X11" i="41"/>
  <c r="W11" i="41"/>
  <c r="V11" i="41"/>
  <c r="U11" i="41"/>
  <c r="T11" i="41"/>
  <c r="S11" i="41"/>
  <c r="R11" i="41"/>
  <c r="Q11" i="41"/>
  <c r="O11" i="41"/>
  <c r="N11" i="41"/>
  <c r="M11" i="41"/>
  <c r="L11" i="41"/>
  <c r="X10" i="41"/>
  <c r="W10" i="41"/>
  <c r="V10" i="41"/>
  <c r="U10" i="41"/>
  <c r="T10" i="41"/>
  <c r="S10" i="41"/>
  <c r="R10" i="41"/>
  <c r="Q10" i="41"/>
  <c r="O10" i="41"/>
  <c r="N10" i="41"/>
  <c r="M10" i="41"/>
  <c r="L10" i="41"/>
  <c r="X9" i="41"/>
  <c r="W9" i="41"/>
  <c r="V9" i="41"/>
  <c r="U9" i="41"/>
  <c r="T9" i="41"/>
  <c r="S9" i="41"/>
  <c r="R9" i="41"/>
  <c r="Q9" i="41"/>
  <c r="O9" i="41"/>
  <c r="N9" i="41"/>
  <c r="M9" i="41"/>
  <c r="L9" i="41"/>
  <c r="X8" i="41"/>
  <c r="W8" i="41"/>
  <c r="V8" i="41"/>
  <c r="U8" i="41"/>
  <c r="T8" i="41"/>
  <c r="S8" i="41"/>
  <c r="R8" i="41"/>
  <c r="Q8" i="41"/>
  <c r="O8" i="41"/>
  <c r="N8" i="41"/>
  <c r="M8" i="41"/>
  <c r="L8" i="41"/>
  <c r="X7" i="41"/>
  <c r="W7" i="41"/>
  <c r="V7" i="41"/>
  <c r="U7" i="41"/>
  <c r="T7" i="41"/>
  <c r="S7" i="41"/>
  <c r="R7" i="41"/>
  <c r="Q7" i="41"/>
  <c r="O7" i="41"/>
  <c r="N7" i="41"/>
  <c r="M7" i="41"/>
  <c r="L7" i="41"/>
  <c r="X6" i="41"/>
  <c r="W6" i="41"/>
  <c r="V6" i="41"/>
  <c r="U6" i="41"/>
  <c r="T6" i="41"/>
  <c r="S6" i="41"/>
  <c r="R6" i="41"/>
  <c r="Q6" i="41"/>
  <c r="O6" i="41"/>
  <c r="N6" i="41"/>
  <c r="M6" i="41"/>
  <c r="L6" i="41"/>
  <c r="X5" i="41"/>
  <c r="W5" i="41"/>
  <c r="V5" i="41"/>
  <c r="U5" i="41"/>
  <c r="T5" i="41"/>
  <c r="S5" i="41"/>
  <c r="R5" i="41"/>
  <c r="Q5" i="41"/>
  <c r="O5" i="41"/>
  <c r="N5" i="41"/>
  <c r="M5" i="41"/>
  <c r="L5" i="41"/>
  <c r="X4" i="41"/>
  <c r="W4" i="41"/>
  <c r="V4" i="41"/>
  <c r="U4" i="41"/>
  <c r="T4" i="41"/>
  <c r="S4" i="41"/>
  <c r="R4" i="41"/>
  <c r="Q4" i="41"/>
  <c r="O4" i="41"/>
  <c r="N4" i="41"/>
  <c r="M4" i="41"/>
  <c r="L4" i="41"/>
  <c r="X3" i="41"/>
  <c r="W3" i="41"/>
  <c r="V3" i="41"/>
  <c r="U3" i="41"/>
  <c r="T3" i="41"/>
  <c r="S3" i="41"/>
  <c r="R3" i="41"/>
  <c r="Q3" i="41"/>
  <c r="O3" i="41"/>
  <c r="N3" i="41"/>
  <c r="M3" i="41"/>
  <c r="L3" i="41"/>
  <c r="R3" i="40"/>
  <c r="X28" i="40"/>
  <c r="W28" i="40"/>
  <c r="V28" i="40"/>
  <c r="U28" i="40"/>
  <c r="T28" i="40"/>
  <c r="S28" i="40"/>
  <c r="R28" i="40"/>
  <c r="Q28" i="40"/>
  <c r="O28" i="40"/>
  <c r="N28" i="40"/>
  <c r="M28" i="40"/>
  <c r="L28" i="40"/>
  <c r="X27" i="40"/>
  <c r="W27" i="40"/>
  <c r="V27" i="40"/>
  <c r="U27" i="40"/>
  <c r="T27" i="40"/>
  <c r="S27" i="40"/>
  <c r="R27" i="40"/>
  <c r="Q27" i="40"/>
  <c r="O27" i="40"/>
  <c r="N27" i="40"/>
  <c r="M27" i="40"/>
  <c r="L27" i="40"/>
  <c r="X26" i="40"/>
  <c r="W26" i="40"/>
  <c r="V26" i="40"/>
  <c r="U26" i="40"/>
  <c r="T26" i="40"/>
  <c r="S26" i="40"/>
  <c r="R26" i="40"/>
  <c r="Q26" i="40"/>
  <c r="O26" i="40"/>
  <c r="N26" i="40"/>
  <c r="M26" i="40"/>
  <c r="L26" i="40"/>
  <c r="X25" i="40"/>
  <c r="W25" i="40"/>
  <c r="V25" i="40"/>
  <c r="U25" i="40"/>
  <c r="T25" i="40"/>
  <c r="S25" i="40"/>
  <c r="R25" i="40"/>
  <c r="Q25" i="40"/>
  <c r="O25" i="40"/>
  <c r="N25" i="40"/>
  <c r="M25" i="40"/>
  <c r="L25" i="40"/>
  <c r="X24" i="40"/>
  <c r="W24" i="40"/>
  <c r="V24" i="40"/>
  <c r="U24" i="40"/>
  <c r="T24" i="40"/>
  <c r="S24" i="40"/>
  <c r="R24" i="40"/>
  <c r="Q24" i="40"/>
  <c r="O24" i="40"/>
  <c r="N24" i="40"/>
  <c r="M24" i="40"/>
  <c r="L24" i="40"/>
  <c r="X23" i="40"/>
  <c r="W23" i="40"/>
  <c r="V23" i="40"/>
  <c r="U23" i="40"/>
  <c r="T23" i="40"/>
  <c r="S23" i="40"/>
  <c r="R23" i="40"/>
  <c r="Q23" i="40"/>
  <c r="O23" i="40"/>
  <c r="N23" i="40"/>
  <c r="M23" i="40"/>
  <c r="L23" i="40"/>
  <c r="X22" i="40"/>
  <c r="W22" i="40"/>
  <c r="V22" i="40"/>
  <c r="U22" i="40"/>
  <c r="T22" i="40"/>
  <c r="S22" i="40"/>
  <c r="R22" i="40"/>
  <c r="Q22" i="40"/>
  <c r="O22" i="40"/>
  <c r="N22" i="40"/>
  <c r="M22" i="40"/>
  <c r="L22" i="40"/>
  <c r="X21" i="40"/>
  <c r="W21" i="40"/>
  <c r="V21" i="40"/>
  <c r="U21" i="40"/>
  <c r="T21" i="40"/>
  <c r="S21" i="40"/>
  <c r="R21" i="40"/>
  <c r="Q21" i="40"/>
  <c r="O21" i="40"/>
  <c r="N21" i="40"/>
  <c r="M21" i="40"/>
  <c r="L21" i="40"/>
  <c r="X20" i="40"/>
  <c r="W20" i="40"/>
  <c r="V20" i="40"/>
  <c r="U20" i="40"/>
  <c r="T20" i="40"/>
  <c r="S20" i="40"/>
  <c r="R20" i="40"/>
  <c r="Q20" i="40"/>
  <c r="O20" i="40"/>
  <c r="N20" i="40"/>
  <c r="M20" i="40"/>
  <c r="L20" i="40"/>
  <c r="X19" i="40"/>
  <c r="W19" i="40"/>
  <c r="V19" i="40"/>
  <c r="U19" i="40"/>
  <c r="T19" i="40"/>
  <c r="S19" i="40"/>
  <c r="R19" i="40"/>
  <c r="Q19" i="40"/>
  <c r="O19" i="40"/>
  <c r="N19" i="40"/>
  <c r="M19" i="40"/>
  <c r="L19" i="40"/>
  <c r="X18" i="40"/>
  <c r="W18" i="40"/>
  <c r="V18" i="40"/>
  <c r="U18" i="40"/>
  <c r="T18" i="40"/>
  <c r="S18" i="40"/>
  <c r="R18" i="40"/>
  <c r="Q18" i="40"/>
  <c r="O18" i="40"/>
  <c r="N18" i="40"/>
  <c r="M18" i="40"/>
  <c r="L18" i="40"/>
  <c r="X17" i="40"/>
  <c r="W17" i="40"/>
  <c r="V17" i="40"/>
  <c r="U17" i="40"/>
  <c r="T17" i="40"/>
  <c r="S17" i="40"/>
  <c r="R17" i="40"/>
  <c r="Q17" i="40"/>
  <c r="O17" i="40"/>
  <c r="N17" i="40"/>
  <c r="M17" i="40"/>
  <c r="L17" i="40"/>
  <c r="X16" i="40"/>
  <c r="W16" i="40"/>
  <c r="V16" i="40"/>
  <c r="U16" i="40"/>
  <c r="T16" i="40"/>
  <c r="S16" i="40"/>
  <c r="R16" i="40"/>
  <c r="Q16" i="40"/>
  <c r="O16" i="40"/>
  <c r="N16" i="40"/>
  <c r="M16" i="40"/>
  <c r="L16" i="40"/>
  <c r="X15" i="40"/>
  <c r="W15" i="40"/>
  <c r="V15" i="40"/>
  <c r="U15" i="40"/>
  <c r="T15" i="40"/>
  <c r="S15" i="40"/>
  <c r="R15" i="40"/>
  <c r="Q15" i="40"/>
  <c r="O15" i="40"/>
  <c r="N15" i="40"/>
  <c r="M15" i="40"/>
  <c r="L15" i="40"/>
  <c r="X14" i="40"/>
  <c r="W14" i="40"/>
  <c r="V14" i="40"/>
  <c r="U14" i="40"/>
  <c r="T14" i="40"/>
  <c r="S14" i="40"/>
  <c r="R14" i="40"/>
  <c r="Q14" i="40"/>
  <c r="O14" i="40"/>
  <c r="N14" i="40"/>
  <c r="M14" i="40"/>
  <c r="L14" i="40"/>
  <c r="X13" i="40"/>
  <c r="W13" i="40"/>
  <c r="V13" i="40"/>
  <c r="U13" i="40"/>
  <c r="T13" i="40"/>
  <c r="S13" i="40"/>
  <c r="R13" i="40"/>
  <c r="Q13" i="40"/>
  <c r="O13" i="40"/>
  <c r="N13" i="40"/>
  <c r="M13" i="40"/>
  <c r="L13" i="40"/>
  <c r="X12" i="40"/>
  <c r="W12" i="40"/>
  <c r="V12" i="40"/>
  <c r="U12" i="40"/>
  <c r="T12" i="40"/>
  <c r="S12" i="40"/>
  <c r="R12" i="40"/>
  <c r="Q12" i="40"/>
  <c r="O12" i="40"/>
  <c r="N12" i="40"/>
  <c r="M12" i="40"/>
  <c r="L12" i="40"/>
  <c r="X11" i="40"/>
  <c r="W11" i="40"/>
  <c r="V11" i="40"/>
  <c r="U11" i="40"/>
  <c r="T11" i="40"/>
  <c r="S11" i="40"/>
  <c r="R11" i="40"/>
  <c r="Q11" i="40"/>
  <c r="O11" i="40"/>
  <c r="N11" i="40"/>
  <c r="M11" i="40"/>
  <c r="L11" i="40"/>
  <c r="X10" i="40"/>
  <c r="W10" i="40"/>
  <c r="V10" i="40"/>
  <c r="U10" i="40"/>
  <c r="T10" i="40"/>
  <c r="S10" i="40"/>
  <c r="R10" i="40"/>
  <c r="Q10" i="40"/>
  <c r="O10" i="40"/>
  <c r="N10" i="40"/>
  <c r="M10" i="40"/>
  <c r="L10" i="40"/>
  <c r="X9" i="40"/>
  <c r="W9" i="40"/>
  <c r="V9" i="40"/>
  <c r="U9" i="40"/>
  <c r="T9" i="40"/>
  <c r="S9" i="40"/>
  <c r="R9" i="40"/>
  <c r="Q9" i="40"/>
  <c r="O9" i="40"/>
  <c r="N9" i="40"/>
  <c r="M9" i="40"/>
  <c r="L9" i="40"/>
  <c r="X8" i="40"/>
  <c r="W8" i="40"/>
  <c r="V8" i="40"/>
  <c r="U8" i="40"/>
  <c r="T8" i="40"/>
  <c r="S8" i="40"/>
  <c r="R8" i="40"/>
  <c r="Q8" i="40"/>
  <c r="O8" i="40"/>
  <c r="N8" i="40"/>
  <c r="M8" i="40"/>
  <c r="L8" i="40"/>
  <c r="X7" i="40"/>
  <c r="W7" i="40"/>
  <c r="V7" i="40"/>
  <c r="U7" i="40"/>
  <c r="T7" i="40"/>
  <c r="S7" i="40"/>
  <c r="R7" i="40"/>
  <c r="Q7" i="40"/>
  <c r="O7" i="40"/>
  <c r="N7" i="40"/>
  <c r="M7" i="40"/>
  <c r="L7" i="40"/>
  <c r="X6" i="40"/>
  <c r="W6" i="40"/>
  <c r="V6" i="40"/>
  <c r="U6" i="40"/>
  <c r="T6" i="40"/>
  <c r="S6" i="40"/>
  <c r="R6" i="40"/>
  <c r="Q6" i="40"/>
  <c r="O6" i="40"/>
  <c r="N6" i="40"/>
  <c r="M6" i="40"/>
  <c r="L6" i="40"/>
  <c r="X5" i="40"/>
  <c r="W5" i="40"/>
  <c r="V5" i="40"/>
  <c r="U5" i="40"/>
  <c r="T5" i="40"/>
  <c r="S5" i="40"/>
  <c r="R5" i="40"/>
  <c r="Q5" i="40"/>
  <c r="O5" i="40"/>
  <c r="N5" i="40"/>
  <c r="M5" i="40"/>
  <c r="L5" i="40"/>
  <c r="X4" i="40"/>
  <c r="W4" i="40"/>
  <c r="V4" i="40"/>
  <c r="U4" i="40"/>
  <c r="T4" i="40"/>
  <c r="S4" i="40"/>
  <c r="R4" i="40"/>
  <c r="Q4" i="40"/>
  <c r="O4" i="40"/>
  <c r="N4" i="40"/>
  <c r="M4" i="40"/>
  <c r="L4" i="40"/>
  <c r="X3" i="40"/>
  <c r="W3" i="40"/>
  <c r="V3" i="40"/>
  <c r="U3" i="40"/>
  <c r="T3" i="40"/>
  <c r="S3" i="40"/>
  <c r="Q3" i="40"/>
  <c r="O3" i="40"/>
  <c r="N3" i="40"/>
  <c r="M3" i="40"/>
  <c r="L3" i="40"/>
  <c r="S3" i="39"/>
  <c r="R3" i="39"/>
  <c r="T3" i="39"/>
  <c r="U3" i="39"/>
  <c r="V3" i="39"/>
  <c r="W3" i="39"/>
  <c r="X3" i="39"/>
  <c r="R4" i="39"/>
  <c r="S4" i="39"/>
  <c r="T4" i="39"/>
  <c r="U4" i="39"/>
  <c r="V4" i="39"/>
  <c r="W4" i="39"/>
  <c r="X4" i="39"/>
  <c r="R5" i="39"/>
  <c r="M3" i="39"/>
  <c r="M29" i="39"/>
  <c r="Q3" i="39"/>
  <c r="O3" i="39"/>
  <c r="N3" i="39"/>
  <c r="L3" i="39"/>
  <c r="Q4" i="39"/>
  <c r="O4" i="39"/>
  <c r="N4" i="39"/>
  <c r="M4" i="39"/>
  <c r="L4" i="39"/>
  <c r="X29" i="39"/>
  <c r="W29" i="39"/>
  <c r="V29" i="39"/>
  <c r="U29" i="39"/>
  <c r="T29" i="39"/>
  <c r="S29" i="39"/>
  <c r="R29" i="39"/>
  <c r="Q5" i="39"/>
  <c r="O5" i="39"/>
  <c r="N5" i="39"/>
  <c r="M5" i="39"/>
  <c r="L5" i="39"/>
  <c r="X28" i="39"/>
  <c r="W28" i="39"/>
  <c r="V28" i="39"/>
  <c r="U28" i="39"/>
  <c r="T28" i="39"/>
  <c r="S28" i="39"/>
  <c r="R28" i="39"/>
  <c r="Q6" i="39"/>
  <c r="O6" i="39"/>
  <c r="N6" i="39"/>
  <c r="M6" i="39"/>
  <c r="L6" i="39"/>
  <c r="X27" i="39"/>
  <c r="W27" i="39"/>
  <c r="V27" i="39"/>
  <c r="U27" i="39"/>
  <c r="T27" i="39"/>
  <c r="S27" i="39"/>
  <c r="R27" i="39"/>
  <c r="Q7" i="39"/>
  <c r="O7" i="39"/>
  <c r="N7" i="39"/>
  <c r="M7" i="39"/>
  <c r="L7" i="39"/>
  <c r="X26" i="39"/>
  <c r="W26" i="39"/>
  <c r="V26" i="39"/>
  <c r="U26" i="39"/>
  <c r="T26" i="39"/>
  <c r="S26" i="39"/>
  <c r="R26" i="39"/>
  <c r="Q8" i="39"/>
  <c r="O8" i="39"/>
  <c r="N8" i="39"/>
  <c r="M8" i="39"/>
  <c r="L8" i="39"/>
  <c r="X25" i="39"/>
  <c r="W25" i="39"/>
  <c r="V25" i="39"/>
  <c r="U25" i="39"/>
  <c r="T25" i="39"/>
  <c r="S25" i="39"/>
  <c r="R25" i="39"/>
  <c r="Q9" i="39"/>
  <c r="O9" i="39"/>
  <c r="N9" i="39"/>
  <c r="M9" i="39"/>
  <c r="L9" i="39"/>
  <c r="X24" i="39"/>
  <c r="W24" i="39"/>
  <c r="V24" i="39"/>
  <c r="U24" i="39"/>
  <c r="T24" i="39"/>
  <c r="S24" i="39"/>
  <c r="R24" i="39"/>
  <c r="Q10" i="39"/>
  <c r="O10" i="39"/>
  <c r="N10" i="39"/>
  <c r="M10" i="39"/>
  <c r="L10" i="39"/>
  <c r="X23" i="39"/>
  <c r="W23" i="39"/>
  <c r="V23" i="39"/>
  <c r="U23" i="39"/>
  <c r="T23" i="39"/>
  <c r="S23" i="39"/>
  <c r="R23" i="39"/>
  <c r="Q11" i="39"/>
  <c r="O11" i="39"/>
  <c r="N11" i="39"/>
  <c r="M11" i="39"/>
  <c r="L11" i="39"/>
  <c r="X22" i="39"/>
  <c r="W22" i="39"/>
  <c r="V22" i="39"/>
  <c r="U22" i="39"/>
  <c r="T22" i="39"/>
  <c r="S22" i="39"/>
  <c r="R22" i="39"/>
  <c r="Q12" i="39"/>
  <c r="O12" i="39"/>
  <c r="N12" i="39"/>
  <c r="M12" i="39"/>
  <c r="L12" i="39"/>
  <c r="X21" i="39"/>
  <c r="W21" i="39"/>
  <c r="V21" i="39"/>
  <c r="U21" i="39"/>
  <c r="T21" i="39"/>
  <c r="S21" i="39"/>
  <c r="R21" i="39"/>
  <c r="Q13" i="39"/>
  <c r="O13" i="39"/>
  <c r="N13" i="39"/>
  <c r="M13" i="39"/>
  <c r="L13" i="39"/>
  <c r="X20" i="39"/>
  <c r="W20" i="39"/>
  <c r="V20" i="39"/>
  <c r="U20" i="39"/>
  <c r="T20" i="39"/>
  <c r="S20" i="39"/>
  <c r="R20" i="39"/>
  <c r="Q14" i="39"/>
  <c r="O14" i="39"/>
  <c r="N14" i="39"/>
  <c r="M14" i="39"/>
  <c r="L14" i="39"/>
  <c r="X19" i="39"/>
  <c r="W19" i="39"/>
  <c r="V19" i="39"/>
  <c r="U19" i="39"/>
  <c r="T19" i="39"/>
  <c r="S19" i="39"/>
  <c r="R19" i="39"/>
  <c r="Q15" i="39"/>
  <c r="O15" i="39"/>
  <c r="N15" i="39"/>
  <c r="M15" i="39"/>
  <c r="L15" i="39"/>
  <c r="X18" i="39"/>
  <c r="W18" i="39"/>
  <c r="V18" i="39"/>
  <c r="U18" i="39"/>
  <c r="T18" i="39"/>
  <c r="S18" i="39"/>
  <c r="R18" i="39"/>
  <c r="Q16" i="39"/>
  <c r="O16" i="39"/>
  <c r="N16" i="39"/>
  <c r="M16" i="39"/>
  <c r="L16" i="39"/>
  <c r="X17" i="39"/>
  <c r="W17" i="39"/>
  <c r="V17" i="39"/>
  <c r="U17" i="39"/>
  <c r="T17" i="39"/>
  <c r="S17" i="39"/>
  <c r="R17" i="39"/>
  <c r="Q17" i="39"/>
  <c r="O17" i="39"/>
  <c r="N17" i="39"/>
  <c r="M17" i="39"/>
  <c r="L17" i="39"/>
  <c r="X16" i="39"/>
  <c r="W16" i="39"/>
  <c r="V16" i="39"/>
  <c r="U16" i="39"/>
  <c r="T16" i="39"/>
  <c r="S16" i="39"/>
  <c r="R16" i="39"/>
  <c r="Q18" i="39"/>
  <c r="O18" i="39"/>
  <c r="N18" i="39"/>
  <c r="M18" i="39"/>
  <c r="L18" i="39"/>
  <c r="X15" i="39"/>
  <c r="W15" i="39"/>
  <c r="V15" i="39"/>
  <c r="U15" i="39"/>
  <c r="T15" i="39"/>
  <c r="S15" i="39"/>
  <c r="R15" i="39"/>
  <c r="Q19" i="39"/>
  <c r="O19" i="39"/>
  <c r="N19" i="39"/>
  <c r="M19" i="39"/>
  <c r="L19" i="39"/>
  <c r="X14" i="39"/>
  <c r="W14" i="39"/>
  <c r="V14" i="39"/>
  <c r="U14" i="39"/>
  <c r="T14" i="39"/>
  <c r="S14" i="39"/>
  <c r="R14" i="39"/>
  <c r="Q20" i="39"/>
  <c r="O20" i="39"/>
  <c r="N20" i="39"/>
  <c r="M20" i="39"/>
  <c r="L20" i="39"/>
  <c r="X13" i="39"/>
  <c r="W13" i="39"/>
  <c r="V13" i="39"/>
  <c r="U13" i="39"/>
  <c r="T13" i="39"/>
  <c r="S13" i="39"/>
  <c r="R13" i="39"/>
  <c r="Q21" i="39"/>
  <c r="O21" i="39"/>
  <c r="N21" i="39"/>
  <c r="M21" i="39"/>
  <c r="L21" i="39"/>
  <c r="X12" i="39"/>
  <c r="W12" i="39"/>
  <c r="V12" i="39"/>
  <c r="U12" i="39"/>
  <c r="T12" i="39"/>
  <c r="S12" i="39"/>
  <c r="R12" i="39"/>
  <c r="Q22" i="39"/>
  <c r="O22" i="39"/>
  <c r="N22" i="39"/>
  <c r="M22" i="39"/>
  <c r="L22" i="39"/>
  <c r="X11" i="39"/>
  <c r="W11" i="39"/>
  <c r="V11" i="39"/>
  <c r="U11" i="39"/>
  <c r="T11" i="39"/>
  <c r="S11" i="39"/>
  <c r="R11" i="39"/>
  <c r="Q23" i="39"/>
  <c r="O23" i="39"/>
  <c r="N23" i="39"/>
  <c r="M23" i="39"/>
  <c r="L23" i="39"/>
  <c r="X10" i="39"/>
  <c r="W10" i="39"/>
  <c r="V10" i="39"/>
  <c r="U10" i="39"/>
  <c r="T10" i="39"/>
  <c r="S10" i="39"/>
  <c r="R10" i="39"/>
  <c r="Q24" i="39"/>
  <c r="O24" i="39"/>
  <c r="N24" i="39"/>
  <c r="M24" i="39"/>
  <c r="L24" i="39"/>
  <c r="X9" i="39"/>
  <c r="W9" i="39"/>
  <c r="V9" i="39"/>
  <c r="U9" i="39"/>
  <c r="T9" i="39"/>
  <c r="S9" i="39"/>
  <c r="R9" i="39"/>
  <c r="Q25" i="39"/>
  <c r="O25" i="39"/>
  <c r="N25" i="39"/>
  <c r="M25" i="39"/>
  <c r="L25" i="39"/>
  <c r="X8" i="39"/>
  <c r="W8" i="39"/>
  <c r="V8" i="39"/>
  <c r="U8" i="39"/>
  <c r="T8" i="39"/>
  <c r="S8" i="39"/>
  <c r="R8" i="39"/>
  <c r="Q26" i="39"/>
  <c r="O26" i="39"/>
  <c r="N26" i="39"/>
  <c r="M26" i="39"/>
  <c r="L26" i="39"/>
  <c r="X7" i="39"/>
  <c r="W7" i="39"/>
  <c r="V7" i="39"/>
  <c r="U7" i="39"/>
  <c r="T7" i="39"/>
  <c r="S7" i="39"/>
  <c r="R7" i="39"/>
  <c r="Q27" i="39"/>
  <c r="O27" i="39"/>
  <c r="N27" i="39"/>
  <c r="M27" i="39"/>
  <c r="L27" i="39"/>
  <c r="X6" i="39"/>
  <c r="W6" i="39"/>
  <c r="V6" i="39"/>
  <c r="U6" i="39"/>
  <c r="T6" i="39"/>
  <c r="S6" i="39"/>
  <c r="R6" i="39"/>
  <c r="Q28" i="39"/>
  <c r="O28" i="39"/>
  <c r="N28" i="39"/>
  <c r="M28" i="39"/>
  <c r="L28" i="39"/>
  <c r="X5" i="39"/>
  <c r="W5" i="39"/>
  <c r="V5" i="39"/>
  <c r="U5" i="39"/>
  <c r="T5" i="39"/>
  <c r="S5" i="39"/>
  <c r="Q29" i="39"/>
  <c r="O29" i="39"/>
  <c r="N29" i="39"/>
  <c r="L29" i="39"/>
  <c r="X3" i="38" l="1"/>
  <c r="N3" i="38"/>
  <c r="W3" i="38"/>
  <c r="V3" i="38"/>
  <c r="U3" i="38"/>
  <c r="T3" i="38"/>
  <c r="S3" i="38"/>
  <c r="R3" i="38"/>
  <c r="X37" i="38"/>
  <c r="W37" i="38"/>
  <c r="V37" i="38"/>
  <c r="U37" i="38"/>
  <c r="T37" i="38"/>
  <c r="S37" i="38"/>
  <c r="R37" i="38"/>
  <c r="Q37" i="38"/>
  <c r="O37" i="38"/>
  <c r="N37" i="38"/>
  <c r="M37" i="38"/>
  <c r="L37" i="38"/>
  <c r="X36" i="38"/>
  <c r="W36" i="38"/>
  <c r="V36" i="38"/>
  <c r="U36" i="38"/>
  <c r="T36" i="38"/>
  <c r="S36" i="38"/>
  <c r="R36" i="38"/>
  <c r="Q36" i="38"/>
  <c r="O36" i="38"/>
  <c r="N36" i="38"/>
  <c r="M36" i="38"/>
  <c r="L36" i="38"/>
  <c r="X35" i="38"/>
  <c r="W35" i="38"/>
  <c r="V35" i="38"/>
  <c r="U35" i="38"/>
  <c r="T35" i="38"/>
  <c r="S35" i="38"/>
  <c r="R35" i="38"/>
  <c r="Q35" i="38"/>
  <c r="O35" i="38"/>
  <c r="N35" i="38"/>
  <c r="M35" i="38"/>
  <c r="L35" i="38"/>
  <c r="X34" i="38"/>
  <c r="W34" i="38"/>
  <c r="V34" i="38"/>
  <c r="U34" i="38"/>
  <c r="T34" i="38"/>
  <c r="S34" i="38"/>
  <c r="R34" i="38"/>
  <c r="Q34" i="38"/>
  <c r="O34" i="38"/>
  <c r="N34" i="38"/>
  <c r="M34" i="38"/>
  <c r="L34" i="38"/>
  <c r="X33" i="38"/>
  <c r="W33" i="38"/>
  <c r="V33" i="38"/>
  <c r="U33" i="38"/>
  <c r="T33" i="38"/>
  <c r="S33" i="38"/>
  <c r="R33" i="38"/>
  <c r="Q33" i="38"/>
  <c r="O33" i="38"/>
  <c r="N33" i="38"/>
  <c r="M33" i="38"/>
  <c r="L33" i="38"/>
  <c r="X32" i="38"/>
  <c r="W32" i="38"/>
  <c r="V32" i="38"/>
  <c r="U32" i="38"/>
  <c r="T32" i="38"/>
  <c r="S32" i="38"/>
  <c r="R32" i="38"/>
  <c r="Q32" i="38"/>
  <c r="O32" i="38"/>
  <c r="N32" i="38"/>
  <c r="M32" i="38"/>
  <c r="L32" i="38"/>
  <c r="X31" i="38"/>
  <c r="W31" i="38"/>
  <c r="V31" i="38"/>
  <c r="U31" i="38"/>
  <c r="T31" i="38"/>
  <c r="S31" i="38"/>
  <c r="R31" i="38"/>
  <c r="Q31" i="38"/>
  <c r="O31" i="38"/>
  <c r="N31" i="38"/>
  <c r="M31" i="38"/>
  <c r="L31" i="38"/>
  <c r="X30" i="38"/>
  <c r="W30" i="38"/>
  <c r="V30" i="38"/>
  <c r="U30" i="38"/>
  <c r="T30" i="38"/>
  <c r="S30" i="38"/>
  <c r="R30" i="38"/>
  <c r="Q30" i="38"/>
  <c r="O30" i="38"/>
  <c r="N30" i="38"/>
  <c r="M30" i="38"/>
  <c r="L30" i="38"/>
  <c r="X29" i="38"/>
  <c r="W29" i="38"/>
  <c r="V29" i="38"/>
  <c r="U29" i="38"/>
  <c r="T29" i="38"/>
  <c r="S29" i="38"/>
  <c r="R29" i="38"/>
  <c r="Q29" i="38"/>
  <c r="O29" i="38"/>
  <c r="N29" i="38"/>
  <c r="M29" i="38"/>
  <c r="L29" i="38"/>
  <c r="X28" i="38"/>
  <c r="W28" i="38"/>
  <c r="V28" i="38"/>
  <c r="U28" i="38"/>
  <c r="T28" i="38"/>
  <c r="S28" i="38"/>
  <c r="R28" i="38"/>
  <c r="Q28" i="38"/>
  <c r="O28" i="38"/>
  <c r="N28" i="38"/>
  <c r="M28" i="38"/>
  <c r="L28" i="38"/>
  <c r="X27" i="38"/>
  <c r="W27" i="38"/>
  <c r="V27" i="38"/>
  <c r="U27" i="38"/>
  <c r="T27" i="38"/>
  <c r="S27" i="38"/>
  <c r="R27" i="38"/>
  <c r="Q27" i="38"/>
  <c r="O27" i="38"/>
  <c r="N27" i="38"/>
  <c r="M27" i="38"/>
  <c r="L27" i="38"/>
  <c r="X26" i="38"/>
  <c r="W26" i="38"/>
  <c r="V26" i="38"/>
  <c r="U26" i="38"/>
  <c r="T26" i="38"/>
  <c r="S26" i="38"/>
  <c r="R26" i="38"/>
  <c r="Q26" i="38"/>
  <c r="O26" i="38"/>
  <c r="N26" i="38"/>
  <c r="M26" i="38"/>
  <c r="L26" i="38"/>
  <c r="X25" i="38"/>
  <c r="W25" i="38"/>
  <c r="V25" i="38"/>
  <c r="U25" i="38"/>
  <c r="T25" i="38"/>
  <c r="S25" i="38"/>
  <c r="R25" i="38"/>
  <c r="Q25" i="38"/>
  <c r="O25" i="38"/>
  <c r="N25" i="38"/>
  <c r="M25" i="38"/>
  <c r="L25" i="38"/>
  <c r="X24" i="38"/>
  <c r="W24" i="38"/>
  <c r="V24" i="38"/>
  <c r="U24" i="38"/>
  <c r="T24" i="38"/>
  <c r="S24" i="38"/>
  <c r="R24" i="38"/>
  <c r="Q24" i="38"/>
  <c r="O24" i="38"/>
  <c r="N24" i="38"/>
  <c r="M24" i="38"/>
  <c r="L24" i="38"/>
  <c r="X23" i="38"/>
  <c r="W23" i="38"/>
  <c r="V23" i="38"/>
  <c r="U23" i="38"/>
  <c r="T23" i="38"/>
  <c r="S23" i="38"/>
  <c r="R23" i="38"/>
  <c r="Q23" i="38"/>
  <c r="O23" i="38"/>
  <c r="N23" i="38"/>
  <c r="M23" i="38"/>
  <c r="L23" i="38"/>
  <c r="X22" i="38"/>
  <c r="W22" i="38"/>
  <c r="V22" i="38"/>
  <c r="U22" i="38"/>
  <c r="T22" i="38"/>
  <c r="S22" i="38"/>
  <c r="R22" i="38"/>
  <c r="Q22" i="38"/>
  <c r="O22" i="38"/>
  <c r="N22" i="38"/>
  <c r="M22" i="38"/>
  <c r="L22" i="38"/>
  <c r="X21" i="38"/>
  <c r="W21" i="38"/>
  <c r="V21" i="38"/>
  <c r="U21" i="38"/>
  <c r="T21" i="38"/>
  <c r="S21" i="38"/>
  <c r="R21" i="38"/>
  <c r="Q21" i="38"/>
  <c r="O21" i="38"/>
  <c r="N21" i="38"/>
  <c r="M21" i="38"/>
  <c r="L21" i="38"/>
  <c r="X20" i="38"/>
  <c r="W20" i="38"/>
  <c r="V20" i="38"/>
  <c r="U20" i="38"/>
  <c r="T20" i="38"/>
  <c r="S20" i="38"/>
  <c r="R20" i="38"/>
  <c r="Q20" i="38"/>
  <c r="O20" i="38"/>
  <c r="N20" i="38"/>
  <c r="M20" i="38"/>
  <c r="L20" i="38"/>
  <c r="X19" i="38"/>
  <c r="W19" i="38"/>
  <c r="V19" i="38"/>
  <c r="U19" i="38"/>
  <c r="T19" i="38"/>
  <c r="S19" i="38"/>
  <c r="R19" i="38"/>
  <c r="Q19" i="38"/>
  <c r="O19" i="38"/>
  <c r="N19" i="38"/>
  <c r="M19" i="38"/>
  <c r="L19" i="38"/>
  <c r="X18" i="38"/>
  <c r="W18" i="38"/>
  <c r="V18" i="38"/>
  <c r="U18" i="38"/>
  <c r="T18" i="38"/>
  <c r="S18" i="38"/>
  <c r="R18" i="38"/>
  <c r="Q18" i="38"/>
  <c r="O18" i="38"/>
  <c r="N18" i="38"/>
  <c r="M18" i="38"/>
  <c r="L18" i="38"/>
  <c r="X17" i="38"/>
  <c r="W17" i="38"/>
  <c r="V17" i="38"/>
  <c r="U17" i="38"/>
  <c r="T17" i="38"/>
  <c r="S17" i="38"/>
  <c r="R17" i="38"/>
  <c r="Q17" i="38"/>
  <c r="O17" i="38"/>
  <c r="N17" i="38"/>
  <c r="M17" i="38"/>
  <c r="L17" i="38"/>
  <c r="X16" i="38"/>
  <c r="W16" i="38"/>
  <c r="V16" i="38"/>
  <c r="U16" i="38"/>
  <c r="T16" i="38"/>
  <c r="S16" i="38"/>
  <c r="R16" i="38"/>
  <c r="Q16" i="38"/>
  <c r="O16" i="38"/>
  <c r="N16" i="38"/>
  <c r="M16" i="38"/>
  <c r="L16" i="38"/>
  <c r="X15" i="38"/>
  <c r="W15" i="38"/>
  <c r="V15" i="38"/>
  <c r="U15" i="38"/>
  <c r="T15" i="38"/>
  <c r="S15" i="38"/>
  <c r="R15" i="38"/>
  <c r="Q15" i="38"/>
  <c r="O15" i="38"/>
  <c r="N15" i="38"/>
  <c r="M15" i="38"/>
  <c r="L15" i="38"/>
  <c r="X14" i="38"/>
  <c r="W14" i="38"/>
  <c r="V14" i="38"/>
  <c r="U14" i="38"/>
  <c r="T14" i="38"/>
  <c r="S14" i="38"/>
  <c r="R14" i="38"/>
  <c r="Q14" i="38"/>
  <c r="O14" i="38"/>
  <c r="N14" i="38"/>
  <c r="M14" i="38"/>
  <c r="L14" i="38"/>
  <c r="X13" i="38"/>
  <c r="W13" i="38"/>
  <c r="V13" i="38"/>
  <c r="U13" i="38"/>
  <c r="T13" i="38"/>
  <c r="S13" i="38"/>
  <c r="R13" i="38"/>
  <c r="Q13" i="38"/>
  <c r="O13" i="38"/>
  <c r="N13" i="38"/>
  <c r="M13" i="38"/>
  <c r="L13" i="38"/>
  <c r="X12" i="38"/>
  <c r="W12" i="38"/>
  <c r="V12" i="38"/>
  <c r="U12" i="38"/>
  <c r="T12" i="38"/>
  <c r="S12" i="38"/>
  <c r="R12" i="38"/>
  <c r="Q12" i="38"/>
  <c r="O12" i="38"/>
  <c r="N12" i="38"/>
  <c r="M12" i="38"/>
  <c r="L12" i="38"/>
  <c r="X11" i="38"/>
  <c r="W11" i="38"/>
  <c r="V11" i="38"/>
  <c r="U11" i="38"/>
  <c r="T11" i="38"/>
  <c r="S11" i="38"/>
  <c r="R11" i="38"/>
  <c r="Q11" i="38"/>
  <c r="O11" i="38"/>
  <c r="N11" i="38"/>
  <c r="M11" i="38"/>
  <c r="L11" i="38"/>
  <c r="X10" i="38"/>
  <c r="W10" i="38"/>
  <c r="V10" i="38"/>
  <c r="U10" i="38"/>
  <c r="T10" i="38"/>
  <c r="S10" i="38"/>
  <c r="R10" i="38"/>
  <c r="Q10" i="38"/>
  <c r="O10" i="38"/>
  <c r="N10" i="38"/>
  <c r="M10" i="38"/>
  <c r="L10" i="38"/>
  <c r="X9" i="38"/>
  <c r="W9" i="38"/>
  <c r="V9" i="38"/>
  <c r="U9" i="38"/>
  <c r="T9" i="38"/>
  <c r="S9" i="38"/>
  <c r="R9" i="38"/>
  <c r="Q9" i="38"/>
  <c r="O9" i="38"/>
  <c r="N9" i="38"/>
  <c r="M9" i="38"/>
  <c r="L9" i="38"/>
  <c r="X8" i="38"/>
  <c r="W8" i="38"/>
  <c r="V8" i="38"/>
  <c r="U8" i="38"/>
  <c r="T8" i="38"/>
  <c r="S8" i="38"/>
  <c r="R8" i="38"/>
  <c r="Q8" i="38"/>
  <c r="O8" i="38"/>
  <c r="N8" i="38"/>
  <c r="M8" i="38"/>
  <c r="L8" i="38"/>
  <c r="X7" i="38"/>
  <c r="W7" i="38"/>
  <c r="V7" i="38"/>
  <c r="U7" i="38"/>
  <c r="T7" i="38"/>
  <c r="S7" i="38"/>
  <c r="R7" i="38"/>
  <c r="Q7" i="38"/>
  <c r="O7" i="38"/>
  <c r="N7" i="38"/>
  <c r="M7" i="38"/>
  <c r="L7" i="38"/>
  <c r="X6" i="38"/>
  <c r="W6" i="38"/>
  <c r="V6" i="38"/>
  <c r="U6" i="38"/>
  <c r="T6" i="38"/>
  <c r="S6" i="38"/>
  <c r="R6" i="38"/>
  <c r="Q6" i="38"/>
  <c r="O6" i="38"/>
  <c r="N6" i="38"/>
  <c r="M6" i="38"/>
  <c r="L6" i="38"/>
  <c r="X5" i="38"/>
  <c r="W5" i="38"/>
  <c r="V5" i="38"/>
  <c r="U5" i="38"/>
  <c r="T5" i="38"/>
  <c r="S5" i="38"/>
  <c r="R5" i="38"/>
  <c r="Q5" i="38"/>
  <c r="O5" i="38"/>
  <c r="N5" i="38"/>
  <c r="M5" i="38"/>
  <c r="L5" i="38"/>
  <c r="X4" i="38"/>
  <c r="W4" i="38"/>
  <c r="V4" i="38"/>
  <c r="U4" i="38"/>
  <c r="T4" i="38"/>
  <c r="S4" i="38"/>
  <c r="R4" i="38"/>
  <c r="Q4" i="38"/>
  <c r="O4" i="38"/>
  <c r="N4" i="38"/>
  <c r="M4" i="38"/>
  <c r="L4" i="38"/>
  <c r="Q3" i="38"/>
  <c r="O3" i="38"/>
  <c r="M3" i="38"/>
  <c r="L3" i="38"/>
  <c r="M3" i="37"/>
  <c r="L33" i="37"/>
  <c r="M33" i="37"/>
  <c r="N33" i="37"/>
  <c r="O33" i="37"/>
  <c r="Q33" i="37"/>
  <c r="R33" i="37"/>
  <c r="S33" i="37"/>
  <c r="T33" i="37"/>
  <c r="U33" i="37"/>
  <c r="V33" i="37"/>
  <c r="W33" i="37"/>
  <c r="X33" i="37"/>
  <c r="L34" i="37"/>
  <c r="M34" i="37"/>
  <c r="N34" i="37"/>
  <c r="O34" i="37"/>
  <c r="Q34" i="37"/>
  <c r="R34" i="37"/>
  <c r="S34" i="37"/>
  <c r="T34" i="37"/>
  <c r="U34" i="37"/>
  <c r="V34" i="37"/>
  <c r="W34" i="37"/>
  <c r="X34" i="37"/>
  <c r="L35" i="37"/>
  <c r="M35" i="37"/>
  <c r="N35" i="37"/>
  <c r="O35" i="37"/>
  <c r="Q35" i="37"/>
  <c r="R35" i="37"/>
  <c r="S35" i="37"/>
  <c r="T35" i="37"/>
  <c r="U35" i="37"/>
  <c r="V35" i="37"/>
  <c r="W35" i="37"/>
  <c r="X35" i="37"/>
  <c r="L36" i="37"/>
  <c r="M36" i="37"/>
  <c r="N36" i="37"/>
  <c r="O36" i="37"/>
  <c r="Q36" i="37"/>
  <c r="R36" i="37"/>
  <c r="S36" i="37"/>
  <c r="T36" i="37"/>
  <c r="U36" i="37"/>
  <c r="V36" i="37"/>
  <c r="W36" i="37"/>
  <c r="X36" i="37"/>
  <c r="L37" i="37"/>
  <c r="M37" i="37"/>
  <c r="N37" i="37"/>
  <c r="O37" i="37"/>
  <c r="Q37" i="37"/>
  <c r="R37" i="37"/>
  <c r="S37" i="37"/>
  <c r="T37" i="37"/>
  <c r="U37" i="37"/>
  <c r="V37" i="37"/>
  <c r="W37" i="37"/>
  <c r="X37" i="37"/>
  <c r="L38" i="37"/>
  <c r="M38" i="37"/>
  <c r="N38" i="37"/>
  <c r="O38" i="37"/>
  <c r="Q38" i="37"/>
  <c r="R38" i="37"/>
  <c r="S38" i="37"/>
  <c r="T38" i="37"/>
  <c r="U38" i="37"/>
  <c r="V38" i="37"/>
  <c r="W38" i="37"/>
  <c r="X38" i="37"/>
  <c r="L39" i="37"/>
  <c r="M39" i="37"/>
  <c r="N39" i="37"/>
  <c r="O39" i="37"/>
  <c r="Q39" i="37"/>
  <c r="R39" i="37"/>
  <c r="S39" i="37"/>
  <c r="T39" i="37"/>
  <c r="U39" i="37"/>
  <c r="V39" i="37"/>
  <c r="W39" i="37"/>
  <c r="X39" i="37"/>
  <c r="L40" i="37"/>
  <c r="M40" i="37"/>
  <c r="N40" i="37"/>
  <c r="O40" i="37"/>
  <c r="Q40" i="37"/>
  <c r="R40" i="37"/>
  <c r="S40" i="37"/>
  <c r="T40" i="37"/>
  <c r="U40" i="37"/>
  <c r="V40" i="37"/>
  <c r="W40" i="37"/>
  <c r="X40" i="37"/>
  <c r="L41" i="37"/>
  <c r="M41" i="37"/>
  <c r="N41" i="37"/>
  <c r="O41" i="37"/>
  <c r="Q41" i="37"/>
  <c r="R41" i="37"/>
  <c r="S41" i="37"/>
  <c r="T41" i="37"/>
  <c r="U41" i="37"/>
  <c r="V41" i="37"/>
  <c r="W41" i="37"/>
  <c r="X41" i="37"/>
  <c r="X32" i="37"/>
  <c r="W32" i="37"/>
  <c r="V32" i="37"/>
  <c r="U32" i="37"/>
  <c r="T32" i="37"/>
  <c r="S32" i="37"/>
  <c r="R32" i="37"/>
  <c r="Q32" i="37"/>
  <c r="O32" i="37"/>
  <c r="N32" i="37"/>
  <c r="M32" i="37"/>
  <c r="L32" i="37"/>
  <c r="X31" i="37"/>
  <c r="W31" i="37"/>
  <c r="V31" i="37"/>
  <c r="U31" i="37"/>
  <c r="T31" i="37"/>
  <c r="S31" i="37"/>
  <c r="R31" i="37"/>
  <c r="Q31" i="37"/>
  <c r="O31" i="37"/>
  <c r="N31" i="37"/>
  <c r="M31" i="37"/>
  <c r="L31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X29" i="37"/>
  <c r="W29" i="37"/>
  <c r="V29" i="37"/>
  <c r="U29" i="37"/>
  <c r="T29" i="37"/>
  <c r="S29" i="37"/>
  <c r="R29" i="37"/>
  <c r="Q29" i="37"/>
  <c r="O29" i="37"/>
  <c r="N29" i="37"/>
  <c r="M29" i="37"/>
  <c r="L29" i="37"/>
  <c r="X28" i="37"/>
  <c r="W28" i="37"/>
  <c r="V28" i="37"/>
  <c r="U28" i="37"/>
  <c r="T28" i="37"/>
  <c r="S28" i="37"/>
  <c r="R28" i="37"/>
  <c r="Q28" i="37"/>
  <c r="O28" i="37"/>
  <c r="N28" i="37"/>
  <c r="M28" i="37"/>
  <c r="L28" i="37"/>
  <c r="X27" i="37"/>
  <c r="W27" i="37"/>
  <c r="V27" i="37"/>
  <c r="U27" i="37"/>
  <c r="T27" i="37"/>
  <c r="S27" i="37"/>
  <c r="R27" i="37"/>
  <c r="Q27" i="37"/>
  <c r="O27" i="37"/>
  <c r="N27" i="37"/>
  <c r="M27" i="37"/>
  <c r="L27" i="37"/>
  <c r="X26" i="37"/>
  <c r="W26" i="37"/>
  <c r="V26" i="37"/>
  <c r="U26" i="37"/>
  <c r="T26" i="37"/>
  <c r="S26" i="37"/>
  <c r="R26" i="37"/>
  <c r="Q26" i="37"/>
  <c r="O26" i="37"/>
  <c r="N26" i="37"/>
  <c r="M26" i="37"/>
  <c r="L26" i="37"/>
  <c r="X25" i="37"/>
  <c r="W25" i="37"/>
  <c r="V25" i="37"/>
  <c r="U25" i="37"/>
  <c r="T25" i="37"/>
  <c r="S25" i="37"/>
  <c r="R25" i="37"/>
  <c r="Q25" i="37"/>
  <c r="O25" i="37"/>
  <c r="N25" i="37"/>
  <c r="M25" i="37"/>
  <c r="L25" i="37"/>
  <c r="X24" i="37"/>
  <c r="W24" i="37"/>
  <c r="V24" i="37"/>
  <c r="U24" i="37"/>
  <c r="T24" i="37"/>
  <c r="S24" i="37"/>
  <c r="R24" i="37"/>
  <c r="Q24" i="37"/>
  <c r="O24" i="37"/>
  <c r="N24" i="37"/>
  <c r="M24" i="37"/>
  <c r="L24" i="37"/>
  <c r="X23" i="37"/>
  <c r="W23" i="37"/>
  <c r="V23" i="37"/>
  <c r="U23" i="37"/>
  <c r="T23" i="37"/>
  <c r="S23" i="37"/>
  <c r="R23" i="37"/>
  <c r="Q23" i="37"/>
  <c r="O23" i="37"/>
  <c r="N23" i="37"/>
  <c r="M23" i="37"/>
  <c r="L23" i="37"/>
  <c r="X22" i="37"/>
  <c r="W22" i="37"/>
  <c r="V22" i="37"/>
  <c r="U22" i="37"/>
  <c r="T22" i="37"/>
  <c r="S22" i="37"/>
  <c r="R22" i="37"/>
  <c r="Q22" i="37"/>
  <c r="O22" i="37"/>
  <c r="N22" i="37"/>
  <c r="M22" i="37"/>
  <c r="L22" i="37"/>
  <c r="X21" i="37"/>
  <c r="W21" i="37"/>
  <c r="V21" i="37"/>
  <c r="U21" i="37"/>
  <c r="T21" i="37"/>
  <c r="S21" i="37"/>
  <c r="R21" i="37"/>
  <c r="Q21" i="37"/>
  <c r="O21" i="37"/>
  <c r="N21" i="37"/>
  <c r="M21" i="37"/>
  <c r="L21" i="37"/>
  <c r="X20" i="37"/>
  <c r="W20" i="37"/>
  <c r="V20" i="37"/>
  <c r="U20" i="37"/>
  <c r="T20" i="37"/>
  <c r="S20" i="37"/>
  <c r="R20" i="37"/>
  <c r="Q20" i="37"/>
  <c r="O20" i="37"/>
  <c r="N20" i="37"/>
  <c r="M20" i="37"/>
  <c r="L20" i="37"/>
  <c r="X19" i="37"/>
  <c r="W19" i="37"/>
  <c r="V19" i="37"/>
  <c r="U19" i="37"/>
  <c r="T19" i="37"/>
  <c r="S19" i="37"/>
  <c r="R19" i="37"/>
  <c r="Q19" i="37"/>
  <c r="O19" i="37"/>
  <c r="N19" i="37"/>
  <c r="M19" i="37"/>
  <c r="L19" i="37"/>
  <c r="X18" i="37"/>
  <c r="W18" i="37"/>
  <c r="V18" i="37"/>
  <c r="U18" i="37"/>
  <c r="T18" i="37"/>
  <c r="S18" i="37"/>
  <c r="R18" i="37"/>
  <c r="Q18" i="37"/>
  <c r="O18" i="37"/>
  <c r="N18" i="37"/>
  <c r="M18" i="37"/>
  <c r="L18" i="37"/>
  <c r="X17" i="37"/>
  <c r="W17" i="37"/>
  <c r="V17" i="37"/>
  <c r="U17" i="37"/>
  <c r="T17" i="37"/>
  <c r="S17" i="37"/>
  <c r="R17" i="37"/>
  <c r="Q17" i="37"/>
  <c r="O17" i="37"/>
  <c r="N17" i="37"/>
  <c r="M17" i="37"/>
  <c r="L17" i="37"/>
  <c r="X16" i="37"/>
  <c r="W16" i="37"/>
  <c r="V16" i="37"/>
  <c r="U16" i="37"/>
  <c r="T16" i="37"/>
  <c r="S16" i="37"/>
  <c r="R16" i="37"/>
  <c r="Q16" i="37"/>
  <c r="O16" i="37"/>
  <c r="N16" i="37"/>
  <c r="M16" i="37"/>
  <c r="L16" i="37"/>
  <c r="X15" i="37"/>
  <c r="W15" i="37"/>
  <c r="V15" i="37"/>
  <c r="U15" i="37"/>
  <c r="T15" i="37"/>
  <c r="S15" i="37"/>
  <c r="R15" i="37"/>
  <c r="Q15" i="37"/>
  <c r="O15" i="37"/>
  <c r="N15" i="37"/>
  <c r="M15" i="37"/>
  <c r="L15" i="37"/>
  <c r="X14" i="37"/>
  <c r="W14" i="37"/>
  <c r="V14" i="37"/>
  <c r="U14" i="37"/>
  <c r="T14" i="37"/>
  <c r="S14" i="37"/>
  <c r="R14" i="37"/>
  <c r="Q14" i="37"/>
  <c r="O14" i="37"/>
  <c r="N14" i="37"/>
  <c r="M14" i="37"/>
  <c r="L14" i="37"/>
  <c r="X13" i="37"/>
  <c r="W13" i="37"/>
  <c r="V13" i="37"/>
  <c r="U13" i="37"/>
  <c r="T13" i="37"/>
  <c r="S13" i="37"/>
  <c r="R13" i="37"/>
  <c r="Q13" i="37"/>
  <c r="O13" i="37"/>
  <c r="N13" i="37"/>
  <c r="M13" i="37"/>
  <c r="L13" i="37"/>
  <c r="X12" i="37"/>
  <c r="W12" i="37"/>
  <c r="V12" i="37"/>
  <c r="U12" i="37"/>
  <c r="T12" i="37"/>
  <c r="S12" i="37"/>
  <c r="R12" i="37"/>
  <c r="Q12" i="37"/>
  <c r="O12" i="37"/>
  <c r="N12" i="37"/>
  <c r="M12" i="37"/>
  <c r="L12" i="37"/>
  <c r="X11" i="37"/>
  <c r="W11" i="37"/>
  <c r="V11" i="37"/>
  <c r="U11" i="37"/>
  <c r="T11" i="37"/>
  <c r="S11" i="37"/>
  <c r="R11" i="37"/>
  <c r="Q11" i="37"/>
  <c r="O11" i="37"/>
  <c r="N11" i="37"/>
  <c r="M11" i="37"/>
  <c r="L11" i="37"/>
  <c r="X10" i="37"/>
  <c r="W10" i="37"/>
  <c r="V10" i="37"/>
  <c r="U10" i="37"/>
  <c r="T10" i="37"/>
  <c r="S10" i="37"/>
  <c r="R10" i="37"/>
  <c r="Q10" i="37"/>
  <c r="O10" i="37"/>
  <c r="N10" i="37"/>
  <c r="M10" i="37"/>
  <c r="L10" i="37"/>
  <c r="X9" i="37"/>
  <c r="W9" i="37"/>
  <c r="V9" i="37"/>
  <c r="U9" i="37"/>
  <c r="T9" i="37"/>
  <c r="S9" i="37"/>
  <c r="R9" i="37"/>
  <c r="Q9" i="37"/>
  <c r="O9" i="37"/>
  <c r="N9" i="37"/>
  <c r="M9" i="37"/>
  <c r="L9" i="37"/>
  <c r="X8" i="37"/>
  <c r="W8" i="37"/>
  <c r="V8" i="37"/>
  <c r="U8" i="37"/>
  <c r="T8" i="37"/>
  <c r="S8" i="37"/>
  <c r="R8" i="37"/>
  <c r="Q8" i="37"/>
  <c r="O8" i="37"/>
  <c r="N8" i="37"/>
  <c r="M8" i="37"/>
  <c r="L8" i="37"/>
  <c r="X7" i="37"/>
  <c r="W7" i="37"/>
  <c r="V7" i="37"/>
  <c r="U7" i="37"/>
  <c r="T7" i="37"/>
  <c r="S7" i="37"/>
  <c r="R7" i="37"/>
  <c r="Q7" i="37"/>
  <c r="O7" i="37"/>
  <c r="N7" i="37"/>
  <c r="M7" i="37"/>
  <c r="L7" i="37"/>
  <c r="X6" i="37"/>
  <c r="W6" i="37"/>
  <c r="V6" i="37"/>
  <c r="U6" i="37"/>
  <c r="T6" i="37"/>
  <c r="S6" i="37"/>
  <c r="R6" i="37"/>
  <c r="Q6" i="37"/>
  <c r="O6" i="37"/>
  <c r="N6" i="37"/>
  <c r="M6" i="37"/>
  <c r="L6" i="37"/>
  <c r="X5" i="37"/>
  <c r="W5" i="37"/>
  <c r="V5" i="37"/>
  <c r="U5" i="37"/>
  <c r="T5" i="37"/>
  <c r="S5" i="37"/>
  <c r="R5" i="37"/>
  <c r="Q5" i="37"/>
  <c r="O5" i="37"/>
  <c r="N5" i="37"/>
  <c r="M5" i="37"/>
  <c r="L5" i="37"/>
  <c r="X4" i="37"/>
  <c r="W4" i="37"/>
  <c r="V4" i="37"/>
  <c r="U4" i="37"/>
  <c r="T4" i="37"/>
  <c r="S4" i="37"/>
  <c r="R4" i="37"/>
  <c r="Q4" i="37"/>
  <c r="O4" i="37"/>
  <c r="N4" i="37"/>
  <c r="M4" i="37"/>
  <c r="L4" i="37"/>
  <c r="X3" i="37"/>
  <c r="W3" i="37"/>
  <c r="V3" i="37"/>
  <c r="U3" i="37"/>
  <c r="T3" i="37"/>
  <c r="S3" i="37"/>
  <c r="R3" i="37"/>
  <c r="Q3" i="37"/>
  <c r="O3" i="37"/>
  <c r="N3" i="37"/>
  <c r="L3" i="37"/>
  <c r="L32" i="36"/>
  <c r="M4" i="36"/>
  <c r="N4" i="36"/>
  <c r="O4" i="36"/>
  <c r="Q4" i="36"/>
  <c r="R4" i="36"/>
  <c r="S4" i="36"/>
  <c r="T4" i="36"/>
  <c r="U4" i="36"/>
  <c r="V4" i="36"/>
  <c r="W4" i="36"/>
  <c r="X4" i="36"/>
  <c r="M5" i="36"/>
  <c r="N5" i="36"/>
  <c r="O5" i="36"/>
  <c r="Q5" i="36"/>
  <c r="R5" i="36"/>
  <c r="S5" i="36"/>
  <c r="T5" i="36"/>
  <c r="U5" i="36"/>
  <c r="V5" i="36"/>
  <c r="W5" i="36"/>
  <c r="X5" i="36"/>
  <c r="M6" i="36"/>
  <c r="N6" i="36"/>
  <c r="O6" i="36"/>
  <c r="Q6" i="36"/>
  <c r="R6" i="36"/>
  <c r="S6" i="36"/>
  <c r="T6" i="36"/>
  <c r="U6" i="36"/>
  <c r="V6" i="36"/>
  <c r="W6" i="36"/>
  <c r="X6" i="36"/>
  <c r="M7" i="36"/>
  <c r="N7" i="36"/>
  <c r="O7" i="36"/>
  <c r="Q7" i="36"/>
  <c r="R7" i="36"/>
  <c r="S7" i="36"/>
  <c r="T7" i="36"/>
  <c r="U7" i="36"/>
  <c r="V7" i="36"/>
  <c r="W7" i="36"/>
  <c r="X7" i="36"/>
  <c r="M8" i="36"/>
  <c r="N8" i="36"/>
  <c r="O8" i="36"/>
  <c r="Q8" i="36"/>
  <c r="R8" i="36"/>
  <c r="S8" i="36"/>
  <c r="T8" i="36"/>
  <c r="U8" i="36"/>
  <c r="V8" i="36"/>
  <c r="W8" i="36"/>
  <c r="X8" i="36"/>
  <c r="M9" i="36"/>
  <c r="N9" i="36"/>
  <c r="O9" i="36"/>
  <c r="Q9" i="36"/>
  <c r="R9" i="36"/>
  <c r="S9" i="36"/>
  <c r="T9" i="36"/>
  <c r="U9" i="36"/>
  <c r="V9" i="36"/>
  <c r="W9" i="36"/>
  <c r="X9" i="36"/>
  <c r="M10" i="36"/>
  <c r="N10" i="36"/>
  <c r="O10" i="36"/>
  <c r="Q10" i="36"/>
  <c r="R10" i="36"/>
  <c r="S10" i="36"/>
  <c r="T10" i="36"/>
  <c r="U10" i="36"/>
  <c r="V10" i="36"/>
  <c r="W10" i="36"/>
  <c r="X10" i="36"/>
  <c r="M11" i="36"/>
  <c r="N11" i="36"/>
  <c r="O11" i="36"/>
  <c r="Q11" i="36"/>
  <c r="R11" i="36"/>
  <c r="S11" i="36"/>
  <c r="T11" i="36"/>
  <c r="U11" i="36"/>
  <c r="V11" i="36"/>
  <c r="W11" i="36"/>
  <c r="X11" i="36"/>
  <c r="M12" i="36"/>
  <c r="N12" i="36"/>
  <c r="O12" i="36"/>
  <c r="Q12" i="36"/>
  <c r="R12" i="36"/>
  <c r="S12" i="36"/>
  <c r="T12" i="36"/>
  <c r="U12" i="36"/>
  <c r="V12" i="36"/>
  <c r="W12" i="36"/>
  <c r="X12" i="36"/>
  <c r="M13" i="36"/>
  <c r="N13" i="36"/>
  <c r="O13" i="36"/>
  <c r="Q13" i="36"/>
  <c r="R13" i="36"/>
  <c r="S13" i="36"/>
  <c r="T13" i="36"/>
  <c r="U13" i="36"/>
  <c r="V13" i="36"/>
  <c r="W13" i="36"/>
  <c r="X13" i="36"/>
  <c r="M14" i="36"/>
  <c r="N14" i="36"/>
  <c r="O14" i="36"/>
  <c r="Q14" i="36"/>
  <c r="R14" i="36"/>
  <c r="S14" i="36"/>
  <c r="T14" i="36"/>
  <c r="U14" i="36"/>
  <c r="V14" i="36"/>
  <c r="W14" i="36"/>
  <c r="X14" i="36"/>
  <c r="M15" i="36"/>
  <c r="N15" i="36"/>
  <c r="O15" i="36"/>
  <c r="Q15" i="36"/>
  <c r="R15" i="36"/>
  <c r="S15" i="36"/>
  <c r="T15" i="36"/>
  <c r="U15" i="36"/>
  <c r="V15" i="36"/>
  <c r="W15" i="36"/>
  <c r="X15" i="36"/>
  <c r="M16" i="36"/>
  <c r="N16" i="36"/>
  <c r="O16" i="36"/>
  <c r="Q16" i="36"/>
  <c r="R16" i="36"/>
  <c r="S16" i="36"/>
  <c r="T16" i="36"/>
  <c r="U16" i="36"/>
  <c r="V16" i="36"/>
  <c r="W16" i="36"/>
  <c r="X16" i="36"/>
  <c r="M17" i="36"/>
  <c r="N17" i="36"/>
  <c r="O17" i="36"/>
  <c r="Q17" i="36"/>
  <c r="R17" i="36"/>
  <c r="S17" i="36"/>
  <c r="T17" i="36"/>
  <c r="U17" i="36"/>
  <c r="V17" i="36"/>
  <c r="W17" i="36"/>
  <c r="X17" i="36"/>
  <c r="M18" i="36"/>
  <c r="N18" i="36"/>
  <c r="O18" i="36"/>
  <c r="Q18" i="36"/>
  <c r="R18" i="36"/>
  <c r="S18" i="36"/>
  <c r="T18" i="36"/>
  <c r="U18" i="36"/>
  <c r="V18" i="36"/>
  <c r="W18" i="36"/>
  <c r="X18" i="36"/>
  <c r="M19" i="36"/>
  <c r="N19" i="36"/>
  <c r="O19" i="36"/>
  <c r="Q19" i="36"/>
  <c r="R19" i="36"/>
  <c r="S19" i="36"/>
  <c r="T19" i="36"/>
  <c r="U19" i="36"/>
  <c r="V19" i="36"/>
  <c r="W19" i="36"/>
  <c r="X19" i="36"/>
  <c r="M20" i="36"/>
  <c r="N20" i="36"/>
  <c r="O20" i="36"/>
  <c r="Q20" i="36"/>
  <c r="R20" i="36"/>
  <c r="S20" i="36"/>
  <c r="T20" i="36"/>
  <c r="U20" i="36"/>
  <c r="V20" i="36"/>
  <c r="W20" i="36"/>
  <c r="X20" i="36"/>
  <c r="M21" i="36"/>
  <c r="N21" i="36"/>
  <c r="O21" i="36"/>
  <c r="Q21" i="36"/>
  <c r="R21" i="36"/>
  <c r="S21" i="36"/>
  <c r="T21" i="36"/>
  <c r="U21" i="36"/>
  <c r="V21" i="36"/>
  <c r="W21" i="36"/>
  <c r="X21" i="36"/>
  <c r="M22" i="36"/>
  <c r="N22" i="36"/>
  <c r="O22" i="36"/>
  <c r="Q22" i="36"/>
  <c r="R22" i="36"/>
  <c r="S22" i="36"/>
  <c r="T22" i="36"/>
  <c r="U22" i="36"/>
  <c r="V22" i="36"/>
  <c r="W22" i="36"/>
  <c r="X22" i="36"/>
  <c r="M23" i="36"/>
  <c r="N23" i="36"/>
  <c r="O23" i="36"/>
  <c r="Q23" i="36"/>
  <c r="R23" i="36"/>
  <c r="S23" i="36"/>
  <c r="T23" i="36"/>
  <c r="U23" i="36"/>
  <c r="V23" i="36"/>
  <c r="W23" i="36"/>
  <c r="X23" i="36"/>
  <c r="M24" i="36"/>
  <c r="N24" i="36"/>
  <c r="O24" i="36"/>
  <c r="Q24" i="36"/>
  <c r="R24" i="36"/>
  <c r="S24" i="36"/>
  <c r="T24" i="36"/>
  <c r="U24" i="36"/>
  <c r="V24" i="36"/>
  <c r="W24" i="36"/>
  <c r="X24" i="36"/>
  <c r="M25" i="36"/>
  <c r="N25" i="36"/>
  <c r="O25" i="36"/>
  <c r="Q25" i="36"/>
  <c r="R25" i="36"/>
  <c r="S25" i="36"/>
  <c r="T25" i="36"/>
  <c r="U25" i="36"/>
  <c r="V25" i="36"/>
  <c r="W25" i="36"/>
  <c r="X25" i="36"/>
  <c r="M26" i="36"/>
  <c r="N26" i="36"/>
  <c r="O26" i="36"/>
  <c r="Q26" i="36"/>
  <c r="R26" i="36"/>
  <c r="S26" i="36"/>
  <c r="T26" i="36"/>
  <c r="U26" i="36"/>
  <c r="V26" i="36"/>
  <c r="W26" i="36"/>
  <c r="X26" i="36"/>
  <c r="M27" i="36"/>
  <c r="N27" i="36"/>
  <c r="O27" i="36"/>
  <c r="Q27" i="36"/>
  <c r="R27" i="36"/>
  <c r="S27" i="36"/>
  <c r="T27" i="36"/>
  <c r="U27" i="36"/>
  <c r="V27" i="36"/>
  <c r="W27" i="36"/>
  <c r="X27" i="36"/>
  <c r="M28" i="36"/>
  <c r="N28" i="36"/>
  <c r="O28" i="36"/>
  <c r="Q28" i="36"/>
  <c r="R28" i="36"/>
  <c r="S28" i="36"/>
  <c r="T28" i="36"/>
  <c r="U28" i="36"/>
  <c r="V28" i="36"/>
  <c r="W28" i="36"/>
  <c r="X28" i="36"/>
  <c r="M29" i="36"/>
  <c r="N29" i="36"/>
  <c r="O29" i="36"/>
  <c r="Q29" i="36"/>
  <c r="R29" i="36"/>
  <c r="S29" i="36"/>
  <c r="T29" i="36"/>
  <c r="U29" i="36"/>
  <c r="V29" i="36"/>
  <c r="W29" i="36"/>
  <c r="X29" i="36"/>
  <c r="M30" i="36"/>
  <c r="N30" i="36"/>
  <c r="O30" i="36"/>
  <c r="Q30" i="36"/>
  <c r="R30" i="36"/>
  <c r="S30" i="36"/>
  <c r="T30" i="36"/>
  <c r="U30" i="36"/>
  <c r="V30" i="36"/>
  <c r="W30" i="36"/>
  <c r="X30" i="36"/>
  <c r="M31" i="36"/>
  <c r="N31" i="36"/>
  <c r="O31" i="36"/>
  <c r="Q31" i="36"/>
  <c r="R31" i="36"/>
  <c r="S31" i="36"/>
  <c r="T31" i="36"/>
  <c r="U31" i="36"/>
  <c r="V31" i="36"/>
  <c r="W31" i="36"/>
  <c r="X31" i="36"/>
  <c r="M32" i="36"/>
  <c r="N32" i="36"/>
  <c r="O32" i="36"/>
  <c r="Q32" i="36"/>
  <c r="R32" i="36"/>
  <c r="S32" i="36"/>
  <c r="T32" i="36"/>
  <c r="U32" i="36"/>
  <c r="V32" i="36"/>
  <c r="W32" i="36"/>
  <c r="X32" i="36"/>
  <c r="X3" i="36"/>
  <c r="W3" i="36"/>
  <c r="V3" i="36"/>
  <c r="U3" i="36"/>
  <c r="T3" i="36"/>
  <c r="S3" i="36"/>
  <c r="R3" i="36"/>
  <c r="Q3" i="36"/>
  <c r="O3" i="36"/>
  <c r="N3" i="36"/>
  <c r="M3" i="36"/>
  <c r="L4" i="36" l="1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" i="36"/>
  <c r="L4" i="35"/>
  <c r="L5" i="35"/>
  <c r="L6" i="35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" i="35"/>
  <c r="Q3" i="35"/>
  <c r="X31" i="35"/>
  <c r="W31" i="35"/>
  <c r="V31" i="35"/>
  <c r="U31" i="35"/>
  <c r="T31" i="35"/>
  <c r="S31" i="35"/>
  <c r="R31" i="35"/>
  <c r="Q31" i="35"/>
  <c r="X30" i="35"/>
  <c r="W30" i="35"/>
  <c r="V30" i="35"/>
  <c r="U30" i="35"/>
  <c r="T30" i="35"/>
  <c r="S30" i="35"/>
  <c r="R30" i="35"/>
  <c r="Q30" i="35"/>
  <c r="X29" i="35"/>
  <c r="W29" i="35"/>
  <c r="V29" i="35"/>
  <c r="U29" i="35"/>
  <c r="T29" i="35"/>
  <c r="S29" i="35"/>
  <c r="R29" i="35"/>
  <c r="Q29" i="35"/>
  <c r="X28" i="35"/>
  <c r="W28" i="35"/>
  <c r="V28" i="35"/>
  <c r="U28" i="35"/>
  <c r="T28" i="35"/>
  <c r="S28" i="35"/>
  <c r="R28" i="35"/>
  <c r="Q28" i="35"/>
  <c r="X27" i="35"/>
  <c r="W27" i="35"/>
  <c r="V27" i="35"/>
  <c r="U27" i="35"/>
  <c r="T27" i="35"/>
  <c r="S27" i="35"/>
  <c r="R27" i="35"/>
  <c r="Q27" i="35"/>
  <c r="X26" i="35"/>
  <c r="W26" i="35"/>
  <c r="V26" i="35"/>
  <c r="U26" i="35"/>
  <c r="T26" i="35"/>
  <c r="S26" i="35"/>
  <c r="R26" i="35"/>
  <c r="Q26" i="35"/>
  <c r="X25" i="35"/>
  <c r="W25" i="35"/>
  <c r="V25" i="35"/>
  <c r="U25" i="35"/>
  <c r="T25" i="35"/>
  <c r="S25" i="35"/>
  <c r="R25" i="35"/>
  <c r="Q25" i="35"/>
  <c r="X24" i="35"/>
  <c r="W24" i="35"/>
  <c r="V24" i="35"/>
  <c r="U24" i="35"/>
  <c r="T24" i="35"/>
  <c r="S24" i="35"/>
  <c r="R24" i="35"/>
  <c r="Q24" i="35"/>
  <c r="X23" i="35"/>
  <c r="W23" i="35"/>
  <c r="V23" i="35"/>
  <c r="U23" i="35"/>
  <c r="T23" i="35"/>
  <c r="S23" i="35"/>
  <c r="R23" i="35"/>
  <c r="Q23" i="35"/>
  <c r="X22" i="35"/>
  <c r="W22" i="35"/>
  <c r="V22" i="35"/>
  <c r="U22" i="35"/>
  <c r="T22" i="35"/>
  <c r="S22" i="35"/>
  <c r="R22" i="35"/>
  <c r="Q22" i="35"/>
  <c r="X21" i="35"/>
  <c r="W21" i="35"/>
  <c r="V21" i="35"/>
  <c r="U21" i="35"/>
  <c r="T21" i="35"/>
  <c r="S21" i="35"/>
  <c r="R21" i="35"/>
  <c r="Q21" i="35"/>
  <c r="X20" i="35"/>
  <c r="W20" i="35"/>
  <c r="V20" i="35"/>
  <c r="U20" i="35"/>
  <c r="T20" i="35"/>
  <c r="S20" i="35"/>
  <c r="R20" i="35"/>
  <c r="Q20" i="35"/>
  <c r="X19" i="35"/>
  <c r="W19" i="35"/>
  <c r="V19" i="35"/>
  <c r="U19" i="35"/>
  <c r="T19" i="35"/>
  <c r="S19" i="35"/>
  <c r="R19" i="35"/>
  <c r="Q19" i="35"/>
  <c r="X18" i="35"/>
  <c r="W18" i="35"/>
  <c r="V18" i="35"/>
  <c r="U18" i="35"/>
  <c r="T18" i="35"/>
  <c r="S18" i="35"/>
  <c r="R18" i="35"/>
  <c r="Q18" i="35"/>
  <c r="X17" i="35"/>
  <c r="W17" i="35"/>
  <c r="V17" i="35"/>
  <c r="U17" i="35"/>
  <c r="T17" i="35"/>
  <c r="S17" i="35"/>
  <c r="R17" i="35"/>
  <c r="Q17" i="35"/>
  <c r="X16" i="35"/>
  <c r="W16" i="35"/>
  <c r="V16" i="35"/>
  <c r="U16" i="35"/>
  <c r="T16" i="35"/>
  <c r="S16" i="35"/>
  <c r="R16" i="35"/>
  <c r="Q16" i="35"/>
  <c r="X15" i="35"/>
  <c r="W15" i="35"/>
  <c r="V15" i="35"/>
  <c r="U15" i="35"/>
  <c r="T15" i="35"/>
  <c r="S15" i="35"/>
  <c r="R15" i="35"/>
  <c r="Q15" i="35"/>
  <c r="X14" i="35"/>
  <c r="W14" i="35"/>
  <c r="V14" i="35"/>
  <c r="U14" i="35"/>
  <c r="T14" i="35"/>
  <c r="S14" i="35"/>
  <c r="R14" i="35"/>
  <c r="Q14" i="35"/>
  <c r="X13" i="35"/>
  <c r="W13" i="35"/>
  <c r="V13" i="35"/>
  <c r="U13" i="35"/>
  <c r="T13" i="35"/>
  <c r="S13" i="35"/>
  <c r="R13" i="35"/>
  <c r="Q13" i="35"/>
  <c r="X12" i="35"/>
  <c r="W12" i="35"/>
  <c r="V12" i="35"/>
  <c r="U12" i="35"/>
  <c r="T12" i="35"/>
  <c r="S12" i="35"/>
  <c r="R12" i="35"/>
  <c r="Q12" i="35"/>
  <c r="X11" i="35"/>
  <c r="W11" i="35"/>
  <c r="V11" i="35"/>
  <c r="U11" i="35"/>
  <c r="T11" i="35"/>
  <c r="S11" i="35"/>
  <c r="R11" i="35"/>
  <c r="Q11" i="35"/>
  <c r="X10" i="35"/>
  <c r="W10" i="35"/>
  <c r="V10" i="35"/>
  <c r="U10" i="35"/>
  <c r="T10" i="35"/>
  <c r="S10" i="35"/>
  <c r="R10" i="35"/>
  <c r="Q10" i="35"/>
  <c r="X9" i="35"/>
  <c r="W9" i="35"/>
  <c r="V9" i="35"/>
  <c r="U9" i="35"/>
  <c r="T9" i="35"/>
  <c r="S9" i="35"/>
  <c r="R9" i="35"/>
  <c r="Q9" i="35"/>
  <c r="X8" i="35"/>
  <c r="W8" i="35"/>
  <c r="V8" i="35"/>
  <c r="U8" i="35"/>
  <c r="T8" i="35"/>
  <c r="S8" i="35"/>
  <c r="R8" i="35"/>
  <c r="Q8" i="35"/>
  <c r="X7" i="35"/>
  <c r="W7" i="35"/>
  <c r="V7" i="35"/>
  <c r="U7" i="35"/>
  <c r="T7" i="35"/>
  <c r="S7" i="35"/>
  <c r="R7" i="35"/>
  <c r="Q7" i="35"/>
  <c r="X6" i="35"/>
  <c r="W6" i="35"/>
  <c r="V6" i="35"/>
  <c r="U6" i="35"/>
  <c r="T6" i="35"/>
  <c r="S6" i="35"/>
  <c r="R6" i="35"/>
  <c r="Q6" i="35"/>
  <c r="X5" i="35"/>
  <c r="W5" i="35"/>
  <c r="V5" i="35"/>
  <c r="U5" i="35"/>
  <c r="T5" i="35"/>
  <c r="S5" i="35"/>
  <c r="R5" i="35"/>
  <c r="Q5" i="35"/>
  <c r="X4" i="35"/>
  <c r="W4" i="35"/>
  <c r="V4" i="35"/>
  <c r="U4" i="35"/>
  <c r="T4" i="35"/>
  <c r="S4" i="35"/>
  <c r="R4" i="35"/>
  <c r="Q4" i="35"/>
  <c r="X3" i="35"/>
  <c r="W3" i="35"/>
  <c r="V3" i="35"/>
  <c r="U3" i="35"/>
  <c r="T3" i="35"/>
  <c r="S3" i="35"/>
  <c r="R3" i="35"/>
  <c r="M3" i="35"/>
  <c r="O31" i="35"/>
  <c r="N31" i="35"/>
  <c r="M31" i="35"/>
  <c r="O30" i="35"/>
  <c r="N30" i="35"/>
  <c r="M30" i="35"/>
  <c r="O29" i="35"/>
  <c r="N29" i="35"/>
  <c r="M29" i="35"/>
  <c r="O28" i="35"/>
  <c r="N28" i="35"/>
  <c r="M28" i="35"/>
  <c r="O27" i="35"/>
  <c r="N27" i="35"/>
  <c r="M27" i="35"/>
  <c r="O26" i="35"/>
  <c r="N26" i="35"/>
  <c r="M26" i="35"/>
  <c r="O25" i="35"/>
  <c r="N25" i="35"/>
  <c r="M25" i="35"/>
  <c r="O24" i="35"/>
  <c r="N24" i="35"/>
  <c r="M24" i="35"/>
  <c r="O23" i="35"/>
  <c r="N23" i="35"/>
  <c r="M23" i="35"/>
  <c r="O22" i="35"/>
  <c r="N22" i="35"/>
  <c r="M22" i="35"/>
  <c r="O21" i="35"/>
  <c r="N21" i="35"/>
  <c r="M21" i="35"/>
  <c r="O20" i="35"/>
  <c r="N20" i="35"/>
  <c r="M20" i="35"/>
  <c r="O19" i="35"/>
  <c r="N19" i="35"/>
  <c r="M19" i="35"/>
  <c r="O18" i="35"/>
  <c r="N18" i="35"/>
  <c r="M18" i="35"/>
  <c r="O17" i="35"/>
  <c r="N17" i="35"/>
  <c r="M17" i="35"/>
  <c r="O16" i="35"/>
  <c r="N16" i="35"/>
  <c r="M16" i="35"/>
  <c r="O15" i="35"/>
  <c r="N15" i="35"/>
  <c r="M15" i="35"/>
  <c r="O14" i="35"/>
  <c r="N14" i="35"/>
  <c r="M14" i="35"/>
  <c r="O13" i="35"/>
  <c r="N13" i="35"/>
  <c r="M13" i="35"/>
  <c r="O12" i="35"/>
  <c r="N12" i="35"/>
  <c r="M12" i="35"/>
  <c r="O11" i="35"/>
  <c r="N11" i="35"/>
  <c r="M11" i="35"/>
  <c r="O10" i="35"/>
  <c r="N10" i="35"/>
  <c r="M10" i="35"/>
  <c r="O9" i="35"/>
  <c r="N9" i="35"/>
  <c r="M9" i="35"/>
  <c r="O8" i="35"/>
  <c r="N8" i="35"/>
  <c r="M8" i="35"/>
  <c r="O7" i="35"/>
  <c r="N7" i="35"/>
  <c r="M7" i="35"/>
  <c r="O6" i="35"/>
  <c r="N6" i="35"/>
  <c r="M6" i="35"/>
  <c r="O5" i="35"/>
  <c r="N5" i="35"/>
  <c r="M5" i="35"/>
  <c r="O4" i="35"/>
  <c r="N4" i="35"/>
  <c r="M4" i="35"/>
  <c r="O3" i="35"/>
  <c r="N3" i="35"/>
  <c r="M3" i="34"/>
  <c r="X34" i="34"/>
  <c r="W34" i="34"/>
  <c r="V34" i="34"/>
  <c r="U34" i="34"/>
  <c r="T34" i="34"/>
  <c r="S34" i="34"/>
  <c r="R34" i="34"/>
  <c r="Q34" i="34"/>
  <c r="O34" i="34"/>
  <c r="N34" i="34"/>
  <c r="M34" i="34"/>
  <c r="X33" i="34"/>
  <c r="W33" i="34"/>
  <c r="V33" i="34"/>
  <c r="U33" i="34"/>
  <c r="T33" i="34"/>
  <c r="S33" i="34"/>
  <c r="R33" i="34"/>
  <c r="Q33" i="34"/>
  <c r="O33" i="34"/>
  <c r="N33" i="34"/>
  <c r="M33" i="34"/>
  <c r="X32" i="34"/>
  <c r="W32" i="34"/>
  <c r="V32" i="34"/>
  <c r="U32" i="34"/>
  <c r="T32" i="34"/>
  <c r="S32" i="34"/>
  <c r="R32" i="34"/>
  <c r="Q32" i="34"/>
  <c r="O32" i="34"/>
  <c r="N32" i="34"/>
  <c r="M32" i="34"/>
  <c r="X31" i="34"/>
  <c r="W31" i="34"/>
  <c r="V31" i="34"/>
  <c r="U31" i="34"/>
  <c r="T31" i="34"/>
  <c r="S31" i="34"/>
  <c r="R31" i="34"/>
  <c r="Q31" i="34"/>
  <c r="O31" i="34"/>
  <c r="N31" i="34"/>
  <c r="M31" i="34"/>
  <c r="X30" i="34"/>
  <c r="W30" i="34"/>
  <c r="V30" i="34"/>
  <c r="U30" i="34"/>
  <c r="T30" i="34"/>
  <c r="S30" i="34"/>
  <c r="R30" i="34"/>
  <c r="Q30" i="34"/>
  <c r="O30" i="34"/>
  <c r="N30" i="34"/>
  <c r="M30" i="34"/>
  <c r="X29" i="34"/>
  <c r="W29" i="34"/>
  <c r="V29" i="34"/>
  <c r="U29" i="34"/>
  <c r="T29" i="34"/>
  <c r="S29" i="34"/>
  <c r="R29" i="34"/>
  <c r="Q29" i="34"/>
  <c r="O29" i="34"/>
  <c r="N29" i="34"/>
  <c r="M29" i="34"/>
  <c r="X28" i="34"/>
  <c r="W28" i="34"/>
  <c r="V28" i="34"/>
  <c r="U28" i="34"/>
  <c r="T28" i="34"/>
  <c r="S28" i="34"/>
  <c r="R28" i="34"/>
  <c r="Q28" i="34"/>
  <c r="O28" i="34"/>
  <c r="N28" i="34"/>
  <c r="M28" i="34"/>
  <c r="X27" i="34"/>
  <c r="W27" i="34"/>
  <c r="V27" i="34"/>
  <c r="U27" i="34"/>
  <c r="T27" i="34"/>
  <c r="S27" i="34"/>
  <c r="R27" i="34"/>
  <c r="Q27" i="34"/>
  <c r="O27" i="34"/>
  <c r="N27" i="34"/>
  <c r="M27" i="34"/>
  <c r="X26" i="34"/>
  <c r="W26" i="34"/>
  <c r="V26" i="34"/>
  <c r="U26" i="34"/>
  <c r="T26" i="34"/>
  <c r="S26" i="34"/>
  <c r="R26" i="34"/>
  <c r="Q26" i="34"/>
  <c r="O26" i="34"/>
  <c r="N26" i="34"/>
  <c r="M26" i="34"/>
  <c r="X25" i="34"/>
  <c r="W25" i="34"/>
  <c r="V25" i="34"/>
  <c r="U25" i="34"/>
  <c r="T25" i="34"/>
  <c r="S25" i="34"/>
  <c r="R25" i="34"/>
  <c r="Q25" i="34"/>
  <c r="O25" i="34"/>
  <c r="N25" i="34"/>
  <c r="M25" i="34"/>
  <c r="X24" i="34"/>
  <c r="W24" i="34"/>
  <c r="V24" i="34"/>
  <c r="U24" i="34"/>
  <c r="T24" i="34"/>
  <c r="S24" i="34"/>
  <c r="R24" i="34"/>
  <c r="Q24" i="34"/>
  <c r="O24" i="34"/>
  <c r="N24" i="34"/>
  <c r="M24" i="34"/>
  <c r="X23" i="34"/>
  <c r="W23" i="34"/>
  <c r="V23" i="34"/>
  <c r="U23" i="34"/>
  <c r="T23" i="34"/>
  <c r="S23" i="34"/>
  <c r="R23" i="34"/>
  <c r="Q23" i="34"/>
  <c r="O23" i="34"/>
  <c r="N23" i="34"/>
  <c r="M23" i="34"/>
  <c r="X22" i="34"/>
  <c r="W22" i="34"/>
  <c r="V22" i="34"/>
  <c r="U22" i="34"/>
  <c r="T22" i="34"/>
  <c r="S22" i="34"/>
  <c r="R22" i="34"/>
  <c r="Q22" i="34"/>
  <c r="O22" i="34"/>
  <c r="N22" i="34"/>
  <c r="M22" i="34"/>
  <c r="X21" i="34"/>
  <c r="W21" i="34"/>
  <c r="V21" i="34"/>
  <c r="U21" i="34"/>
  <c r="T21" i="34"/>
  <c r="S21" i="34"/>
  <c r="R21" i="34"/>
  <c r="Q21" i="34"/>
  <c r="O21" i="34"/>
  <c r="N21" i="34"/>
  <c r="M21" i="34"/>
  <c r="X20" i="34"/>
  <c r="W20" i="34"/>
  <c r="V20" i="34"/>
  <c r="U20" i="34"/>
  <c r="T20" i="34"/>
  <c r="S20" i="34"/>
  <c r="R20" i="34"/>
  <c r="Q20" i="34"/>
  <c r="O20" i="34"/>
  <c r="N20" i="34"/>
  <c r="M20" i="34"/>
  <c r="X19" i="34"/>
  <c r="W19" i="34"/>
  <c r="V19" i="34"/>
  <c r="U19" i="34"/>
  <c r="T19" i="34"/>
  <c r="S19" i="34"/>
  <c r="R19" i="34"/>
  <c r="Q19" i="34"/>
  <c r="O19" i="34"/>
  <c r="N19" i="34"/>
  <c r="M19" i="34"/>
  <c r="X18" i="34"/>
  <c r="W18" i="34"/>
  <c r="V18" i="34"/>
  <c r="U18" i="34"/>
  <c r="T18" i="34"/>
  <c r="S18" i="34"/>
  <c r="R18" i="34"/>
  <c r="Q18" i="34"/>
  <c r="O18" i="34"/>
  <c r="N18" i="34"/>
  <c r="M18" i="34"/>
  <c r="X17" i="34"/>
  <c r="W17" i="34"/>
  <c r="V17" i="34"/>
  <c r="U17" i="34"/>
  <c r="T17" i="34"/>
  <c r="S17" i="34"/>
  <c r="R17" i="34"/>
  <c r="Q17" i="34"/>
  <c r="O17" i="34"/>
  <c r="N17" i="34"/>
  <c r="M17" i="34"/>
  <c r="X16" i="34"/>
  <c r="W16" i="34"/>
  <c r="V16" i="34"/>
  <c r="U16" i="34"/>
  <c r="T16" i="34"/>
  <c r="S16" i="34"/>
  <c r="R16" i="34"/>
  <c r="Q16" i="34"/>
  <c r="O16" i="34"/>
  <c r="N16" i="34"/>
  <c r="M16" i="34"/>
  <c r="X15" i="34"/>
  <c r="W15" i="34"/>
  <c r="V15" i="34"/>
  <c r="U15" i="34"/>
  <c r="T15" i="34"/>
  <c r="S15" i="34"/>
  <c r="R15" i="34"/>
  <c r="Q15" i="34"/>
  <c r="O15" i="34"/>
  <c r="N15" i="34"/>
  <c r="M15" i="34"/>
  <c r="X14" i="34"/>
  <c r="W14" i="34"/>
  <c r="V14" i="34"/>
  <c r="U14" i="34"/>
  <c r="T14" i="34"/>
  <c r="S14" i="34"/>
  <c r="R14" i="34"/>
  <c r="Q14" i="34"/>
  <c r="O14" i="34"/>
  <c r="N14" i="34"/>
  <c r="M14" i="34"/>
  <c r="X13" i="34"/>
  <c r="W13" i="34"/>
  <c r="V13" i="34"/>
  <c r="U13" i="34"/>
  <c r="T13" i="34"/>
  <c r="S13" i="34"/>
  <c r="R13" i="34"/>
  <c r="Q13" i="34"/>
  <c r="O13" i="34"/>
  <c r="N13" i="34"/>
  <c r="M13" i="34"/>
  <c r="X12" i="34"/>
  <c r="W12" i="34"/>
  <c r="V12" i="34"/>
  <c r="U12" i="34"/>
  <c r="T12" i="34"/>
  <c r="S12" i="34"/>
  <c r="R12" i="34"/>
  <c r="Q12" i="34"/>
  <c r="O12" i="34"/>
  <c r="N12" i="34"/>
  <c r="M12" i="34"/>
  <c r="X11" i="34"/>
  <c r="W11" i="34"/>
  <c r="V11" i="34"/>
  <c r="U11" i="34"/>
  <c r="T11" i="34"/>
  <c r="S11" i="34"/>
  <c r="R11" i="34"/>
  <c r="Q11" i="34"/>
  <c r="O11" i="34"/>
  <c r="N11" i="34"/>
  <c r="M11" i="34"/>
  <c r="X10" i="34"/>
  <c r="W10" i="34"/>
  <c r="V10" i="34"/>
  <c r="U10" i="34"/>
  <c r="T10" i="34"/>
  <c r="S10" i="34"/>
  <c r="R10" i="34"/>
  <c r="Q10" i="34"/>
  <c r="O10" i="34"/>
  <c r="N10" i="34"/>
  <c r="M10" i="34"/>
  <c r="X9" i="34"/>
  <c r="W9" i="34"/>
  <c r="V9" i="34"/>
  <c r="U9" i="34"/>
  <c r="T9" i="34"/>
  <c r="S9" i="34"/>
  <c r="R9" i="34"/>
  <c r="Q9" i="34"/>
  <c r="O9" i="34"/>
  <c r="N9" i="34"/>
  <c r="M9" i="34"/>
  <c r="X8" i="34"/>
  <c r="W8" i="34"/>
  <c r="V8" i="34"/>
  <c r="U8" i="34"/>
  <c r="T8" i="34"/>
  <c r="S8" i="34"/>
  <c r="R8" i="34"/>
  <c r="Q8" i="34"/>
  <c r="O8" i="34"/>
  <c r="N8" i="34"/>
  <c r="M8" i="34"/>
  <c r="X7" i="34"/>
  <c r="W7" i="34"/>
  <c r="V7" i="34"/>
  <c r="U7" i="34"/>
  <c r="T7" i="34"/>
  <c r="S7" i="34"/>
  <c r="R7" i="34"/>
  <c r="Q7" i="34"/>
  <c r="O7" i="34"/>
  <c r="N7" i="34"/>
  <c r="M7" i="34"/>
  <c r="X6" i="34"/>
  <c r="W6" i="34"/>
  <c r="V6" i="34"/>
  <c r="U6" i="34"/>
  <c r="T6" i="34"/>
  <c r="S6" i="34"/>
  <c r="R6" i="34"/>
  <c r="Q6" i="34"/>
  <c r="O6" i="34"/>
  <c r="N6" i="34"/>
  <c r="M6" i="34"/>
  <c r="X5" i="34"/>
  <c r="W5" i="34"/>
  <c r="V5" i="34"/>
  <c r="U5" i="34"/>
  <c r="T5" i="34"/>
  <c r="S5" i="34"/>
  <c r="R5" i="34"/>
  <c r="Q5" i="34"/>
  <c r="O5" i="34"/>
  <c r="N5" i="34"/>
  <c r="M5" i="34"/>
  <c r="X4" i="34"/>
  <c r="W4" i="34"/>
  <c r="V4" i="34"/>
  <c r="U4" i="34"/>
  <c r="T4" i="34"/>
  <c r="S4" i="34"/>
  <c r="R4" i="34"/>
  <c r="Q4" i="34"/>
  <c r="O4" i="34"/>
  <c r="N4" i="34"/>
  <c r="M4" i="34"/>
  <c r="X3" i="34"/>
  <c r="W3" i="34"/>
  <c r="V3" i="34"/>
  <c r="U3" i="34"/>
  <c r="T3" i="34"/>
  <c r="S3" i="34"/>
  <c r="R3" i="34"/>
  <c r="Q3" i="34"/>
  <c r="O3" i="34"/>
  <c r="N3" i="34"/>
  <c r="L4" i="28" l="1"/>
  <c r="L5" i="28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" i="28"/>
  <c r="L4" i="27"/>
  <c r="L5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" i="27"/>
  <c r="L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3" i="26"/>
  <c r="L3" i="25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3" i="24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" i="22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3" i="2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" i="1"/>
  <c r="Q3" i="28"/>
  <c r="X31" i="28"/>
  <c r="W31" i="28"/>
  <c r="V31" i="28"/>
  <c r="U31" i="28"/>
  <c r="T31" i="28"/>
  <c r="S31" i="28"/>
  <c r="R31" i="28"/>
  <c r="Q31" i="28"/>
  <c r="X30" i="28"/>
  <c r="W30" i="28"/>
  <c r="V30" i="28"/>
  <c r="U30" i="28"/>
  <c r="T30" i="28"/>
  <c r="S30" i="28"/>
  <c r="R30" i="28"/>
  <c r="Q30" i="28"/>
  <c r="X29" i="28"/>
  <c r="W29" i="28"/>
  <c r="V29" i="28"/>
  <c r="U29" i="28"/>
  <c r="T29" i="28"/>
  <c r="S29" i="28"/>
  <c r="R29" i="28"/>
  <c r="Q29" i="28"/>
  <c r="X28" i="28"/>
  <c r="W28" i="28"/>
  <c r="V28" i="28"/>
  <c r="U28" i="28"/>
  <c r="T28" i="28"/>
  <c r="S28" i="28"/>
  <c r="R28" i="28"/>
  <c r="Q28" i="28"/>
  <c r="X27" i="28"/>
  <c r="W27" i="28"/>
  <c r="V27" i="28"/>
  <c r="U27" i="28"/>
  <c r="T27" i="28"/>
  <c r="S27" i="28"/>
  <c r="R27" i="28"/>
  <c r="Q27" i="28"/>
  <c r="X26" i="28"/>
  <c r="W26" i="28"/>
  <c r="V26" i="28"/>
  <c r="U26" i="28"/>
  <c r="T26" i="28"/>
  <c r="S26" i="28"/>
  <c r="R26" i="28"/>
  <c r="Q26" i="28"/>
  <c r="X25" i="28"/>
  <c r="W25" i="28"/>
  <c r="V25" i="28"/>
  <c r="U25" i="28"/>
  <c r="T25" i="28"/>
  <c r="S25" i="28"/>
  <c r="R25" i="28"/>
  <c r="Q25" i="28"/>
  <c r="X24" i="28"/>
  <c r="W24" i="28"/>
  <c r="V24" i="28"/>
  <c r="U24" i="28"/>
  <c r="T24" i="28"/>
  <c r="S24" i="28"/>
  <c r="R24" i="28"/>
  <c r="Q24" i="28"/>
  <c r="X23" i="28"/>
  <c r="W23" i="28"/>
  <c r="V23" i="28"/>
  <c r="U23" i="28"/>
  <c r="T23" i="28"/>
  <c r="S23" i="28"/>
  <c r="R23" i="28"/>
  <c r="Q23" i="28"/>
  <c r="X22" i="28"/>
  <c r="W22" i="28"/>
  <c r="V22" i="28"/>
  <c r="U22" i="28"/>
  <c r="T22" i="28"/>
  <c r="S22" i="28"/>
  <c r="R22" i="28"/>
  <c r="Q22" i="28"/>
  <c r="X21" i="28"/>
  <c r="W21" i="28"/>
  <c r="V21" i="28"/>
  <c r="U21" i="28"/>
  <c r="T21" i="28"/>
  <c r="S21" i="28"/>
  <c r="R21" i="28"/>
  <c r="Q21" i="28"/>
  <c r="X20" i="28"/>
  <c r="W20" i="28"/>
  <c r="V20" i="28"/>
  <c r="U20" i="28"/>
  <c r="T20" i="28"/>
  <c r="S20" i="28"/>
  <c r="R20" i="28"/>
  <c r="Q20" i="28"/>
  <c r="X19" i="28"/>
  <c r="W19" i="28"/>
  <c r="V19" i="28"/>
  <c r="U19" i="28"/>
  <c r="T19" i="28"/>
  <c r="S19" i="28"/>
  <c r="R19" i="28"/>
  <c r="Q19" i="28"/>
  <c r="X18" i="28"/>
  <c r="W18" i="28"/>
  <c r="V18" i="28"/>
  <c r="U18" i="28"/>
  <c r="T18" i="28"/>
  <c r="S18" i="28"/>
  <c r="R18" i="28"/>
  <c r="Q18" i="28"/>
  <c r="X17" i="28"/>
  <c r="W17" i="28"/>
  <c r="V17" i="28"/>
  <c r="U17" i="28"/>
  <c r="T17" i="28"/>
  <c r="S17" i="28"/>
  <c r="R17" i="28"/>
  <c r="Q17" i="28"/>
  <c r="X16" i="28"/>
  <c r="W16" i="28"/>
  <c r="V16" i="28"/>
  <c r="U16" i="28"/>
  <c r="T16" i="28"/>
  <c r="S16" i="28"/>
  <c r="R16" i="28"/>
  <c r="Q16" i="28"/>
  <c r="X15" i="28"/>
  <c r="W15" i="28"/>
  <c r="V15" i="28"/>
  <c r="U15" i="28"/>
  <c r="T15" i="28"/>
  <c r="S15" i="28"/>
  <c r="R15" i="28"/>
  <c r="Q15" i="28"/>
  <c r="X14" i="28"/>
  <c r="W14" i="28"/>
  <c r="V14" i="28"/>
  <c r="U14" i="28"/>
  <c r="T14" i="28"/>
  <c r="S14" i="28"/>
  <c r="R14" i="28"/>
  <c r="Q14" i="28"/>
  <c r="X13" i="28"/>
  <c r="W13" i="28"/>
  <c r="V13" i="28"/>
  <c r="U13" i="28"/>
  <c r="T13" i="28"/>
  <c r="S13" i="28"/>
  <c r="R13" i="28"/>
  <c r="Q13" i="28"/>
  <c r="X12" i="28"/>
  <c r="W12" i="28"/>
  <c r="V12" i="28"/>
  <c r="U12" i="28"/>
  <c r="T12" i="28"/>
  <c r="S12" i="28"/>
  <c r="R12" i="28"/>
  <c r="Q12" i="28"/>
  <c r="X11" i="28"/>
  <c r="W11" i="28"/>
  <c r="V11" i="28"/>
  <c r="U11" i="28"/>
  <c r="T11" i="28"/>
  <c r="S11" i="28"/>
  <c r="R11" i="28"/>
  <c r="Q11" i="28"/>
  <c r="X10" i="28"/>
  <c r="W10" i="28"/>
  <c r="V10" i="28"/>
  <c r="U10" i="28"/>
  <c r="T10" i="28"/>
  <c r="S10" i="28"/>
  <c r="R10" i="28"/>
  <c r="Q10" i="28"/>
  <c r="X9" i="28"/>
  <c r="W9" i="28"/>
  <c r="V9" i="28"/>
  <c r="U9" i="28"/>
  <c r="T9" i="28"/>
  <c r="S9" i="28"/>
  <c r="R9" i="28"/>
  <c r="Q9" i="28"/>
  <c r="X8" i="28"/>
  <c r="W8" i="28"/>
  <c r="V8" i="28"/>
  <c r="U8" i="28"/>
  <c r="T8" i="28"/>
  <c r="S8" i="28"/>
  <c r="R8" i="28"/>
  <c r="Q8" i="28"/>
  <c r="X7" i="28"/>
  <c r="W7" i="28"/>
  <c r="V7" i="28"/>
  <c r="U7" i="28"/>
  <c r="T7" i="28"/>
  <c r="S7" i="28"/>
  <c r="R7" i="28"/>
  <c r="Q7" i="28"/>
  <c r="X6" i="28"/>
  <c r="W6" i="28"/>
  <c r="V6" i="28"/>
  <c r="U6" i="28"/>
  <c r="T6" i="28"/>
  <c r="S6" i="28"/>
  <c r="R6" i="28"/>
  <c r="Q6" i="28"/>
  <c r="X5" i="28"/>
  <c r="W5" i="28"/>
  <c r="V5" i="28"/>
  <c r="U5" i="28"/>
  <c r="T5" i="28"/>
  <c r="S5" i="28"/>
  <c r="R5" i="28"/>
  <c r="Q5" i="28"/>
  <c r="X4" i="28"/>
  <c r="W4" i="28"/>
  <c r="V4" i="28"/>
  <c r="U4" i="28"/>
  <c r="T4" i="28"/>
  <c r="S4" i="28"/>
  <c r="R4" i="28"/>
  <c r="Q4" i="28"/>
  <c r="X3" i="28"/>
  <c r="W3" i="28"/>
  <c r="V3" i="28"/>
  <c r="U3" i="28"/>
  <c r="T3" i="28"/>
  <c r="S3" i="28"/>
  <c r="R3" i="28"/>
  <c r="X3" i="27"/>
  <c r="X38" i="27"/>
  <c r="W38" i="27"/>
  <c r="V38" i="27"/>
  <c r="U38" i="27"/>
  <c r="T38" i="27"/>
  <c r="S38" i="27"/>
  <c r="R38" i="27"/>
  <c r="Q38" i="27"/>
  <c r="X37" i="27"/>
  <c r="W37" i="27"/>
  <c r="V37" i="27"/>
  <c r="U37" i="27"/>
  <c r="T37" i="27"/>
  <c r="S37" i="27"/>
  <c r="R37" i="27"/>
  <c r="Q37" i="27"/>
  <c r="X36" i="27"/>
  <c r="W36" i="27"/>
  <c r="V36" i="27"/>
  <c r="U36" i="27"/>
  <c r="T36" i="27"/>
  <c r="S36" i="27"/>
  <c r="R36" i="27"/>
  <c r="Q36" i="27"/>
  <c r="X35" i="27"/>
  <c r="W35" i="27"/>
  <c r="V35" i="27"/>
  <c r="U35" i="27"/>
  <c r="T35" i="27"/>
  <c r="S35" i="27"/>
  <c r="R35" i="27"/>
  <c r="Q35" i="27"/>
  <c r="X34" i="27"/>
  <c r="W34" i="27"/>
  <c r="V34" i="27"/>
  <c r="U34" i="27"/>
  <c r="T34" i="27"/>
  <c r="S34" i="27"/>
  <c r="R34" i="27"/>
  <c r="Q34" i="27"/>
  <c r="X33" i="27"/>
  <c r="W33" i="27"/>
  <c r="V33" i="27"/>
  <c r="U33" i="27"/>
  <c r="T33" i="27"/>
  <c r="S33" i="27"/>
  <c r="R33" i="27"/>
  <c r="Q33" i="27"/>
  <c r="X32" i="27"/>
  <c r="W32" i="27"/>
  <c r="V32" i="27"/>
  <c r="U32" i="27"/>
  <c r="T32" i="27"/>
  <c r="S32" i="27"/>
  <c r="R32" i="27"/>
  <c r="Q32" i="27"/>
  <c r="X31" i="27"/>
  <c r="W31" i="27"/>
  <c r="V31" i="27"/>
  <c r="U31" i="27"/>
  <c r="T31" i="27"/>
  <c r="S31" i="27"/>
  <c r="R31" i="27"/>
  <c r="Q31" i="27"/>
  <c r="X30" i="27"/>
  <c r="W30" i="27"/>
  <c r="V30" i="27"/>
  <c r="U30" i="27"/>
  <c r="T30" i="27"/>
  <c r="S30" i="27"/>
  <c r="R30" i="27"/>
  <c r="Q30" i="27"/>
  <c r="X29" i="27"/>
  <c r="W29" i="27"/>
  <c r="V29" i="27"/>
  <c r="U29" i="27"/>
  <c r="T29" i="27"/>
  <c r="S29" i="27"/>
  <c r="R29" i="27"/>
  <c r="Q29" i="27"/>
  <c r="X28" i="27"/>
  <c r="W28" i="27"/>
  <c r="V28" i="27"/>
  <c r="U28" i="27"/>
  <c r="T28" i="27"/>
  <c r="S28" i="27"/>
  <c r="R28" i="27"/>
  <c r="Q28" i="27"/>
  <c r="X27" i="27"/>
  <c r="W27" i="27"/>
  <c r="V27" i="27"/>
  <c r="U27" i="27"/>
  <c r="T27" i="27"/>
  <c r="S27" i="27"/>
  <c r="R27" i="27"/>
  <c r="Q27" i="27"/>
  <c r="X26" i="27"/>
  <c r="W26" i="27"/>
  <c r="V26" i="27"/>
  <c r="U26" i="27"/>
  <c r="T26" i="27"/>
  <c r="S26" i="27"/>
  <c r="R26" i="27"/>
  <c r="Q26" i="27"/>
  <c r="X25" i="27"/>
  <c r="W25" i="27"/>
  <c r="V25" i="27"/>
  <c r="U25" i="27"/>
  <c r="T25" i="27"/>
  <c r="S25" i="27"/>
  <c r="R25" i="27"/>
  <c r="Q25" i="27"/>
  <c r="X24" i="27"/>
  <c r="W24" i="27"/>
  <c r="V24" i="27"/>
  <c r="U24" i="27"/>
  <c r="T24" i="27"/>
  <c r="S24" i="27"/>
  <c r="R24" i="27"/>
  <c r="Q24" i="27"/>
  <c r="X23" i="27"/>
  <c r="W23" i="27"/>
  <c r="V23" i="27"/>
  <c r="U23" i="27"/>
  <c r="T23" i="27"/>
  <c r="S23" i="27"/>
  <c r="R23" i="27"/>
  <c r="Q23" i="27"/>
  <c r="X22" i="27"/>
  <c r="W22" i="27"/>
  <c r="V22" i="27"/>
  <c r="U22" i="27"/>
  <c r="T22" i="27"/>
  <c r="S22" i="27"/>
  <c r="R22" i="27"/>
  <c r="Q22" i="27"/>
  <c r="X21" i="27"/>
  <c r="W21" i="27"/>
  <c r="V21" i="27"/>
  <c r="U21" i="27"/>
  <c r="T21" i="27"/>
  <c r="S21" i="27"/>
  <c r="R21" i="27"/>
  <c r="Q21" i="27"/>
  <c r="X20" i="27"/>
  <c r="W20" i="27"/>
  <c r="V20" i="27"/>
  <c r="U20" i="27"/>
  <c r="T20" i="27"/>
  <c r="S20" i="27"/>
  <c r="R20" i="27"/>
  <c r="Q20" i="27"/>
  <c r="X19" i="27"/>
  <c r="W19" i="27"/>
  <c r="V19" i="27"/>
  <c r="U19" i="27"/>
  <c r="T19" i="27"/>
  <c r="S19" i="27"/>
  <c r="R19" i="27"/>
  <c r="Q19" i="27"/>
  <c r="X18" i="27"/>
  <c r="W18" i="27"/>
  <c r="V18" i="27"/>
  <c r="U18" i="27"/>
  <c r="T18" i="27"/>
  <c r="S18" i="27"/>
  <c r="R18" i="27"/>
  <c r="Q18" i="27"/>
  <c r="X17" i="27"/>
  <c r="W17" i="27"/>
  <c r="V17" i="27"/>
  <c r="U17" i="27"/>
  <c r="T17" i="27"/>
  <c r="S17" i="27"/>
  <c r="R17" i="27"/>
  <c r="Q17" i="27"/>
  <c r="X16" i="27"/>
  <c r="W16" i="27"/>
  <c r="V16" i="27"/>
  <c r="U16" i="27"/>
  <c r="T16" i="27"/>
  <c r="S16" i="27"/>
  <c r="R16" i="27"/>
  <c r="Q16" i="27"/>
  <c r="X15" i="27"/>
  <c r="W15" i="27"/>
  <c r="V15" i="27"/>
  <c r="U15" i="27"/>
  <c r="T15" i="27"/>
  <c r="S15" i="27"/>
  <c r="R15" i="27"/>
  <c r="Q15" i="27"/>
  <c r="X14" i="27"/>
  <c r="W14" i="27"/>
  <c r="V14" i="27"/>
  <c r="U14" i="27"/>
  <c r="T14" i="27"/>
  <c r="S14" i="27"/>
  <c r="R14" i="27"/>
  <c r="Q14" i="27"/>
  <c r="X13" i="27"/>
  <c r="W13" i="27"/>
  <c r="V13" i="27"/>
  <c r="U13" i="27"/>
  <c r="T13" i="27"/>
  <c r="S13" i="27"/>
  <c r="R13" i="27"/>
  <c r="Q13" i="27"/>
  <c r="X12" i="27"/>
  <c r="W12" i="27"/>
  <c r="V12" i="27"/>
  <c r="U12" i="27"/>
  <c r="T12" i="27"/>
  <c r="S12" i="27"/>
  <c r="R12" i="27"/>
  <c r="Q12" i="27"/>
  <c r="X11" i="27"/>
  <c r="W11" i="27"/>
  <c r="V11" i="27"/>
  <c r="U11" i="27"/>
  <c r="T11" i="27"/>
  <c r="S11" i="27"/>
  <c r="R11" i="27"/>
  <c r="Q11" i="27"/>
  <c r="X10" i="27"/>
  <c r="W10" i="27"/>
  <c r="V10" i="27"/>
  <c r="U10" i="27"/>
  <c r="T10" i="27"/>
  <c r="S10" i="27"/>
  <c r="R10" i="27"/>
  <c r="Q10" i="27"/>
  <c r="X9" i="27"/>
  <c r="W9" i="27"/>
  <c r="V9" i="27"/>
  <c r="U9" i="27"/>
  <c r="T9" i="27"/>
  <c r="S9" i="27"/>
  <c r="R9" i="27"/>
  <c r="Q9" i="27"/>
  <c r="X8" i="27"/>
  <c r="W8" i="27"/>
  <c r="V8" i="27"/>
  <c r="U8" i="27"/>
  <c r="T8" i="27"/>
  <c r="S8" i="27"/>
  <c r="R8" i="27"/>
  <c r="Q8" i="27"/>
  <c r="X7" i="27"/>
  <c r="W7" i="27"/>
  <c r="V7" i="27"/>
  <c r="U7" i="27"/>
  <c r="T7" i="27"/>
  <c r="S7" i="27"/>
  <c r="R7" i="27"/>
  <c r="Q7" i="27"/>
  <c r="X6" i="27"/>
  <c r="W6" i="27"/>
  <c r="V6" i="27"/>
  <c r="U6" i="27"/>
  <c r="T6" i="27"/>
  <c r="S6" i="27"/>
  <c r="R6" i="27"/>
  <c r="Q6" i="27"/>
  <c r="X5" i="27"/>
  <c r="W5" i="27"/>
  <c r="V5" i="27"/>
  <c r="U5" i="27"/>
  <c r="T5" i="27"/>
  <c r="S5" i="27"/>
  <c r="R5" i="27"/>
  <c r="Q5" i="27"/>
  <c r="X4" i="27"/>
  <c r="W4" i="27"/>
  <c r="V4" i="27"/>
  <c r="U4" i="27"/>
  <c r="T4" i="27"/>
  <c r="S4" i="27"/>
  <c r="R4" i="27"/>
  <c r="Q4" i="27"/>
  <c r="W3" i="27"/>
  <c r="V3" i="27"/>
  <c r="U3" i="27"/>
  <c r="T3" i="27"/>
  <c r="S3" i="27"/>
  <c r="R3" i="27"/>
  <c r="Q3" i="27"/>
  <c r="Q26" i="26"/>
  <c r="R26" i="26"/>
  <c r="S26" i="26"/>
  <c r="T26" i="26"/>
  <c r="U26" i="26"/>
  <c r="V26" i="26"/>
  <c r="W26" i="26"/>
  <c r="X26" i="26"/>
  <c r="Q27" i="26"/>
  <c r="R27" i="26"/>
  <c r="S27" i="26"/>
  <c r="T27" i="26"/>
  <c r="U27" i="26"/>
  <c r="V27" i="26"/>
  <c r="W27" i="26"/>
  <c r="X27" i="26"/>
  <c r="Q28" i="26"/>
  <c r="R28" i="26"/>
  <c r="S28" i="26"/>
  <c r="T28" i="26"/>
  <c r="U28" i="26"/>
  <c r="V28" i="26"/>
  <c r="W28" i="26"/>
  <c r="X28" i="26"/>
  <c r="Q29" i="26"/>
  <c r="R29" i="26"/>
  <c r="S29" i="26"/>
  <c r="T29" i="26"/>
  <c r="U29" i="26"/>
  <c r="V29" i="26"/>
  <c r="W29" i="26"/>
  <c r="X29" i="26"/>
  <c r="Q30" i="26"/>
  <c r="R30" i="26"/>
  <c r="S30" i="26"/>
  <c r="T30" i="26"/>
  <c r="U30" i="26"/>
  <c r="V30" i="26"/>
  <c r="W30" i="26"/>
  <c r="X30" i="26"/>
  <c r="Q31" i="26"/>
  <c r="R31" i="26"/>
  <c r="S31" i="26"/>
  <c r="T31" i="26"/>
  <c r="U31" i="26"/>
  <c r="V31" i="26"/>
  <c r="W31" i="26"/>
  <c r="X31" i="26"/>
  <c r="Q32" i="26"/>
  <c r="R32" i="26"/>
  <c r="S32" i="26"/>
  <c r="T32" i="26"/>
  <c r="U32" i="26"/>
  <c r="V32" i="26"/>
  <c r="W32" i="26"/>
  <c r="X32" i="26"/>
  <c r="Q33" i="26"/>
  <c r="R33" i="26"/>
  <c r="S33" i="26"/>
  <c r="T33" i="26"/>
  <c r="U33" i="26"/>
  <c r="V33" i="26"/>
  <c r="W33" i="26"/>
  <c r="X33" i="26"/>
  <c r="Q34" i="26"/>
  <c r="R34" i="26"/>
  <c r="S34" i="26"/>
  <c r="T34" i="26"/>
  <c r="U34" i="26"/>
  <c r="V34" i="26"/>
  <c r="W34" i="26"/>
  <c r="X34" i="26"/>
  <c r="Q35" i="26"/>
  <c r="R35" i="26"/>
  <c r="S35" i="26"/>
  <c r="T35" i="26"/>
  <c r="U35" i="26"/>
  <c r="V35" i="26"/>
  <c r="W35" i="26"/>
  <c r="X35" i="26"/>
  <c r="Q36" i="26"/>
  <c r="R36" i="26"/>
  <c r="S36" i="26"/>
  <c r="T36" i="26"/>
  <c r="U36" i="26"/>
  <c r="V36" i="26"/>
  <c r="W36" i="26"/>
  <c r="X36" i="26"/>
  <c r="Q37" i="26"/>
  <c r="R37" i="26"/>
  <c r="S37" i="26"/>
  <c r="T37" i="26"/>
  <c r="U37" i="26"/>
  <c r="V37" i="26"/>
  <c r="W37" i="26"/>
  <c r="X37" i="26"/>
  <c r="Q38" i="26"/>
  <c r="R38" i="26"/>
  <c r="S38" i="26"/>
  <c r="T38" i="26"/>
  <c r="U38" i="26"/>
  <c r="V38" i="26"/>
  <c r="W38" i="26"/>
  <c r="X38" i="26"/>
  <c r="Q39" i="26"/>
  <c r="R39" i="26"/>
  <c r="S39" i="26"/>
  <c r="T39" i="26"/>
  <c r="U39" i="26"/>
  <c r="V39" i="26"/>
  <c r="W39" i="26"/>
  <c r="X39" i="26"/>
  <c r="Q40" i="26"/>
  <c r="R40" i="26"/>
  <c r="S40" i="26"/>
  <c r="T40" i="26"/>
  <c r="U40" i="26"/>
  <c r="V40" i="26"/>
  <c r="W40" i="26"/>
  <c r="X40" i="26"/>
  <c r="X25" i="26"/>
  <c r="W25" i="26"/>
  <c r="V25" i="26"/>
  <c r="U25" i="26"/>
  <c r="T25" i="26"/>
  <c r="S25" i="26"/>
  <c r="R25" i="26"/>
  <c r="Q25" i="26"/>
  <c r="X24" i="26"/>
  <c r="W24" i="26"/>
  <c r="V24" i="26"/>
  <c r="U24" i="26"/>
  <c r="T24" i="26"/>
  <c r="S24" i="26"/>
  <c r="R24" i="26"/>
  <c r="Q24" i="26"/>
  <c r="X23" i="26"/>
  <c r="W23" i="26"/>
  <c r="V23" i="26"/>
  <c r="U23" i="26"/>
  <c r="T23" i="26"/>
  <c r="S23" i="26"/>
  <c r="R23" i="26"/>
  <c r="Q23" i="26"/>
  <c r="X22" i="26"/>
  <c r="W22" i="26"/>
  <c r="V22" i="26"/>
  <c r="U22" i="26"/>
  <c r="T22" i="26"/>
  <c r="S22" i="26"/>
  <c r="R22" i="26"/>
  <c r="Q22" i="26"/>
  <c r="X21" i="26"/>
  <c r="W21" i="26"/>
  <c r="V21" i="26"/>
  <c r="U21" i="26"/>
  <c r="T21" i="26"/>
  <c r="S21" i="26"/>
  <c r="R21" i="26"/>
  <c r="Q21" i="26"/>
  <c r="X20" i="26"/>
  <c r="W20" i="26"/>
  <c r="V20" i="26"/>
  <c r="U20" i="26"/>
  <c r="T20" i="26"/>
  <c r="S20" i="26"/>
  <c r="R20" i="26"/>
  <c r="Q20" i="26"/>
  <c r="X19" i="26"/>
  <c r="W19" i="26"/>
  <c r="V19" i="26"/>
  <c r="U19" i="26"/>
  <c r="T19" i="26"/>
  <c r="S19" i="26"/>
  <c r="R19" i="26"/>
  <c r="Q19" i="26"/>
  <c r="X18" i="26"/>
  <c r="W18" i="26"/>
  <c r="V18" i="26"/>
  <c r="U18" i="26"/>
  <c r="T18" i="26"/>
  <c r="S18" i="26"/>
  <c r="R18" i="26"/>
  <c r="Q18" i="26"/>
  <c r="X17" i="26"/>
  <c r="W17" i="26"/>
  <c r="V17" i="26"/>
  <c r="U17" i="26"/>
  <c r="T17" i="26"/>
  <c r="S17" i="26"/>
  <c r="R17" i="26"/>
  <c r="Q17" i="26"/>
  <c r="X16" i="26"/>
  <c r="W16" i="26"/>
  <c r="V16" i="26"/>
  <c r="U16" i="26"/>
  <c r="T16" i="26"/>
  <c r="S16" i="26"/>
  <c r="R16" i="26"/>
  <c r="Q16" i="26"/>
  <c r="X15" i="26"/>
  <c r="W15" i="26"/>
  <c r="V15" i="26"/>
  <c r="U15" i="26"/>
  <c r="T15" i="26"/>
  <c r="S15" i="26"/>
  <c r="R15" i="26"/>
  <c r="Q15" i="26"/>
  <c r="X14" i="26"/>
  <c r="W14" i="26"/>
  <c r="V14" i="26"/>
  <c r="U14" i="26"/>
  <c r="T14" i="26"/>
  <c r="S14" i="26"/>
  <c r="R14" i="26"/>
  <c r="Q14" i="26"/>
  <c r="X13" i="26"/>
  <c r="W13" i="26"/>
  <c r="V13" i="26"/>
  <c r="U13" i="26"/>
  <c r="T13" i="26"/>
  <c r="S13" i="26"/>
  <c r="R13" i="26"/>
  <c r="Q13" i="26"/>
  <c r="X12" i="26"/>
  <c r="W12" i="26"/>
  <c r="V12" i="26"/>
  <c r="U12" i="26"/>
  <c r="T12" i="26"/>
  <c r="S12" i="26"/>
  <c r="R12" i="26"/>
  <c r="Q12" i="26"/>
  <c r="X11" i="26"/>
  <c r="W11" i="26"/>
  <c r="V11" i="26"/>
  <c r="U11" i="26"/>
  <c r="T11" i="26"/>
  <c r="S11" i="26"/>
  <c r="R11" i="26"/>
  <c r="Q11" i="26"/>
  <c r="X10" i="26"/>
  <c r="W10" i="26"/>
  <c r="V10" i="26"/>
  <c r="U10" i="26"/>
  <c r="T10" i="26"/>
  <c r="S10" i="26"/>
  <c r="R10" i="26"/>
  <c r="Q10" i="26"/>
  <c r="X9" i="26"/>
  <c r="W9" i="26"/>
  <c r="V9" i="26"/>
  <c r="U9" i="26"/>
  <c r="T9" i="26"/>
  <c r="S9" i="26"/>
  <c r="R9" i="26"/>
  <c r="Q9" i="26"/>
  <c r="X8" i="26"/>
  <c r="W8" i="26"/>
  <c r="V8" i="26"/>
  <c r="U8" i="26"/>
  <c r="T8" i="26"/>
  <c r="S8" i="26"/>
  <c r="R8" i="26"/>
  <c r="Q8" i="26"/>
  <c r="X7" i="26"/>
  <c r="W7" i="26"/>
  <c r="V7" i="26"/>
  <c r="U7" i="26"/>
  <c r="T7" i="26"/>
  <c r="S7" i="26"/>
  <c r="R7" i="26"/>
  <c r="Q7" i="26"/>
  <c r="X6" i="26"/>
  <c r="W6" i="26"/>
  <c r="V6" i="26"/>
  <c r="U6" i="26"/>
  <c r="T6" i="26"/>
  <c r="S6" i="26"/>
  <c r="R6" i="26"/>
  <c r="Q6" i="26"/>
  <c r="X5" i="26"/>
  <c r="W5" i="26"/>
  <c r="V5" i="26"/>
  <c r="U5" i="26"/>
  <c r="T5" i="26"/>
  <c r="S5" i="26"/>
  <c r="R5" i="26"/>
  <c r="Q5" i="26"/>
  <c r="X4" i="26"/>
  <c r="W4" i="26"/>
  <c r="V4" i="26"/>
  <c r="U4" i="26"/>
  <c r="T4" i="26"/>
  <c r="S4" i="26"/>
  <c r="R4" i="26"/>
  <c r="Q4" i="26"/>
  <c r="X3" i="26"/>
  <c r="W3" i="26"/>
  <c r="V3" i="26"/>
  <c r="U3" i="26"/>
  <c r="T3" i="26"/>
  <c r="S3" i="26"/>
  <c r="R3" i="26"/>
  <c r="Q3" i="26"/>
  <c r="Q23" i="25"/>
  <c r="R23" i="25"/>
  <c r="S23" i="25"/>
  <c r="T23" i="25"/>
  <c r="U23" i="25"/>
  <c r="V23" i="25"/>
  <c r="W23" i="25"/>
  <c r="X23" i="25"/>
  <c r="Q24" i="25"/>
  <c r="R24" i="25"/>
  <c r="S24" i="25"/>
  <c r="T24" i="25"/>
  <c r="U24" i="25"/>
  <c r="V24" i="25"/>
  <c r="W24" i="25"/>
  <c r="X24" i="25"/>
  <c r="Q25" i="25"/>
  <c r="R25" i="25"/>
  <c r="S25" i="25"/>
  <c r="T25" i="25"/>
  <c r="U25" i="25"/>
  <c r="V25" i="25"/>
  <c r="W25" i="25"/>
  <c r="X25" i="25"/>
  <c r="X22" i="25"/>
  <c r="W22" i="25"/>
  <c r="V22" i="25"/>
  <c r="U22" i="25"/>
  <c r="T22" i="25"/>
  <c r="S22" i="25"/>
  <c r="R22" i="25"/>
  <c r="Q22" i="25"/>
  <c r="X21" i="25"/>
  <c r="W21" i="25"/>
  <c r="V21" i="25"/>
  <c r="U21" i="25"/>
  <c r="T21" i="25"/>
  <c r="S21" i="25"/>
  <c r="R21" i="25"/>
  <c r="Q21" i="25"/>
  <c r="X20" i="25"/>
  <c r="W20" i="25"/>
  <c r="V20" i="25"/>
  <c r="U20" i="25"/>
  <c r="T20" i="25"/>
  <c r="S20" i="25"/>
  <c r="R20" i="25"/>
  <c r="Q20" i="25"/>
  <c r="X19" i="25"/>
  <c r="W19" i="25"/>
  <c r="V19" i="25"/>
  <c r="U19" i="25"/>
  <c r="T19" i="25"/>
  <c r="S19" i="25"/>
  <c r="R19" i="25"/>
  <c r="Q19" i="25"/>
  <c r="X18" i="25"/>
  <c r="W18" i="25"/>
  <c r="V18" i="25"/>
  <c r="U18" i="25"/>
  <c r="T18" i="25"/>
  <c r="S18" i="25"/>
  <c r="R18" i="25"/>
  <c r="Q18" i="25"/>
  <c r="X17" i="25"/>
  <c r="W17" i="25"/>
  <c r="V17" i="25"/>
  <c r="U17" i="25"/>
  <c r="T17" i="25"/>
  <c r="S17" i="25"/>
  <c r="R17" i="25"/>
  <c r="Q17" i="25"/>
  <c r="X16" i="25"/>
  <c r="W16" i="25"/>
  <c r="V16" i="25"/>
  <c r="U16" i="25"/>
  <c r="T16" i="25"/>
  <c r="S16" i="25"/>
  <c r="R16" i="25"/>
  <c r="Q16" i="25"/>
  <c r="X15" i="25"/>
  <c r="W15" i="25"/>
  <c r="V15" i="25"/>
  <c r="U15" i="25"/>
  <c r="T15" i="25"/>
  <c r="S15" i="25"/>
  <c r="R15" i="25"/>
  <c r="Q15" i="25"/>
  <c r="X14" i="25"/>
  <c r="W14" i="25"/>
  <c r="V14" i="25"/>
  <c r="U14" i="25"/>
  <c r="T14" i="25"/>
  <c r="S14" i="25"/>
  <c r="R14" i="25"/>
  <c r="Q14" i="25"/>
  <c r="X13" i="25"/>
  <c r="W13" i="25"/>
  <c r="V13" i="25"/>
  <c r="U13" i="25"/>
  <c r="T13" i="25"/>
  <c r="S13" i="25"/>
  <c r="R13" i="25"/>
  <c r="Q13" i="25"/>
  <c r="X12" i="25"/>
  <c r="W12" i="25"/>
  <c r="V12" i="25"/>
  <c r="U12" i="25"/>
  <c r="T12" i="25"/>
  <c r="S12" i="25"/>
  <c r="R12" i="25"/>
  <c r="Q12" i="25"/>
  <c r="X11" i="25"/>
  <c r="W11" i="25"/>
  <c r="V11" i="25"/>
  <c r="U11" i="25"/>
  <c r="T11" i="25"/>
  <c r="S11" i="25"/>
  <c r="R11" i="25"/>
  <c r="Q11" i="25"/>
  <c r="X10" i="25"/>
  <c r="W10" i="25"/>
  <c r="V10" i="25"/>
  <c r="U10" i="25"/>
  <c r="T10" i="25"/>
  <c r="S10" i="25"/>
  <c r="R10" i="25"/>
  <c r="Q10" i="25"/>
  <c r="X9" i="25"/>
  <c r="W9" i="25"/>
  <c r="V9" i="25"/>
  <c r="U9" i="25"/>
  <c r="T9" i="25"/>
  <c r="S9" i="25"/>
  <c r="R9" i="25"/>
  <c r="Q9" i="25"/>
  <c r="X8" i="25"/>
  <c r="W8" i="25"/>
  <c r="V8" i="25"/>
  <c r="U8" i="25"/>
  <c r="T8" i="25"/>
  <c r="S8" i="25"/>
  <c r="R8" i="25"/>
  <c r="Q8" i="25"/>
  <c r="X7" i="25"/>
  <c r="W7" i="25"/>
  <c r="V7" i="25"/>
  <c r="U7" i="25"/>
  <c r="T7" i="25"/>
  <c r="S7" i="25"/>
  <c r="R7" i="25"/>
  <c r="Q7" i="25"/>
  <c r="X6" i="25"/>
  <c r="W6" i="25"/>
  <c r="V6" i="25"/>
  <c r="U6" i="25"/>
  <c r="T6" i="25"/>
  <c r="S6" i="25"/>
  <c r="R6" i="25"/>
  <c r="Q6" i="25"/>
  <c r="X5" i="25"/>
  <c r="W5" i="25"/>
  <c r="V5" i="25"/>
  <c r="U5" i="25"/>
  <c r="T5" i="25"/>
  <c r="S5" i="25"/>
  <c r="R5" i="25"/>
  <c r="Q5" i="25"/>
  <c r="X4" i="25"/>
  <c r="W4" i="25"/>
  <c r="V4" i="25"/>
  <c r="U4" i="25"/>
  <c r="T4" i="25"/>
  <c r="S4" i="25"/>
  <c r="R4" i="25"/>
  <c r="Q4" i="25"/>
  <c r="X3" i="25"/>
  <c r="W3" i="25"/>
  <c r="V3" i="25"/>
  <c r="U3" i="25"/>
  <c r="T3" i="25"/>
  <c r="S3" i="25"/>
  <c r="R3" i="25"/>
  <c r="Q3" i="25"/>
  <c r="Q15" i="24"/>
  <c r="R15" i="24"/>
  <c r="S15" i="24"/>
  <c r="T15" i="24"/>
  <c r="U15" i="24"/>
  <c r="V15" i="24"/>
  <c r="W15" i="24"/>
  <c r="X15" i="24"/>
  <c r="Q16" i="24"/>
  <c r="R16" i="24"/>
  <c r="S16" i="24"/>
  <c r="T16" i="24"/>
  <c r="U16" i="24"/>
  <c r="V16" i="24"/>
  <c r="W16" i="24"/>
  <c r="X16" i="24"/>
  <c r="Q17" i="24"/>
  <c r="R17" i="24"/>
  <c r="S17" i="24"/>
  <c r="T17" i="24"/>
  <c r="U17" i="24"/>
  <c r="V17" i="24"/>
  <c r="W17" i="24"/>
  <c r="X17" i="24"/>
  <c r="Q18" i="24"/>
  <c r="R18" i="24"/>
  <c r="S18" i="24"/>
  <c r="T18" i="24"/>
  <c r="U18" i="24"/>
  <c r="V18" i="24"/>
  <c r="W18" i="24"/>
  <c r="X18" i="24"/>
  <c r="Q19" i="24"/>
  <c r="R19" i="24"/>
  <c r="S19" i="24"/>
  <c r="T19" i="24"/>
  <c r="U19" i="24"/>
  <c r="V19" i="24"/>
  <c r="W19" i="24"/>
  <c r="X19" i="24"/>
  <c r="Q20" i="24"/>
  <c r="R20" i="24"/>
  <c r="S20" i="24"/>
  <c r="T20" i="24"/>
  <c r="U20" i="24"/>
  <c r="V20" i="24"/>
  <c r="W20" i="24"/>
  <c r="X20" i="24"/>
  <c r="Q21" i="24"/>
  <c r="R21" i="24"/>
  <c r="S21" i="24"/>
  <c r="T21" i="24"/>
  <c r="U21" i="24"/>
  <c r="V21" i="24"/>
  <c r="W21" i="24"/>
  <c r="X21" i="24"/>
  <c r="Q22" i="24"/>
  <c r="R22" i="24"/>
  <c r="S22" i="24"/>
  <c r="T22" i="24"/>
  <c r="U22" i="24"/>
  <c r="V22" i="24"/>
  <c r="W22" i="24"/>
  <c r="X22" i="24"/>
  <c r="S3" i="24"/>
  <c r="Q3" i="24"/>
  <c r="X14" i="24"/>
  <c r="W14" i="24"/>
  <c r="V14" i="24"/>
  <c r="U14" i="24"/>
  <c r="T14" i="24"/>
  <c r="S14" i="24"/>
  <c r="R14" i="24"/>
  <c r="Q14" i="24"/>
  <c r="X13" i="24"/>
  <c r="W13" i="24"/>
  <c r="V13" i="24"/>
  <c r="U13" i="24"/>
  <c r="T13" i="24"/>
  <c r="S13" i="24"/>
  <c r="R13" i="24"/>
  <c r="Q13" i="24"/>
  <c r="X12" i="24"/>
  <c r="W12" i="24"/>
  <c r="V12" i="24"/>
  <c r="U12" i="24"/>
  <c r="T12" i="24"/>
  <c r="S12" i="24"/>
  <c r="R12" i="24"/>
  <c r="Q12" i="24"/>
  <c r="X11" i="24"/>
  <c r="W11" i="24"/>
  <c r="V11" i="24"/>
  <c r="U11" i="24"/>
  <c r="T11" i="24"/>
  <c r="S11" i="24"/>
  <c r="R11" i="24"/>
  <c r="Q11" i="24"/>
  <c r="X10" i="24"/>
  <c r="W10" i="24"/>
  <c r="V10" i="24"/>
  <c r="U10" i="24"/>
  <c r="T10" i="24"/>
  <c r="S10" i="24"/>
  <c r="R10" i="24"/>
  <c r="Q10" i="24"/>
  <c r="X9" i="24"/>
  <c r="W9" i="24"/>
  <c r="V9" i="24"/>
  <c r="U9" i="24"/>
  <c r="T9" i="24"/>
  <c r="S9" i="24"/>
  <c r="R9" i="24"/>
  <c r="Q9" i="24"/>
  <c r="X8" i="24"/>
  <c r="W8" i="24"/>
  <c r="V8" i="24"/>
  <c r="U8" i="24"/>
  <c r="T8" i="24"/>
  <c r="S8" i="24"/>
  <c r="R8" i="24"/>
  <c r="Q8" i="24"/>
  <c r="X7" i="24"/>
  <c r="W7" i="24"/>
  <c r="V7" i="24"/>
  <c r="U7" i="24"/>
  <c r="T7" i="24"/>
  <c r="S7" i="24"/>
  <c r="R7" i="24"/>
  <c r="Q7" i="24"/>
  <c r="X6" i="24"/>
  <c r="W6" i="24"/>
  <c r="V6" i="24"/>
  <c r="U6" i="24"/>
  <c r="T6" i="24"/>
  <c r="S6" i="24"/>
  <c r="R6" i="24"/>
  <c r="Q6" i="24"/>
  <c r="X5" i="24"/>
  <c r="W5" i="24"/>
  <c r="V5" i="24"/>
  <c r="U5" i="24"/>
  <c r="T5" i="24"/>
  <c r="S5" i="24"/>
  <c r="R5" i="24"/>
  <c r="Q5" i="24"/>
  <c r="X4" i="24"/>
  <c r="W4" i="24"/>
  <c r="V4" i="24"/>
  <c r="U4" i="24"/>
  <c r="T4" i="24"/>
  <c r="S4" i="24"/>
  <c r="R4" i="24"/>
  <c r="Q4" i="24"/>
  <c r="X3" i="24"/>
  <c r="W3" i="24"/>
  <c r="V3" i="24"/>
  <c r="U3" i="24"/>
  <c r="T3" i="24"/>
  <c r="R3" i="24"/>
  <c r="Q21" i="22"/>
  <c r="R21" i="22"/>
  <c r="S21" i="22"/>
  <c r="T21" i="22"/>
  <c r="U21" i="22"/>
  <c r="V21" i="22"/>
  <c r="W21" i="22"/>
  <c r="X21" i="22"/>
  <c r="Q22" i="22"/>
  <c r="R22" i="22"/>
  <c r="S22" i="22"/>
  <c r="T22" i="22"/>
  <c r="U22" i="22"/>
  <c r="V22" i="22"/>
  <c r="W22" i="22"/>
  <c r="X22" i="22"/>
  <c r="Q23" i="22"/>
  <c r="R23" i="22"/>
  <c r="S23" i="22"/>
  <c r="T23" i="22"/>
  <c r="U23" i="22"/>
  <c r="V23" i="22"/>
  <c r="W23" i="22"/>
  <c r="X23" i="22"/>
  <c r="Q24" i="22"/>
  <c r="R24" i="22"/>
  <c r="S24" i="22"/>
  <c r="T24" i="22"/>
  <c r="U24" i="22"/>
  <c r="V24" i="22"/>
  <c r="W24" i="22"/>
  <c r="X24" i="22"/>
  <c r="Q25" i="22"/>
  <c r="R25" i="22"/>
  <c r="S25" i="22"/>
  <c r="T25" i="22"/>
  <c r="U25" i="22"/>
  <c r="V25" i="22"/>
  <c r="W25" i="22"/>
  <c r="X25" i="22"/>
  <c r="Q26" i="22"/>
  <c r="R26" i="22"/>
  <c r="S26" i="22"/>
  <c r="T26" i="22"/>
  <c r="U26" i="22"/>
  <c r="V26" i="22"/>
  <c r="W26" i="22"/>
  <c r="X26" i="22"/>
  <c r="Q27" i="22"/>
  <c r="R27" i="22"/>
  <c r="S27" i="22"/>
  <c r="T27" i="22"/>
  <c r="U27" i="22"/>
  <c r="V27" i="22"/>
  <c r="W27" i="22"/>
  <c r="X27" i="22"/>
  <c r="Q28" i="22"/>
  <c r="R28" i="22"/>
  <c r="S28" i="22"/>
  <c r="T28" i="22"/>
  <c r="U28" i="22"/>
  <c r="V28" i="22"/>
  <c r="W28" i="22"/>
  <c r="X28" i="22"/>
  <c r="Q29" i="22"/>
  <c r="R29" i="22"/>
  <c r="S29" i="22"/>
  <c r="T29" i="22"/>
  <c r="U29" i="22"/>
  <c r="V29" i="22"/>
  <c r="W29" i="22"/>
  <c r="X29" i="22"/>
  <c r="Q30" i="22"/>
  <c r="R30" i="22"/>
  <c r="S30" i="22"/>
  <c r="T30" i="22"/>
  <c r="U30" i="22"/>
  <c r="V30" i="22"/>
  <c r="W30" i="22"/>
  <c r="X30" i="22"/>
  <c r="Q31" i="22"/>
  <c r="R31" i="22"/>
  <c r="S31" i="22"/>
  <c r="T31" i="22"/>
  <c r="U31" i="22"/>
  <c r="V31" i="22"/>
  <c r="W31" i="22"/>
  <c r="X31" i="22"/>
  <c r="Q32" i="22"/>
  <c r="R32" i="22"/>
  <c r="S32" i="22"/>
  <c r="T32" i="22"/>
  <c r="U32" i="22"/>
  <c r="V32" i="22"/>
  <c r="W32" i="22"/>
  <c r="X32" i="22"/>
  <c r="Q33" i="22"/>
  <c r="R33" i="22"/>
  <c r="S33" i="22"/>
  <c r="T33" i="22"/>
  <c r="U33" i="22"/>
  <c r="V33" i="22"/>
  <c r="W33" i="22"/>
  <c r="X33" i="22"/>
  <c r="Q34" i="22"/>
  <c r="R34" i="22"/>
  <c r="S34" i="22"/>
  <c r="T34" i="22"/>
  <c r="U34" i="22"/>
  <c r="V34" i="22"/>
  <c r="W34" i="22"/>
  <c r="X34" i="22"/>
  <c r="Q35" i="22"/>
  <c r="R35" i="22"/>
  <c r="S35" i="22"/>
  <c r="T35" i="22"/>
  <c r="U35" i="22"/>
  <c r="V35" i="22"/>
  <c r="W35" i="22"/>
  <c r="X35" i="22"/>
  <c r="Q3" i="22"/>
  <c r="X20" i="22"/>
  <c r="W20" i="22"/>
  <c r="V20" i="22"/>
  <c r="U20" i="22"/>
  <c r="T20" i="22"/>
  <c r="S20" i="22"/>
  <c r="R20" i="22"/>
  <c r="Q20" i="22"/>
  <c r="X19" i="22"/>
  <c r="W19" i="22"/>
  <c r="V19" i="22"/>
  <c r="U19" i="22"/>
  <c r="T19" i="22"/>
  <c r="S19" i="22"/>
  <c r="R19" i="22"/>
  <c r="Q19" i="22"/>
  <c r="X18" i="22"/>
  <c r="W18" i="22"/>
  <c r="V18" i="22"/>
  <c r="U18" i="22"/>
  <c r="T18" i="22"/>
  <c r="S18" i="22"/>
  <c r="R18" i="22"/>
  <c r="Q18" i="22"/>
  <c r="X17" i="22"/>
  <c r="W17" i="22"/>
  <c r="V17" i="22"/>
  <c r="U17" i="22"/>
  <c r="T17" i="22"/>
  <c r="S17" i="22"/>
  <c r="R17" i="22"/>
  <c r="Q17" i="22"/>
  <c r="X16" i="22"/>
  <c r="W16" i="22"/>
  <c r="V16" i="22"/>
  <c r="U16" i="22"/>
  <c r="T16" i="22"/>
  <c r="S16" i="22"/>
  <c r="R16" i="22"/>
  <c r="Q16" i="22"/>
  <c r="X15" i="22"/>
  <c r="W15" i="22"/>
  <c r="V15" i="22"/>
  <c r="U15" i="22"/>
  <c r="T15" i="22"/>
  <c r="S15" i="22"/>
  <c r="R15" i="22"/>
  <c r="Q15" i="22"/>
  <c r="X14" i="22"/>
  <c r="W14" i="22"/>
  <c r="V14" i="22"/>
  <c r="U14" i="22"/>
  <c r="T14" i="22"/>
  <c r="S14" i="22"/>
  <c r="R14" i="22"/>
  <c r="Q14" i="22"/>
  <c r="X13" i="22"/>
  <c r="W13" i="22"/>
  <c r="V13" i="22"/>
  <c r="U13" i="22"/>
  <c r="T13" i="22"/>
  <c r="S13" i="22"/>
  <c r="R13" i="22"/>
  <c r="Q13" i="22"/>
  <c r="X12" i="22"/>
  <c r="W12" i="22"/>
  <c r="V12" i="22"/>
  <c r="U12" i="22"/>
  <c r="T12" i="22"/>
  <c r="S12" i="22"/>
  <c r="R12" i="22"/>
  <c r="Q12" i="22"/>
  <c r="X11" i="22"/>
  <c r="W11" i="22"/>
  <c r="V11" i="22"/>
  <c r="U11" i="22"/>
  <c r="T11" i="22"/>
  <c r="S11" i="22"/>
  <c r="R11" i="22"/>
  <c r="Q11" i="22"/>
  <c r="X10" i="22"/>
  <c r="W10" i="22"/>
  <c r="V10" i="22"/>
  <c r="U10" i="22"/>
  <c r="T10" i="22"/>
  <c r="S10" i="22"/>
  <c r="R10" i="22"/>
  <c r="Q10" i="22"/>
  <c r="X9" i="22"/>
  <c r="W9" i="22"/>
  <c r="V9" i="22"/>
  <c r="U9" i="22"/>
  <c r="T9" i="22"/>
  <c r="S9" i="22"/>
  <c r="R9" i="22"/>
  <c r="Q9" i="22"/>
  <c r="X8" i="22"/>
  <c r="W8" i="22"/>
  <c r="V8" i="22"/>
  <c r="U8" i="22"/>
  <c r="T8" i="22"/>
  <c r="S8" i="22"/>
  <c r="R8" i="22"/>
  <c r="Q8" i="22"/>
  <c r="X7" i="22"/>
  <c r="W7" i="22"/>
  <c r="V7" i="22"/>
  <c r="U7" i="22"/>
  <c r="T7" i="22"/>
  <c r="S7" i="22"/>
  <c r="R7" i="22"/>
  <c r="Q7" i="22"/>
  <c r="X6" i="22"/>
  <c r="W6" i="22"/>
  <c r="V6" i="22"/>
  <c r="U6" i="22"/>
  <c r="T6" i="22"/>
  <c r="S6" i="22"/>
  <c r="R6" i="22"/>
  <c r="Q6" i="22"/>
  <c r="X5" i="22"/>
  <c r="W5" i="22"/>
  <c r="V5" i="22"/>
  <c r="U5" i="22"/>
  <c r="T5" i="22"/>
  <c r="S5" i="22"/>
  <c r="R5" i="22"/>
  <c r="Q5" i="22"/>
  <c r="X4" i="22"/>
  <c r="W4" i="22"/>
  <c r="V4" i="22"/>
  <c r="U4" i="22"/>
  <c r="T4" i="22"/>
  <c r="S4" i="22"/>
  <c r="R4" i="22"/>
  <c r="Q4" i="22"/>
  <c r="X3" i="22"/>
  <c r="W3" i="22"/>
  <c r="V3" i="22"/>
  <c r="U3" i="22"/>
  <c r="T3" i="22"/>
  <c r="S3" i="22"/>
  <c r="R3" i="22"/>
  <c r="Q3" i="3"/>
  <c r="X20" i="3"/>
  <c r="W20" i="3"/>
  <c r="V20" i="3"/>
  <c r="U20" i="3"/>
  <c r="T20" i="3"/>
  <c r="S20" i="3"/>
  <c r="R20" i="3"/>
  <c r="Q20" i="3"/>
  <c r="X19" i="3"/>
  <c r="W19" i="3"/>
  <c r="V19" i="3"/>
  <c r="U19" i="3"/>
  <c r="T19" i="3"/>
  <c r="S19" i="3"/>
  <c r="R19" i="3"/>
  <c r="Q19" i="3"/>
  <c r="X18" i="3"/>
  <c r="W18" i="3"/>
  <c r="V18" i="3"/>
  <c r="U18" i="3"/>
  <c r="T18" i="3"/>
  <c r="S18" i="3"/>
  <c r="R18" i="3"/>
  <c r="Q18" i="3"/>
  <c r="X17" i="3"/>
  <c r="W17" i="3"/>
  <c r="V17" i="3"/>
  <c r="U17" i="3"/>
  <c r="T17" i="3"/>
  <c r="S17" i="3"/>
  <c r="R17" i="3"/>
  <c r="Q17" i="3"/>
  <c r="X16" i="3"/>
  <c r="W16" i="3"/>
  <c r="V16" i="3"/>
  <c r="U16" i="3"/>
  <c r="T16" i="3"/>
  <c r="S16" i="3"/>
  <c r="R16" i="3"/>
  <c r="Q16" i="3"/>
  <c r="X15" i="3"/>
  <c r="W15" i="3"/>
  <c r="V15" i="3"/>
  <c r="U15" i="3"/>
  <c r="T15" i="3"/>
  <c r="S15" i="3"/>
  <c r="R15" i="3"/>
  <c r="Q15" i="3"/>
  <c r="X14" i="3"/>
  <c r="W14" i="3"/>
  <c r="V14" i="3"/>
  <c r="U14" i="3"/>
  <c r="T14" i="3"/>
  <c r="S14" i="3"/>
  <c r="R14" i="3"/>
  <c r="Q14" i="3"/>
  <c r="X13" i="3"/>
  <c r="W13" i="3"/>
  <c r="V13" i="3"/>
  <c r="U13" i="3"/>
  <c r="T13" i="3"/>
  <c r="S13" i="3"/>
  <c r="R13" i="3"/>
  <c r="Q13" i="3"/>
  <c r="X12" i="3"/>
  <c r="W12" i="3"/>
  <c r="V12" i="3"/>
  <c r="U12" i="3"/>
  <c r="T12" i="3"/>
  <c r="S12" i="3"/>
  <c r="R12" i="3"/>
  <c r="Q12" i="3"/>
  <c r="X11" i="3"/>
  <c r="W11" i="3"/>
  <c r="V11" i="3"/>
  <c r="U11" i="3"/>
  <c r="T11" i="3"/>
  <c r="S11" i="3"/>
  <c r="R11" i="3"/>
  <c r="Q11" i="3"/>
  <c r="X10" i="3"/>
  <c r="W10" i="3"/>
  <c r="V10" i="3"/>
  <c r="U10" i="3"/>
  <c r="T10" i="3"/>
  <c r="S10" i="3"/>
  <c r="R10" i="3"/>
  <c r="Q10" i="3"/>
  <c r="X9" i="3"/>
  <c r="W9" i="3"/>
  <c r="V9" i="3"/>
  <c r="U9" i="3"/>
  <c r="T9" i="3"/>
  <c r="S9" i="3"/>
  <c r="R9" i="3"/>
  <c r="Q9" i="3"/>
  <c r="X8" i="3"/>
  <c r="W8" i="3"/>
  <c r="V8" i="3"/>
  <c r="U8" i="3"/>
  <c r="T8" i="3"/>
  <c r="S8" i="3"/>
  <c r="R8" i="3"/>
  <c r="Q8" i="3"/>
  <c r="X7" i="3"/>
  <c r="W7" i="3"/>
  <c r="V7" i="3"/>
  <c r="U7" i="3"/>
  <c r="T7" i="3"/>
  <c r="S7" i="3"/>
  <c r="R7" i="3"/>
  <c r="Q7" i="3"/>
  <c r="X6" i="3"/>
  <c r="W6" i="3"/>
  <c r="V6" i="3"/>
  <c r="U6" i="3"/>
  <c r="T6" i="3"/>
  <c r="S6" i="3"/>
  <c r="R6" i="3"/>
  <c r="Q6" i="3"/>
  <c r="X5" i="3"/>
  <c r="W5" i="3"/>
  <c r="V5" i="3"/>
  <c r="U5" i="3"/>
  <c r="T5" i="3"/>
  <c r="S5" i="3"/>
  <c r="R5" i="3"/>
  <c r="Q5" i="3"/>
  <c r="X4" i="3"/>
  <c r="W4" i="3"/>
  <c r="V4" i="3"/>
  <c r="U4" i="3"/>
  <c r="T4" i="3"/>
  <c r="S4" i="3"/>
  <c r="R4" i="3"/>
  <c r="Q4" i="3"/>
  <c r="X3" i="3"/>
  <c r="W3" i="3"/>
  <c r="V3" i="3"/>
  <c r="U3" i="3"/>
  <c r="T3" i="3"/>
  <c r="S3" i="3"/>
  <c r="R3" i="3"/>
  <c r="Q3" i="2"/>
  <c r="X22" i="2"/>
  <c r="W22" i="2"/>
  <c r="V22" i="2"/>
  <c r="U22" i="2"/>
  <c r="T22" i="2"/>
  <c r="S22" i="2"/>
  <c r="R22" i="2"/>
  <c r="Q22" i="2"/>
  <c r="X21" i="2"/>
  <c r="W21" i="2"/>
  <c r="V21" i="2"/>
  <c r="U21" i="2"/>
  <c r="T21" i="2"/>
  <c r="S21" i="2"/>
  <c r="R21" i="2"/>
  <c r="Q21" i="2"/>
  <c r="X20" i="2"/>
  <c r="W20" i="2"/>
  <c r="V20" i="2"/>
  <c r="U20" i="2"/>
  <c r="T20" i="2"/>
  <c r="S20" i="2"/>
  <c r="R20" i="2"/>
  <c r="Q20" i="2"/>
  <c r="X19" i="2"/>
  <c r="W19" i="2"/>
  <c r="V19" i="2"/>
  <c r="U19" i="2"/>
  <c r="T19" i="2"/>
  <c r="S19" i="2"/>
  <c r="R19" i="2"/>
  <c r="Q19" i="2"/>
  <c r="X18" i="2"/>
  <c r="W18" i="2"/>
  <c r="V18" i="2"/>
  <c r="U18" i="2"/>
  <c r="T18" i="2"/>
  <c r="S18" i="2"/>
  <c r="R18" i="2"/>
  <c r="Q18" i="2"/>
  <c r="X17" i="2"/>
  <c r="W17" i="2"/>
  <c r="V17" i="2"/>
  <c r="U17" i="2"/>
  <c r="T17" i="2"/>
  <c r="S17" i="2"/>
  <c r="R17" i="2"/>
  <c r="Q17" i="2"/>
  <c r="X16" i="2"/>
  <c r="W16" i="2"/>
  <c r="V16" i="2"/>
  <c r="U16" i="2"/>
  <c r="T16" i="2"/>
  <c r="S16" i="2"/>
  <c r="R16" i="2"/>
  <c r="Q16" i="2"/>
  <c r="X15" i="2"/>
  <c r="W15" i="2"/>
  <c r="V15" i="2"/>
  <c r="U15" i="2"/>
  <c r="T15" i="2"/>
  <c r="S15" i="2"/>
  <c r="R15" i="2"/>
  <c r="Q15" i="2"/>
  <c r="X14" i="2"/>
  <c r="W14" i="2"/>
  <c r="V14" i="2"/>
  <c r="U14" i="2"/>
  <c r="T14" i="2"/>
  <c r="S14" i="2"/>
  <c r="R14" i="2"/>
  <c r="Q14" i="2"/>
  <c r="X13" i="2"/>
  <c r="W13" i="2"/>
  <c r="V13" i="2"/>
  <c r="U13" i="2"/>
  <c r="T13" i="2"/>
  <c r="S13" i="2"/>
  <c r="R13" i="2"/>
  <c r="Q13" i="2"/>
  <c r="X12" i="2"/>
  <c r="W12" i="2"/>
  <c r="V12" i="2"/>
  <c r="U12" i="2"/>
  <c r="T12" i="2"/>
  <c r="S12" i="2"/>
  <c r="R12" i="2"/>
  <c r="Q12" i="2"/>
  <c r="X11" i="2"/>
  <c r="W11" i="2"/>
  <c r="V11" i="2"/>
  <c r="U11" i="2"/>
  <c r="T11" i="2"/>
  <c r="S11" i="2"/>
  <c r="R11" i="2"/>
  <c r="Q11" i="2"/>
  <c r="X10" i="2"/>
  <c r="W10" i="2"/>
  <c r="V10" i="2"/>
  <c r="U10" i="2"/>
  <c r="T10" i="2"/>
  <c r="S10" i="2"/>
  <c r="R10" i="2"/>
  <c r="Q10" i="2"/>
  <c r="X9" i="2"/>
  <c r="W9" i="2"/>
  <c r="V9" i="2"/>
  <c r="U9" i="2"/>
  <c r="T9" i="2"/>
  <c r="S9" i="2"/>
  <c r="R9" i="2"/>
  <c r="Q9" i="2"/>
  <c r="X8" i="2"/>
  <c r="W8" i="2"/>
  <c r="V8" i="2"/>
  <c r="U8" i="2"/>
  <c r="T8" i="2"/>
  <c r="S8" i="2"/>
  <c r="R8" i="2"/>
  <c r="Q8" i="2"/>
  <c r="X7" i="2"/>
  <c r="W7" i="2"/>
  <c r="V7" i="2"/>
  <c r="U7" i="2"/>
  <c r="T7" i="2"/>
  <c r="S7" i="2"/>
  <c r="R7" i="2"/>
  <c r="Q7" i="2"/>
  <c r="X6" i="2"/>
  <c r="W6" i="2"/>
  <c r="V6" i="2"/>
  <c r="U6" i="2"/>
  <c r="T6" i="2"/>
  <c r="S6" i="2"/>
  <c r="R6" i="2"/>
  <c r="Q6" i="2"/>
  <c r="X5" i="2"/>
  <c r="W5" i="2"/>
  <c r="V5" i="2"/>
  <c r="U5" i="2"/>
  <c r="T5" i="2"/>
  <c r="S5" i="2"/>
  <c r="R5" i="2"/>
  <c r="Q5" i="2"/>
  <c r="X4" i="2"/>
  <c r="W4" i="2"/>
  <c r="V4" i="2"/>
  <c r="U4" i="2"/>
  <c r="T4" i="2"/>
  <c r="S4" i="2"/>
  <c r="R4" i="2"/>
  <c r="Q4" i="2"/>
  <c r="X3" i="2"/>
  <c r="W3" i="2"/>
  <c r="V3" i="2"/>
  <c r="U3" i="2"/>
  <c r="T3" i="2"/>
  <c r="S3" i="2"/>
  <c r="R3" i="2"/>
  <c r="L16" i="30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" i="1"/>
  <c r="R3" i="1"/>
  <c r="Q4" i="1"/>
  <c r="R4" i="1"/>
  <c r="S4" i="1"/>
  <c r="U4" i="1"/>
  <c r="V4" i="1"/>
  <c r="W4" i="1"/>
  <c r="X4" i="1"/>
  <c r="Q5" i="1"/>
  <c r="R5" i="1"/>
  <c r="S5" i="1"/>
  <c r="U5" i="1"/>
  <c r="V5" i="1"/>
  <c r="W5" i="1"/>
  <c r="X5" i="1"/>
  <c r="Q6" i="1"/>
  <c r="R6" i="1"/>
  <c r="S6" i="1"/>
  <c r="U6" i="1"/>
  <c r="V6" i="1"/>
  <c r="W6" i="1"/>
  <c r="X6" i="1"/>
  <c r="Q7" i="1"/>
  <c r="R7" i="1"/>
  <c r="S7" i="1"/>
  <c r="U7" i="1"/>
  <c r="V7" i="1"/>
  <c r="W7" i="1"/>
  <c r="X7" i="1"/>
  <c r="Q8" i="1"/>
  <c r="R8" i="1"/>
  <c r="S8" i="1"/>
  <c r="U8" i="1"/>
  <c r="V8" i="1"/>
  <c r="W8" i="1"/>
  <c r="X8" i="1"/>
  <c r="Q9" i="1"/>
  <c r="R9" i="1"/>
  <c r="S9" i="1"/>
  <c r="U9" i="1"/>
  <c r="V9" i="1"/>
  <c r="W9" i="1"/>
  <c r="X9" i="1"/>
  <c r="Q10" i="1"/>
  <c r="R10" i="1"/>
  <c r="S10" i="1"/>
  <c r="U10" i="1"/>
  <c r="V10" i="1"/>
  <c r="W10" i="1"/>
  <c r="X10" i="1"/>
  <c r="Q11" i="1"/>
  <c r="R11" i="1"/>
  <c r="S11" i="1"/>
  <c r="U11" i="1"/>
  <c r="V11" i="1"/>
  <c r="W11" i="1"/>
  <c r="X11" i="1"/>
  <c r="Q12" i="1"/>
  <c r="R12" i="1"/>
  <c r="S12" i="1"/>
  <c r="U12" i="1"/>
  <c r="V12" i="1"/>
  <c r="W12" i="1"/>
  <c r="X12" i="1"/>
  <c r="Q13" i="1"/>
  <c r="R13" i="1"/>
  <c r="S13" i="1"/>
  <c r="U13" i="1"/>
  <c r="V13" i="1"/>
  <c r="W13" i="1"/>
  <c r="X13" i="1"/>
  <c r="Q14" i="1"/>
  <c r="R14" i="1"/>
  <c r="S14" i="1"/>
  <c r="U14" i="1"/>
  <c r="V14" i="1"/>
  <c r="W14" i="1"/>
  <c r="X14" i="1"/>
  <c r="Q15" i="1"/>
  <c r="R15" i="1"/>
  <c r="S15" i="1"/>
  <c r="U15" i="1"/>
  <c r="V15" i="1"/>
  <c r="W15" i="1"/>
  <c r="X15" i="1"/>
  <c r="Q16" i="1"/>
  <c r="R16" i="1"/>
  <c r="S16" i="1"/>
  <c r="U16" i="1"/>
  <c r="V16" i="1"/>
  <c r="W16" i="1"/>
  <c r="X16" i="1"/>
  <c r="Q17" i="1"/>
  <c r="R17" i="1"/>
  <c r="S17" i="1"/>
  <c r="U17" i="1"/>
  <c r="V17" i="1"/>
  <c r="W17" i="1"/>
  <c r="X17" i="1"/>
  <c r="Q18" i="1"/>
  <c r="R18" i="1"/>
  <c r="S18" i="1"/>
  <c r="U18" i="1"/>
  <c r="V18" i="1"/>
  <c r="W18" i="1"/>
  <c r="X18" i="1"/>
  <c r="Q19" i="1"/>
  <c r="R19" i="1"/>
  <c r="S19" i="1"/>
  <c r="U19" i="1"/>
  <c r="V19" i="1"/>
  <c r="W19" i="1"/>
  <c r="X19" i="1"/>
  <c r="Q20" i="1"/>
  <c r="R20" i="1"/>
  <c r="S20" i="1"/>
  <c r="U20" i="1"/>
  <c r="V20" i="1"/>
  <c r="W20" i="1"/>
  <c r="X20" i="1"/>
  <c r="Q21" i="1"/>
  <c r="R21" i="1"/>
  <c r="S21" i="1"/>
  <c r="U21" i="1"/>
  <c r="V21" i="1"/>
  <c r="W21" i="1"/>
  <c r="X21" i="1"/>
  <c r="Q22" i="1"/>
  <c r="R22" i="1"/>
  <c r="S22" i="1"/>
  <c r="U22" i="1"/>
  <c r="V22" i="1"/>
  <c r="W22" i="1"/>
  <c r="X22" i="1"/>
  <c r="Q23" i="1"/>
  <c r="R23" i="1"/>
  <c r="S23" i="1"/>
  <c r="U23" i="1"/>
  <c r="V23" i="1"/>
  <c r="W23" i="1"/>
  <c r="X23" i="1"/>
  <c r="Q24" i="1"/>
  <c r="R24" i="1"/>
  <c r="S24" i="1"/>
  <c r="U24" i="1"/>
  <c r="V24" i="1"/>
  <c r="W24" i="1"/>
  <c r="X24" i="1"/>
  <c r="Q25" i="1"/>
  <c r="R25" i="1"/>
  <c r="S25" i="1"/>
  <c r="U25" i="1"/>
  <c r="V25" i="1"/>
  <c r="W25" i="1"/>
  <c r="X25" i="1"/>
  <c r="Q26" i="1"/>
  <c r="R26" i="1"/>
  <c r="S26" i="1"/>
  <c r="U26" i="1"/>
  <c r="V26" i="1"/>
  <c r="W26" i="1"/>
  <c r="X26" i="1"/>
  <c r="Q27" i="1"/>
  <c r="R27" i="1"/>
  <c r="S27" i="1"/>
  <c r="U27" i="1"/>
  <c r="V27" i="1"/>
  <c r="W27" i="1"/>
  <c r="X27" i="1"/>
  <c r="Q28" i="1"/>
  <c r="R28" i="1"/>
  <c r="S28" i="1"/>
  <c r="U28" i="1"/>
  <c r="V28" i="1"/>
  <c r="W28" i="1"/>
  <c r="X28" i="1"/>
  <c r="Q29" i="1"/>
  <c r="R29" i="1"/>
  <c r="S29" i="1"/>
  <c r="U29" i="1"/>
  <c r="V29" i="1"/>
  <c r="W29" i="1"/>
  <c r="X29" i="1"/>
  <c r="Q30" i="1"/>
  <c r="R30" i="1"/>
  <c r="S30" i="1"/>
  <c r="U30" i="1"/>
  <c r="V30" i="1"/>
  <c r="W30" i="1"/>
  <c r="X30" i="1"/>
  <c r="Q31" i="1"/>
  <c r="R31" i="1"/>
  <c r="S31" i="1"/>
  <c r="U31" i="1"/>
  <c r="V31" i="1"/>
  <c r="W31" i="1"/>
  <c r="X31" i="1"/>
  <c r="Q32" i="1"/>
  <c r="R32" i="1"/>
  <c r="S32" i="1"/>
  <c r="U32" i="1"/>
  <c r="V32" i="1"/>
  <c r="W32" i="1"/>
  <c r="X32" i="1"/>
  <c r="Q33" i="1"/>
  <c r="R33" i="1"/>
  <c r="S33" i="1"/>
  <c r="U33" i="1"/>
  <c r="V33" i="1"/>
  <c r="W33" i="1"/>
  <c r="X33" i="1"/>
  <c r="Q34" i="1"/>
  <c r="R34" i="1"/>
  <c r="S34" i="1"/>
  <c r="U34" i="1"/>
  <c r="V34" i="1"/>
  <c r="W34" i="1"/>
  <c r="X34" i="1"/>
  <c r="X3" i="1"/>
  <c r="W3" i="1"/>
  <c r="V3" i="1"/>
  <c r="U3" i="1"/>
  <c r="S3" i="1"/>
  <c r="Q3" i="1"/>
  <c r="N4" i="30"/>
  <c r="N16" i="30" s="1"/>
  <c r="N5" i="30"/>
  <c r="N6" i="30"/>
  <c r="N7" i="30"/>
  <c r="N8" i="30"/>
  <c r="N9" i="30"/>
  <c r="N10" i="30"/>
  <c r="N11" i="30"/>
  <c r="N12" i="30"/>
  <c r="N13" i="30"/>
  <c r="N14" i="30"/>
  <c r="N3" i="30"/>
  <c r="D16" i="30"/>
  <c r="E16" i="30"/>
  <c r="F16" i="30"/>
  <c r="G16" i="30"/>
  <c r="H16" i="30"/>
  <c r="I16" i="30"/>
  <c r="I17" i="30" s="1"/>
  <c r="J16" i="30"/>
  <c r="K16" i="30"/>
  <c r="C16" i="30"/>
  <c r="C17" i="30" s="1"/>
  <c r="C15" i="30"/>
  <c r="N9" i="28"/>
  <c r="N8" i="28"/>
  <c r="H15" i="30"/>
  <c r="H17" i="30" s="1"/>
  <c r="E15" i="30"/>
  <c r="F15" i="30"/>
  <c r="F17" i="30" s="1"/>
  <c r="G15" i="30"/>
  <c r="G17" i="30" s="1"/>
  <c r="J15" i="30"/>
  <c r="K15" i="30"/>
  <c r="L15" i="30"/>
  <c r="D15" i="30"/>
  <c r="I15" i="30"/>
  <c r="M3" i="30"/>
  <c r="M14" i="30"/>
  <c r="M13" i="30"/>
  <c r="M12" i="30"/>
  <c r="M11" i="30"/>
  <c r="M10" i="30"/>
  <c r="M9" i="30"/>
  <c r="M8" i="30"/>
  <c r="M7" i="30"/>
  <c r="M6" i="30"/>
  <c r="M16" i="30" s="1"/>
  <c r="N3" i="24"/>
  <c r="N3" i="1"/>
  <c r="O3" i="28"/>
  <c r="N3" i="28"/>
  <c r="M3" i="28"/>
  <c r="O4" i="28"/>
  <c r="N4" i="28"/>
  <c r="M4" i="28"/>
  <c r="O5" i="28"/>
  <c r="N5" i="28"/>
  <c r="M5" i="28"/>
  <c r="O6" i="28"/>
  <c r="N6" i="28"/>
  <c r="M6" i="28"/>
  <c r="O7" i="28"/>
  <c r="N7" i="28"/>
  <c r="M7" i="28"/>
  <c r="O8" i="28"/>
  <c r="M8" i="28"/>
  <c r="O9" i="28"/>
  <c r="M9" i="28"/>
  <c r="O10" i="28"/>
  <c r="N10" i="28"/>
  <c r="M10" i="28"/>
  <c r="O11" i="28"/>
  <c r="N11" i="28"/>
  <c r="M11" i="28"/>
  <c r="O12" i="28"/>
  <c r="N12" i="28"/>
  <c r="M12" i="28"/>
  <c r="O13" i="28"/>
  <c r="N13" i="28"/>
  <c r="M13" i="28"/>
  <c r="O14" i="28"/>
  <c r="N14" i="28"/>
  <c r="M14" i="28"/>
  <c r="O15" i="28"/>
  <c r="N15" i="28"/>
  <c r="M15" i="28"/>
  <c r="O16" i="28"/>
  <c r="N16" i="28"/>
  <c r="M16" i="28"/>
  <c r="O17" i="28"/>
  <c r="N17" i="28"/>
  <c r="M17" i="28"/>
  <c r="O18" i="28"/>
  <c r="N18" i="28"/>
  <c r="M18" i="28"/>
  <c r="O19" i="28"/>
  <c r="N19" i="28"/>
  <c r="M19" i="28"/>
  <c r="O20" i="28"/>
  <c r="N20" i="28"/>
  <c r="M20" i="28"/>
  <c r="O21" i="28"/>
  <c r="N21" i="28"/>
  <c r="M21" i="28"/>
  <c r="O22" i="28"/>
  <c r="N22" i="28"/>
  <c r="M22" i="28"/>
  <c r="O23" i="28"/>
  <c r="N23" i="28"/>
  <c r="M23" i="28"/>
  <c r="O24" i="28"/>
  <c r="N24" i="28"/>
  <c r="M24" i="28"/>
  <c r="O25" i="28"/>
  <c r="N25" i="28"/>
  <c r="M25" i="28"/>
  <c r="O26" i="28"/>
  <c r="N26" i="28"/>
  <c r="M26" i="28"/>
  <c r="O27" i="28"/>
  <c r="N27" i="28"/>
  <c r="M27" i="28"/>
  <c r="O28" i="28"/>
  <c r="N28" i="28"/>
  <c r="M28" i="28"/>
  <c r="O29" i="28"/>
  <c r="N29" i="28"/>
  <c r="M29" i="28"/>
  <c r="O30" i="28"/>
  <c r="N30" i="28"/>
  <c r="M30" i="28"/>
  <c r="O31" i="28"/>
  <c r="N31" i="28"/>
  <c r="M31" i="28"/>
  <c r="M37" i="27"/>
  <c r="N37" i="27"/>
  <c r="O37" i="27"/>
  <c r="M36" i="27"/>
  <c r="N36" i="27"/>
  <c r="O36" i="27"/>
  <c r="M35" i="27"/>
  <c r="N35" i="27"/>
  <c r="O35" i="27"/>
  <c r="M34" i="27"/>
  <c r="N34" i="27"/>
  <c r="O34" i="27"/>
  <c r="M33" i="27"/>
  <c r="N33" i="27"/>
  <c r="O33" i="27"/>
  <c r="M32" i="27"/>
  <c r="N32" i="27"/>
  <c r="O32" i="27"/>
  <c r="M31" i="27"/>
  <c r="N31" i="27"/>
  <c r="O31" i="27"/>
  <c r="M30" i="27"/>
  <c r="N30" i="27"/>
  <c r="O30" i="27"/>
  <c r="M29" i="27"/>
  <c r="N29" i="27"/>
  <c r="O29" i="27"/>
  <c r="M28" i="27"/>
  <c r="N28" i="27"/>
  <c r="O28" i="27"/>
  <c r="M27" i="27"/>
  <c r="N27" i="27"/>
  <c r="O27" i="27"/>
  <c r="M26" i="27"/>
  <c r="N26" i="27"/>
  <c r="O26" i="27"/>
  <c r="M25" i="27"/>
  <c r="N25" i="27"/>
  <c r="O25" i="27"/>
  <c r="M24" i="27"/>
  <c r="N24" i="27"/>
  <c r="O24" i="27"/>
  <c r="M23" i="27"/>
  <c r="N23" i="27"/>
  <c r="O23" i="27"/>
  <c r="M22" i="27"/>
  <c r="N22" i="27"/>
  <c r="O22" i="27"/>
  <c r="M21" i="27"/>
  <c r="N21" i="27"/>
  <c r="O21" i="27"/>
  <c r="M20" i="27"/>
  <c r="N20" i="27"/>
  <c r="O20" i="27"/>
  <c r="M19" i="27"/>
  <c r="N19" i="27"/>
  <c r="O19" i="27"/>
  <c r="M18" i="27"/>
  <c r="N18" i="27"/>
  <c r="O18" i="27"/>
  <c r="M17" i="27"/>
  <c r="N17" i="27"/>
  <c r="O17" i="27"/>
  <c r="M16" i="27"/>
  <c r="N16" i="27"/>
  <c r="O16" i="27"/>
  <c r="M15" i="27"/>
  <c r="N15" i="27"/>
  <c r="O15" i="27"/>
  <c r="M14" i="27"/>
  <c r="N14" i="27"/>
  <c r="O14" i="27"/>
  <c r="M13" i="27"/>
  <c r="N13" i="27"/>
  <c r="O13" i="27"/>
  <c r="M12" i="27"/>
  <c r="N12" i="27"/>
  <c r="O12" i="27"/>
  <c r="M11" i="27"/>
  <c r="N11" i="27"/>
  <c r="O11" i="27"/>
  <c r="M10" i="27"/>
  <c r="N10" i="27"/>
  <c r="O10" i="27"/>
  <c r="M9" i="27"/>
  <c r="N9" i="27"/>
  <c r="O9" i="27"/>
  <c r="M8" i="27"/>
  <c r="N8" i="27"/>
  <c r="O8" i="27"/>
  <c r="M7" i="27"/>
  <c r="N7" i="27"/>
  <c r="O7" i="27"/>
  <c r="M6" i="27"/>
  <c r="N6" i="27"/>
  <c r="O6" i="27"/>
  <c r="M5" i="27"/>
  <c r="N5" i="27"/>
  <c r="O5" i="27"/>
  <c r="M4" i="27"/>
  <c r="N4" i="27"/>
  <c r="O4" i="27"/>
  <c r="M3" i="27"/>
  <c r="N3" i="27"/>
  <c r="O3" i="27"/>
  <c r="O38" i="27"/>
  <c r="N38" i="27"/>
  <c r="M38" i="27"/>
  <c r="M39" i="26"/>
  <c r="N39" i="26"/>
  <c r="O39" i="26"/>
  <c r="M38" i="26"/>
  <c r="N38" i="26"/>
  <c r="O38" i="26"/>
  <c r="M37" i="26"/>
  <c r="N37" i="26"/>
  <c r="O37" i="26"/>
  <c r="M36" i="26"/>
  <c r="N36" i="26"/>
  <c r="O36" i="26"/>
  <c r="M35" i="26"/>
  <c r="N35" i="26"/>
  <c r="O35" i="26"/>
  <c r="M34" i="26"/>
  <c r="N34" i="26"/>
  <c r="O34" i="26"/>
  <c r="M33" i="26"/>
  <c r="N33" i="26"/>
  <c r="O33" i="26"/>
  <c r="M32" i="26"/>
  <c r="N32" i="26"/>
  <c r="O32" i="26"/>
  <c r="M31" i="26"/>
  <c r="N31" i="26"/>
  <c r="O31" i="26"/>
  <c r="M30" i="26"/>
  <c r="N30" i="26"/>
  <c r="O30" i="26"/>
  <c r="M29" i="26"/>
  <c r="N29" i="26"/>
  <c r="O29" i="26"/>
  <c r="M28" i="26"/>
  <c r="N28" i="26"/>
  <c r="O28" i="26"/>
  <c r="M27" i="26"/>
  <c r="N27" i="26"/>
  <c r="O27" i="26"/>
  <c r="M26" i="26"/>
  <c r="N26" i="26"/>
  <c r="O26" i="26"/>
  <c r="M25" i="26"/>
  <c r="N25" i="26"/>
  <c r="O25" i="26"/>
  <c r="M24" i="26"/>
  <c r="N24" i="26"/>
  <c r="O24" i="26"/>
  <c r="M23" i="26"/>
  <c r="N23" i="26"/>
  <c r="O23" i="26"/>
  <c r="M22" i="26"/>
  <c r="N22" i="26"/>
  <c r="O22" i="26"/>
  <c r="M21" i="26"/>
  <c r="N21" i="26"/>
  <c r="O21" i="26"/>
  <c r="M20" i="26"/>
  <c r="N20" i="26"/>
  <c r="O20" i="26"/>
  <c r="M19" i="26"/>
  <c r="N19" i="26"/>
  <c r="O19" i="26"/>
  <c r="M18" i="26"/>
  <c r="N18" i="26"/>
  <c r="O18" i="26"/>
  <c r="M17" i="26"/>
  <c r="N17" i="26"/>
  <c r="O17" i="26"/>
  <c r="M16" i="26"/>
  <c r="N16" i="26"/>
  <c r="O16" i="26"/>
  <c r="M15" i="26"/>
  <c r="N15" i="26"/>
  <c r="O15" i="26"/>
  <c r="M14" i="26"/>
  <c r="N14" i="26"/>
  <c r="O14" i="26"/>
  <c r="M13" i="26"/>
  <c r="N13" i="26"/>
  <c r="O13" i="26"/>
  <c r="M12" i="26"/>
  <c r="N12" i="26"/>
  <c r="O12" i="26"/>
  <c r="M11" i="26"/>
  <c r="N11" i="26"/>
  <c r="O11" i="26"/>
  <c r="M10" i="26"/>
  <c r="N10" i="26"/>
  <c r="O10" i="26"/>
  <c r="M9" i="26"/>
  <c r="N9" i="26"/>
  <c r="O9" i="26"/>
  <c r="M8" i="26"/>
  <c r="N8" i="26"/>
  <c r="O8" i="26"/>
  <c r="M7" i="26"/>
  <c r="N7" i="26"/>
  <c r="O7" i="26"/>
  <c r="M6" i="26"/>
  <c r="N6" i="26"/>
  <c r="O6" i="26"/>
  <c r="M5" i="26"/>
  <c r="N5" i="26"/>
  <c r="O5" i="26"/>
  <c r="M4" i="26"/>
  <c r="N4" i="26"/>
  <c r="O4" i="26"/>
  <c r="M3" i="26"/>
  <c r="N3" i="26"/>
  <c r="O3" i="26"/>
  <c r="O40" i="26"/>
  <c r="N40" i="26"/>
  <c r="M40" i="26"/>
  <c r="M24" i="25"/>
  <c r="N24" i="25"/>
  <c r="O24" i="25"/>
  <c r="M23" i="25"/>
  <c r="N23" i="25"/>
  <c r="O23" i="25"/>
  <c r="M22" i="25"/>
  <c r="N22" i="25"/>
  <c r="O22" i="25"/>
  <c r="M21" i="25"/>
  <c r="N21" i="25"/>
  <c r="O21" i="25"/>
  <c r="M20" i="25"/>
  <c r="N20" i="25"/>
  <c r="O20" i="25"/>
  <c r="M19" i="25"/>
  <c r="N19" i="25"/>
  <c r="O19" i="25"/>
  <c r="M18" i="25"/>
  <c r="N18" i="25"/>
  <c r="O18" i="25"/>
  <c r="M17" i="25"/>
  <c r="N17" i="25"/>
  <c r="O17" i="25"/>
  <c r="M16" i="25"/>
  <c r="N16" i="25"/>
  <c r="O16" i="25"/>
  <c r="M15" i="25"/>
  <c r="N15" i="25"/>
  <c r="O15" i="25"/>
  <c r="M14" i="25"/>
  <c r="N14" i="25"/>
  <c r="O14" i="25"/>
  <c r="M13" i="25"/>
  <c r="N13" i="25"/>
  <c r="O13" i="25"/>
  <c r="M12" i="25"/>
  <c r="N12" i="25"/>
  <c r="O12" i="25"/>
  <c r="M11" i="25"/>
  <c r="N11" i="25"/>
  <c r="O11" i="25"/>
  <c r="M10" i="25"/>
  <c r="N10" i="25"/>
  <c r="O10" i="25"/>
  <c r="M9" i="25"/>
  <c r="N9" i="25"/>
  <c r="O9" i="25"/>
  <c r="M8" i="25"/>
  <c r="N8" i="25"/>
  <c r="O8" i="25"/>
  <c r="M7" i="25"/>
  <c r="N7" i="25"/>
  <c r="O7" i="25"/>
  <c r="M6" i="25"/>
  <c r="N6" i="25"/>
  <c r="O6" i="25"/>
  <c r="M5" i="25"/>
  <c r="N5" i="25"/>
  <c r="O5" i="25"/>
  <c r="M4" i="25"/>
  <c r="N4" i="25"/>
  <c r="O4" i="25"/>
  <c r="M3" i="25"/>
  <c r="N3" i="25"/>
  <c r="O3" i="25"/>
  <c r="O25" i="25"/>
  <c r="N25" i="25"/>
  <c r="M25" i="25"/>
  <c r="M19" i="24"/>
  <c r="M21" i="24"/>
  <c r="N21" i="24"/>
  <c r="O21" i="24"/>
  <c r="M20" i="24"/>
  <c r="N20" i="24"/>
  <c r="O20" i="24"/>
  <c r="N19" i="24"/>
  <c r="O19" i="24"/>
  <c r="M18" i="24"/>
  <c r="N18" i="24"/>
  <c r="O18" i="24"/>
  <c r="M17" i="24"/>
  <c r="N17" i="24"/>
  <c r="O17" i="24"/>
  <c r="M16" i="24"/>
  <c r="N16" i="24"/>
  <c r="O16" i="24"/>
  <c r="M15" i="24"/>
  <c r="N15" i="24"/>
  <c r="O15" i="24"/>
  <c r="M14" i="24"/>
  <c r="N14" i="24"/>
  <c r="O14" i="24"/>
  <c r="M13" i="24"/>
  <c r="N13" i="24"/>
  <c r="O13" i="24"/>
  <c r="M12" i="24"/>
  <c r="N12" i="24"/>
  <c r="O12" i="24"/>
  <c r="M11" i="24"/>
  <c r="N11" i="24"/>
  <c r="O11" i="24"/>
  <c r="M10" i="24"/>
  <c r="N10" i="24"/>
  <c r="O10" i="24"/>
  <c r="M9" i="24"/>
  <c r="N9" i="24"/>
  <c r="O9" i="24"/>
  <c r="M8" i="24"/>
  <c r="N8" i="24"/>
  <c r="O8" i="24"/>
  <c r="M7" i="24"/>
  <c r="N7" i="24"/>
  <c r="O7" i="24"/>
  <c r="M6" i="24"/>
  <c r="N6" i="24"/>
  <c r="O6" i="24"/>
  <c r="M5" i="24"/>
  <c r="N5" i="24"/>
  <c r="O5" i="24"/>
  <c r="M4" i="24"/>
  <c r="N4" i="24"/>
  <c r="O4" i="24"/>
  <c r="M3" i="24"/>
  <c r="O3" i="24"/>
  <c r="O22" i="24"/>
  <c r="N22" i="24"/>
  <c r="M22" i="24"/>
  <c r="M34" i="22"/>
  <c r="N34" i="22"/>
  <c r="O34" i="22"/>
  <c r="M33" i="22"/>
  <c r="N33" i="22"/>
  <c r="O33" i="22"/>
  <c r="M32" i="22"/>
  <c r="N32" i="22"/>
  <c r="O32" i="22"/>
  <c r="M31" i="22"/>
  <c r="N31" i="22"/>
  <c r="O31" i="22"/>
  <c r="M30" i="22"/>
  <c r="N30" i="22"/>
  <c r="O30" i="22"/>
  <c r="M29" i="22"/>
  <c r="N29" i="22"/>
  <c r="O29" i="22"/>
  <c r="M28" i="22"/>
  <c r="N28" i="22"/>
  <c r="O28" i="22"/>
  <c r="M27" i="22"/>
  <c r="N27" i="22"/>
  <c r="O27" i="22"/>
  <c r="M26" i="22"/>
  <c r="N26" i="22"/>
  <c r="O26" i="22"/>
  <c r="M25" i="22"/>
  <c r="N25" i="22"/>
  <c r="O25" i="22"/>
  <c r="M24" i="22"/>
  <c r="N24" i="22"/>
  <c r="O24" i="22"/>
  <c r="M23" i="22"/>
  <c r="N23" i="22"/>
  <c r="O23" i="22"/>
  <c r="M22" i="22"/>
  <c r="N22" i="22"/>
  <c r="O22" i="22"/>
  <c r="M21" i="22"/>
  <c r="N21" i="22"/>
  <c r="O21" i="22"/>
  <c r="M20" i="22"/>
  <c r="N20" i="22"/>
  <c r="O20" i="22"/>
  <c r="M19" i="22"/>
  <c r="N19" i="22"/>
  <c r="O19" i="22"/>
  <c r="M18" i="22"/>
  <c r="N18" i="22"/>
  <c r="O18" i="22"/>
  <c r="M17" i="22"/>
  <c r="N17" i="22"/>
  <c r="O17" i="22"/>
  <c r="M16" i="22"/>
  <c r="N16" i="22"/>
  <c r="O16" i="22"/>
  <c r="M15" i="22"/>
  <c r="N15" i="22"/>
  <c r="O15" i="22"/>
  <c r="M14" i="22"/>
  <c r="N14" i="22"/>
  <c r="O14" i="22"/>
  <c r="M13" i="22"/>
  <c r="N13" i="22"/>
  <c r="O13" i="22"/>
  <c r="M12" i="22"/>
  <c r="N12" i="22"/>
  <c r="O12" i="22"/>
  <c r="M11" i="22"/>
  <c r="N11" i="22"/>
  <c r="O11" i="22"/>
  <c r="M10" i="22"/>
  <c r="N10" i="22"/>
  <c r="O10" i="22"/>
  <c r="M9" i="22"/>
  <c r="N9" i="22"/>
  <c r="O9" i="22"/>
  <c r="M8" i="22"/>
  <c r="N8" i="22"/>
  <c r="O8" i="22"/>
  <c r="M7" i="22"/>
  <c r="N7" i="22"/>
  <c r="O7" i="22"/>
  <c r="M6" i="22"/>
  <c r="N6" i="22"/>
  <c r="O6" i="22"/>
  <c r="M5" i="22"/>
  <c r="N5" i="22"/>
  <c r="O5" i="22"/>
  <c r="M4" i="22"/>
  <c r="N4" i="22"/>
  <c r="O4" i="22"/>
  <c r="M3" i="22"/>
  <c r="N3" i="22"/>
  <c r="O3" i="22"/>
  <c r="O35" i="22"/>
  <c r="N35" i="22"/>
  <c r="M35" i="22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O20" i="3"/>
  <c r="N20" i="3"/>
  <c r="M3" i="2"/>
  <c r="O3" i="2"/>
  <c r="N3" i="2"/>
  <c r="M4" i="2"/>
  <c r="O4" i="2"/>
  <c r="N4" i="2"/>
  <c r="M5" i="2"/>
  <c r="O5" i="2"/>
  <c r="N5" i="2"/>
  <c r="M6" i="2"/>
  <c r="O6" i="2"/>
  <c r="N6" i="2"/>
  <c r="M7" i="2"/>
  <c r="O7" i="2"/>
  <c r="N7" i="2"/>
  <c r="M8" i="2"/>
  <c r="O8" i="2"/>
  <c r="N8" i="2"/>
  <c r="M9" i="2"/>
  <c r="O9" i="2"/>
  <c r="N9" i="2"/>
  <c r="M10" i="2"/>
  <c r="O10" i="2"/>
  <c r="N10" i="2"/>
  <c r="M11" i="2"/>
  <c r="O11" i="2"/>
  <c r="N11" i="2"/>
  <c r="M12" i="2"/>
  <c r="O12" i="2"/>
  <c r="N12" i="2"/>
  <c r="M13" i="2"/>
  <c r="O13" i="2"/>
  <c r="N13" i="2"/>
  <c r="M14" i="2"/>
  <c r="O14" i="2"/>
  <c r="N14" i="2"/>
  <c r="M15" i="2"/>
  <c r="O15" i="2"/>
  <c r="N15" i="2"/>
  <c r="M16" i="2"/>
  <c r="O16" i="2"/>
  <c r="N16" i="2"/>
  <c r="M17" i="2"/>
  <c r="O17" i="2"/>
  <c r="N17" i="2"/>
  <c r="M18" i="2"/>
  <c r="O18" i="2"/>
  <c r="N18" i="2"/>
  <c r="M19" i="2"/>
  <c r="O19" i="2"/>
  <c r="N19" i="2"/>
  <c r="M20" i="2"/>
  <c r="O20" i="2"/>
  <c r="N20" i="2"/>
  <c r="M21" i="2"/>
  <c r="O21" i="2"/>
  <c r="N21" i="2"/>
  <c r="M22" i="2"/>
  <c r="O22" i="2"/>
  <c r="N22" i="2"/>
  <c r="M3" i="1"/>
  <c r="O3" i="1"/>
  <c r="M4" i="1"/>
  <c r="O4" i="1"/>
  <c r="N4" i="1"/>
  <c r="M5" i="1"/>
  <c r="O5" i="1"/>
  <c r="N5" i="1"/>
  <c r="M6" i="1"/>
  <c r="O6" i="1"/>
  <c r="N6" i="1"/>
  <c r="M7" i="1"/>
  <c r="O7" i="1"/>
  <c r="N7" i="1"/>
  <c r="M8" i="1"/>
  <c r="O8" i="1"/>
  <c r="N8" i="1"/>
  <c r="M9" i="1"/>
  <c r="O9" i="1"/>
  <c r="N9" i="1"/>
  <c r="M10" i="1"/>
  <c r="O10" i="1"/>
  <c r="N10" i="1"/>
  <c r="M11" i="1"/>
  <c r="O11" i="1"/>
  <c r="N11" i="1"/>
  <c r="M12" i="1"/>
  <c r="O12" i="1"/>
  <c r="N12" i="1"/>
  <c r="M13" i="1"/>
  <c r="O13" i="1"/>
  <c r="N13" i="1"/>
  <c r="M14" i="1"/>
  <c r="O14" i="1"/>
  <c r="N14" i="1"/>
  <c r="M15" i="1"/>
  <c r="O15" i="1"/>
  <c r="N15" i="1"/>
  <c r="M16" i="1"/>
  <c r="O16" i="1"/>
  <c r="N16" i="1"/>
  <c r="M17" i="1"/>
  <c r="O17" i="1"/>
  <c r="N17" i="1"/>
  <c r="M18" i="1"/>
  <c r="O18" i="1"/>
  <c r="N18" i="1"/>
  <c r="M19" i="1"/>
  <c r="O19" i="1"/>
  <c r="N19" i="1"/>
  <c r="M20" i="1"/>
  <c r="O20" i="1"/>
  <c r="N20" i="1"/>
  <c r="M21" i="1"/>
  <c r="O21" i="1"/>
  <c r="N21" i="1"/>
  <c r="M22" i="1"/>
  <c r="O22" i="1"/>
  <c r="N22" i="1"/>
  <c r="M23" i="1"/>
  <c r="O23" i="1"/>
  <c r="N23" i="1"/>
  <c r="M24" i="1"/>
  <c r="O24" i="1"/>
  <c r="N24" i="1"/>
  <c r="M25" i="1"/>
  <c r="O25" i="1"/>
  <c r="N25" i="1"/>
  <c r="M26" i="1"/>
  <c r="O26" i="1"/>
  <c r="N26" i="1"/>
  <c r="M27" i="1"/>
  <c r="O27" i="1"/>
  <c r="N27" i="1"/>
  <c r="M28" i="1"/>
  <c r="O28" i="1"/>
  <c r="N28" i="1"/>
  <c r="M29" i="1"/>
  <c r="O29" i="1"/>
  <c r="N29" i="1"/>
  <c r="M30" i="1"/>
  <c r="O30" i="1"/>
  <c r="N30" i="1"/>
  <c r="M31" i="1"/>
  <c r="O31" i="1"/>
  <c r="N31" i="1"/>
  <c r="M32" i="1"/>
  <c r="O32" i="1"/>
  <c r="N32" i="1"/>
  <c r="M33" i="1"/>
  <c r="O33" i="1"/>
  <c r="N33" i="1"/>
  <c r="M34" i="1"/>
  <c r="O34" i="1"/>
  <c r="N34" i="1"/>
  <c r="D17" i="30" l="1"/>
  <c r="J17" i="30"/>
  <c r="K17" i="30"/>
  <c r="L17" i="30"/>
  <c r="N15" i="30"/>
  <c r="E17" i="30"/>
  <c r="M15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CAC64-C196-42D1-A63B-E529E75CB926}" name="标样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2" xr16:uid="{E159031F-95B3-4BE3-96B6-D58B1C41DDBC}" name="标样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3" xr16:uid="{A34393AC-AC27-45D4-86A5-60154C5A3A7F}" name="标样2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4" xr16:uid="{EAC5C3DF-3B06-465A-8828-5834C309D31D}" name="标样211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5" xr16:uid="{236E98DF-C5B7-4412-B9EB-D3F4BA7C86B7}" name="标样2111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6" xr16:uid="{BF5F8119-78E1-4ED9-A061-6587F37126B3}" name="标样21111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7" xr16:uid="{B03A65FE-1189-4A4D-B785-F59B7B725491}" name="标样211111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  <connection id="8" xr16:uid="{48B3EA3E-E8A2-405B-AE23-286E73B65B35}" name="标样2111111111" type="6" refreshedVersion="7" background="1" saveData="1">
    <textPr codePage="936" sourceFile="D:\马里亚纳pagan橄榄石\标样.txt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<sst xmlns="http://schemas.openxmlformats.org/spreadsheetml/2006/main" count="1519" uniqueCount="791">
  <si>
    <t>Ni(ppm)</t>
    <phoneticPr fontId="2" type="noConversion"/>
  </si>
  <si>
    <t xml:space="preserve">  Total  </t>
  </si>
  <si>
    <t xml:space="preserve">R21OL1-1 </t>
    <phoneticPr fontId="2" type="noConversion"/>
  </si>
  <si>
    <t>R21OL1-2</t>
  </si>
  <si>
    <t>R21OL1-3</t>
  </si>
  <si>
    <t>R21OL1-4</t>
  </si>
  <si>
    <t>R21OL1-5</t>
  </si>
  <si>
    <t>R21OL1-6</t>
  </si>
  <si>
    <t>R21OL1-7</t>
  </si>
  <si>
    <t>R21OL1-8</t>
  </si>
  <si>
    <t>R21OL1-9</t>
  </si>
  <si>
    <t>R21OL1-10</t>
  </si>
  <si>
    <t>R21OL1-11</t>
  </si>
  <si>
    <t>R21OL1-12</t>
  </si>
  <si>
    <t>R21OL1-13</t>
  </si>
  <si>
    <t>R21OL1-14</t>
  </si>
  <si>
    <t>R21OL1-15</t>
  </si>
  <si>
    <t>R21OL1-16</t>
  </si>
  <si>
    <t>R21OL1-17</t>
  </si>
  <si>
    <t>R21OL1-18</t>
  </si>
  <si>
    <t>R21OL1-19</t>
  </si>
  <si>
    <t>R21OL1-20</t>
  </si>
  <si>
    <t>R21OL1-21</t>
  </si>
  <si>
    <t>R21OL1-22</t>
  </si>
  <si>
    <t>R21OL1-23</t>
  </si>
  <si>
    <t>R21OL1-24</t>
  </si>
  <si>
    <t>R21OL1-25</t>
  </si>
  <si>
    <t>R21OL1-26</t>
  </si>
  <si>
    <t>R21OL1-27</t>
  </si>
  <si>
    <t>R21OL1-28</t>
  </si>
  <si>
    <t>R21OL1-29</t>
  </si>
  <si>
    <t>R21OL1-30</t>
  </si>
  <si>
    <t>R21OL1-31</t>
  </si>
  <si>
    <t>R21OL1-32</t>
  </si>
  <si>
    <t>Average</t>
  </si>
  <si>
    <t>R21OL2-1</t>
    <phoneticPr fontId="2" type="noConversion"/>
  </si>
  <si>
    <t>R21OL2-2</t>
  </si>
  <si>
    <t>R21OL2-3</t>
  </si>
  <si>
    <t>R21OL2-4</t>
  </si>
  <si>
    <t>R21OL2-5</t>
  </si>
  <si>
    <t>R21OL2-6</t>
  </si>
  <si>
    <t>R21OL2-7</t>
  </si>
  <si>
    <t>R21OL2-8</t>
  </si>
  <si>
    <t>R21OL2-9</t>
  </si>
  <si>
    <t>R21OL2-10</t>
  </si>
  <si>
    <t>R21OL2-11</t>
  </si>
  <si>
    <t>R21OL2-12</t>
  </si>
  <si>
    <t>R21OL2-13</t>
  </si>
  <si>
    <t>R21OL2-14</t>
  </si>
  <si>
    <t>R21OL2-15</t>
  </si>
  <si>
    <t>R21OL2-16</t>
  </si>
  <si>
    <t>R21OL2-17</t>
  </si>
  <si>
    <t>R21OL2-18</t>
  </si>
  <si>
    <t>R21OL2-19</t>
  </si>
  <si>
    <t>R21OL2-20</t>
  </si>
  <si>
    <t>Method</t>
  </si>
  <si>
    <t>EPMA</t>
  </si>
  <si>
    <t>Mn(ppm)</t>
    <phoneticPr fontId="2" type="noConversion"/>
  </si>
  <si>
    <t xml:space="preserve">R21OL5-1 </t>
  </si>
  <si>
    <t>R21OL5-2</t>
  </si>
  <si>
    <t>R21OL5-3</t>
  </si>
  <si>
    <t>R21OL5-4</t>
  </si>
  <si>
    <t>R21OL5-5</t>
  </si>
  <si>
    <t>R21OL5-6</t>
  </si>
  <si>
    <t>R21OL5-7</t>
  </si>
  <si>
    <t>R21OL5-8</t>
  </si>
  <si>
    <t>R21OL5-9</t>
  </si>
  <si>
    <t>R21OL5-10</t>
  </si>
  <si>
    <t>R21OL5-11</t>
  </si>
  <si>
    <t>R21OL5-12</t>
  </si>
  <si>
    <t>R21OL5-13</t>
  </si>
  <si>
    <t>R21OL5-14</t>
  </si>
  <si>
    <t>R21OL5-15</t>
  </si>
  <si>
    <t>R21OL5-16</t>
  </si>
  <si>
    <t>R21OL5-17</t>
  </si>
  <si>
    <t>R21OL5-18</t>
  </si>
  <si>
    <t>Ni</t>
  </si>
  <si>
    <t>*             BEST FIT             *</t>
  </si>
  <si>
    <t>error(-)</t>
  </si>
  <si>
    <t>error(+)</t>
  </si>
  <si>
    <t>*         INPUT PARAMETERS         *</t>
  </si>
  <si>
    <t xml:space="preserve">uncertainty_conc </t>
  </si>
  <si>
    <t xml:space="preserve">[100] </t>
  </si>
  <si>
    <t xml:space="preserve">[010] </t>
  </si>
  <si>
    <t xml:space="preserve">[001] </t>
  </si>
  <si>
    <t>*        NUMERICAL MODELING        *</t>
  </si>
  <si>
    <t xml:space="preserve">time iterations </t>
  </si>
  <si>
    <t>C (min)</t>
  </si>
  <si>
    <t>step location</t>
  </si>
  <si>
    <t>C (max)</t>
  </si>
  <si>
    <t>bound min begin</t>
  </si>
  <si>
    <t>time when it changes (seconds)</t>
  </si>
  <si>
    <t>bound min end</t>
  </si>
  <si>
    <t>bound max begin</t>
  </si>
  <si>
    <t>bound max end</t>
  </si>
  <si>
    <t>Dt (s)</t>
    <phoneticPr fontId="2" type="noConversion"/>
  </si>
  <si>
    <t>MongOL Sh11–2 1</t>
    <phoneticPr fontId="2" type="noConversion"/>
  </si>
  <si>
    <t>MongOL Sh11–2 2</t>
  </si>
  <si>
    <t>RSD</t>
    <phoneticPr fontId="2" type="noConversion"/>
  </si>
  <si>
    <t>SD</t>
    <phoneticPr fontId="2" type="noConversion"/>
  </si>
  <si>
    <t xml:space="preserve">  time (days)</t>
    <phoneticPr fontId="2" type="noConversion"/>
  </si>
  <si>
    <t>pressure(Pa)</t>
    <phoneticPr fontId="2" type="noConversion"/>
  </si>
  <si>
    <t xml:space="preserve"> </t>
    <phoneticPr fontId="2" type="noConversion"/>
  </si>
  <si>
    <t>MongOL Sh11–2 3</t>
  </si>
  <si>
    <t>MongOL Sh11–2 4</t>
  </si>
  <si>
    <t>MongOL Sh11–2 5</t>
  </si>
  <si>
    <t>MongOL Sh11–2 6</t>
  </si>
  <si>
    <t>MongOL Sh11–2 7</t>
  </si>
  <si>
    <t>MongOL Sh11–2 8</t>
  </si>
  <si>
    <t>MongOL Sh11–2 9</t>
  </si>
  <si>
    <r>
      <t>MongOL Sh11–2</t>
    </r>
    <r>
      <rPr>
        <vertAlign val="superscript"/>
        <sz val="11"/>
        <color theme="1"/>
        <rFont val="Times New Roman"/>
        <family val="1"/>
      </rPr>
      <t>a</t>
    </r>
    <phoneticPr fontId="2" type="noConversion"/>
  </si>
  <si>
    <t>Ni(ppm)</t>
  </si>
  <si>
    <t>Mn(ppm)</t>
  </si>
  <si>
    <t xml:space="preserve">115 ° </t>
  </si>
  <si>
    <t xml:space="preserve">152 ° </t>
  </si>
  <si>
    <t xml:space="preserve">62 ° </t>
  </si>
  <si>
    <t>Mn</t>
  </si>
  <si>
    <t>63°</t>
  </si>
  <si>
    <t>33°</t>
  </si>
  <si>
    <t>120°</t>
  </si>
  <si>
    <t>168°</t>
  </si>
  <si>
    <t>95°</t>
  </si>
  <si>
    <t>64°</t>
  </si>
  <si>
    <t>117°</t>
  </si>
  <si>
    <t>148°</t>
  </si>
  <si>
    <t>153°</t>
  </si>
  <si>
    <t>68°</t>
  </si>
  <si>
    <t>113°</t>
  </si>
  <si>
    <t>165°</t>
  </si>
  <si>
    <t>82°</t>
  </si>
  <si>
    <t>75°</t>
  </si>
  <si>
    <t>26°</t>
  </si>
  <si>
    <t>112°</t>
  </si>
  <si>
    <t>110°</t>
  </si>
  <si>
    <t>45°</t>
  </si>
  <si>
    <t>47°</t>
  </si>
  <si>
    <t>59°</t>
  </si>
  <si>
    <t>57°</t>
  </si>
  <si>
    <t>19°</t>
  </si>
  <si>
    <t>Sample</t>
    <phoneticPr fontId="2" type="noConversion"/>
  </si>
  <si>
    <t>Distance from edge(um)</t>
    <phoneticPr fontId="2" type="noConversion"/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</si>
  <si>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Fugacity detrived from Brounce et al., 2014</t>
    </r>
    <phoneticPr fontId="2" type="noConversion"/>
  </si>
  <si>
    <r>
      <rPr>
        <vertAlign val="superscript"/>
        <sz val="11"/>
        <color theme="1"/>
        <rFont val="Times New Roman"/>
        <family val="1"/>
      </rPr>
      <t>b, c</t>
    </r>
    <r>
      <rPr>
        <sz val="11"/>
        <color theme="1"/>
        <rFont val="Times New Roman"/>
        <family val="1"/>
      </rPr>
      <t>Temperature and its uncertainty derived from olivine-liquid equilibria (Putirka 2008)</t>
    </r>
    <phoneticPr fontId="2" type="noConversion"/>
  </si>
  <si>
    <t>Dx (µm)</t>
  </si>
  <si>
    <t>maximum distance (µm)</t>
  </si>
  <si>
    <t>R21OL3-33</t>
  </si>
  <si>
    <t>R21OL3-32</t>
  </si>
  <si>
    <t>R21OL3-31</t>
  </si>
  <si>
    <t>R21OL3-30</t>
  </si>
  <si>
    <t>R21OL3-29</t>
  </si>
  <si>
    <t>R21OL3-28</t>
  </si>
  <si>
    <t>R21OL3-27</t>
  </si>
  <si>
    <t>R21OL3-26</t>
  </si>
  <si>
    <t>R21OL3-25</t>
  </si>
  <si>
    <t>R21OL3-24</t>
  </si>
  <si>
    <t>R21OL3-23</t>
  </si>
  <si>
    <t>R21OL3-22</t>
  </si>
  <si>
    <t>R21OL3-21</t>
  </si>
  <si>
    <t>R21OL3-20</t>
  </si>
  <si>
    <t>R21OL3-19</t>
  </si>
  <si>
    <t>R21OL3-18</t>
  </si>
  <si>
    <t>R21OL3-17</t>
  </si>
  <si>
    <t>R21OL3-16</t>
  </si>
  <si>
    <t>R21OL3-15</t>
  </si>
  <si>
    <t>R21OL3-14</t>
  </si>
  <si>
    <t>R21OL3-13</t>
  </si>
  <si>
    <t>R21OL3-12</t>
  </si>
  <si>
    <t>R21OL3-11</t>
  </si>
  <si>
    <t>R21OL3-10</t>
  </si>
  <si>
    <t>R21OL3-9</t>
  </si>
  <si>
    <t>R21OL3-8</t>
  </si>
  <si>
    <t>R21OL3-7</t>
  </si>
  <si>
    <t>R21OL3-6</t>
  </si>
  <si>
    <t>R21OL3-5</t>
  </si>
  <si>
    <t>R21OL3-4</t>
  </si>
  <si>
    <t>R21OL3-3</t>
  </si>
  <si>
    <t>R21OL3-2</t>
  </si>
  <si>
    <t>R21OL3-1</t>
  </si>
  <si>
    <t>R21OL5-20</t>
  </si>
  <si>
    <t>R21OL5-19</t>
  </si>
  <si>
    <t>R21OL5-1</t>
  </si>
  <si>
    <t>R21OL6-23</t>
  </si>
  <si>
    <t>R21OL6-22</t>
  </si>
  <si>
    <t>R21OL6-21</t>
  </si>
  <si>
    <t>R21OL6-20</t>
  </si>
  <si>
    <t>R21OL6-19</t>
  </si>
  <si>
    <t>R21OL6-18</t>
  </si>
  <si>
    <t>R21OL6-17</t>
  </si>
  <si>
    <t>R21OL6-16</t>
  </si>
  <si>
    <t>R21OL6-15</t>
  </si>
  <si>
    <t>R21OL6-14</t>
  </si>
  <si>
    <t>R21OL6-13</t>
  </si>
  <si>
    <t>R21OL6-12</t>
  </si>
  <si>
    <t>R21OL6-11</t>
  </si>
  <si>
    <t>R21OL6-10</t>
  </si>
  <si>
    <t>R21OL6-9</t>
  </si>
  <si>
    <t>R21OL6-8</t>
  </si>
  <si>
    <t>R21OL6-7</t>
  </si>
  <si>
    <t>R21OL6-6</t>
  </si>
  <si>
    <t>R21OL6-5</t>
  </si>
  <si>
    <t>R21OL6-4</t>
  </si>
  <si>
    <t>R21OL6-3</t>
  </si>
  <si>
    <t>R21OL6-2</t>
  </si>
  <si>
    <t>R21OL6-1</t>
  </si>
  <si>
    <t>R21OL7-38</t>
  </si>
  <si>
    <t>R21OL7-37</t>
  </si>
  <si>
    <t>R21OL7-36</t>
  </si>
  <si>
    <t>R21OL7-35</t>
  </si>
  <si>
    <t>R21OL7-34</t>
  </si>
  <si>
    <t>R21OL7-33</t>
  </si>
  <si>
    <t>R21OL7-32</t>
  </si>
  <si>
    <t>R21OL7-31</t>
  </si>
  <si>
    <t>R21OL7-30</t>
  </si>
  <si>
    <t>R21OL7-29</t>
  </si>
  <si>
    <t>R21OL7-28</t>
  </si>
  <si>
    <t>R21OL7-27</t>
  </si>
  <si>
    <t>R21OL7-26</t>
  </si>
  <si>
    <t>R21OL7-25</t>
  </si>
  <si>
    <t>R21OL7-24</t>
  </si>
  <si>
    <t>R21OL7-23</t>
  </si>
  <si>
    <t>R21OL7-22</t>
  </si>
  <si>
    <t>R21OL7-21</t>
  </si>
  <si>
    <t>R21OL7-20</t>
  </si>
  <si>
    <t>R21OL7-19</t>
  </si>
  <si>
    <t>R21OL7-18</t>
  </si>
  <si>
    <t>R21OL7-17</t>
  </si>
  <si>
    <t>R21OL7-16</t>
  </si>
  <si>
    <t>R21OL7-15</t>
  </si>
  <si>
    <t>R21OL7-14</t>
  </si>
  <si>
    <t>R21OL7-13</t>
  </si>
  <si>
    <t>R21OL7-12</t>
  </si>
  <si>
    <t>R21OL7-11</t>
  </si>
  <si>
    <t>R21OL7-10</t>
  </si>
  <si>
    <t>R21OL7-9</t>
  </si>
  <si>
    <t>R21OL7-8</t>
  </si>
  <si>
    <t>R21OL7-7</t>
  </si>
  <si>
    <t>R21OL7-6</t>
  </si>
  <si>
    <t>R21OL7-5</t>
  </si>
  <si>
    <t>R21OL7-4</t>
  </si>
  <si>
    <t>R21OL7-3</t>
  </si>
  <si>
    <t>R21OL7-2</t>
  </si>
  <si>
    <t>R21OL7-1</t>
  </si>
  <si>
    <t>R21OL8-36</t>
  </si>
  <si>
    <t>R21OL8-35</t>
  </si>
  <si>
    <t>R21OL8-34</t>
  </si>
  <si>
    <t>R21OL8-33</t>
  </si>
  <si>
    <t>R21OL8-32</t>
  </si>
  <si>
    <t>R21OL8-31</t>
  </si>
  <si>
    <t>R21OL8-30</t>
  </si>
  <si>
    <t>R21OL8-29</t>
  </si>
  <si>
    <t>R21OL8-28</t>
  </si>
  <si>
    <t>R21OL8-27</t>
  </si>
  <si>
    <t>R21OL8-26</t>
  </si>
  <si>
    <t>R21OL8-25</t>
  </si>
  <si>
    <t>R21OL8-24</t>
  </si>
  <si>
    <t>R21OL8-23</t>
  </si>
  <si>
    <t>R21OL8-22</t>
  </si>
  <si>
    <t>R21OL8-21</t>
  </si>
  <si>
    <t>R21OL8-20</t>
  </si>
  <si>
    <t>R21OL8-19</t>
  </si>
  <si>
    <t>R21OL8-18</t>
  </si>
  <si>
    <t>R21OL8-17</t>
  </si>
  <si>
    <t>R21OL8-16</t>
  </si>
  <si>
    <t>R21OL8-15</t>
  </si>
  <si>
    <t>R21OL8-14</t>
  </si>
  <si>
    <t>R21OL8-13</t>
  </si>
  <si>
    <t>R21OL8-12</t>
  </si>
  <si>
    <t>R21OL8-11</t>
  </si>
  <si>
    <t>R21OL8-10</t>
  </si>
  <si>
    <t>R21OL8-9</t>
  </si>
  <si>
    <t>R21OL8-8</t>
  </si>
  <si>
    <t>R21OL8-7</t>
  </si>
  <si>
    <t>R21OL8-6</t>
  </si>
  <si>
    <t>R21OL8-5</t>
  </si>
  <si>
    <t>R21OL8-4</t>
  </si>
  <si>
    <t>R21OL8-3</t>
  </si>
  <si>
    <t>R21OL8-2</t>
  </si>
  <si>
    <t>R21OL8-1</t>
  </si>
  <si>
    <t>R21OL9-29</t>
  </si>
  <si>
    <t>R21OL9-28</t>
  </si>
  <si>
    <t>R21OL9-27</t>
  </si>
  <si>
    <t>R21OL9-26</t>
  </si>
  <si>
    <t>R21OL9-25</t>
  </si>
  <si>
    <t>R21OL9-24</t>
  </si>
  <si>
    <t>R21OL9-23</t>
  </si>
  <si>
    <t>R21OL9-22</t>
  </si>
  <si>
    <t>R21OL9-21</t>
  </si>
  <si>
    <t>R21OL9-20</t>
  </si>
  <si>
    <t>R21OL9-19</t>
  </si>
  <si>
    <t>R21OL9-18</t>
  </si>
  <si>
    <t>R21OL9-17</t>
  </si>
  <si>
    <t>R21OL9-16</t>
  </si>
  <si>
    <t>R21OL9-15</t>
  </si>
  <si>
    <t>R21OL9-14</t>
  </si>
  <si>
    <t>R21OL9-13</t>
  </si>
  <si>
    <t>R21OL9-12</t>
  </si>
  <si>
    <t>R21OL9-11</t>
  </si>
  <si>
    <t>R21OL9-10</t>
  </si>
  <si>
    <t>R21OL9-9</t>
  </si>
  <si>
    <t>R21OL9-8</t>
  </si>
  <si>
    <t>R21OL9-7</t>
  </si>
  <si>
    <t>R21OL9-6</t>
  </si>
  <si>
    <t>R21OL9-5</t>
  </si>
  <si>
    <t>R21OL9-4</t>
  </si>
  <si>
    <t>R21OL9-3</t>
  </si>
  <si>
    <t>R21OL10-28</t>
  </si>
  <si>
    <t>R21OL10-27</t>
  </si>
  <si>
    <t>R21OL10-26</t>
  </si>
  <si>
    <t>R21OL10-25</t>
  </si>
  <si>
    <t>R21OL10-24</t>
  </si>
  <si>
    <t>R21OL10-23</t>
  </si>
  <si>
    <t>R21OL10-22</t>
  </si>
  <si>
    <t>R21OL10-21</t>
  </si>
  <si>
    <t>R21OL10-20</t>
  </si>
  <si>
    <t>R21OL10-19</t>
  </si>
  <si>
    <t>R21OL10-18</t>
  </si>
  <si>
    <t>R21OL10-17</t>
  </si>
  <si>
    <t>R21OL10-16</t>
  </si>
  <si>
    <t>R21OL10-15</t>
  </si>
  <si>
    <t>R21OL10-14</t>
  </si>
  <si>
    <t>R21OL10-13</t>
  </si>
  <si>
    <t>R21OL10-12</t>
  </si>
  <si>
    <t>R21OL10-11</t>
  </si>
  <si>
    <t>R21OL10-10</t>
  </si>
  <si>
    <t>R21OL10-9</t>
  </si>
  <si>
    <t>R21OL10-8</t>
  </si>
  <si>
    <t>R21OL10-7</t>
  </si>
  <si>
    <t>R21OL10-6</t>
  </si>
  <si>
    <t>R21OL10-5</t>
  </si>
  <si>
    <t>R21OL10-4</t>
  </si>
  <si>
    <t>R21OL10-3</t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</si>
  <si>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Batanova, V.G., Thompson, J.M., Danyushevsky, L.V., Portnyagin, M.V., Garbe-Schönberg, D., Hauri, E., Kimura, J.-I., Chang, Q., Senda, R., Goemann, K., Chauvel, C., Campillo, S., Ionov, D.A., Sobolev, A.V., 2019. New Olivine Reference Material for In Situ Microanalysis. Geostandards and Geoanalytical Research 43, 453-473.</t>
    </r>
    <phoneticPr fontId="2" type="noConversion"/>
  </si>
  <si>
    <t>Si (ppm)</t>
  </si>
  <si>
    <t>Al (ppm)</t>
  </si>
  <si>
    <t>Cr (ppm)</t>
  </si>
  <si>
    <t>Fe (ppm)</t>
  </si>
  <si>
    <t>Mn (ppm)</t>
  </si>
  <si>
    <t>Mg (ppm)</t>
  </si>
  <si>
    <t>Ca (ppm)</t>
  </si>
  <si>
    <t>Ni (ppm)</t>
  </si>
  <si>
    <t>Line</t>
    <phoneticPr fontId="2" type="noConversion"/>
  </si>
  <si>
    <t>Summary of Fo diffusion timescales determined by DIPRA and DFENS</t>
    <phoneticPr fontId="2" type="noConversion"/>
  </si>
  <si>
    <t>The compositions of LINE 10 in olivine from HPD1147 R21 olivine at Pagan volcano</t>
    <phoneticPr fontId="2" type="noConversion"/>
  </si>
  <si>
    <t>The compositions of LINE 9 in olivine from HPD1147 R21 olivine at Pagan volcano</t>
    <phoneticPr fontId="2" type="noConversion"/>
  </si>
  <si>
    <t>The compositions of LINE 8 in olivine from HPD1147 R21 olivine at Pagan volcano</t>
    <phoneticPr fontId="2" type="noConversion"/>
  </si>
  <si>
    <t>The compositions of LINE 7 in olivine from HPD1147 R21 olivine at Pagan volcano</t>
    <phoneticPr fontId="2" type="noConversion"/>
  </si>
  <si>
    <t>The compositions of LINE 6 in olivine from HPD1147 R21 olivine at Pagan volcano</t>
    <phoneticPr fontId="2" type="noConversion"/>
  </si>
  <si>
    <t>The compositions of LINE 5 in olivine from HPD1147 R21 olivine at Pagan volcano</t>
    <phoneticPr fontId="2" type="noConversion"/>
  </si>
  <si>
    <t>The compositions of LINE 4 in olivine from HPD1147 R21 olivine at Pagan volcano</t>
    <phoneticPr fontId="2" type="noConversion"/>
  </si>
  <si>
    <t>The compositions of LINE 3 in olivine from HPD1147 R21 olivine at Pagan volcano</t>
    <phoneticPr fontId="2" type="noConversion"/>
  </si>
  <si>
    <t>The compositions of LINE 2 in olivine from HPD1147 R21 olivine at Pagan volcano</t>
    <phoneticPr fontId="2" type="noConversion"/>
  </si>
  <si>
    <t>The compositions of LINE 1 in olivine from HPD1147 R21 olivine at Pagan volcano</t>
    <phoneticPr fontId="2" type="noConversion"/>
  </si>
  <si>
    <t>Si_sd (ppm)</t>
  </si>
  <si>
    <t>Al_sd (ppm)</t>
  </si>
  <si>
    <t>Cr_sd (ppm)</t>
  </si>
  <si>
    <t>Fe_sd (ppm)</t>
  </si>
  <si>
    <t>Mn_sd (ppm)</t>
  </si>
  <si>
    <t>Mg_sd (ppm)</t>
  </si>
  <si>
    <t>Ca_sd (ppm)</t>
  </si>
  <si>
    <t>Ni_sd (ppm)</t>
  </si>
  <si>
    <t>Fo_sd</t>
  </si>
  <si>
    <t>R21OL11-1</t>
    <phoneticPr fontId="2" type="noConversion"/>
  </si>
  <si>
    <t>R21OL11-33</t>
  </si>
  <si>
    <t>R21OL11-32</t>
  </si>
  <si>
    <t>R21OL11-31</t>
  </si>
  <si>
    <t>R21OL11-30</t>
  </si>
  <si>
    <t>R21OL11-29</t>
  </si>
  <si>
    <t>R21OL11-28</t>
  </si>
  <si>
    <t>R21OL11-27</t>
  </si>
  <si>
    <t>R21OL11-26</t>
  </si>
  <si>
    <t>R21OL11-25</t>
  </si>
  <si>
    <t>R21OL11-24</t>
  </si>
  <si>
    <t>R21OL11-23</t>
  </si>
  <si>
    <t>R21OL11-22</t>
  </si>
  <si>
    <t>R21OL11-21</t>
  </si>
  <si>
    <t>R21OL11-20</t>
  </si>
  <si>
    <t>R21OL11-19</t>
  </si>
  <si>
    <t>R21OL11-18</t>
  </si>
  <si>
    <t>R21OL11-17</t>
  </si>
  <si>
    <t>R21OL11-16</t>
  </si>
  <si>
    <t>R21OL11-15</t>
  </si>
  <si>
    <t>R21OL11-14</t>
  </si>
  <si>
    <t>R21OL11-13</t>
  </si>
  <si>
    <t>R21OL11-12</t>
  </si>
  <si>
    <t>R21OL11-11</t>
  </si>
  <si>
    <t>R21OL11-10</t>
  </si>
  <si>
    <t>R21OL11-9</t>
  </si>
  <si>
    <t>R21OL11-8</t>
  </si>
  <si>
    <t>R21OL11-7</t>
  </si>
  <si>
    <t>R21OL11-6</t>
  </si>
  <si>
    <t>R21OL11-5</t>
  </si>
  <si>
    <t>R21OL11-4</t>
  </si>
  <si>
    <t>R21OL11-3</t>
  </si>
  <si>
    <t>R21OL11-34</t>
  </si>
  <si>
    <t>Sample</t>
  </si>
  <si>
    <t>R21OL12-3</t>
  </si>
  <si>
    <t>R21OL12-4</t>
  </si>
  <si>
    <t>R21OL12-5</t>
  </si>
  <si>
    <t>R21OL12-6</t>
  </si>
  <si>
    <t>R21OL12-7</t>
  </si>
  <si>
    <t>R21OL12-8</t>
  </si>
  <si>
    <t>R21OL12-9</t>
  </si>
  <si>
    <t>R21OL12-10</t>
  </si>
  <si>
    <t>R21OL12-11</t>
  </si>
  <si>
    <t>R21OL12-12</t>
  </si>
  <si>
    <t>R21OL12-13</t>
  </si>
  <si>
    <t>R21OL12-14</t>
  </si>
  <si>
    <t>R21OL12-15</t>
  </si>
  <si>
    <t>R21OL12-16</t>
  </si>
  <si>
    <t>R21OL12-17</t>
  </si>
  <si>
    <t>R21OL12-18</t>
  </si>
  <si>
    <t>R21OL12-19</t>
  </si>
  <si>
    <t>R21OL12-20</t>
  </si>
  <si>
    <t>R21OL12-21</t>
  </si>
  <si>
    <t>R21OL12-22</t>
  </si>
  <si>
    <t>R21OL12-23</t>
  </si>
  <si>
    <t>R21OL12-24</t>
  </si>
  <si>
    <t>R21OL12-25</t>
  </si>
  <si>
    <t>R21OL12-26</t>
  </si>
  <si>
    <t>R21OL12-27</t>
  </si>
  <si>
    <t>R21OL12-28</t>
  </si>
  <si>
    <t>R21OL12-29</t>
  </si>
  <si>
    <t>R21OL12-30</t>
  </si>
  <si>
    <t>R21OL12-31</t>
  </si>
  <si>
    <t>R21OL12-32</t>
  </si>
  <si>
    <t>R21OL13-3</t>
  </si>
  <si>
    <t>R21OL13-4</t>
  </si>
  <si>
    <t>R21OL13-5</t>
  </si>
  <si>
    <t>R21OL13-6</t>
  </si>
  <si>
    <t>R21OL13-7</t>
  </si>
  <si>
    <t>R21OL13-8</t>
  </si>
  <si>
    <t>R21OL13-9</t>
  </si>
  <si>
    <t>R21OL13-10</t>
  </si>
  <si>
    <t>R21OL13-11</t>
  </si>
  <si>
    <t>R21OL13-12</t>
  </si>
  <si>
    <t>R21OL13-13</t>
  </si>
  <si>
    <t>R21OL13-14</t>
  </si>
  <si>
    <t>R21OL13-15</t>
  </si>
  <si>
    <t>R21OL13-16</t>
  </si>
  <si>
    <t>R21OL13-17</t>
  </si>
  <si>
    <t>R21OL13-18</t>
  </si>
  <si>
    <t>R21OL13-19</t>
  </si>
  <si>
    <t>R21OL13-20</t>
  </si>
  <si>
    <t>R21OL13-21</t>
  </si>
  <si>
    <t>R21OL13-22</t>
  </si>
  <si>
    <t>R21OL13-23</t>
  </si>
  <si>
    <t>R21OL13-24</t>
  </si>
  <si>
    <t>R21OL13-25</t>
  </si>
  <si>
    <t>R21OL13-26</t>
  </si>
  <si>
    <t>R21OL13-27</t>
  </si>
  <si>
    <t>R21OL13-28</t>
  </si>
  <si>
    <t>R21OL13-29</t>
  </si>
  <si>
    <t>The compositions of LINE 11 in olivine from HPD1147 R21 olivine at Pagan volcano</t>
    <phoneticPr fontId="2" type="noConversion"/>
  </si>
  <si>
    <t>The compositions of LINE 12 in olivine from HPD1147 R21 olivine at Pagan volcano</t>
    <phoneticPr fontId="2" type="noConversion"/>
  </si>
  <si>
    <t>The compositions of LINE 13 in olivine from HPD1147 R21 olivine at Pagan volcano</t>
    <phoneticPr fontId="2" type="noConversion"/>
  </si>
  <si>
    <t>Distance from edge(um)</t>
  </si>
  <si>
    <t>The compositions of LINE 14 in olivine from HPD1147 R21 olivine at Pagan volcano</t>
    <phoneticPr fontId="2" type="noConversion"/>
  </si>
  <si>
    <t>R21OL14-1</t>
    <phoneticPr fontId="2" type="noConversion"/>
  </si>
  <si>
    <t>R21OL14-3</t>
  </si>
  <si>
    <t>R21OL14-4</t>
  </si>
  <si>
    <t>R21OL14-5</t>
  </si>
  <si>
    <t>R21OL14-6</t>
  </si>
  <si>
    <t>R21OL14-7</t>
  </si>
  <si>
    <t>R21OL14-8</t>
  </si>
  <si>
    <t>R21OL14-9</t>
  </si>
  <si>
    <t>R21OL14-10</t>
  </si>
  <si>
    <t>R21OL14-11</t>
  </si>
  <si>
    <t>R21OL14-12</t>
  </si>
  <si>
    <t>R21OL14-13</t>
  </si>
  <si>
    <t>R21OL14-14</t>
  </si>
  <si>
    <t>R21OL14-15</t>
  </si>
  <si>
    <t>R21OL14-16</t>
  </si>
  <si>
    <t>R21OL14-17</t>
  </si>
  <si>
    <t>R21OL14-18</t>
  </si>
  <si>
    <t>R21OL14-19</t>
  </si>
  <si>
    <t>R21OL14-20</t>
  </si>
  <si>
    <t>R21OL14-21</t>
  </si>
  <si>
    <t>R21OL14-22</t>
  </si>
  <si>
    <t>R21OL14-23</t>
  </si>
  <si>
    <t>R21OL14-24</t>
  </si>
  <si>
    <t>R21OL14-25</t>
  </si>
  <si>
    <t>R21OL14-26</t>
  </si>
  <si>
    <t>R21OL14-27</t>
  </si>
  <si>
    <t>R21OL14-28</t>
  </si>
  <si>
    <t>R21OL14-29</t>
  </si>
  <si>
    <t>The compositions of LINE 15 in olivine from HPD1147 R21 olivine at Pagan volcano</t>
    <phoneticPr fontId="2" type="noConversion"/>
  </si>
  <si>
    <t>R21OL15-1</t>
    <phoneticPr fontId="2" type="noConversion"/>
  </si>
  <si>
    <t>R21OL15-3</t>
  </si>
  <si>
    <t>R21OL15-4</t>
  </si>
  <si>
    <t>R21OL15-5</t>
  </si>
  <si>
    <t>R21OL15-6</t>
  </si>
  <si>
    <t>R21OL15-7</t>
  </si>
  <si>
    <t>R21OL15-8</t>
  </si>
  <si>
    <t>R21OL15-9</t>
  </si>
  <si>
    <t>R21OL15-10</t>
  </si>
  <si>
    <t>R21OL15-11</t>
  </si>
  <si>
    <t>R21OL15-12</t>
  </si>
  <si>
    <t>R21OL15-13</t>
  </si>
  <si>
    <t>R21OL15-14</t>
  </si>
  <si>
    <t>R21OL15-15</t>
  </si>
  <si>
    <t>R21OL15-16</t>
  </si>
  <si>
    <t>R21OL15-17</t>
  </si>
  <si>
    <t>R21OL15-18</t>
  </si>
  <si>
    <t>R21OL15-19</t>
  </si>
  <si>
    <t>R21OL15-20</t>
  </si>
  <si>
    <t>R21OL15-21</t>
  </si>
  <si>
    <t>R21OL15-22</t>
  </si>
  <si>
    <t>R21OL15-23</t>
  </si>
  <si>
    <t>R21OL15-24</t>
  </si>
  <si>
    <t>R21OL15-25</t>
  </si>
  <si>
    <t>R21OL15-26</t>
  </si>
  <si>
    <t>R21OL15-27</t>
  </si>
  <si>
    <t>R21OL15-28</t>
  </si>
  <si>
    <t>R21OL15-29</t>
  </si>
  <si>
    <t>R21OL15-30</t>
  </si>
  <si>
    <t>Line 1</t>
    <phoneticPr fontId="2" type="noConversion"/>
  </si>
  <si>
    <t>Line 3</t>
    <phoneticPr fontId="2" type="noConversion"/>
  </si>
  <si>
    <t>Line 7</t>
    <phoneticPr fontId="2" type="noConversion"/>
  </si>
  <si>
    <t>Line 8</t>
    <phoneticPr fontId="2" type="noConversion"/>
  </si>
  <si>
    <t>Line 9</t>
    <phoneticPr fontId="2" type="noConversion"/>
  </si>
  <si>
    <t>Line 10</t>
    <phoneticPr fontId="2" type="noConversion"/>
  </si>
  <si>
    <t>Line 11</t>
    <phoneticPr fontId="2" type="noConversion"/>
  </si>
  <si>
    <t>Line 12</t>
    <phoneticPr fontId="2" type="noConversion"/>
  </si>
  <si>
    <t>Line 13</t>
    <phoneticPr fontId="2" type="noConversion"/>
  </si>
  <si>
    <t>Line 14</t>
    <phoneticPr fontId="2" type="noConversion"/>
  </si>
  <si>
    <t>Line 15</t>
    <phoneticPr fontId="2" type="noConversion"/>
  </si>
  <si>
    <t>123°</t>
    <phoneticPr fontId="2" type="noConversion"/>
  </si>
  <si>
    <t>The compositions of LINE 16 in olivine from HPD1147 R21 olivine at Pagan volcano</t>
    <phoneticPr fontId="2" type="noConversion"/>
  </si>
  <si>
    <t>R21OL16-1</t>
    <phoneticPr fontId="2" type="noConversion"/>
  </si>
  <si>
    <t>R21OL16-9</t>
  </si>
  <si>
    <t>R21OL16-8</t>
  </si>
  <si>
    <t>R21OL16-3</t>
  </si>
  <si>
    <t>R21OL16-4</t>
  </si>
  <si>
    <t>R21OL16-5</t>
  </si>
  <si>
    <t>R21OL16-6</t>
  </si>
  <si>
    <t>R21OL16-7</t>
  </si>
  <si>
    <t>R21OL16-10</t>
  </si>
  <si>
    <t>R21OL16-11</t>
  </si>
  <si>
    <t>R21OL16-12</t>
  </si>
  <si>
    <t>R21OL16-13</t>
  </si>
  <si>
    <t>R21OL16-14</t>
  </si>
  <si>
    <t>R21OL16-15</t>
  </si>
  <si>
    <t>R21OL16-16</t>
  </si>
  <si>
    <t>R21OL16-17</t>
  </si>
  <si>
    <t>R21OL16-18</t>
  </si>
  <si>
    <t>R21OL16-19</t>
  </si>
  <si>
    <t>R21OL16-20</t>
  </si>
  <si>
    <t>R21OL16-21</t>
  </si>
  <si>
    <t>R21OL16-22</t>
  </si>
  <si>
    <t>R21OL16-23</t>
  </si>
  <si>
    <t>R21OL16-24</t>
  </si>
  <si>
    <t>R21OL16-25</t>
  </si>
  <si>
    <t>R21OL16-26</t>
  </si>
  <si>
    <t>R21OL16-27</t>
  </si>
  <si>
    <t>R21OL16-28</t>
  </si>
  <si>
    <t>R21OL16-29</t>
  </si>
  <si>
    <t>R21OL16-30</t>
  </si>
  <si>
    <t>R21OL16-31</t>
  </si>
  <si>
    <t>R21OL16-32</t>
  </si>
  <si>
    <t>R21OL16-33</t>
  </si>
  <si>
    <t>R21OL16-34</t>
  </si>
  <si>
    <t>R21OL16-35</t>
  </si>
  <si>
    <t>The compositions of LINE 17 in olivine from HPD1147 R21 olivine at Pagan volcano</t>
    <phoneticPr fontId="2" type="noConversion"/>
  </si>
  <si>
    <t>R21OL17-1</t>
    <phoneticPr fontId="2" type="noConversion"/>
  </si>
  <si>
    <t>R21OL17-3</t>
  </si>
  <si>
    <t>R21OL17-4</t>
  </si>
  <si>
    <t>R21OL17-5</t>
  </si>
  <si>
    <t>R21OL17-6</t>
  </si>
  <si>
    <t>R21OL17-7</t>
  </si>
  <si>
    <t>R21OL17-8</t>
  </si>
  <si>
    <t>R21OL17-9</t>
  </si>
  <si>
    <t>R21OL17-10</t>
  </si>
  <si>
    <t>R21OL17-11</t>
  </si>
  <si>
    <t>R21OL17-12</t>
  </si>
  <si>
    <t>R21OL17-13</t>
  </si>
  <si>
    <t>R21OL17-14</t>
  </si>
  <si>
    <t>R21OL17-15</t>
  </si>
  <si>
    <t>R21OL17-16</t>
  </si>
  <si>
    <t>R21OL17-17</t>
  </si>
  <si>
    <t>R21OL17-18</t>
  </si>
  <si>
    <t>R21OL17-19</t>
  </si>
  <si>
    <t>R21OL17-20</t>
  </si>
  <si>
    <t>R21OL17-21</t>
  </si>
  <si>
    <t>R21OL17-22</t>
  </si>
  <si>
    <t>R21OL17-23</t>
  </si>
  <si>
    <t>R21OL17-24</t>
  </si>
  <si>
    <t>R21OL17-25</t>
  </si>
  <si>
    <t>R21OL17-26</t>
  </si>
  <si>
    <t>R21OL17-27</t>
  </si>
  <si>
    <t>The compositions of LINE 18 in olivine from HPD1147 R21 olivine at Pagan volcano</t>
    <phoneticPr fontId="2" type="noConversion"/>
  </si>
  <si>
    <t>R21OL18-1</t>
    <phoneticPr fontId="2" type="noConversion"/>
  </si>
  <si>
    <t>R21OL18-3</t>
  </si>
  <si>
    <t>R21OL18-4</t>
  </si>
  <si>
    <t>R21OL18-5</t>
  </si>
  <si>
    <t>R21OL18-6</t>
  </si>
  <si>
    <t>R21OL18-7</t>
  </si>
  <si>
    <t>R21OL18-8</t>
  </si>
  <si>
    <t>R21OL18-9</t>
  </si>
  <si>
    <t>R21OL18-10</t>
  </si>
  <si>
    <t>R21OL18-11</t>
  </si>
  <si>
    <t>R21OL18-12</t>
  </si>
  <si>
    <t>R21OL18-13</t>
  </si>
  <si>
    <t>R21OL18-14</t>
  </si>
  <si>
    <t>R21OL18-15</t>
  </si>
  <si>
    <t>R21OL18-16</t>
  </si>
  <si>
    <t>R21OL18-17</t>
  </si>
  <si>
    <t>R21OL18-18</t>
  </si>
  <si>
    <t>R21OL18-19</t>
  </si>
  <si>
    <t>R21OL18-20</t>
  </si>
  <si>
    <t>R21OL18-21</t>
  </si>
  <si>
    <t>R21OL18-22</t>
  </si>
  <si>
    <t>R21OL18-23</t>
  </si>
  <si>
    <t>R21OL18-24</t>
  </si>
  <si>
    <t>R21OL18-25</t>
  </si>
  <si>
    <t>R21OL18-26</t>
  </si>
  <si>
    <t>The compositions of LINE 19 in olivine from HPD1147 R21 olivine at Pagan volcano</t>
    <phoneticPr fontId="2" type="noConversion"/>
  </si>
  <si>
    <t>R21OL19-1</t>
    <phoneticPr fontId="2" type="noConversion"/>
  </si>
  <si>
    <t>R21OL19-3</t>
  </si>
  <si>
    <t>R21OL19-4</t>
  </si>
  <si>
    <t>R21OL19-5</t>
  </si>
  <si>
    <t>R21OL19-6</t>
  </si>
  <si>
    <t>R21OL19-7</t>
  </si>
  <si>
    <t>R21OL19-8</t>
  </si>
  <si>
    <t>R21OL19-9</t>
  </si>
  <si>
    <t>R21OL19-10</t>
  </si>
  <si>
    <t>R21OL19-11</t>
  </si>
  <si>
    <t>R21OL19-12</t>
  </si>
  <si>
    <t>R21OL19-13</t>
  </si>
  <si>
    <t>R21OL19-14</t>
  </si>
  <si>
    <t>R21OL19-15</t>
  </si>
  <si>
    <t>R21OL19-16</t>
  </si>
  <si>
    <t>R21OL19-17</t>
  </si>
  <si>
    <t>R21OL19-18</t>
  </si>
  <si>
    <t>R21OL19-19</t>
  </si>
  <si>
    <t>R21OL19-20</t>
  </si>
  <si>
    <t>R21OL19-21</t>
  </si>
  <si>
    <t>R21OL19-22</t>
  </si>
  <si>
    <t>R21OL19-23</t>
  </si>
  <si>
    <t>R21OL19-24</t>
  </si>
  <si>
    <t>R21OL19-25</t>
  </si>
  <si>
    <t>R21OL19-26</t>
  </si>
  <si>
    <t>The compositions of LINE 20 in olivine from HPD1147 R21 olivine at Pagan volcano</t>
    <phoneticPr fontId="2" type="noConversion"/>
  </si>
  <si>
    <t>R21OL20-1</t>
    <phoneticPr fontId="2" type="noConversion"/>
  </si>
  <si>
    <t>R21OL20-3</t>
  </si>
  <si>
    <t>R21OL20-4</t>
  </si>
  <si>
    <t>R21OL20-5</t>
  </si>
  <si>
    <t>R21OL20-6</t>
  </si>
  <si>
    <t>R21OL20-7</t>
  </si>
  <si>
    <t>R21OL20-8</t>
  </si>
  <si>
    <t>R21OL20-9</t>
  </si>
  <si>
    <t>R21OL20-10</t>
  </si>
  <si>
    <t>R21OL20-11</t>
  </si>
  <si>
    <t>R21OL20-12</t>
  </si>
  <si>
    <t>R21OL20-13</t>
  </si>
  <si>
    <t>R21OL20-14</t>
  </si>
  <si>
    <t>R21OL20-15</t>
  </si>
  <si>
    <t>R21OL20-16</t>
  </si>
  <si>
    <t>R21OL20-17</t>
  </si>
  <si>
    <t>R21OL20-18</t>
  </si>
  <si>
    <t>R21OL20-19</t>
  </si>
  <si>
    <t>R21OL20-20</t>
  </si>
  <si>
    <t>R21OL20-21</t>
  </si>
  <si>
    <t>R21OL20-22</t>
  </si>
  <si>
    <t>R21OL20-23</t>
  </si>
  <si>
    <t>R21OL20-24</t>
  </si>
  <si>
    <t>R21OL20-25</t>
  </si>
  <si>
    <t>R21OL20-26</t>
  </si>
  <si>
    <t>R21OL20-27</t>
  </si>
  <si>
    <t>R21OL20-28</t>
  </si>
  <si>
    <t>R21OL20-29</t>
  </si>
  <si>
    <t>R21OL20-30</t>
  </si>
  <si>
    <t>R21OL20-31</t>
  </si>
  <si>
    <t>R21OL20-32</t>
  </si>
  <si>
    <t>R21OL20-33</t>
  </si>
  <si>
    <t>R21OL20-34</t>
  </si>
  <si>
    <t>R21OL20-35</t>
  </si>
  <si>
    <t>Line 16</t>
    <phoneticPr fontId="2" type="noConversion"/>
  </si>
  <si>
    <t>Line 17</t>
    <phoneticPr fontId="2" type="noConversion"/>
  </si>
  <si>
    <t>Line 18</t>
    <phoneticPr fontId="2" type="noConversion"/>
  </si>
  <si>
    <t>Line 19</t>
    <phoneticPr fontId="2" type="noConversion"/>
  </si>
  <si>
    <t>Line 20</t>
    <phoneticPr fontId="2" type="noConversion"/>
  </si>
  <si>
    <t>45°</t>
    <phoneticPr fontId="2" type="noConversion"/>
  </si>
  <si>
    <t>156°</t>
    <phoneticPr fontId="2" type="noConversion"/>
  </si>
  <si>
    <t>57°</t>
    <phoneticPr fontId="2" type="noConversion"/>
  </si>
  <si>
    <t>81°</t>
    <phoneticPr fontId="2" type="noConversion"/>
  </si>
  <si>
    <t>40°</t>
    <phoneticPr fontId="2" type="noConversion"/>
  </si>
  <si>
    <t>115°</t>
    <phoneticPr fontId="2" type="noConversion"/>
  </si>
  <si>
    <t>53°</t>
    <phoneticPr fontId="2" type="noConversion"/>
  </si>
  <si>
    <t>16°</t>
    <phoneticPr fontId="2" type="noConversion"/>
  </si>
  <si>
    <t>91°</t>
    <phoneticPr fontId="2" type="noConversion"/>
  </si>
  <si>
    <t>9°</t>
    <phoneticPr fontId="2" type="noConversion"/>
  </si>
  <si>
    <t>97°</t>
    <phoneticPr fontId="2" type="noConversion"/>
  </si>
  <si>
    <t>106°</t>
    <phoneticPr fontId="2" type="noConversion"/>
  </si>
  <si>
    <t>126°</t>
  </si>
  <si>
    <t>25°</t>
  </si>
  <si>
    <t>167°</t>
  </si>
  <si>
    <t>83°</t>
  </si>
  <si>
    <t>70°</t>
  </si>
  <si>
    <t>122°</t>
  </si>
  <si>
    <r>
      <t>fugacity</t>
    </r>
    <r>
      <rPr>
        <vertAlign val="superscript"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(NNO buffer)</t>
    </r>
    <phoneticPr fontId="2" type="noConversion"/>
  </si>
  <si>
    <r>
      <t>temperature</t>
    </r>
    <r>
      <rPr>
        <vertAlign val="superscript"/>
        <sz val="11"/>
        <rFont val="Times New Roman"/>
        <family val="1"/>
      </rPr>
      <t>b</t>
    </r>
    <r>
      <rPr>
        <sz val="11"/>
        <rFont val="Times New Roman"/>
        <family val="1"/>
      </rPr>
      <t xml:space="preserve"> (°C )</t>
    </r>
    <phoneticPr fontId="2" type="noConversion"/>
  </si>
  <si>
    <r>
      <t>uncertainty_temperature</t>
    </r>
    <r>
      <rPr>
        <vertAlign val="superscript"/>
        <sz val="11"/>
        <rFont val="Times New Roman"/>
        <family val="1"/>
      </rPr>
      <t>c</t>
    </r>
    <r>
      <rPr>
        <sz val="11"/>
        <rFont val="Times New Roman"/>
        <family val="1"/>
      </rPr>
      <t xml:space="preserve"> (°C )</t>
    </r>
    <phoneticPr fontId="2" type="noConversion"/>
  </si>
  <si>
    <t xml:space="preserve">Diffusion paramters and results of zoning determined by DIPRA (Girona and Costa, 2013) </t>
    <phoneticPr fontId="2" type="noConversion"/>
  </si>
  <si>
    <t>Line 2</t>
  </si>
  <si>
    <t>Line 4</t>
  </si>
  <si>
    <t>Line 5</t>
  </si>
  <si>
    <t>Line 6</t>
  </si>
  <si>
    <t>69°</t>
  </si>
  <si>
    <t>93°</t>
  </si>
  <si>
    <t>149°</t>
  </si>
  <si>
    <t>52°</t>
  </si>
  <si>
    <t>48°</t>
  </si>
  <si>
    <t>116°</t>
  </si>
  <si>
    <t>116.8°</t>
  </si>
  <si>
    <t xml:space="preserve">  time (days) from Fo diffusion</t>
  </si>
  <si>
    <t xml:space="preserve">DIPRA (Girona and Costa, 2013) </t>
  </si>
  <si>
    <t>DFENS (Mutch et al., 2021)</t>
  </si>
  <si>
    <t xml:space="preserve">  time (days) from Ni diffusion</t>
    <phoneticPr fontId="2" type="noConversion"/>
  </si>
  <si>
    <t xml:space="preserve">  time (days) from Mn diffusion</t>
    <phoneticPr fontId="2" type="noConversion"/>
  </si>
  <si>
    <t>Mn</t>
    <phoneticPr fontId="2" type="noConversion"/>
  </si>
  <si>
    <t>Fo</t>
  </si>
  <si>
    <t>Fo</t>
    <phoneticPr fontId="2" type="noConversion"/>
  </si>
  <si>
    <t>Chemical Compositions of Standard Samples</t>
    <phoneticPr fontId="2" type="noConversion"/>
  </si>
  <si>
    <t>R21OL9-1</t>
    <phoneticPr fontId="2" type="noConversion"/>
  </si>
  <si>
    <t>R21OL9-30</t>
  </si>
  <si>
    <t>R21OL9-31</t>
  </si>
  <si>
    <t>R21OL9-32</t>
  </si>
  <si>
    <t>R21OL9-33</t>
  </si>
  <si>
    <t>R21OL9-34</t>
  </si>
  <si>
    <t>R21OL9-35</t>
  </si>
  <si>
    <t>R21OL9-36</t>
  </si>
  <si>
    <t>R21OL10-1</t>
    <phoneticPr fontId="2" type="noConversion"/>
  </si>
  <si>
    <t>R21OL9-2</t>
    <phoneticPr fontId="2" type="noConversion"/>
  </si>
  <si>
    <t>R21OL10-2</t>
    <phoneticPr fontId="2" type="noConversion"/>
  </si>
  <si>
    <t>R21OL10-29</t>
  </si>
  <si>
    <t>R21OL11-2</t>
    <phoneticPr fontId="2" type="noConversion"/>
  </si>
  <si>
    <t>R21OL11-40</t>
  </si>
  <si>
    <t>R21OL11-39</t>
  </si>
  <si>
    <t>R21OL11-38</t>
  </si>
  <si>
    <t>R21OL11-37</t>
  </si>
  <si>
    <t>R21OL11-36</t>
  </si>
  <si>
    <t>R21OL11-35</t>
  </si>
  <si>
    <t>R21OL12-1</t>
    <phoneticPr fontId="2" type="noConversion"/>
  </si>
  <si>
    <t>R21OL12-2</t>
    <phoneticPr fontId="2" type="noConversion"/>
  </si>
  <si>
    <t>R21OL12-38</t>
  </si>
  <si>
    <t>R21OL12-37</t>
  </si>
  <si>
    <t>R21OL12-36</t>
  </si>
  <si>
    <t>R21OL12-35</t>
  </si>
  <si>
    <t>R21OL12-34</t>
  </si>
  <si>
    <t>R21OL12-33</t>
  </si>
  <si>
    <t>R21OL13-32</t>
  </si>
  <si>
    <t>R21OL13-1</t>
    <phoneticPr fontId="2" type="noConversion"/>
  </si>
  <si>
    <t>R21OL13-2</t>
    <phoneticPr fontId="2" type="noConversion"/>
  </si>
  <si>
    <t>R21OL13-31</t>
  </si>
  <si>
    <t>R21OL13-30</t>
  </si>
  <si>
    <t>R21OL14-2</t>
    <phoneticPr fontId="2" type="noConversion"/>
  </si>
  <si>
    <t>R21OL15-2</t>
    <phoneticPr fontId="2" type="noConversion"/>
  </si>
  <si>
    <t>R21OL16-2</t>
    <phoneticPr fontId="2" type="noConversion"/>
  </si>
  <si>
    <t>R21OL16-39</t>
  </si>
  <si>
    <t>R21OL16-38</t>
  </si>
  <si>
    <t>R21OL16-37</t>
  </si>
  <si>
    <t>R21OL16-36</t>
  </si>
  <si>
    <t>R21OL17-2</t>
    <phoneticPr fontId="2" type="noConversion"/>
  </si>
  <si>
    <t>R21OL17-35</t>
  </si>
  <si>
    <t>R21OL17-34</t>
  </si>
  <si>
    <t>R21OL17-33</t>
  </si>
  <si>
    <t>R21OL17-32</t>
  </si>
  <si>
    <t>R21OL17-31</t>
  </si>
  <si>
    <t>R21OL17-30</t>
  </si>
  <si>
    <t>R21OL17-29</t>
  </si>
  <si>
    <t>R21OL17-28</t>
  </si>
  <si>
    <t>R21OL18-2</t>
    <phoneticPr fontId="2" type="noConversion"/>
  </si>
  <si>
    <t>R21OL18-27</t>
  </si>
  <si>
    <t>R21OL19-2</t>
    <phoneticPr fontId="2" type="noConversion"/>
  </si>
  <si>
    <t>R21OL20-2</t>
    <phoneticPr fontId="2" type="noConversion"/>
  </si>
  <si>
    <t>Method</t>
    <phoneticPr fontId="2" type="noConversion"/>
  </si>
  <si>
    <t xml:space="preserve">   SiO2(wt.%)</t>
  </si>
  <si>
    <t xml:space="preserve">   FeO(wt.%)</t>
  </si>
  <si>
    <t xml:space="preserve">   MgO(wt.%)   </t>
  </si>
  <si>
    <t xml:space="preserve">   NiO(wt.%)   </t>
  </si>
  <si>
    <t xml:space="preserve">   Cr2O3(wt.%) </t>
  </si>
  <si>
    <t xml:space="preserve">   Na2O(wt.%)  </t>
  </si>
  <si>
    <t xml:space="preserve">   MnO(wt.%)   </t>
  </si>
  <si>
    <t xml:space="preserve">   CoO(wt.%)   </t>
  </si>
  <si>
    <t xml:space="preserve">   CaO(wt.%)   </t>
  </si>
  <si>
    <t>Al2O3(wt.%)</t>
  </si>
  <si>
    <t>XFo(mol.%)</t>
  </si>
  <si>
    <r>
      <t xml:space="preserve">   SiO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(wt.%)</t>
    </r>
    <phoneticPr fontId="2" type="noConversion"/>
  </si>
  <si>
    <r>
      <t xml:space="preserve">   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(wt.%) </t>
    </r>
    <phoneticPr fontId="2" type="noConversion"/>
  </si>
  <si>
    <r>
      <t xml:space="preserve">   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O(wt.%)  </t>
    </r>
    <phoneticPr fontId="2" type="noConversion"/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</si>
  <si>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(wt.%)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</si>
</sst>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 "/>
    <numFmt numFmtId="177" formatCode="0.00_);[Red]\(0.00\)"/>
    <numFmt numFmtId="178" formatCode="0.000_);[Red]\(0.000\)"/>
    <numFmt numFmtId="179" formatCode="0.00000000000000_);[Red]\(0.00000000000000\)"/>
    <numFmt numFmtId="180" formatCode="0.000_);\(0.000\)"/>
    <numFmt numFmtId="181" formatCode="0.0_ "/>
    <numFmt numFmtId="182" formatCode="0.000000_);\(0.000000\)"/>
    <numFmt numFmtId="183" formatCode="0_);[Red]\(0\)"/>
    <numFmt numFmtId="184" formatCode="0_ "/>
    <numFmt numFmtId="185" formatCode="0.000000_ "/>
    <numFmt numFmtId="186" formatCode="0.0_);[Red]\(0.0\)"/>
  </numFmts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Myriad Pro"/>
      <family val="2"/>
    </font>
    <font>
      <sz val="8"/>
      <name val="Tahoma"/>
      <family val="2"/>
    </font>
    <font>
      <sz val="9"/>
      <name val="Geneva"/>
    </font>
    <font>
      <sz val="10"/>
      <name val="Geneva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vertAlign val="subscript"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1" fillId="0" borderId="0"/>
    <xf numFmtId="0" fontId="7" fillId="0" borderId="0"/>
    <xf numFmtId="0" fontId="10" fillId="0" borderId="0">
      <alignment vertical="center"/>
    </xf>
  </cellStyleXfs>
  <cellXfs count="56">
    <xf numFmtId="0" fontId="0" fillId="0" borderId="0" xfId="0">
      <alignment vertical="center"/>
    </xf>
    <xf numFmtId="177" fontId="3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6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179" fontId="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182" fontId="9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83" fontId="3" fillId="0" borderId="0" xfId="0" applyNumberFormat="1" applyFont="1" applyAlignment="1">
      <alignment horizontal="center" vertical="center"/>
    </xf>
    <xf numFmtId="183" fontId="9" fillId="0" borderId="0" xfId="0" applyNumberFormat="1" applyFont="1" applyAlignment="1">
      <alignment horizontal="center" vertical="center"/>
    </xf>
    <xf numFmtId="183" fontId="9" fillId="0" borderId="0" xfId="0" applyNumberFormat="1" applyFont="1">
      <alignment vertical="center"/>
    </xf>
    <xf numFmtId="184" fontId="3" fillId="0" borderId="0" xfId="0" applyNumberFormat="1" applyFont="1" applyAlignment="1">
      <alignment horizontal="center" vertical="center"/>
    </xf>
    <xf numFmtId="184" fontId="9" fillId="0" borderId="0" xfId="0" applyNumberFormat="1" applyFont="1" applyAlignment="1">
      <alignment horizontal="center" vertical="center"/>
    </xf>
    <xf numFmtId="183" fontId="3" fillId="0" borderId="0" xfId="0" applyNumberFormat="1" applyFont="1">
      <alignment vertical="center"/>
    </xf>
    <xf numFmtId="185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86" fontId="9" fillId="3" borderId="0" xfId="0" applyNumberFormat="1" applyFont="1" applyFill="1" applyAlignment="1">
      <alignment horizontal="center"/>
    </xf>
    <xf numFmtId="186" fontId="9" fillId="4" borderId="0" xfId="0" applyNumberFormat="1" applyFont="1" applyFill="1" applyAlignment="1">
      <alignment horizontal="center" vertical="center"/>
    </xf>
    <xf numFmtId="186" fontId="9" fillId="2" borderId="0" xfId="0" applyNumberFormat="1" applyFont="1" applyFill="1" applyAlignment="1">
      <alignment horizontal="center" vertical="center"/>
    </xf>
    <xf numFmtId="186" fontId="9" fillId="0" borderId="0" xfId="0" applyNumberFormat="1" applyFont="1" applyAlignment="1">
      <alignment horizontal="center" vertical="center"/>
    </xf>
    <xf numFmtId="186" fontId="9" fillId="5" borderId="0" xfId="0" applyNumberFormat="1" applyFont="1" applyFill="1" applyAlignment="1">
      <alignment horizontal="center" vertical="center"/>
    </xf>
    <xf numFmtId="186" fontId="9" fillId="3" borderId="0" xfId="0" applyNumberFormat="1" applyFont="1" applyFill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177" fontId="9" fillId="5" borderId="0" xfId="0" applyNumberFormat="1" applyFont="1" applyFill="1" applyAlignment="1">
      <alignment horizontal="center" vertical="center"/>
    </xf>
    <xf numFmtId="183" fontId="9" fillId="3" borderId="0" xfId="0" applyNumberFormat="1" applyFont="1" applyFill="1" applyAlignment="1">
      <alignment horizontal="center"/>
    </xf>
    <xf numFmtId="183" fontId="9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">
    <cellStyle name="Normal" xfId="0" builtinId="0"/>
    <cellStyle name="Normal 10" xfId="5" xr:uid="{793FAFF0-0BB7-4AB7-9104-0CFD0A75DA71}"/>
    <cellStyle name="Normal 11" xfId="3" xr:uid="{B242CD11-DBC4-46CD-B878-811DA10A3D16}"/>
    <cellStyle name="Normal 2" xfId="6" xr:uid="{33044581-A96D-4465-BFA4-CD065EDEB6B1}"/>
    <cellStyle name="Normal 2 4" xfId="4" xr:uid="{78940416-F460-4B50-81AE-BCCE2DF09E02}"/>
    <cellStyle name="Normal 4" xfId="7" xr:uid="{9AF5EEF3-4AF1-42A5-AB41-D07C5236B24D}"/>
    <cellStyle name="百分比 2" xfId="2" xr:uid="{8820EF3D-C146-4F62-8D3B-C0C99A093FE7}"/>
    <cellStyle name="常规 2" xfId="1" xr:uid="{F450595B-3609-4D74-99A4-235344668511}"/>
    <cellStyle name="常规 4" xfId="8" xr:uid="{1CC67DA0-78AF-4177-AF51-1B1C779A3546}"/>
  </cellStyles>
  <dxfs count="0"/>
  <tableStyles count="0" defaultTableStyle="TableStyleMedium2" defaultPivotStyle="PivotStyleLight16"/>
  <colors>
    <mruColors>
      <color rgb="FFFFCCFF"/>
      <color rgb="FFFF6969"/>
      <color rgb="FFFEB40B"/>
      <color rgb="FF008FD7"/>
      <color rgb="FFAADCE0"/>
      <color rgb="FF6DC354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1" xr16:uid="{AEE8C557-DE74-4862-AFED-8417F8DC83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2" xr16:uid="{30C88FE5-6CE1-4BA2-A4D9-444299F88289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3" xr16:uid="{02B87DD0-B80E-438C-A1E1-CD601AAB0B78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4" xr16:uid="{849E7659-1BFB-4685-8AF3-814F0B4D47CA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5" xr16:uid="{48CE1A08-6EC9-4E27-B729-BBDE09B8FA1C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6" xr16:uid="{7D90C396-D6AC-40D5-8FE2-4A10E9D20C22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7" xr16:uid="{04E29608-D365-4EC8-98F1-79B87CE505EB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标样" connectionId="8" xr16:uid="{C5CE92C6-4AFA-4592-8F31-2CB8126716A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E4B9-5AE6-4AD0-826A-81AC17DCABB0}">
  <dimension ref="A1:N21"/>
  <sheetViews>
    <sheetView workbookViewId="0">
      <selection activeCell="E8" sqref="E8"/>
    </sheetView>
  </sheetViews>
  <sheetFormatPr defaultColWidth="9" defaultRowHeight="13.8"/>
  <cols>
    <col min="1" max="1" width="17.77734375" style="1" customWidth="1"/>
    <col min="2" max="2" width="7.109375" style="1" bestFit="1" customWidth="1"/>
    <col min="3" max="3" width="11.21875" style="1" bestFit="1" customWidth="1"/>
    <col min="4" max="4" width="11.109375" style="1" bestFit="1" customWidth="1"/>
    <col min="5" max="5" width="13.44140625" style="1" bestFit="1" customWidth="1"/>
    <col min="6" max="6" width="12.6640625" style="1" bestFit="1" customWidth="1"/>
    <col min="7" max="7" width="12.44140625" style="1" bestFit="1" customWidth="1"/>
    <col min="8" max="8" width="12.21875" style="1" bestFit="1" customWidth="1"/>
    <col min="9" max="9" width="13.44140625" style="1" bestFit="1" customWidth="1"/>
    <col min="10" max="11" width="13" style="1" bestFit="1" customWidth="1"/>
    <col min="12" max="12" width="10.6640625" style="1" bestFit="1" customWidth="1"/>
    <col min="13" max="13" width="7.21875" style="1" bestFit="1" customWidth="1"/>
    <col min="14" max="14" width="10.109375" style="1" bestFit="1" customWidth="1"/>
    <col min="15" max="16384" width="9" style="1"/>
  </cols>
  <sheetData>
    <row r="1" spans="1:14">
      <c r="A1" s="11" t="s">
        <v>722</v>
      </c>
    </row>
    <row r="2" spans="1:14">
      <c r="A2" s="13" t="s">
        <v>139</v>
      </c>
      <c r="B2" s="14" t="s">
        <v>55</v>
      </c>
      <c r="C2" s="14" t="s">
        <v>776</v>
      </c>
      <c r="D2" s="14" t="s">
        <v>777</v>
      </c>
      <c r="E2" s="14" t="s">
        <v>778</v>
      </c>
      <c r="F2" s="15" t="s">
        <v>779</v>
      </c>
      <c r="G2" s="15" t="s">
        <v>780</v>
      </c>
      <c r="H2" s="15" t="s">
        <v>781</v>
      </c>
      <c r="I2" s="15" t="s">
        <v>782</v>
      </c>
      <c r="J2" s="15" t="s">
        <v>783</v>
      </c>
      <c r="K2" s="15" t="s">
        <v>784</v>
      </c>
      <c r="L2" s="15" t="s">
        <v>785</v>
      </c>
      <c r="M2" s="15" t="s">
        <v>1</v>
      </c>
      <c r="N2" s="16" t="s">
        <v>786</v>
      </c>
    </row>
    <row r="3" spans="1:14" ht="16.8">
      <c r="A3" s="8" t="s">
        <v>110</v>
      </c>
      <c r="C3" s="1">
        <v>40.74</v>
      </c>
      <c r="D3" s="1">
        <v>10.17</v>
      </c>
      <c r="E3" s="1">
        <v>48.79</v>
      </c>
      <c r="F3" s="1">
        <v>0.35909999999999997</v>
      </c>
      <c r="G3" s="1">
        <v>1.8200000000000001E-2</v>
      </c>
      <c r="H3" s="1">
        <v>1.7399999999999999E-2</v>
      </c>
      <c r="I3" s="1">
        <v>0.14449999999999999</v>
      </c>
      <c r="J3" s="1">
        <v>1.8800000000000001E-2</v>
      </c>
      <c r="K3" s="1">
        <v>9.6199999999999994E-2</v>
      </c>
      <c r="L3" s="1">
        <v>4.6199999999999998E-2</v>
      </c>
      <c r="M3" s="1">
        <f>SUM(C3:L3)</f>
        <v>100.40039999999998</v>
      </c>
      <c r="N3" s="9">
        <f>100*(E3/40.32)/((E3/40.32)+(D3/71.85))</f>
        <v>89.527716444301902</v>
      </c>
    </row>
    <row r="4" spans="1:14">
      <c r="A4" s="8" t="s">
        <v>96</v>
      </c>
      <c r="B4" s="2" t="s">
        <v>56</v>
      </c>
      <c r="C4" s="1">
        <v>40.799999999999997</v>
      </c>
      <c r="D4" s="1">
        <v>10.417999999999999</v>
      </c>
      <c r="E4" s="1">
        <v>48.975999999999999</v>
      </c>
      <c r="F4" s="1">
        <v>0.35599999999999998</v>
      </c>
      <c r="G4" s="1">
        <v>1.4999999999999999E-2</v>
      </c>
      <c r="H4" s="1">
        <v>2.8000000000000001E-2</v>
      </c>
      <c r="I4" s="1">
        <v>0.14199999999999999</v>
      </c>
      <c r="J4" s="1">
        <v>3.5999999999999997E-2</v>
      </c>
      <c r="K4" s="1">
        <v>9.5000000000000001E-2</v>
      </c>
      <c r="L4" s="1">
        <v>4.3999999999999997E-2</v>
      </c>
      <c r="M4" s="1">
        <v>100.91</v>
      </c>
      <c r="N4" s="9">
        <f t="shared" ref="N4:N15" si="0">100*(E4/40.32)/((E4/40.32)+(D4/71.85))</f>
        <v>89.335974586066371</v>
      </c>
    </row>
    <row r="5" spans="1:14">
      <c r="A5" s="8" t="s">
        <v>97</v>
      </c>
      <c r="B5" s="2" t="s">
        <v>56</v>
      </c>
      <c r="C5" s="1">
        <v>40.871000000000002</v>
      </c>
      <c r="D5" s="1">
        <v>10.154</v>
      </c>
      <c r="E5" s="1">
        <v>49.031999999999996</v>
      </c>
      <c r="F5" s="1">
        <v>0.36699999999999999</v>
      </c>
      <c r="G5" s="1">
        <v>1.7000000000000001E-2</v>
      </c>
      <c r="H5" s="1">
        <v>1.0999999999999999E-2</v>
      </c>
      <c r="I5" s="1">
        <v>0.14099999999999999</v>
      </c>
      <c r="J5" s="1">
        <v>4.1000000000000002E-2</v>
      </c>
      <c r="K5" s="1">
        <v>9.7000000000000003E-2</v>
      </c>
      <c r="L5" s="1">
        <v>4.3999999999999997E-2</v>
      </c>
      <c r="M5" s="1">
        <v>100.77500000000001</v>
      </c>
      <c r="N5" s="9">
        <f t="shared" si="0"/>
        <v>89.588709114841436</v>
      </c>
    </row>
    <row r="6" spans="1:14">
      <c r="A6" s="8" t="s">
        <v>96</v>
      </c>
      <c r="B6" s="2" t="s">
        <v>56</v>
      </c>
      <c r="C6" s="1">
        <v>40.219000000000001</v>
      </c>
      <c r="D6" s="1">
        <v>10.23</v>
      </c>
      <c r="E6" s="1">
        <v>48.89</v>
      </c>
      <c r="F6" s="1">
        <v>0.36499999999999999</v>
      </c>
      <c r="G6" s="1">
        <v>1.9E-2</v>
      </c>
      <c r="H6" s="1">
        <v>1.7999999999999999E-2</v>
      </c>
      <c r="I6" s="1">
        <v>0.14799999999999999</v>
      </c>
      <c r="J6" s="1">
        <v>3.1E-2</v>
      </c>
      <c r="K6" s="1">
        <v>0.104</v>
      </c>
      <c r="L6" s="1">
        <v>4.2999999999999997E-2</v>
      </c>
      <c r="M6" s="1">
        <f t="shared" ref="M6:M14" si="1">SUM(C6:L6)</f>
        <v>100.06700000000001</v>
      </c>
      <c r="N6" s="9">
        <f t="shared" si="0"/>
        <v>89.491707738885779</v>
      </c>
    </row>
    <row r="7" spans="1:14">
      <c r="A7" s="8" t="s">
        <v>97</v>
      </c>
      <c r="B7" s="2" t="s">
        <v>56</v>
      </c>
      <c r="C7" s="1">
        <v>40.32</v>
      </c>
      <c r="D7" s="1">
        <v>10.27</v>
      </c>
      <c r="E7" s="1">
        <v>48.841999999999999</v>
      </c>
      <c r="F7" s="1">
        <v>0.36199999999999999</v>
      </c>
      <c r="G7" s="1">
        <v>1.7000000000000001E-2</v>
      </c>
      <c r="H7" s="1">
        <v>8.9999999999999993E-3</v>
      </c>
      <c r="I7" s="1">
        <v>0.14599999999999999</v>
      </c>
      <c r="J7" s="1">
        <v>3.3000000000000002E-2</v>
      </c>
      <c r="K7" s="1">
        <v>0.104</v>
      </c>
      <c r="L7" s="1">
        <v>4.1000000000000002E-2</v>
      </c>
      <c r="M7" s="1">
        <f t="shared" si="1"/>
        <v>100.14399999999999</v>
      </c>
      <c r="N7" s="9">
        <f t="shared" si="0"/>
        <v>89.445682873619219</v>
      </c>
    </row>
    <row r="8" spans="1:14">
      <c r="A8" s="8" t="s">
        <v>103</v>
      </c>
      <c r="B8" s="2" t="s">
        <v>56</v>
      </c>
      <c r="C8" s="1">
        <v>40.442999999999998</v>
      </c>
      <c r="D8" s="1">
        <v>10.205</v>
      </c>
      <c r="E8" s="1">
        <v>48.841999999999999</v>
      </c>
      <c r="F8" s="1">
        <v>0.36399999999999999</v>
      </c>
      <c r="G8" s="1">
        <v>1.7999999999999999E-2</v>
      </c>
      <c r="H8" s="1">
        <v>2.1000000000000001E-2</v>
      </c>
      <c r="I8" s="1">
        <v>0.14799999999999999</v>
      </c>
      <c r="J8" s="1">
        <v>3.3000000000000002E-2</v>
      </c>
      <c r="K8" s="1">
        <v>0.105</v>
      </c>
      <c r="L8" s="1">
        <v>4.2999999999999997E-2</v>
      </c>
      <c r="M8" s="1">
        <f t="shared" si="1"/>
        <v>100.22200000000001</v>
      </c>
      <c r="N8" s="9">
        <f t="shared" si="0"/>
        <v>89.505472059483921</v>
      </c>
    </row>
    <row r="9" spans="1:14">
      <c r="A9" s="8" t="s">
        <v>104</v>
      </c>
      <c r="B9" s="2" t="s">
        <v>56</v>
      </c>
      <c r="C9" s="1">
        <v>40.673000000000002</v>
      </c>
      <c r="D9" s="1">
        <v>10.247999999999999</v>
      </c>
      <c r="E9" s="1">
        <v>48.786000000000001</v>
      </c>
      <c r="F9" s="1">
        <v>0.36399999999999999</v>
      </c>
      <c r="G9" s="1">
        <v>1.7999999999999999E-2</v>
      </c>
      <c r="H9" s="1">
        <v>1.7000000000000001E-2</v>
      </c>
      <c r="I9" s="1">
        <v>0.14699999999999999</v>
      </c>
      <c r="J9" s="1">
        <v>3.3000000000000002E-2</v>
      </c>
      <c r="K9" s="1">
        <v>0.10100000000000001</v>
      </c>
      <c r="L9" s="1">
        <v>4.2999999999999997E-2</v>
      </c>
      <c r="M9" s="1">
        <f t="shared" si="1"/>
        <v>100.43</v>
      </c>
      <c r="N9" s="9">
        <f t="shared" si="0"/>
        <v>89.455093565952083</v>
      </c>
    </row>
    <row r="10" spans="1:14">
      <c r="A10" s="8" t="s">
        <v>105</v>
      </c>
      <c r="B10" s="2" t="s">
        <v>56</v>
      </c>
      <c r="C10" s="1">
        <v>40.173999999999999</v>
      </c>
      <c r="D10" s="1">
        <v>10.198</v>
      </c>
      <c r="E10" s="1">
        <v>48.984000000000002</v>
      </c>
      <c r="F10" s="1">
        <v>0.36799999999999999</v>
      </c>
      <c r="G10" s="1">
        <v>1.6E-2</v>
      </c>
      <c r="H10" s="1">
        <v>1.2E-2</v>
      </c>
      <c r="I10" s="1">
        <v>0.14599999999999999</v>
      </c>
      <c r="J10" s="1">
        <v>3.5000000000000003E-2</v>
      </c>
      <c r="K10" s="1">
        <v>0.105</v>
      </c>
      <c r="L10" s="1">
        <v>4.2999999999999997E-2</v>
      </c>
      <c r="M10" s="1">
        <f t="shared" si="1"/>
        <v>100.081</v>
      </c>
      <c r="N10" s="9">
        <f t="shared" si="0"/>
        <v>89.539139114055828</v>
      </c>
    </row>
    <row r="11" spans="1:14">
      <c r="A11" s="8" t="s">
        <v>106</v>
      </c>
      <c r="B11" s="2" t="s">
        <v>56</v>
      </c>
      <c r="C11" s="1">
        <v>41.515999999999998</v>
      </c>
      <c r="D11" s="1">
        <v>10.228999999999999</v>
      </c>
      <c r="E11" s="1">
        <v>48.104999999999997</v>
      </c>
      <c r="F11" s="1">
        <v>0.35299999999999998</v>
      </c>
      <c r="G11" s="1">
        <v>1.7999999999999999E-2</v>
      </c>
      <c r="H11" s="1">
        <v>1.9E-2</v>
      </c>
      <c r="I11" s="1">
        <v>0.14199999999999999</v>
      </c>
      <c r="J11" s="1">
        <v>2.8000000000000001E-2</v>
      </c>
      <c r="K11" s="1">
        <v>9.9000000000000005E-2</v>
      </c>
      <c r="L11" s="1">
        <v>0.04</v>
      </c>
      <c r="M11" s="1">
        <f t="shared" si="1"/>
        <v>100.54900000000001</v>
      </c>
      <c r="N11" s="9">
        <f t="shared" si="0"/>
        <v>89.339441805535913</v>
      </c>
    </row>
    <row r="12" spans="1:14">
      <c r="A12" s="8" t="s">
        <v>107</v>
      </c>
      <c r="B12" s="2" t="s">
        <v>56</v>
      </c>
      <c r="C12" s="1">
        <v>41.07</v>
      </c>
      <c r="D12" s="1">
        <v>10.217000000000001</v>
      </c>
      <c r="E12" s="1">
        <v>48.076999999999998</v>
      </c>
      <c r="F12" s="1">
        <v>0.35699999999999998</v>
      </c>
      <c r="G12" s="1">
        <v>2.3E-2</v>
      </c>
      <c r="H12" s="1">
        <v>1.7999999999999999E-2</v>
      </c>
      <c r="I12" s="1">
        <v>0.14599999999999999</v>
      </c>
      <c r="J12" s="1">
        <v>3.1E-2</v>
      </c>
      <c r="K12" s="1">
        <v>0.104</v>
      </c>
      <c r="L12" s="1">
        <v>4.2999999999999997E-2</v>
      </c>
      <c r="M12" s="1">
        <f t="shared" si="1"/>
        <v>100.08600000000001</v>
      </c>
      <c r="N12" s="9">
        <f t="shared" si="0"/>
        <v>89.3450748879565</v>
      </c>
    </row>
    <row r="13" spans="1:14">
      <c r="A13" s="8" t="s">
        <v>108</v>
      </c>
      <c r="B13" s="2" t="s">
        <v>56</v>
      </c>
      <c r="C13" s="1">
        <v>41.195</v>
      </c>
      <c r="D13" s="1">
        <v>10.226000000000001</v>
      </c>
      <c r="E13" s="1">
        <v>48.335000000000001</v>
      </c>
      <c r="F13" s="1">
        <v>0.35499999999999998</v>
      </c>
      <c r="G13" s="1">
        <v>0.02</v>
      </c>
      <c r="H13" s="1">
        <v>1.7000000000000001E-2</v>
      </c>
      <c r="I13" s="1">
        <v>0.14499999999999999</v>
      </c>
      <c r="J13" s="1">
        <v>2.9000000000000001E-2</v>
      </c>
      <c r="K13" s="1">
        <v>0.105</v>
      </c>
      <c r="L13" s="1">
        <v>4.1000000000000002E-2</v>
      </c>
      <c r="M13" s="1">
        <f t="shared" si="1"/>
        <v>100.46799999999999</v>
      </c>
      <c r="N13" s="9">
        <f t="shared" si="0"/>
        <v>89.387567620479615</v>
      </c>
    </row>
    <row r="14" spans="1:14">
      <c r="A14" s="8" t="s">
        <v>109</v>
      </c>
      <c r="B14" s="2" t="s">
        <v>56</v>
      </c>
      <c r="C14" s="1">
        <v>40.938000000000002</v>
      </c>
      <c r="D14" s="1">
        <v>10.228999999999999</v>
      </c>
      <c r="E14" s="1">
        <v>48.256</v>
      </c>
      <c r="F14" s="1">
        <v>0.35799999999999998</v>
      </c>
      <c r="G14" s="1">
        <v>0.02</v>
      </c>
      <c r="H14" s="1">
        <v>1.4E-2</v>
      </c>
      <c r="I14" s="1">
        <v>0.14699999999999999</v>
      </c>
      <c r="J14" s="1">
        <v>0.03</v>
      </c>
      <c r="K14" s="1">
        <v>9.8000000000000004E-2</v>
      </c>
      <c r="L14" s="1">
        <v>4.2000000000000003E-2</v>
      </c>
      <c r="M14" s="1">
        <f t="shared" si="1"/>
        <v>100.13200000000001</v>
      </c>
      <c r="N14" s="9">
        <f t="shared" si="0"/>
        <v>89.369253983517098</v>
      </c>
    </row>
    <row r="15" spans="1:14">
      <c r="A15" s="8" t="s">
        <v>34</v>
      </c>
      <c r="C15" s="4">
        <f>AVERAGE(C4:C14)</f>
        <v>40.747181818181815</v>
      </c>
      <c r="D15" s="4">
        <f t="shared" ref="D15:M15" si="2">AVERAGE(D4:D14)</f>
        <v>10.238545454545454</v>
      </c>
      <c r="E15" s="4">
        <f t="shared" si="2"/>
        <v>48.647727272727273</v>
      </c>
      <c r="F15" s="4">
        <f t="shared" si="2"/>
        <v>0.36081818181818187</v>
      </c>
      <c r="G15" s="4">
        <f t="shared" si="2"/>
        <v>1.827272727272727E-2</v>
      </c>
      <c r="H15" s="4">
        <f t="shared" si="2"/>
        <v>1.6727272727272726E-2</v>
      </c>
      <c r="I15" s="4">
        <f t="shared" si="2"/>
        <v>0.14527272727272725</v>
      </c>
      <c r="J15" s="4">
        <f t="shared" si="2"/>
        <v>3.2727272727272737E-2</v>
      </c>
      <c r="K15" s="4">
        <f t="shared" si="2"/>
        <v>0.10154545454545455</v>
      </c>
      <c r="L15" s="4">
        <f t="shared" si="2"/>
        <v>4.2454545454545446E-2</v>
      </c>
      <c r="M15" s="4">
        <f t="shared" si="2"/>
        <v>100.35127272727273</v>
      </c>
      <c r="N15" s="9">
        <f t="shared" si="0"/>
        <v>89.437013022030555</v>
      </c>
    </row>
    <row r="16" spans="1:14" s="7" customFormat="1">
      <c r="A16" s="10" t="s">
        <v>99</v>
      </c>
      <c r="C16" s="7">
        <f>_xlfn.STDEV.S(C4:C14)</f>
        <v>0.42876492817902395</v>
      </c>
      <c r="D16" s="7">
        <f t="shared" ref="D16:M16" si="3">_xlfn.STDEV.S(D4:D14)</f>
        <v>6.6390305973633629E-2</v>
      </c>
      <c r="E16" s="7">
        <f t="shared" si="3"/>
        <v>0.37327445423149225</v>
      </c>
      <c r="F16" s="7">
        <f t="shared" si="3"/>
        <v>5.1926521512264245E-3</v>
      </c>
      <c r="G16" s="7">
        <f t="shared" si="3"/>
        <v>2.195035721390843E-3</v>
      </c>
      <c r="H16" s="7">
        <f t="shared" si="3"/>
        <v>5.2553003547068464E-3</v>
      </c>
      <c r="I16" s="7">
        <f t="shared" si="3"/>
        <v>2.4936282437809025E-3</v>
      </c>
      <c r="J16" s="7">
        <f t="shared" si="3"/>
        <v>3.6630836488103597E-3</v>
      </c>
      <c r="K16" s="7">
        <f t="shared" si="3"/>
        <v>3.6976651109486983E-3</v>
      </c>
      <c r="L16" s="7">
        <f>_xlfn.STDEV.S(L4:L14)</f>
        <v>1.2933395813657246E-3</v>
      </c>
      <c r="M16" s="7">
        <f t="shared" si="3"/>
        <v>0.29708957938947822</v>
      </c>
      <c r="N16" s="7">
        <f>_xlfn.STDEV.S(N4:N14)</f>
        <v>8.7600146933481324E-2</v>
      </c>
    </row>
    <row r="17" spans="1:14" s="7" customFormat="1">
      <c r="A17" s="17" t="s">
        <v>98</v>
      </c>
      <c r="B17" s="18"/>
      <c r="C17" s="18">
        <f t="shared" ref="C17:L17" si="4">100*C16/C15</f>
        <v>1.0522566446244501</v>
      </c>
      <c r="D17" s="18">
        <f t="shared" si="4"/>
        <v>0.64843493900942073</v>
      </c>
      <c r="E17" s="18">
        <f t="shared" si="4"/>
        <v>0.7673009103567231</v>
      </c>
      <c r="F17" s="18">
        <f t="shared" si="4"/>
        <v>1.4391326193875198</v>
      </c>
      <c r="G17" s="18">
        <f t="shared" si="4"/>
        <v>12.01263330114392</v>
      </c>
      <c r="H17" s="18">
        <f t="shared" si="4"/>
        <v>31.41755646835615</v>
      </c>
      <c r="I17" s="18">
        <f t="shared" si="4"/>
        <v>1.7165150614261533</v>
      </c>
      <c r="J17" s="18">
        <f t="shared" si="4"/>
        <v>11.192755593587206</v>
      </c>
      <c r="K17" s="18">
        <f t="shared" si="4"/>
        <v>3.6413890976218157</v>
      </c>
      <c r="L17" s="18">
        <f t="shared" si="4"/>
        <v>3.0464101488271886</v>
      </c>
      <c r="M17" s="18"/>
      <c r="N17" s="19" t="s">
        <v>102</v>
      </c>
    </row>
    <row r="19" spans="1:14" s="11" customFormat="1" ht="16.8">
      <c r="A19" s="11" t="s">
        <v>331</v>
      </c>
    </row>
    <row r="20" spans="1:14">
      <c r="C20" s="5"/>
      <c r="D20" s="5"/>
      <c r="E20" s="5"/>
      <c r="F20" s="5"/>
      <c r="G20" s="5"/>
      <c r="H20" s="5"/>
      <c r="I20" s="5"/>
      <c r="J20" s="5"/>
      <c r="K20" s="5"/>
    </row>
    <row r="21" spans="1:14">
      <c r="C21" s="5"/>
      <c r="D21" s="5"/>
      <c r="E21" s="5"/>
      <c r="F21" s="5"/>
      <c r="G21" s="5"/>
      <c r="H21" s="5"/>
      <c r="I21" s="5"/>
      <c r="J21" s="5"/>
      <c r="K21" s="5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5162-378E-4C4F-AF7F-49F7BBF65C7C}">
  <dimension ref="A1:X38"/>
  <sheetViews>
    <sheetView workbookViewId="0">
      <selection activeCell="B2" sqref="B2:K2"/>
    </sheetView>
  </sheetViews>
  <sheetFormatPr defaultColWidth="9" defaultRowHeight="13.8"/>
  <cols>
    <col min="1" max="1" width="9" style="21"/>
    <col min="2" max="16" width="9.109375" style="21" bestFit="1" customWidth="1"/>
    <col min="17" max="17" width="9.44140625" style="21" bestFit="1" customWidth="1"/>
    <col min="18" max="21" width="9.109375" style="21" bestFit="1" customWidth="1"/>
    <col min="22" max="22" width="9.44140625" style="21" bestFit="1" customWidth="1"/>
    <col min="23" max="24" width="9.109375" style="21" bestFit="1" customWidth="1"/>
    <col min="25" max="16384" width="9" style="21"/>
  </cols>
  <sheetData>
    <row r="1" spans="1:24">
      <c r="A1" s="21" t="s">
        <v>343</v>
      </c>
      <c r="R1" s="6"/>
      <c r="S1" s="6"/>
      <c r="T1" s="6"/>
      <c r="U1" s="6"/>
      <c r="V1" s="6"/>
      <c r="W1" s="6"/>
      <c r="X1" s="6"/>
    </row>
    <row r="2" spans="1:24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21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4">
      <c r="A3" s="21" t="s">
        <v>730</v>
      </c>
      <c r="B3" s="43">
        <v>39.731999999999999</v>
      </c>
      <c r="C3" s="43">
        <v>12.712999999999999</v>
      </c>
      <c r="D3" s="43">
        <v>46.707999999999998</v>
      </c>
      <c r="E3" s="43">
        <v>0.127</v>
      </c>
      <c r="F3" s="43">
        <v>2.1000000000000001E-2</v>
      </c>
      <c r="G3" s="43">
        <v>6.0000000000000001E-3</v>
      </c>
      <c r="H3" s="43">
        <v>0.249</v>
      </c>
      <c r="I3" s="43">
        <v>4.2000000000000003E-2</v>
      </c>
      <c r="J3" s="43">
        <v>0.29799999999999999</v>
      </c>
      <c r="K3" s="43">
        <v>1.4E-2</v>
      </c>
      <c r="L3" s="42">
        <f t="shared" ref="L3:L28" si="0">SUM(B3:K3)</f>
        <v>99.909999999999982</v>
      </c>
      <c r="M3" s="2">
        <f t="shared" ref="M3:M28" si="1">(D3/40.32)*100/((D3/40.32)+(C3/71.85))</f>
        <v>86.749890649176152</v>
      </c>
      <c r="N3" s="36">
        <f t="shared" ref="N3:N28" si="2">E3*10000/74.41*58.71</f>
        <v>1002.0387044752049</v>
      </c>
      <c r="O3" s="36">
        <f t="shared" ref="O3:O28" si="3">H3*10000/70.94*54.94</f>
        <v>1928.3986467437269</v>
      </c>
      <c r="P3" s="37">
        <v>0</v>
      </c>
      <c r="Q3" s="36">
        <f t="shared" ref="Q3:Q28" si="4">10000*28.08*B3/(60.08)</f>
        <v>185698.16245006656</v>
      </c>
      <c r="R3" s="39">
        <f>2*26.98*10000*K3/101.96</f>
        <v>74.09180070615929</v>
      </c>
      <c r="S3" s="39">
        <f>2*51.996*10000*F3/151.99</f>
        <v>143.68261069807224</v>
      </c>
      <c r="T3" s="39">
        <f t="shared" ref="T3:T4" si="5">55.84*10000*C3/71.84</f>
        <v>98815.968819599089</v>
      </c>
      <c r="U3" s="39">
        <f t="shared" ref="U3:U4" si="6">54.94*10000*H3/70.94</f>
        <v>1928.3986467437273</v>
      </c>
      <c r="V3" s="39">
        <f t="shared" ref="V3:V4" si="7">24.3*10000*D3/40.3</f>
        <v>281638.80893300253</v>
      </c>
      <c r="W3" s="39">
        <f t="shared" ref="W3:W4" si="8">40.078*10000*J3/56.078</f>
        <v>2129.755697421449</v>
      </c>
      <c r="X3" s="39">
        <f t="shared" ref="X3:X4" si="9">58.69*10000*E3/74.69</f>
        <v>997.94216093185173</v>
      </c>
    </row>
    <row r="4" spans="1:24">
      <c r="A4" s="21" t="s">
        <v>729</v>
      </c>
      <c r="B4" s="43">
        <v>39.716000000000001</v>
      </c>
      <c r="C4" s="43">
        <v>12.782999999999999</v>
      </c>
      <c r="D4" s="43">
        <v>46.634999999999998</v>
      </c>
      <c r="E4" s="43">
        <v>0.13</v>
      </c>
      <c r="F4" s="43">
        <v>2.3E-2</v>
      </c>
      <c r="G4" s="43">
        <v>0</v>
      </c>
      <c r="H4" s="43">
        <v>0.248</v>
      </c>
      <c r="I4" s="43">
        <v>4.1000000000000002E-2</v>
      </c>
      <c r="J4" s="43">
        <v>0.28599999999999998</v>
      </c>
      <c r="K4" s="43">
        <v>1.0999999999999999E-2</v>
      </c>
      <c r="L4" s="42">
        <f t="shared" si="0"/>
        <v>99.87299999999999</v>
      </c>
      <c r="M4" s="2">
        <f t="shared" si="1"/>
        <v>86.668584550911646</v>
      </c>
      <c r="N4" s="36">
        <f t="shared" si="2"/>
        <v>1025.7089100927294</v>
      </c>
      <c r="O4" s="36">
        <f t="shared" si="3"/>
        <v>1920.6540738652384</v>
      </c>
      <c r="P4" s="37">
        <v>5</v>
      </c>
      <c r="Q4" s="36">
        <f t="shared" si="4"/>
        <v>185623.38215712385</v>
      </c>
      <c r="R4" s="39">
        <f t="shared" ref="R4" si="10">2*26.98*10000*K4/101.96</f>
        <v>58.214986269125149</v>
      </c>
      <c r="S4" s="39">
        <f t="shared" ref="S4" si="11">2*51.996*10000*F4/151.99</f>
        <v>157.36666885979341</v>
      </c>
      <c r="T4" s="39">
        <f t="shared" si="5"/>
        <v>99360.066815144746</v>
      </c>
      <c r="U4" s="39">
        <f t="shared" si="6"/>
        <v>1920.6540738652384</v>
      </c>
      <c r="V4" s="39">
        <f t="shared" si="7"/>
        <v>281198.63523573201</v>
      </c>
      <c r="W4" s="39">
        <f t="shared" si="8"/>
        <v>2043.9937230286387</v>
      </c>
      <c r="X4" s="39">
        <f t="shared" si="9"/>
        <v>1021.5155978042576</v>
      </c>
    </row>
    <row r="5" spans="1:24">
      <c r="A5" s="21" t="s">
        <v>728</v>
      </c>
      <c r="B5" s="43">
        <v>39.915999999999997</v>
      </c>
      <c r="C5" s="43">
        <v>12.67</v>
      </c>
      <c r="D5" s="43">
        <v>46.652999999999999</v>
      </c>
      <c r="E5" s="43">
        <v>0.129</v>
      </c>
      <c r="F5" s="43">
        <v>2.3E-2</v>
      </c>
      <c r="G5" s="43">
        <v>0</v>
      </c>
      <c r="H5" s="43">
        <v>0.24399999999999999</v>
      </c>
      <c r="I5" s="43">
        <v>4.2999999999999997E-2</v>
      </c>
      <c r="J5" s="43">
        <v>0.28399999999999997</v>
      </c>
      <c r="K5" s="43">
        <v>1.2E-2</v>
      </c>
      <c r="L5" s="42">
        <f t="shared" si="0"/>
        <v>99.974000000000018</v>
      </c>
      <c r="M5" s="2">
        <f t="shared" si="1"/>
        <v>86.775271339854882</v>
      </c>
      <c r="N5" s="36">
        <f t="shared" si="2"/>
        <v>1017.8188415535546</v>
      </c>
      <c r="O5" s="36">
        <f t="shared" si="3"/>
        <v>1889.6757823512826</v>
      </c>
      <c r="P5" s="37">
        <v>10</v>
      </c>
      <c r="Q5" s="36">
        <f t="shared" si="4"/>
        <v>186558.13581890811</v>
      </c>
      <c r="R5" s="39">
        <f>2*26.98*10000*K5/101.96</f>
        <v>63.507257748136524</v>
      </c>
      <c r="S5" s="39">
        <f>2*51.996*10000*F5/151.99</f>
        <v>157.36666885979341</v>
      </c>
      <c r="T5" s="39">
        <f>55.84*10000*C5/71.84</f>
        <v>98481.737193763911</v>
      </c>
      <c r="U5" s="39">
        <f>54.94*10000*H5/70.94</f>
        <v>1889.6757823512828</v>
      </c>
      <c r="V5" s="39">
        <f>24.3*10000*D5/40.3</f>
        <v>281307.1712158809</v>
      </c>
      <c r="W5" s="39">
        <f>40.078*10000*J5/56.078</f>
        <v>2029.700060629837</v>
      </c>
      <c r="X5" s="39">
        <f>58.69*10000*E5/74.69</f>
        <v>1013.6577855134557</v>
      </c>
    </row>
    <row r="6" spans="1:24">
      <c r="A6" s="21" t="s">
        <v>727</v>
      </c>
      <c r="B6" s="43">
        <v>39.731000000000002</v>
      </c>
      <c r="C6" s="43">
        <v>12.4</v>
      </c>
      <c r="D6" s="43">
        <v>46.976999999999997</v>
      </c>
      <c r="E6" s="43">
        <v>0.13100000000000001</v>
      </c>
      <c r="F6" s="43">
        <v>2.5000000000000001E-2</v>
      </c>
      <c r="G6" s="43">
        <v>0</v>
      </c>
      <c r="H6" s="43">
        <v>0.24199999999999999</v>
      </c>
      <c r="I6" s="43">
        <v>4.2000000000000003E-2</v>
      </c>
      <c r="J6" s="43">
        <v>0.27600000000000002</v>
      </c>
      <c r="K6" s="43">
        <v>1.2999999999999999E-2</v>
      </c>
      <c r="L6" s="42">
        <f t="shared" si="0"/>
        <v>99.837000000000018</v>
      </c>
      <c r="M6" s="2">
        <f t="shared" si="1"/>
        <v>87.09848379547779</v>
      </c>
      <c r="N6" s="36">
        <f t="shared" si="2"/>
        <v>1033.5989786319044</v>
      </c>
      <c r="O6" s="36">
        <f t="shared" si="3"/>
        <v>1874.1866365943051</v>
      </c>
      <c r="P6" s="37">
        <v>15</v>
      </c>
      <c r="Q6" s="36">
        <f t="shared" si="4"/>
        <v>185693.48868175768</v>
      </c>
      <c r="R6" s="39">
        <f t="shared" ref="R6:R28" si="12">2*26.98*10000*K6/101.96</f>
        <v>68.7995292271479</v>
      </c>
      <c r="S6" s="39">
        <f t="shared" ref="S6:S28" si="13">2*51.996*10000*F6/151.99</f>
        <v>171.05072702151458</v>
      </c>
      <c r="T6" s="39">
        <f t="shared" ref="T6:T28" si="14">55.84*10000*C6/71.84</f>
        <v>96383.073496659243</v>
      </c>
      <c r="U6" s="39">
        <f t="shared" ref="U6:U28" si="15">54.94*10000*H6/70.94</f>
        <v>1874.1866365943049</v>
      </c>
      <c r="V6" s="39">
        <f t="shared" ref="V6:V28" si="16">24.3*10000*D6/40.3</f>
        <v>283260.81885856081</v>
      </c>
      <c r="W6" s="39">
        <f t="shared" ref="W6:W28" si="17">40.078*10000*J6/56.078</f>
        <v>1972.5254110346307</v>
      </c>
      <c r="X6" s="39">
        <f t="shared" ref="X6:X28" si="18">58.69*10000*E6/74.69</f>
        <v>1029.3734100950596</v>
      </c>
    </row>
    <row r="7" spans="1:24">
      <c r="A7" s="21" t="s">
        <v>726</v>
      </c>
      <c r="B7" s="43">
        <v>39.81</v>
      </c>
      <c r="C7" s="43">
        <v>12.58</v>
      </c>
      <c r="D7" s="43">
        <v>47.009</v>
      </c>
      <c r="E7" s="43">
        <v>0.13600000000000001</v>
      </c>
      <c r="F7" s="43">
        <v>2.1999999999999999E-2</v>
      </c>
      <c r="G7" s="43">
        <v>4.0000000000000001E-3</v>
      </c>
      <c r="H7" s="43">
        <v>0.24</v>
      </c>
      <c r="I7" s="43">
        <v>4.2999999999999997E-2</v>
      </c>
      <c r="J7" s="43">
        <v>0.26900000000000002</v>
      </c>
      <c r="K7" s="43">
        <v>1.2E-2</v>
      </c>
      <c r="L7" s="42">
        <f t="shared" si="0"/>
        <v>100.12500000000001</v>
      </c>
      <c r="M7" s="2">
        <f t="shared" si="1"/>
        <v>86.943402622861313</v>
      </c>
      <c r="N7" s="36">
        <f t="shared" si="2"/>
        <v>1073.0493213277787</v>
      </c>
      <c r="O7" s="36">
        <f t="shared" si="3"/>
        <v>1858.6974908373272</v>
      </c>
      <c r="P7" s="37">
        <v>20</v>
      </c>
      <c r="Q7" s="36">
        <f t="shared" si="4"/>
        <v>186062.71637816247</v>
      </c>
      <c r="R7" s="39">
        <f t="shared" si="12"/>
        <v>63.507257748136524</v>
      </c>
      <c r="S7" s="39">
        <f t="shared" si="13"/>
        <v>150.52463977893279</v>
      </c>
      <c r="T7" s="39">
        <f t="shared" si="14"/>
        <v>97782.18262806235</v>
      </c>
      <c r="U7" s="39">
        <f t="shared" si="15"/>
        <v>1858.6974908373275</v>
      </c>
      <c r="V7" s="39">
        <f t="shared" si="16"/>
        <v>283453.77171215881</v>
      </c>
      <c r="W7" s="39">
        <f t="shared" si="17"/>
        <v>1922.4975926388247</v>
      </c>
      <c r="X7" s="39">
        <f t="shared" si="18"/>
        <v>1068.6624715490696</v>
      </c>
    </row>
    <row r="8" spans="1:24">
      <c r="A8" s="21" t="s">
        <v>725</v>
      </c>
      <c r="B8" s="43">
        <v>39.993000000000002</v>
      </c>
      <c r="C8" s="43">
        <v>12.25</v>
      </c>
      <c r="D8" s="43">
        <v>46.972000000000001</v>
      </c>
      <c r="E8" s="43">
        <v>0.13300000000000001</v>
      </c>
      <c r="F8" s="43">
        <v>2.5999999999999999E-2</v>
      </c>
      <c r="G8" s="43">
        <v>1E-3</v>
      </c>
      <c r="H8" s="43">
        <v>0.23699999999999999</v>
      </c>
      <c r="I8" s="43">
        <v>3.9E-2</v>
      </c>
      <c r="J8" s="43">
        <v>0.27100000000000002</v>
      </c>
      <c r="K8" s="43">
        <v>1.2999999999999999E-2</v>
      </c>
      <c r="L8" s="42">
        <f t="shared" si="0"/>
        <v>99.935000000000002</v>
      </c>
      <c r="M8" s="2">
        <f t="shared" si="1"/>
        <v>87.23344267308633</v>
      </c>
      <c r="N8" s="36">
        <f t="shared" si="2"/>
        <v>1049.3791157102542</v>
      </c>
      <c r="O8" s="36">
        <f t="shared" si="3"/>
        <v>1835.4637722018608</v>
      </c>
      <c r="P8" s="37">
        <v>25</v>
      </c>
      <c r="Q8" s="36">
        <f t="shared" si="4"/>
        <v>186918.0159786951</v>
      </c>
      <c r="R8" s="39">
        <f t="shared" si="12"/>
        <v>68.7995292271479</v>
      </c>
      <c r="S8" s="39">
        <f t="shared" si="13"/>
        <v>177.89275610237513</v>
      </c>
      <c r="T8" s="39">
        <f t="shared" si="14"/>
        <v>95217.14922048997</v>
      </c>
      <c r="U8" s="39">
        <f t="shared" si="15"/>
        <v>1835.4637722018606</v>
      </c>
      <c r="V8" s="39">
        <f t="shared" si="16"/>
        <v>283230.66997518612</v>
      </c>
      <c r="W8" s="39">
        <f t="shared" si="17"/>
        <v>1936.7912550376263</v>
      </c>
      <c r="X8" s="39">
        <f t="shared" si="18"/>
        <v>1045.0890346766635</v>
      </c>
    </row>
    <row r="9" spans="1:24">
      <c r="A9" s="21" t="s">
        <v>724</v>
      </c>
      <c r="B9" s="43">
        <v>39.877000000000002</v>
      </c>
      <c r="C9" s="43">
        <v>12.103999999999999</v>
      </c>
      <c r="D9" s="43">
        <v>47.615000000000002</v>
      </c>
      <c r="E9" s="43">
        <v>0.154</v>
      </c>
      <c r="F9" s="43">
        <v>2.8000000000000001E-2</v>
      </c>
      <c r="G9" s="43">
        <v>2.1000000000000001E-2</v>
      </c>
      <c r="H9" s="43">
        <v>0.23499999999999999</v>
      </c>
      <c r="I9" s="43">
        <v>0.04</v>
      </c>
      <c r="J9" s="43">
        <v>0.26500000000000001</v>
      </c>
      <c r="K9" s="43">
        <v>1.2E-2</v>
      </c>
      <c r="L9" s="42">
        <f t="shared" si="0"/>
        <v>100.35100000000001</v>
      </c>
      <c r="M9" s="2">
        <f t="shared" si="1"/>
        <v>87.515683600059845</v>
      </c>
      <c r="N9" s="36">
        <f t="shared" si="2"/>
        <v>1215.0705550329258</v>
      </c>
      <c r="O9" s="36">
        <f t="shared" si="3"/>
        <v>1819.9746264448829</v>
      </c>
      <c r="P9" s="37">
        <v>30</v>
      </c>
      <c r="Q9" s="36">
        <f t="shared" si="4"/>
        <v>186375.85885486021</v>
      </c>
      <c r="R9" s="39">
        <f t="shared" si="12"/>
        <v>63.507257748136524</v>
      </c>
      <c r="S9" s="39">
        <f t="shared" si="13"/>
        <v>191.57681426409633</v>
      </c>
      <c r="T9" s="39">
        <f t="shared" si="14"/>
        <v>94082.316258351886</v>
      </c>
      <c r="U9" s="39">
        <f t="shared" si="15"/>
        <v>1819.9746264448829</v>
      </c>
      <c r="V9" s="39">
        <f t="shared" si="16"/>
        <v>287107.81637717126</v>
      </c>
      <c r="W9" s="39">
        <f t="shared" si="17"/>
        <v>1893.9102678412214</v>
      </c>
      <c r="X9" s="39">
        <f t="shared" si="18"/>
        <v>1210.1030927835052</v>
      </c>
    </row>
    <row r="10" spans="1:24">
      <c r="A10" s="21" t="s">
        <v>278</v>
      </c>
      <c r="B10" s="43">
        <v>39.862000000000002</v>
      </c>
      <c r="C10" s="43">
        <v>11.991</v>
      </c>
      <c r="D10" s="43">
        <v>47.698999999999998</v>
      </c>
      <c r="E10" s="43">
        <v>0.154</v>
      </c>
      <c r="F10" s="43">
        <v>0.03</v>
      </c>
      <c r="G10" s="43">
        <v>0</v>
      </c>
      <c r="H10" s="43">
        <v>0.22800000000000001</v>
      </c>
      <c r="I10" s="43">
        <v>0.04</v>
      </c>
      <c r="J10" s="43">
        <v>0.26400000000000001</v>
      </c>
      <c r="K10" s="43">
        <v>1.2999999999999999E-2</v>
      </c>
      <c r="L10" s="42">
        <f t="shared" si="0"/>
        <v>100.28099999999999</v>
      </c>
      <c r="M10" s="2">
        <f t="shared" si="1"/>
        <v>87.636912364449302</v>
      </c>
      <c r="N10" s="36">
        <f t="shared" si="2"/>
        <v>1215.0705550329258</v>
      </c>
      <c r="O10" s="36">
        <f t="shared" si="3"/>
        <v>1765.7626162954609</v>
      </c>
      <c r="P10" s="37">
        <v>35</v>
      </c>
      <c r="Q10" s="36">
        <f t="shared" si="4"/>
        <v>186305.75233022636</v>
      </c>
      <c r="R10" s="39">
        <f t="shared" si="12"/>
        <v>68.7995292271479</v>
      </c>
      <c r="S10" s="39">
        <f t="shared" si="13"/>
        <v>205.26087242581747</v>
      </c>
      <c r="T10" s="39">
        <f t="shared" si="14"/>
        <v>93203.986636971036</v>
      </c>
      <c r="U10" s="39">
        <f t="shared" si="15"/>
        <v>1765.7626162954612</v>
      </c>
      <c r="V10" s="39">
        <f t="shared" si="16"/>
        <v>287614.31761786604</v>
      </c>
      <c r="W10" s="39">
        <f t="shared" si="17"/>
        <v>1886.7634366418208</v>
      </c>
      <c r="X10" s="39">
        <f t="shared" si="18"/>
        <v>1210.1030927835052</v>
      </c>
    </row>
    <row r="11" spans="1:24">
      <c r="A11" s="21" t="s">
        <v>279</v>
      </c>
      <c r="B11" s="43">
        <v>39.999000000000002</v>
      </c>
      <c r="C11" s="43">
        <v>11.836</v>
      </c>
      <c r="D11" s="43">
        <v>48.174999999999997</v>
      </c>
      <c r="E11" s="43">
        <v>0.16200000000000001</v>
      </c>
      <c r="F11" s="43">
        <v>0.03</v>
      </c>
      <c r="G11" s="43">
        <v>1.2999999999999999E-2</v>
      </c>
      <c r="H11" s="43">
        <v>0.224</v>
      </c>
      <c r="I11" s="43">
        <v>0.04</v>
      </c>
      <c r="J11" s="43">
        <v>0.26400000000000001</v>
      </c>
      <c r="K11" s="43">
        <v>1.0999999999999999E-2</v>
      </c>
      <c r="L11" s="42">
        <f t="shared" si="0"/>
        <v>100.754</v>
      </c>
      <c r="M11" s="2">
        <f t="shared" si="1"/>
        <v>87.883324884013959</v>
      </c>
      <c r="N11" s="36">
        <f t="shared" si="2"/>
        <v>1278.1911033463246</v>
      </c>
      <c r="O11" s="36">
        <f t="shared" si="3"/>
        <v>1734.7843247815056</v>
      </c>
      <c r="P11" s="37">
        <v>40</v>
      </c>
      <c r="Q11" s="36">
        <f t="shared" si="4"/>
        <v>186946.05858854862</v>
      </c>
      <c r="R11" s="39">
        <f t="shared" si="12"/>
        <v>58.214986269125149</v>
      </c>
      <c r="S11" s="39">
        <f t="shared" si="13"/>
        <v>205.26087242581747</v>
      </c>
      <c r="T11" s="39">
        <f t="shared" si="14"/>
        <v>91999.198218262813</v>
      </c>
      <c r="U11" s="39">
        <f t="shared" si="15"/>
        <v>1734.7843247815056</v>
      </c>
      <c r="V11" s="39">
        <f t="shared" si="16"/>
        <v>290484.49131513649</v>
      </c>
      <c r="W11" s="39">
        <f t="shared" si="17"/>
        <v>1886.7634366418208</v>
      </c>
      <c r="X11" s="39">
        <f t="shared" si="18"/>
        <v>1272.965591109921</v>
      </c>
    </row>
    <row r="12" spans="1:24">
      <c r="A12" s="21" t="s">
        <v>280</v>
      </c>
      <c r="B12" s="43">
        <v>39.987000000000002</v>
      </c>
      <c r="C12" s="43">
        <v>11.590999999999999</v>
      </c>
      <c r="D12" s="43">
        <v>48.279000000000003</v>
      </c>
      <c r="E12" s="43">
        <v>0.16600000000000001</v>
      </c>
      <c r="F12" s="43">
        <v>2.5000000000000001E-2</v>
      </c>
      <c r="G12" s="43">
        <v>1.2E-2</v>
      </c>
      <c r="H12" s="43">
        <v>0.222</v>
      </c>
      <c r="I12" s="43">
        <v>3.7999999999999999E-2</v>
      </c>
      <c r="J12" s="43">
        <v>0.25900000000000001</v>
      </c>
      <c r="K12" s="43">
        <v>1.0999999999999999E-2</v>
      </c>
      <c r="L12" s="42">
        <f t="shared" si="0"/>
        <v>100.58999999999999</v>
      </c>
      <c r="M12" s="2">
        <f t="shared" si="1"/>
        <v>88.126881723527916</v>
      </c>
      <c r="N12" s="36">
        <f t="shared" si="2"/>
        <v>1309.7513775030238</v>
      </c>
      <c r="O12" s="36">
        <f t="shared" si="3"/>
        <v>1719.2951790245279</v>
      </c>
      <c r="P12" s="37">
        <v>45</v>
      </c>
      <c r="Q12" s="36">
        <f t="shared" si="4"/>
        <v>186889.97336884154</v>
      </c>
      <c r="R12" s="39">
        <f t="shared" si="12"/>
        <v>58.214986269125149</v>
      </c>
      <c r="S12" s="39">
        <f t="shared" si="13"/>
        <v>171.05072702151458</v>
      </c>
      <c r="T12" s="39">
        <f t="shared" si="14"/>
        <v>90094.855233852999</v>
      </c>
      <c r="U12" s="39">
        <f t="shared" si="15"/>
        <v>1719.2951790245279</v>
      </c>
      <c r="V12" s="39">
        <f t="shared" si="16"/>
        <v>291111.58808933006</v>
      </c>
      <c r="W12" s="39">
        <f t="shared" si="17"/>
        <v>1851.0292806448165</v>
      </c>
      <c r="X12" s="39">
        <f t="shared" si="18"/>
        <v>1304.3968402731291</v>
      </c>
    </row>
    <row r="13" spans="1:24">
      <c r="A13" s="21" t="s">
        <v>281</v>
      </c>
      <c r="B13" s="43">
        <v>39.923000000000002</v>
      </c>
      <c r="C13" s="43">
        <v>11.609</v>
      </c>
      <c r="D13" s="43">
        <v>48.173000000000002</v>
      </c>
      <c r="E13" s="43">
        <v>0.16300000000000001</v>
      </c>
      <c r="F13" s="43">
        <v>2.5000000000000001E-2</v>
      </c>
      <c r="G13" s="43">
        <v>4.0000000000000001E-3</v>
      </c>
      <c r="H13" s="43">
        <v>0.218</v>
      </c>
      <c r="I13" s="43">
        <v>3.9E-2</v>
      </c>
      <c r="J13" s="43">
        <v>0.26100000000000001</v>
      </c>
      <c r="K13" s="43">
        <v>1.2E-2</v>
      </c>
      <c r="L13" s="42">
        <f t="shared" si="0"/>
        <v>100.42700000000002</v>
      </c>
      <c r="M13" s="2">
        <f t="shared" si="1"/>
        <v>88.08759085032375</v>
      </c>
      <c r="N13" s="36">
        <f t="shared" si="2"/>
        <v>1286.0811718854993</v>
      </c>
      <c r="O13" s="36">
        <f t="shared" si="3"/>
        <v>1688.3168875105723</v>
      </c>
      <c r="P13" s="37">
        <v>50</v>
      </c>
      <c r="Q13" s="36">
        <f t="shared" si="4"/>
        <v>186590.85219707058</v>
      </c>
      <c r="R13" s="39">
        <f t="shared" si="12"/>
        <v>63.507257748136524</v>
      </c>
      <c r="S13" s="39">
        <f t="shared" si="13"/>
        <v>171.05072702151458</v>
      </c>
      <c r="T13" s="39">
        <f t="shared" si="14"/>
        <v>90234.766146993308</v>
      </c>
      <c r="U13" s="39">
        <f t="shared" si="15"/>
        <v>1688.3168875105723</v>
      </c>
      <c r="V13" s="39">
        <f t="shared" si="16"/>
        <v>290472.43176178663</v>
      </c>
      <c r="W13" s="39">
        <f t="shared" si="17"/>
        <v>1865.3229430436179</v>
      </c>
      <c r="X13" s="39">
        <f t="shared" si="18"/>
        <v>1280.823403400723</v>
      </c>
    </row>
    <row r="14" spans="1:24">
      <c r="A14" s="21" t="s">
        <v>282</v>
      </c>
      <c r="B14" s="43">
        <v>40.076000000000001</v>
      </c>
      <c r="C14" s="43">
        <v>11.417999999999999</v>
      </c>
      <c r="D14" s="43">
        <v>48.555999999999997</v>
      </c>
      <c r="E14" s="43">
        <v>0.14299999999999999</v>
      </c>
      <c r="F14" s="43">
        <v>2.4E-2</v>
      </c>
      <c r="G14" s="43">
        <v>2E-3</v>
      </c>
      <c r="H14" s="43">
        <v>0.216</v>
      </c>
      <c r="I14" s="43">
        <v>3.7999999999999999E-2</v>
      </c>
      <c r="J14" s="43">
        <v>0.26300000000000001</v>
      </c>
      <c r="K14" s="43">
        <v>1.2E-2</v>
      </c>
      <c r="L14" s="42">
        <f t="shared" si="0"/>
        <v>100.74799999999999</v>
      </c>
      <c r="M14" s="2">
        <f t="shared" si="1"/>
        <v>88.342377925205653</v>
      </c>
      <c r="N14" s="36">
        <f t="shared" si="2"/>
        <v>1128.2798011020022</v>
      </c>
      <c r="O14" s="36">
        <f t="shared" si="3"/>
        <v>1672.8277417535946</v>
      </c>
      <c r="P14" s="37">
        <v>55</v>
      </c>
      <c r="Q14" s="36">
        <f t="shared" si="4"/>
        <v>187305.93874833558</v>
      </c>
      <c r="R14" s="39">
        <f t="shared" si="12"/>
        <v>63.507257748136524</v>
      </c>
      <c r="S14" s="39">
        <f t="shared" si="13"/>
        <v>164.20869794065399</v>
      </c>
      <c r="T14" s="39">
        <f t="shared" si="14"/>
        <v>88750.155902004437</v>
      </c>
      <c r="U14" s="39">
        <f t="shared" si="15"/>
        <v>1672.8277417535946</v>
      </c>
      <c r="V14" s="39">
        <f t="shared" si="16"/>
        <v>292781.83622828784</v>
      </c>
      <c r="W14" s="39">
        <f t="shared" si="17"/>
        <v>1879.6166054424195</v>
      </c>
      <c r="X14" s="39">
        <f t="shared" si="18"/>
        <v>1123.6671575846833</v>
      </c>
    </row>
    <row r="15" spans="1:24">
      <c r="A15" s="21" t="s">
        <v>283</v>
      </c>
      <c r="B15" s="43">
        <v>40.061999999999998</v>
      </c>
      <c r="C15" s="43">
        <v>11.061</v>
      </c>
      <c r="D15" s="43">
        <v>48.484999999999999</v>
      </c>
      <c r="E15" s="43">
        <v>0.16300000000000001</v>
      </c>
      <c r="F15" s="43">
        <v>2.7E-2</v>
      </c>
      <c r="G15" s="43">
        <v>0.01</v>
      </c>
      <c r="H15" s="43">
        <v>0.21199999999999999</v>
      </c>
      <c r="I15" s="43">
        <v>3.7999999999999999E-2</v>
      </c>
      <c r="J15" s="43">
        <v>0.25700000000000001</v>
      </c>
      <c r="K15" s="43">
        <v>1.2999999999999999E-2</v>
      </c>
      <c r="L15" s="42">
        <f t="shared" si="0"/>
        <v>100.32800000000002</v>
      </c>
      <c r="M15" s="2">
        <f t="shared" si="1"/>
        <v>88.650842787290969</v>
      </c>
      <c r="N15" s="36">
        <f t="shared" si="2"/>
        <v>1286.0811718854993</v>
      </c>
      <c r="O15" s="36">
        <f t="shared" si="3"/>
        <v>1641.8494502396391</v>
      </c>
      <c r="P15" s="37">
        <v>60</v>
      </c>
      <c r="Q15" s="36">
        <f t="shared" si="4"/>
        <v>187240.50599201064</v>
      </c>
      <c r="R15" s="39">
        <f t="shared" si="12"/>
        <v>68.7995292271479</v>
      </c>
      <c r="S15" s="39">
        <f t="shared" si="13"/>
        <v>184.73478518323572</v>
      </c>
      <c r="T15" s="39">
        <f t="shared" si="14"/>
        <v>85975.256124721607</v>
      </c>
      <c r="U15" s="39">
        <f t="shared" si="15"/>
        <v>1641.8494502396393</v>
      </c>
      <c r="V15" s="39">
        <f t="shared" si="16"/>
        <v>292353.72208436724</v>
      </c>
      <c r="W15" s="39">
        <f t="shared" si="17"/>
        <v>1836.7356182460148</v>
      </c>
      <c r="X15" s="39">
        <f t="shared" si="18"/>
        <v>1280.823403400723</v>
      </c>
    </row>
    <row r="16" spans="1:24">
      <c r="A16" s="21" t="s">
        <v>284</v>
      </c>
      <c r="B16" s="43">
        <v>40.198</v>
      </c>
      <c r="C16" s="43">
        <v>10.903</v>
      </c>
      <c r="D16" s="43">
        <v>48.945</v>
      </c>
      <c r="E16" s="43">
        <v>0.155</v>
      </c>
      <c r="F16" s="43">
        <v>3.1E-2</v>
      </c>
      <c r="G16" s="43">
        <v>0</v>
      </c>
      <c r="H16" s="43">
        <v>0.20799999999999999</v>
      </c>
      <c r="I16" s="43">
        <v>0.04</v>
      </c>
      <c r="J16" s="43">
        <v>0.252</v>
      </c>
      <c r="K16" s="43">
        <v>1.2E-2</v>
      </c>
      <c r="L16" s="42">
        <f t="shared" si="0"/>
        <v>100.744</v>
      </c>
      <c r="M16" s="2">
        <f t="shared" si="1"/>
        <v>88.888401818523079</v>
      </c>
      <c r="N16" s="36">
        <f t="shared" si="2"/>
        <v>1222.9606235721005</v>
      </c>
      <c r="O16" s="36">
        <f t="shared" si="3"/>
        <v>1610.8711587256837</v>
      </c>
      <c r="P16" s="37">
        <v>65</v>
      </c>
      <c r="Q16" s="36">
        <f t="shared" si="4"/>
        <v>187876.13848202399</v>
      </c>
      <c r="R16" s="39">
        <f t="shared" si="12"/>
        <v>63.507257748136524</v>
      </c>
      <c r="S16" s="39">
        <f t="shared" si="13"/>
        <v>212.10290150667805</v>
      </c>
      <c r="T16" s="39">
        <f t="shared" si="14"/>
        <v>84747.14922048997</v>
      </c>
      <c r="U16" s="39">
        <f t="shared" si="15"/>
        <v>1610.8711587256837</v>
      </c>
      <c r="V16" s="39">
        <f t="shared" si="16"/>
        <v>295127.41935483873</v>
      </c>
      <c r="W16" s="39">
        <f t="shared" si="17"/>
        <v>1801.0014622490105</v>
      </c>
      <c r="X16" s="39">
        <f t="shared" si="18"/>
        <v>1217.9609050743072</v>
      </c>
    </row>
    <row r="17" spans="1:24">
      <c r="A17" s="21" t="s">
        <v>285</v>
      </c>
      <c r="B17" s="43">
        <v>40.154000000000003</v>
      </c>
      <c r="C17" s="43">
        <v>10.840999999999999</v>
      </c>
      <c r="D17" s="43">
        <v>49.304000000000002</v>
      </c>
      <c r="E17" s="43">
        <v>0.17599999999999999</v>
      </c>
      <c r="F17" s="43">
        <v>2.4E-2</v>
      </c>
      <c r="G17" s="43">
        <v>6.0000000000000001E-3</v>
      </c>
      <c r="H17" s="43">
        <v>0.20100000000000001</v>
      </c>
      <c r="I17" s="43">
        <v>3.6999999999999998E-2</v>
      </c>
      <c r="J17" s="43">
        <v>0.248</v>
      </c>
      <c r="K17" s="43">
        <v>1.0999999999999999E-2</v>
      </c>
      <c r="L17" s="42">
        <f t="shared" si="0"/>
        <v>101.00200000000001</v>
      </c>
      <c r="M17" s="2">
        <f t="shared" si="1"/>
        <v>89.01625909520709</v>
      </c>
      <c r="N17" s="36">
        <f t="shared" si="2"/>
        <v>1388.6520628947724</v>
      </c>
      <c r="O17" s="36">
        <f t="shared" si="3"/>
        <v>1556.6591485762619</v>
      </c>
      <c r="P17" s="37">
        <v>75</v>
      </c>
      <c r="Q17" s="36">
        <f t="shared" si="4"/>
        <v>187670.49267643146</v>
      </c>
      <c r="R17" s="39">
        <f t="shared" si="12"/>
        <v>58.214986269125149</v>
      </c>
      <c r="S17" s="39">
        <f t="shared" si="13"/>
        <v>164.20869794065399</v>
      </c>
      <c r="T17" s="39">
        <f t="shared" si="14"/>
        <v>84265.233853006663</v>
      </c>
      <c r="U17" s="39">
        <f t="shared" si="15"/>
        <v>1556.6591485762617</v>
      </c>
      <c r="V17" s="39">
        <f t="shared" si="16"/>
        <v>297292.10918114148</v>
      </c>
      <c r="W17" s="39">
        <f t="shared" si="17"/>
        <v>1772.4141374514072</v>
      </c>
      <c r="X17" s="39">
        <f t="shared" si="18"/>
        <v>1382.9749631811487</v>
      </c>
    </row>
    <row r="18" spans="1:24">
      <c r="A18" s="21" t="s">
        <v>286</v>
      </c>
      <c r="B18" s="43">
        <v>40.393000000000001</v>
      </c>
      <c r="C18" s="43">
        <v>10.432</v>
      </c>
      <c r="D18" s="43">
        <v>49.222000000000001</v>
      </c>
      <c r="E18" s="43">
        <v>0.186</v>
      </c>
      <c r="F18" s="43">
        <v>3.2000000000000001E-2</v>
      </c>
      <c r="G18" s="43">
        <v>0</v>
      </c>
      <c r="H18" s="43">
        <v>0.19800000000000001</v>
      </c>
      <c r="I18" s="43">
        <v>3.6999999999999998E-2</v>
      </c>
      <c r="J18" s="43">
        <v>0.23899999999999999</v>
      </c>
      <c r="K18" s="43">
        <v>1.4999999999999999E-2</v>
      </c>
      <c r="L18" s="42">
        <f t="shared" si="0"/>
        <v>100.754</v>
      </c>
      <c r="M18" s="2">
        <f t="shared" si="1"/>
        <v>89.370862558340022</v>
      </c>
      <c r="N18" s="36">
        <f t="shared" si="2"/>
        <v>1467.5527482865207</v>
      </c>
      <c r="O18" s="36">
        <f t="shared" si="3"/>
        <v>1533.4254299407951</v>
      </c>
      <c r="P18" s="37">
        <v>85</v>
      </c>
      <c r="Q18" s="36">
        <f t="shared" si="4"/>
        <v>188787.52330226367</v>
      </c>
      <c r="R18" s="39">
        <f t="shared" si="12"/>
        <v>79.384072185170666</v>
      </c>
      <c r="S18" s="39">
        <f t="shared" si="13"/>
        <v>218.94493058753866</v>
      </c>
      <c r="T18" s="39">
        <f t="shared" si="14"/>
        <v>81086.146993318485</v>
      </c>
      <c r="U18" s="39">
        <f t="shared" si="15"/>
        <v>1533.4254299407953</v>
      </c>
      <c r="V18" s="39">
        <f t="shared" si="16"/>
        <v>296797.66749379656</v>
      </c>
      <c r="W18" s="39">
        <f t="shared" si="17"/>
        <v>1708.0926566567996</v>
      </c>
      <c r="X18" s="39">
        <f t="shared" si="18"/>
        <v>1461.5530860891686</v>
      </c>
    </row>
    <row r="19" spans="1:24">
      <c r="A19" s="21" t="s">
        <v>287</v>
      </c>
      <c r="B19" s="43">
        <v>40.213000000000001</v>
      </c>
      <c r="C19" s="43">
        <v>10.318</v>
      </c>
      <c r="D19" s="43">
        <v>49.466999999999999</v>
      </c>
      <c r="E19" s="43">
        <v>0.20499999999999999</v>
      </c>
      <c r="F19" s="43">
        <v>0.03</v>
      </c>
      <c r="G19" s="43">
        <v>1.6E-2</v>
      </c>
      <c r="H19" s="43">
        <v>0.19</v>
      </c>
      <c r="I19" s="43">
        <v>3.5999999999999997E-2</v>
      </c>
      <c r="J19" s="43">
        <v>0.22800000000000001</v>
      </c>
      <c r="K19" s="43">
        <v>0.01</v>
      </c>
      <c r="L19" s="42">
        <f t="shared" si="0"/>
        <v>100.71299999999999</v>
      </c>
      <c r="M19" s="2">
        <f t="shared" si="1"/>
        <v>89.521458214525552</v>
      </c>
      <c r="N19" s="36">
        <f t="shared" si="2"/>
        <v>1617.4640505308428</v>
      </c>
      <c r="O19" s="36">
        <f t="shared" si="3"/>
        <v>1471.4688469128841</v>
      </c>
      <c r="P19" s="37">
        <v>95</v>
      </c>
      <c r="Q19" s="36">
        <f t="shared" si="4"/>
        <v>187946.24500665779</v>
      </c>
      <c r="R19" s="39">
        <f t="shared" si="12"/>
        <v>52.922714790113773</v>
      </c>
      <c r="S19" s="39">
        <f t="shared" si="13"/>
        <v>205.26087242581747</v>
      </c>
      <c r="T19" s="39">
        <f t="shared" si="14"/>
        <v>80200.044543429845</v>
      </c>
      <c r="U19" s="39">
        <f t="shared" si="15"/>
        <v>1471.4688469128841</v>
      </c>
      <c r="V19" s="39">
        <f t="shared" si="16"/>
        <v>298274.96277915634</v>
      </c>
      <c r="W19" s="39">
        <f t="shared" si="17"/>
        <v>1629.4775134633903</v>
      </c>
      <c r="X19" s="39">
        <f t="shared" si="18"/>
        <v>1610.8515196144062</v>
      </c>
    </row>
    <row r="20" spans="1:24">
      <c r="A20" s="21" t="s">
        <v>288</v>
      </c>
      <c r="B20" s="43">
        <v>40.246000000000002</v>
      </c>
      <c r="C20" s="43">
        <v>9.9440000000000008</v>
      </c>
      <c r="D20" s="43">
        <v>49.825000000000003</v>
      </c>
      <c r="E20" s="43">
        <v>0.22900000000000001</v>
      </c>
      <c r="F20" s="43">
        <v>3.6999999999999998E-2</v>
      </c>
      <c r="G20" s="43">
        <v>7.0000000000000001E-3</v>
      </c>
      <c r="H20" s="43">
        <v>0.186</v>
      </c>
      <c r="I20" s="43">
        <v>3.6999999999999998E-2</v>
      </c>
      <c r="J20" s="43">
        <v>0.224</v>
      </c>
      <c r="K20" s="43">
        <v>1.4999999999999999E-2</v>
      </c>
      <c r="L20" s="42">
        <f t="shared" si="0"/>
        <v>100.75000000000004</v>
      </c>
      <c r="M20" s="2">
        <f t="shared" si="1"/>
        <v>89.928275773944023</v>
      </c>
      <c r="N20" s="36">
        <f t="shared" si="2"/>
        <v>1806.8256954710389</v>
      </c>
      <c r="O20" s="36">
        <f t="shared" si="3"/>
        <v>1440.4905553989286</v>
      </c>
      <c r="P20" s="37">
        <v>105</v>
      </c>
      <c r="Q20" s="36">
        <f t="shared" si="4"/>
        <v>188100.47936085222</v>
      </c>
      <c r="R20" s="39">
        <f t="shared" si="12"/>
        <v>79.384072185170666</v>
      </c>
      <c r="S20" s="39">
        <f t="shared" si="13"/>
        <v>253.15507599184156</v>
      </c>
      <c r="T20" s="39">
        <f t="shared" si="14"/>
        <v>77293.006681514482</v>
      </c>
      <c r="U20" s="39">
        <f t="shared" si="15"/>
        <v>1440.4905553989286</v>
      </c>
      <c r="V20" s="39">
        <f t="shared" si="16"/>
        <v>300433.62282878417</v>
      </c>
      <c r="W20" s="39">
        <f t="shared" si="17"/>
        <v>1600.890188665787</v>
      </c>
      <c r="X20" s="39">
        <f t="shared" si="18"/>
        <v>1799.4390145936538</v>
      </c>
    </row>
    <row r="21" spans="1:24">
      <c r="A21" s="21" t="s">
        <v>289</v>
      </c>
      <c r="B21" s="43">
        <v>40.338000000000001</v>
      </c>
      <c r="C21" s="43">
        <v>9.593</v>
      </c>
      <c r="D21" s="43">
        <v>49.893999999999998</v>
      </c>
      <c r="E21" s="43">
        <v>0.22800000000000001</v>
      </c>
      <c r="F21" s="43">
        <v>3.5000000000000003E-2</v>
      </c>
      <c r="G21" s="43">
        <v>2E-3</v>
      </c>
      <c r="H21" s="43">
        <v>0.184</v>
      </c>
      <c r="I21" s="43">
        <v>3.3000000000000002E-2</v>
      </c>
      <c r="J21" s="43">
        <v>0.222</v>
      </c>
      <c r="K21" s="43">
        <v>7.0000000000000001E-3</v>
      </c>
      <c r="L21" s="42">
        <f t="shared" si="0"/>
        <v>100.53599999999997</v>
      </c>
      <c r="M21" s="2">
        <f t="shared" si="1"/>
        <v>90.261290500891761</v>
      </c>
      <c r="N21" s="36">
        <f t="shared" si="2"/>
        <v>1798.9356269318641</v>
      </c>
      <c r="O21" s="36">
        <f t="shared" si="3"/>
        <v>1425.0014096419509</v>
      </c>
      <c r="P21" s="37">
        <v>115</v>
      </c>
      <c r="Q21" s="36">
        <f t="shared" si="4"/>
        <v>188530.46604527297</v>
      </c>
      <c r="R21" s="39">
        <f t="shared" si="12"/>
        <v>37.045900353079645</v>
      </c>
      <c r="S21" s="39">
        <f t="shared" si="13"/>
        <v>239.47101783012042</v>
      </c>
      <c r="T21" s="39">
        <f t="shared" si="14"/>
        <v>74564.743875278393</v>
      </c>
      <c r="U21" s="39">
        <f t="shared" si="15"/>
        <v>1425.0014096419509</v>
      </c>
      <c r="V21" s="39">
        <f t="shared" si="16"/>
        <v>300849.67741935485</v>
      </c>
      <c r="W21" s="39">
        <f t="shared" si="17"/>
        <v>1586.5965262669856</v>
      </c>
      <c r="X21" s="39">
        <f t="shared" si="18"/>
        <v>1791.581202302852</v>
      </c>
    </row>
    <row r="22" spans="1:24">
      <c r="A22" s="21" t="s">
        <v>290</v>
      </c>
      <c r="B22" s="43">
        <v>40.173000000000002</v>
      </c>
      <c r="C22" s="43">
        <v>9.7270000000000003</v>
      </c>
      <c r="D22" s="43">
        <v>49.872999999999998</v>
      </c>
      <c r="E22" s="43">
        <v>0.24199999999999999</v>
      </c>
      <c r="F22" s="43">
        <v>3.9E-2</v>
      </c>
      <c r="G22" s="43">
        <v>0</v>
      </c>
      <c r="H22" s="43">
        <v>0.18</v>
      </c>
      <c r="I22" s="43">
        <v>3.4000000000000002E-2</v>
      </c>
      <c r="J22" s="43">
        <v>0.223</v>
      </c>
      <c r="K22" s="43">
        <v>6.0000000000000001E-3</v>
      </c>
      <c r="L22" s="42">
        <f t="shared" si="0"/>
        <v>100.49700000000001</v>
      </c>
      <c r="M22" s="2">
        <f t="shared" si="1"/>
        <v>90.1349273718441</v>
      </c>
      <c r="N22" s="36">
        <f t="shared" si="2"/>
        <v>1909.3965864803117</v>
      </c>
      <c r="O22" s="36">
        <f t="shared" si="3"/>
        <v>1394.0231181279955</v>
      </c>
      <c r="P22" s="37">
        <v>125</v>
      </c>
      <c r="Q22" s="36">
        <f t="shared" si="4"/>
        <v>187759.29427430095</v>
      </c>
      <c r="R22" s="39">
        <f t="shared" si="12"/>
        <v>31.753628874068262</v>
      </c>
      <c r="S22" s="39">
        <f t="shared" si="13"/>
        <v>266.83913415356272</v>
      </c>
      <c r="T22" s="39">
        <f t="shared" si="14"/>
        <v>75606.302895322937</v>
      </c>
      <c r="U22" s="39">
        <f t="shared" si="15"/>
        <v>1394.0231181279955</v>
      </c>
      <c r="V22" s="39">
        <f t="shared" si="16"/>
        <v>300723.05210918118</v>
      </c>
      <c r="W22" s="39">
        <f t="shared" si="17"/>
        <v>1593.7433574663862</v>
      </c>
      <c r="X22" s="39">
        <f t="shared" si="18"/>
        <v>1901.5905743740793</v>
      </c>
    </row>
    <row r="23" spans="1:24">
      <c r="A23" s="21" t="s">
        <v>291</v>
      </c>
      <c r="B23" s="43">
        <v>40.281999999999996</v>
      </c>
      <c r="C23" s="43">
        <v>9.51</v>
      </c>
      <c r="D23" s="43">
        <v>50.085999999999999</v>
      </c>
      <c r="E23" s="43">
        <v>0.247</v>
      </c>
      <c r="F23" s="43">
        <v>3.6999999999999998E-2</v>
      </c>
      <c r="G23" s="43">
        <v>2E-3</v>
      </c>
      <c r="H23" s="43">
        <v>0.17499999999999999</v>
      </c>
      <c r="I23" s="43">
        <v>3.5000000000000003E-2</v>
      </c>
      <c r="J23" s="43">
        <v>0.224</v>
      </c>
      <c r="K23" s="43">
        <v>7.0000000000000001E-3</v>
      </c>
      <c r="L23" s="42">
        <f t="shared" si="0"/>
        <v>100.60499999999999</v>
      </c>
      <c r="M23" s="2">
        <f t="shared" si="1"/>
        <v>90.370883385475125</v>
      </c>
      <c r="N23" s="36">
        <f t="shared" si="2"/>
        <v>1948.846929176186</v>
      </c>
      <c r="O23" s="36">
        <f t="shared" si="3"/>
        <v>1355.3002537355512</v>
      </c>
      <c r="P23" s="37">
        <v>135</v>
      </c>
      <c r="Q23" s="36">
        <f t="shared" si="4"/>
        <v>188268.73501997336</v>
      </c>
      <c r="R23" s="39">
        <f t="shared" si="12"/>
        <v>37.045900353079645</v>
      </c>
      <c r="S23" s="39">
        <f t="shared" si="13"/>
        <v>253.15507599184156</v>
      </c>
      <c r="T23" s="39">
        <f t="shared" si="14"/>
        <v>73919.599109131406</v>
      </c>
      <c r="U23" s="39">
        <f t="shared" si="15"/>
        <v>1355.3002537355512</v>
      </c>
      <c r="V23" s="39">
        <f t="shared" si="16"/>
        <v>302007.39454094297</v>
      </c>
      <c r="W23" s="39">
        <f t="shared" si="17"/>
        <v>1600.890188665787</v>
      </c>
      <c r="X23" s="39">
        <f t="shared" si="18"/>
        <v>1940.8796358280892</v>
      </c>
    </row>
    <row r="24" spans="1:24">
      <c r="A24" s="21" t="s">
        <v>292</v>
      </c>
      <c r="B24" s="43">
        <v>40.381</v>
      </c>
      <c r="C24" s="43">
        <v>9.2910000000000004</v>
      </c>
      <c r="D24" s="43">
        <v>49.908999999999999</v>
      </c>
      <c r="E24" s="43">
        <v>0.23699999999999999</v>
      </c>
      <c r="F24" s="43">
        <v>4.1000000000000002E-2</v>
      </c>
      <c r="G24" s="43">
        <v>1.0999999999999999E-2</v>
      </c>
      <c r="H24" s="43">
        <v>0.17399999999999999</v>
      </c>
      <c r="I24" s="43">
        <v>3.4000000000000002E-2</v>
      </c>
      <c r="J24" s="43">
        <v>0.222</v>
      </c>
      <c r="K24" s="43">
        <v>8.9999999999999993E-3</v>
      </c>
      <c r="L24" s="42">
        <f t="shared" si="0"/>
        <v>100.30899999999998</v>
      </c>
      <c r="M24" s="2">
        <f t="shared" si="1"/>
        <v>90.541445579122353</v>
      </c>
      <c r="N24" s="36">
        <f t="shared" si="2"/>
        <v>1869.9462437844377</v>
      </c>
      <c r="O24" s="36">
        <f t="shared" si="3"/>
        <v>1347.5556808570623</v>
      </c>
      <c r="P24" s="37">
        <v>145</v>
      </c>
      <c r="Q24" s="36">
        <f t="shared" si="4"/>
        <v>188731.43808255662</v>
      </c>
      <c r="R24" s="39">
        <f t="shared" si="12"/>
        <v>47.63044331110239</v>
      </c>
      <c r="S24" s="39">
        <f t="shared" si="13"/>
        <v>280.52319231528389</v>
      </c>
      <c r="T24" s="39">
        <f t="shared" si="14"/>
        <v>72217.349665924281</v>
      </c>
      <c r="U24" s="39">
        <f t="shared" si="15"/>
        <v>1347.5556808570623</v>
      </c>
      <c r="V24" s="39">
        <f t="shared" si="16"/>
        <v>300940.12406947894</v>
      </c>
      <c r="W24" s="39">
        <f t="shared" si="17"/>
        <v>1586.5965262669856</v>
      </c>
      <c r="X24" s="39">
        <f t="shared" si="18"/>
        <v>1862.3015129200696</v>
      </c>
    </row>
    <row r="25" spans="1:24">
      <c r="A25" s="21" t="s">
        <v>293</v>
      </c>
      <c r="B25" s="43">
        <v>40.15</v>
      </c>
      <c r="C25" s="43">
        <v>9.06</v>
      </c>
      <c r="D25" s="43">
        <v>50.433</v>
      </c>
      <c r="E25" s="43">
        <v>0.255</v>
      </c>
      <c r="F25" s="43">
        <v>3.6999999999999998E-2</v>
      </c>
      <c r="G25" s="43">
        <v>1E-3</v>
      </c>
      <c r="H25" s="43">
        <v>0.17199999999999999</v>
      </c>
      <c r="I25" s="43">
        <v>3.4000000000000002E-2</v>
      </c>
      <c r="J25" s="43">
        <v>0.22</v>
      </c>
      <c r="K25" s="43">
        <v>1.0999999999999999E-2</v>
      </c>
      <c r="L25" s="42">
        <f t="shared" si="0"/>
        <v>100.373</v>
      </c>
      <c r="M25" s="2">
        <f t="shared" si="1"/>
        <v>90.842130378842185</v>
      </c>
      <c r="N25" s="36">
        <f t="shared" si="2"/>
        <v>2011.9674774895848</v>
      </c>
      <c r="O25" s="36">
        <f t="shared" si="3"/>
        <v>1332.0665351000844</v>
      </c>
      <c r="P25" s="37">
        <v>155</v>
      </c>
      <c r="Q25" s="36">
        <f t="shared" si="4"/>
        <v>187651.79760319574</v>
      </c>
      <c r="R25" s="39">
        <f t="shared" si="12"/>
        <v>58.214986269125149</v>
      </c>
      <c r="S25" s="39">
        <f t="shared" si="13"/>
        <v>253.15507599184156</v>
      </c>
      <c r="T25" s="39">
        <f t="shared" si="14"/>
        <v>70421.826280623602</v>
      </c>
      <c r="U25" s="39">
        <f t="shared" si="15"/>
        <v>1332.0665351000844</v>
      </c>
      <c r="V25" s="39">
        <f t="shared" si="16"/>
        <v>304099.72704714641</v>
      </c>
      <c r="W25" s="39">
        <f t="shared" si="17"/>
        <v>1572.302863868184</v>
      </c>
      <c r="X25" s="39">
        <f t="shared" si="18"/>
        <v>2003.7421341545053</v>
      </c>
    </row>
    <row r="26" spans="1:24">
      <c r="A26" s="21" t="s">
        <v>294</v>
      </c>
      <c r="B26" s="43">
        <v>40.743000000000002</v>
      </c>
      <c r="C26" s="43">
        <v>9.0370000000000008</v>
      </c>
      <c r="D26" s="43">
        <v>50.527000000000001</v>
      </c>
      <c r="E26" s="43">
        <v>0.254</v>
      </c>
      <c r="F26" s="43">
        <v>3.5999999999999997E-2</v>
      </c>
      <c r="G26" s="43">
        <v>1E-3</v>
      </c>
      <c r="H26" s="43">
        <v>0.17</v>
      </c>
      <c r="I26" s="43">
        <v>3.4000000000000002E-2</v>
      </c>
      <c r="J26" s="43">
        <v>0.22</v>
      </c>
      <c r="K26" s="43">
        <v>1.0999999999999999E-2</v>
      </c>
      <c r="L26" s="42">
        <f t="shared" si="0"/>
        <v>101.03300000000002</v>
      </c>
      <c r="M26" s="2">
        <f t="shared" si="1"/>
        <v>90.878702173516672</v>
      </c>
      <c r="N26" s="36">
        <f t="shared" si="2"/>
        <v>2004.0774089504098</v>
      </c>
      <c r="O26" s="36">
        <f t="shared" si="3"/>
        <v>1316.5773893431069</v>
      </c>
      <c r="P26" s="37">
        <v>165</v>
      </c>
      <c r="Q26" s="36">
        <f t="shared" si="4"/>
        <v>190423.34221038615</v>
      </c>
      <c r="R26" s="39">
        <f t="shared" si="12"/>
        <v>58.214986269125149</v>
      </c>
      <c r="S26" s="39">
        <f t="shared" si="13"/>
        <v>246.31304691098094</v>
      </c>
      <c r="T26" s="39">
        <f t="shared" si="14"/>
        <v>70243.051224944327</v>
      </c>
      <c r="U26" s="39">
        <f t="shared" si="15"/>
        <v>1316.5773893431069</v>
      </c>
      <c r="V26" s="39">
        <f t="shared" si="16"/>
        <v>304666.52605459059</v>
      </c>
      <c r="W26" s="39">
        <f t="shared" si="17"/>
        <v>1572.302863868184</v>
      </c>
      <c r="X26" s="39">
        <f t="shared" si="18"/>
        <v>1995.8843218637035</v>
      </c>
    </row>
    <row r="27" spans="1:24">
      <c r="A27" s="21" t="s">
        <v>295</v>
      </c>
      <c r="B27" s="43">
        <v>40.546999999999997</v>
      </c>
      <c r="C27" s="43">
        <v>8.9890000000000008</v>
      </c>
      <c r="D27" s="43">
        <v>50.381999999999998</v>
      </c>
      <c r="E27" s="43">
        <v>0.246</v>
      </c>
      <c r="F27" s="43">
        <v>3.7999999999999999E-2</v>
      </c>
      <c r="G27" s="43">
        <v>0</v>
      </c>
      <c r="H27" s="43">
        <v>0.16700000000000001</v>
      </c>
      <c r="I27" s="43">
        <v>3.2000000000000001E-2</v>
      </c>
      <c r="J27" s="43">
        <v>0.224</v>
      </c>
      <c r="K27" s="43">
        <v>1.4999999999999999E-2</v>
      </c>
      <c r="L27" s="42">
        <f t="shared" si="0"/>
        <v>100.64</v>
      </c>
      <c r="M27" s="2">
        <f t="shared" si="1"/>
        <v>90.899005353874557</v>
      </c>
      <c r="N27" s="36">
        <f t="shared" si="2"/>
        <v>1940.9568606370112</v>
      </c>
      <c r="O27" s="36">
        <f t="shared" si="3"/>
        <v>1293.3436707076403</v>
      </c>
      <c r="P27" s="37">
        <v>175</v>
      </c>
      <c r="Q27" s="36">
        <f t="shared" si="4"/>
        <v>189507.28362183756</v>
      </c>
      <c r="R27" s="39">
        <f t="shared" si="12"/>
        <v>79.384072185170666</v>
      </c>
      <c r="S27" s="39">
        <f t="shared" si="13"/>
        <v>259.99710507270214</v>
      </c>
      <c r="T27" s="39">
        <f t="shared" si="14"/>
        <v>69869.955456570155</v>
      </c>
      <c r="U27" s="39">
        <f t="shared" si="15"/>
        <v>1293.3436707076403</v>
      </c>
      <c r="V27" s="39">
        <f t="shared" si="16"/>
        <v>303792.20843672461</v>
      </c>
      <c r="W27" s="39">
        <f t="shared" si="17"/>
        <v>1600.890188665787</v>
      </c>
      <c r="X27" s="39">
        <f t="shared" si="18"/>
        <v>1933.0218235372874</v>
      </c>
    </row>
    <row r="28" spans="1:24">
      <c r="A28" s="21" t="s">
        <v>296</v>
      </c>
      <c r="B28" s="43">
        <v>40.545999999999999</v>
      </c>
      <c r="C28" s="43">
        <v>8.7390000000000008</v>
      </c>
      <c r="D28" s="43">
        <v>50.463000000000001</v>
      </c>
      <c r="E28" s="43">
        <v>0.248</v>
      </c>
      <c r="F28" s="43">
        <v>0.04</v>
      </c>
      <c r="G28" s="43">
        <v>0</v>
      </c>
      <c r="H28" s="43">
        <v>0.16300000000000001</v>
      </c>
      <c r="I28" s="43">
        <v>3.4000000000000002E-2</v>
      </c>
      <c r="J28" s="43">
        <v>0.223</v>
      </c>
      <c r="K28" s="43">
        <v>1.4999999999999999E-2</v>
      </c>
      <c r="L28" s="42">
        <f t="shared" si="0"/>
        <v>100.471</v>
      </c>
      <c r="M28" s="2">
        <f t="shared" si="1"/>
        <v>91.142644977473196</v>
      </c>
      <c r="N28" s="36">
        <f t="shared" si="2"/>
        <v>1956.7369977153608</v>
      </c>
      <c r="O28" s="36">
        <f t="shared" si="3"/>
        <v>1262.3653791936847</v>
      </c>
      <c r="P28" s="37">
        <v>185</v>
      </c>
      <c r="Q28" s="36">
        <f t="shared" si="4"/>
        <v>189502.60985352864</v>
      </c>
      <c r="R28" s="39">
        <f t="shared" si="12"/>
        <v>79.384072185170666</v>
      </c>
      <c r="S28" s="39">
        <f t="shared" si="13"/>
        <v>273.68116323442331</v>
      </c>
      <c r="T28" s="39">
        <f t="shared" si="14"/>
        <v>67926.74832962139</v>
      </c>
      <c r="U28" s="39">
        <f t="shared" si="15"/>
        <v>1262.3653791936847</v>
      </c>
      <c r="V28" s="39">
        <f t="shared" si="16"/>
        <v>304280.62034739455</v>
      </c>
      <c r="W28" s="39">
        <f t="shared" si="17"/>
        <v>1593.7433574663862</v>
      </c>
      <c r="X28" s="39">
        <f t="shared" si="18"/>
        <v>1948.7374481188917</v>
      </c>
    </row>
    <row r="29" spans="1:24">
      <c r="A29" s="21" t="s">
        <v>297</v>
      </c>
      <c r="B29" s="43">
        <v>40.468000000000004</v>
      </c>
      <c r="C29" s="43">
        <v>8.7360000000000007</v>
      </c>
      <c r="D29" s="43">
        <v>50.698</v>
      </c>
      <c r="E29" s="43">
        <v>0.24399999999999999</v>
      </c>
      <c r="F29" s="43">
        <v>0.04</v>
      </c>
      <c r="G29" s="43">
        <v>0</v>
      </c>
      <c r="H29" s="43">
        <v>0.159</v>
      </c>
      <c r="I29" s="43">
        <v>3.2000000000000001E-2</v>
      </c>
      <c r="J29" s="43">
        <v>0.223</v>
      </c>
      <c r="K29" s="43">
        <v>1.4E-2</v>
      </c>
      <c r="L29" s="42">
        <f t="shared" ref="L29:L38" si="19">SUM(B29:K29)</f>
        <v>100.61400000000002</v>
      </c>
      <c r="M29" s="2">
        <f t="shared" ref="M29:M38" si="20">(D29/40.32)*100/((D29/40.32)+(C29/71.85))</f>
        <v>91.182841069825344</v>
      </c>
      <c r="N29" s="36">
        <f t="shared" ref="N29:N38" si="21">E29*10000/74.41*58.71</f>
        <v>1925.1767235586615</v>
      </c>
      <c r="O29" s="36">
        <f t="shared" ref="O29:O38" si="22">H29*10000/70.94*54.94</f>
        <v>1231.3870876797293</v>
      </c>
      <c r="P29" s="37">
        <v>186</v>
      </c>
      <c r="Q29" s="36">
        <f t="shared" ref="Q29:Q38" si="23">10000*28.08*B29/(60.08)</f>
        <v>189138.05592543277</v>
      </c>
      <c r="R29" s="39">
        <f t="shared" ref="R29:R38" si="24">2*26.98*10000*K29/101.96</f>
        <v>74.09180070615929</v>
      </c>
      <c r="S29" s="39">
        <f t="shared" ref="S29:S38" si="25">2*51.996*10000*F29/151.99</f>
        <v>273.68116323442331</v>
      </c>
      <c r="T29" s="39">
        <f t="shared" ref="T29:T38" si="26">55.84*10000*C29/71.84</f>
        <v>67903.429844097991</v>
      </c>
      <c r="U29" s="39">
        <f t="shared" ref="U29:U38" si="27">54.94*10000*H29/70.94</f>
        <v>1231.3870876797296</v>
      </c>
      <c r="V29" s="39">
        <f t="shared" ref="V29:V38" si="28">24.3*10000*D29/40.3</f>
        <v>305697.61786600499</v>
      </c>
      <c r="W29" s="39">
        <f t="shared" ref="W29:W38" si="29">40.078*10000*J29/56.078</f>
        <v>1593.7433574663862</v>
      </c>
      <c r="X29" s="39">
        <f t="shared" ref="X29:X38" si="30">58.69*10000*E29/74.69</f>
        <v>1917.3061989556836</v>
      </c>
    </row>
    <row r="30" spans="1:24">
      <c r="A30" s="21" t="s">
        <v>298</v>
      </c>
      <c r="B30" s="43">
        <v>40.527999999999999</v>
      </c>
      <c r="C30" s="43">
        <v>8.4600000000000009</v>
      </c>
      <c r="D30" s="43">
        <v>50.506</v>
      </c>
      <c r="E30" s="43">
        <v>0.254</v>
      </c>
      <c r="F30" s="43">
        <v>4.1000000000000002E-2</v>
      </c>
      <c r="G30" s="43">
        <v>7.0000000000000001E-3</v>
      </c>
      <c r="H30" s="43">
        <v>0.156</v>
      </c>
      <c r="I30" s="43">
        <v>3.2000000000000001E-2</v>
      </c>
      <c r="J30" s="43">
        <v>0.22600000000000001</v>
      </c>
      <c r="K30" s="43">
        <v>1.4E-2</v>
      </c>
      <c r="L30" s="42">
        <f t="shared" si="19"/>
        <v>100.224</v>
      </c>
      <c r="M30" s="2">
        <f t="shared" si="20"/>
        <v>91.407799664042244</v>
      </c>
      <c r="N30" s="36">
        <f t="shared" si="21"/>
        <v>2004.0774089504098</v>
      </c>
      <c r="O30" s="36">
        <f t="shared" si="22"/>
        <v>1208.1533690442629</v>
      </c>
      <c r="P30" s="37">
        <v>187</v>
      </c>
      <c r="Q30" s="36">
        <f t="shared" si="23"/>
        <v>189418.48202396804</v>
      </c>
      <c r="R30" s="39">
        <f t="shared" si="24"/>
        <v>74.09180070615929</v>
      </c>
      <c r="S30" s="39">
        <f t="shared" si="25"/>
        <v>280.52319231528389</v>
      </c>
      <c r="T30" s="39">
        <f t="shared" si="26"/>
        <v>65758.129175946553</v>
      </c>
      <c r="U30" s="39">
        <f t="shared" si="27"/>
        <v>1208.1533690442627</v>
      </c>
      <c r="V30" s="39">
        <f t="shared" si="28"/>
        <v>304539.90074441687</v>
      </c>
      <c r="W30" s="39">
        <f t="shared" si="29"/>
        <v>1615.1838510645887</v>
      </c>
      <c r="X30" s="39">
        <f t="shared" si="30"/>
        <v>1995.8843218637035</v>
      </c>
    </row>
    <row r="31" spans="1:24">
      <c r="A31" s="21" t="s">
        <v>299</v>
      </c>
      <c r="B31" s="43">
        <v>40.326999999999998</v>
      </c>
      <c r="C31" s="43">
        <v>8.609</v>
      </c>
      <c r="D31" s="43">
        <v>51.296999999999997</v>
      </c>
      <c r="E31" s="43">
        <v>0.247</v>
      </c>
      <c r="F31" s="43">
        <v>0.04</v>
      </c>
      <c r="G31" s="43">
        <v>0</v>
      </c>
      <c r="H31" s="43">
        <v>0.159</v>
      </c>
      <c r="I31" s="43">
        <v>3.1E-2</v>
      </c>
      <c r="J31" s="43">
        <v>0.223</v>
      </c>
      <c r="K31" s="43">
        <v>1.4E-2</v>
      </c>
      <c r="L31" s="42">
        <f t="shared" si="19"/>
        <v>100.94700000000002</v>
      </c>
      <c r="M31" s="2">
        <f t="shared" si="20"/>
        <v>91.392717037674871</v>
      </c>
      <c r="N31" s="36">
        <f t="shared" si="21"/>
        <v>1948.846929176186</v>
      </c>
      <c r="O31" s="36">
        <f t="shared" si="22"/>
        <v>1231.3870876797293</v>
      </c>
      <c r="P31" s="37">
        <v>188</v>
      </c>
      <c r="Q31" s="36">
        <f t="shared" si="23"/>
        <v>188479.05459387484</v>
      </c>
      <c r="R31" s="39">
        <f t="shared" si="24"/>
        <v>74.09180070615929</v>
      </c>
      <c r="S31" s="39">
        <f t="shared" si="25"/>
        <v>273.68116323442331</v>
      </c>
      <c r="T31" s="39">
        <f t="shared" si="26"/>
        <v>66916.280623608007</v>
      </c>
      <c r="U31" s="39">
        <f t="shared" si="27"/>
        <v>1231.3870876797296</v>
      </c>
      <c r="V31" s="39">
        <f t="shared" si="28"/>
        <v>309309.45409429283</v>
      </c>
      <c r="W31" s="39">
        <f t="shared" si="29"/>
        <v>1593.7433574663862</v>
      </c>
      <c r="X31" s="39">
        <f t="shared" si="30"/>
        <v>1940.8796358280892</v>
      </c>
    </row>
    <row r="32" spans="1:24">
      <c r="A32" s="21" t="s">
        <v>300</v>
      </c>
      <c r="B32" s="43">
        <v>40.423999999999999</v>
      </c>
      <c r="C32" s="43">
        <v>8.7119999999999997</v>
      </c>
      <c r="D32" s="43">
        <v>51.006999999999998</v>
      </c>
      <c r="E32" s="43">
        <v>0.253</v>
      </c>
      <c r="F32" s="43">
        <v>4.2000000000000003E-2</v>
      </c>
      <c r="G32" s="43">
        <v>0</v>
      </c>
      <c r="H32" s="43">
        <v>0.159</v>
      </c>
      <c r="I32" s="43">
        <v>3.2000000000000001E-2</v>
      </c>
      <c r="J32" s="43">
        <v>0.22600000000000001</v>
      </c>
      <c r="K32" s="43">
        <v>1.2999999999999999E-2</v>
      </c>
      <c r="L32" s="42">
        <f t="shared" si="19"/>
        <v>100.86800000000001</v>
      </c>
      <c r="M32" s="2">
        <f t="shared" si="20"/>
        <v>91.2535539051852</v>
      </c>
      <c r="N32" s="36">
        <f t="shared" si="21"/>
        <v>1996.187340411235</v>
      </c>
      <c r="O32" s="36">
        <f t="shared" si="22"/>
        <v>1231.3870876797293</v>
      </c>
      <c r="P32" s="37">
        <v>189</v>
      </c>
      <c r="Q32" s="36">
        <f t="shared" si="23"/>
        <v>188932.41011984021</v>
      </c>
      <c r="R32" s="39">
        <f t="shared" si="24"/>
        <v>68.7995292271479</v>
      </c>
      <c r="S32" s="39">
        <f t="shared" si="25"/>
        <v>287.36522139614448</v>
      </c>
      <c r="T32" s="39">
        <f t="shared" si="26"/>
        <v>67716.881959910912</v>
      </c>
      <c r="U32" s="39">
        <f t="shared" si="27"/>
        <v>1231.3870876797296</v>
      </c>
      <c r="V32" s="39">
        <f t="shared" si="28"/>
        <v>307560.81885856081</v>
      </c>
      <c r="W32" s="39">
        <f t="shared" si="29"/>
        <v>1615.1838510645887</v>
      </c>
      <c r="X32" s="39">
        <f t="shared" si="30"/>
        <v>1988.0265095729014</v>
      </c>
    </row>
    <row r="33" spans="1:24">
      <c r="A33" s="21" t="s">
        <v>301</v>
      </c>
      <c r="B33" s="43">
        <v>40.531999999999996</v>
      </c>
      <c r="C33" s="43">
        <v>8.6579999999999995</v>
      </c>
      <c r="D33" s="43">
        <v>50.997</v>
      </c>
      <c r="E33" s="43">
        <v>0.252</v>
      </c>
      <c r="F33" s="43">
        <v>4.2000000000000003E-2</v>
      </c>
      <c r="G33" s="43">
        <v>0</v>
      </c>
      <c r="H33" s="43">
        <v>0.157</v>
      </c>
      <c r="I33" s="43">
        <v>3.3000000000000002E-2</v>
      </c>
      <c r="J33" s="43">
        <v>0.221</v>
      </c>
      <c r="K33" s="43">
        <v>1.7000000000000001E-2</v>
      </c>
      <c r="L33" s="42">
        <f t="shared" si="19"/>
        <v>100.90899999999999</v>
      </c>
      <c r="M33" s="2">
        <f t="shared" si="20"/>
        <v>91.301495452406741</v>
      </c>
      <c r="N33" s="36">
        <f t="shared" si="21"/>
        <v>1988.2972718720603</v>
      </c>
      <c r="O33" s="36">
        <f t="shared" si="22"/>
        <v>1215.8979419227517</v>
      </c>
      <c r="P33" s="37">
        <v>190</v>
      </c>
      <c r="Q33" s="36">
        <f t="shared" si="23"/>
        <v>189437.17709720373</v>
      </c>
      <c r="R33" s="39">
        <f t="shared" si="24"/>
        <v>89.968615143193418</v>
      </c>
      <c r="S33" s="39">
        <f t="shared" si="25"/>
        <v>287.36522139614448</v>
      </c>
      <c r="T33" s="39">
        <f t="shared" si="26"/>
        <v>67297.14922048997</v>
      </c>
      <c r="U33" s="39">
        <f t="shared" si="27"/>
        <v>1215.8979419227517</v>
      </c>
      <c r="V33" s="39">
        <f t="shared" si="28"/>
        <v>307500.52109181142</v>
      </c>
      <c r="W33" s="39">
        <f t="shared" si="29"/>
        <v>1579.4496950675848</v>
      </c>
      <c r="X33" s="39">
        <f t="shared" si="30"/>
        <v>1980.1686972820992</v>
      </c>
    </row>
    <row r="34" spans="1:24">
      <c r="A34" s="21" t="s">
        <v>302</v>
      </c>
      <c r="B34" s="43">
        <v>40.606999999999999</v>
      </c>
      <c r="C34" s="43">
        <v>8.42</v>
      </c>
      <c r="D34" s="43">
        <v>50.951000000000001</v>
      </c>
      <c r="E34" s="43">
        <v>0.24199999999999999</v>
      </c>
      <c r="F34" s="43">
        <v>4.2000000000000003E-2</v>
      </c>
      <c r="G34" s="43">
        <v>0</v>
      </c>
      <c r="H34" s="43">
        <v>0.158</v>
      </c>
      <c r="I34" s="43">
        <v>3.3000000000000002E-2</v>
      </c>
      <c r="J34" s="43">
        <v>0.22800000000000001</v>
      </c>
      <c r="K34" s="43">
        <v>1.7000000000000001E-2</v>
      </c>
      <c r="L34" s="42">
        <f t="shared" si="19"/>
        <v>100.69800000000001</v>
      </c>
      <c r="M34" s="2">
        <f t="shared" si="20"/>
        <v>91.513326890104835</v>
      </c>
      <c r="N34" s="36">
        <f t="shared" si="21"/>
        <v>1909.3965864803117</v>
      </c>
      <c r="O34" s="36">
        <f t="shared" si="22"/>
        <v>1223.6425148012406</v>
      </c>
      <c r="P34" s="37">
        <v>191</v>
      </c>
      <c r="Q34" s="36">
        <f t="shared" si="23"/>
        <v>189787.70972037283</v>
      </c>
      <c r="R34" s="39">
        <f t="shared" si="24"/>
        <v>89.968615143193418</v>
      </c>
      <c r="S34" s="39">
        <f t="shared" si="25"/>
        <v>287.36522139614448</v>
      </c>
      <c r="T34" s="39">
        <f t="shared" si="26"/>
        <v>65447.216035634738</v>
      </c>
      <c r="U34" s="39">
        <f t="shared" si="27"/>
        <v>1223.6425148012404</v>
      </c>
      <c r="V34" s="39">
        <f t="shared" si="28"/>
        <v>307223.15136476432</v>
      </c>
      <c r="W34" s="39">
        <f t="shared" si="29"/>
        <v>1629.4775134633903</v>
      </c>
      <c r="X34" s="39">
        <f t="shared" si="30"/>
        <v>1901.5905743740793</v>
      </c>
    </row>
    <row r="35" spans="1:24">
      <c r="A35" s="21" t="s">
        <v>303</v>
      </c>
      <c r="B35" s="43">
        <v>40.588000000000001</v>
      </c>
      <c r="C35" s="43">
        <v>8.51</v>
      </c>
      <c r="D35" s="43">
        <v>51.268999999999998</v>
      </c>
      <c r="E35" s="43">
        <v>0.251</v>
      </c>
      <c r="F35" s="43">
        <v>0.04</v>
      </c>
      <c r="G35" s="43">
        <v>1E-3</v>
      </c>
      <c r="H35" s="43">
        <v>0.159</v>
      </c>
      <c r="I35" s="43">
        <v>3.3000000000000002E-2</v>
      </c>
      <c r="J35" s="43">
        <v>0.223</v>
      </c>
      <c r="K35" s="43">
        <v>1.2999999999999999E-2</v>
      </c>
      <c r="L35" s="42">
        <f t="shared" si="19"/>
        <v>101.08700000000002</v>
      </c>
      <c r="M35" s="2">
        <f t="shared" si="20"/>
        <v>91.479012427445966</v>
      </c>
      <c r="N35" s="36">
        <f t="shared" si="21"/>
        <v>1980.4072033328853</v>
      </c>
      <c r="O35" s="36">
        <f t="shared" si="22"/>
        <v>1231.3870876797293</v>
      </c>
      <c r="P35" s="37">
        <v>192</v>
      </c>
      <c r="Q35" s="36">
        <f t="shared" si="23"/>
        <v>189698.90812250334</v>
      </c>
      <c r="R35" s="39">
        <f t="shared" si="24"/>
        <v>68.7995292271479</v>
      </c>
      <c r="S35" s="39">
        <f t="shared" si="25"/>
        <v>273.68116323442331</v>
      </c>
      <c r="T35" s="39">
        <f t="shared" si="26"/>
        <v>66146.770601336306</v>
      </c>
      <c r="U35" s="39">
        <f t="shared" si="27"/>
        <v>1231.3870876797296</v>
      </c>
      <c r="V35" s="39">
        <f t="shared" si="28"/>
        <v>309140.62034739455</v>
      </c>
      <c r="W35" s="39">
        <f t="shared" si="29"/>
        <v>1593.7433574663862</v>
      </c>
      <c r="X35" s="39">
        <f t="shared" si="30"/>
        <v>1972.3108849912974</v>
      </c>
    </row>
    <row r="36" spans="1:24">
      <c r="A36" s="21" t="s">
        <v>304</v>
      </c>
      <c r="B36" s="43">
        <v>40.796999999999997</v>
      </c>
      <c r="C36" s="43">
        <v>8.5540000000000003</v>
      </c>
      <c r="D36" s="43">
        <v>51.031999999999996</v>
      </c>
      <c r="E36" s="43">
        <v>0.24</v>
      </c>
      <c r="F36" s="43">
        <v>3.9E-2</v>
      </c>
      <c r="G36" s="43">
        <v>0</v>
      </c>
      <c r="H36" s="43">
        <v>0.161</v>
      </c>
      <c r="I36" s="43">
        <v>3.3000000000000002E-2</v>
      </c>
      <c r="J36" s="43">
        <v>0.22600000000000001</v>
      </c>
      <c r="K36" s="43">
        <v>1.6E-2</v>
      </c>
      <c r="L36" s="42">
        <f t="shared" si="19"/>
        <v>101.098</v>
      </c>
      <c r="M36" s="2">
        <f t="shared" si="20"/>
        <v>91.402386044396522</v>
      </c>
      <c r="N36" s="36">
        <f t="shared" si="21"/>
        <v>1893.6164494019622</v>
      </c>
      <c r="O36" s="36">
        <f t="shared" si="22"/>
        <v>1246.876233436707</v>
      </c>
      <c r="P36" s="37">
        <v>193</v>
      </c>
      <c r="Q36" s="36">
        <f t="shared" si="23"/>
        <v>190675.7256990679</v>
      </c>
      <c r="R36" s="39">
        <f t="shared" si="24"/>
        <v>84.676343664182042</v>
      </c>
      <c r="S36" s="39">
        <f t="shared" si="25"/>
        <v>266.83913415356272</v>
      </c>
      <c r="T36" s="39">
        <f t="shared" si="26"/>
        <v>66488.775055679289</v>
      </c>
      <c r="U36" s="39">
        <f t="shared" si="27"/>
        <v>1246.8762334367073</v>
      </c>
      <c r="V36" s="39">
        <f t="shared" si="28"/>
        <v>307711.56327543425</v>
      </c>
      <c r="W36" s="39">
        <f t="shared" si="29"/>
        <v>1615.1838510645887</v>
      </c>
      <c r="X36" s="39">
        <f t="shared" si="30"/>
        <v>1885.8749497924757</v>
      </c>
    </row>
    <row r="37" spans="1:24">
      <c r="A37" s="21" t="s">
        <v>732</v>
      </c>
      <c r="B37" s="43">
        <v>40.963999999999999</v>
      </c>
      <c r="C37" s="43">
        <v>8.3260000000000005</v>
      </c>
      <c r="D37" s="43">
        <v>51.048999999999999</v>
      </c>
      <c r="E37" s="43">
        <v>0.249</v>
      </c>
      <c r="F37" s="43">
        <v>4.1000000000000002E-2</v>
      </c>
      <c r="G37" s="43">
        <v>0</v>
      </c>
      <c r="H37" s="43">
        <v>0.161</v>
      </c>
      <c r="I37" s="43">
        <v>3.1E-2</v>
      </c>
      <c r="J37" s="43">
        <v>0.22700000000000001</v>
      </c>
      <c r="K37" s="43">
        <v>1.6E-2</v>
      </c>
      <c r="L37" s="42">
        <f t="shared" si="19"/>
        <v>101.06400000000001</v>
      </c>
      <c r="M37" s="2">
        <f t="shared" si="20"/>
        <v>91.614886132630602</v>
      </c>
      <c r="N37" s="36">
        <f t="shared" si="21"/>
        <v>1964.6270662545357</v>
      </c>
      <c r="O37" s="36">
        <f t="shared" si="22"/>
        <v>1246.876233436707</v>
      </c>
      <c r="P37" s="37">
        <v>194</v>
      </c>
      <c r="Q37" s="36">
        <f t="shared" si="23"/>
        <v>191456.24500665779</v>
      </c>
      <c r="R37" s="39">
        <f t="shared" si="24"/>
        <v>84.676343664182042</v>
      </c>
      <c r="S37" s="39">
        <f t="shared" si="25"/>
        <v>280.52319231528389</v>
      </c>
      <c r="T37" s="39">
        <f t="shared" si="26"/>
        <v>64716.570155902009</v>
      </c>
      <c r="U37" s="39">
        <f t="shared" si="27"/>
        <v>1246.8762334367073</v>
      </c>
      <c r="V37" s="39">
        <f t="shared" si="28"/>
        <v>307814.0694789082</v>
      </c>
      <c r="W37" s="39">
        <f t="shared" si="29"/>
        <v>1622.3306822639895</v>
      </c>
      <c r="X37" s="39">
        <f t="shared" si="30"/>
        <v>1956.5952604096935</v>
      </c>
    </row>
    <row r="38" spans="1:24">
      <c r="A38" s="21" t="s">
        <v>723</v>
      </c>
      <c r="B38" s="43">
        <v>40.796999999999997</v>
      </c>
      <c r="C38" s="43">
        <v>8.4740000000000002</v>
      </c>
      <c r="D38" s="43">
        <v>50.863</v>
      </c>
      <c r="E38" s="43">
        <v>0.246</v>
      </c>
      <c r="F38" s="43">
        <v>3.9E-2</v>
      </c>
      <c r="G38" s="43">
        <v>0</v>
      </c>
      <c r="H38" s="43">
        <v>0.158</v>
      </c>
      <c r="I38" s="43">
        <v>3.3000000000000002E-2</v>
      </c>
      <c r="J38" s="43">
        <v>0.22500000000000001</v>
      </c>
      <c r="K38" s="43">
        <v>1.6E-2</v>
      </c>
      <c r="L38" s="42">
        <f t="shared" si="19"/>
        <v>100.851</v>
      </c>
      <c r="M38" s="2">
        <f t="shared" si="20"/>
        <v>91.450039003890979</v>
      </c>
      <c r="N38" s="36">
        <f t="shared" si="21"/>
        <v>1940.9568606370112</v>
      </c>
      <c r="O38" s="36">
        <f t="shared" si="22"/>
        <v>1223.6425148012406</v>
      </c>
      <c r="P38" s="37">
        <v>195</v>
      </c>
      <c r="Q38" s="36">
        <f t="shared" si="23"/>
        <v>190675.7256990679</v>
      </c>
      <c r="R38" s="39">
        <f t="shared" si="24"/>
        <v>84.676343664182042</v>
      </c>
      <c r="S38" s="39">
        <f t="shared" si="25"/>
        <v>266.83913415356272</v>
      </c>
      <c r="T38" s="39">
        <f t="shared" si="26"/>
        <v>65866.948775055687</v>
      </c>
      <c r="U38" s="39">
        <f t="shared" si="27"/>
        <v>1223.6425148012404</v>
      </c>
      <c r="V38" s="39">
        <f t="shared" si="28"/>
        <v>306692.53101736977</v>
      </c>
      <c r="W38" s="39">
        <f t="shared" si="29"/>
        <v>1608.0370198651879</v>
      </c>
      <c r="X38" s="39">
        <f t="shared" si="30"/>
        <v>1933.0218235372874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A10E-D9A6-4F52-8067-E9B8BFC0C2BB}">
  <dimension ref="A1:X35"/>
  <sheetViews>
    <sheetView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" style="1" bestFit="1" customWidth="1"/>
    <col min="17" max="17" width="9.44140625" style="1" bestFit="1" customWidth="1"/>
    <col min="18" max="16384" width="9" style="1"/>
  </cols>
  <sheetData>
    <row r="1" spans="1:24" s="5" customFormat="1">
      <c r="A1" s="34" t="s">
        <v>342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1" t="s">
        <v>734</v>
      </c>
      <c r="B3" s="1">
        <v>39.671999999999997</v>
      </c>
      <c r="C3" s="1">
        <v>13.252000000000001</v>
      </c>
      <c r="D3" s="1">
        <v>46.253999999999998</v>
      </c>
      <c r="E3" s="1">
        <v>0.14299999999999999</v>
      </c>
      <c r="F3" s="1">
        <v>3.5000000000000003E-2</v>
      </c>
      <c r="G3" s="1">
        <v>7.0000000000000001E-3</v>
      </c>
      <c r="H3" s="1">
        <v>0.24299999999999999</v>
      </c>
      <c r="I3" s="1">
        <v>3.5000000000000003E-2</v>
      </c>
      <c r="J3" s="1">
        <v>0.29699999999999999</v>
      </c>
      <c r="K3" s="1">
        <v>1.0999999999999999E-2</v>
      </c>
      <c r="L3" s="6">
        <f>SUM(B3:K3)</f>
        <v>99.948999999999984</v>
      </c>
      <c r="M3" s="2">
        <f t="shared" ref="M3:M31" si="0">(D3/40.32)*100/((D3/40.32)+(C3/71.85))</f>
        <v>86.149137556987952</v>
      </c>
      <c r="N3" s="35">
        <f t="shared" ref="N3:N31" si="1">E3*10000/74.41*58.71</f>
        <v>1128.2798011020022</v>
      </c>
      <c r="O3" s="35">
        <f t="shared" ref="O3:O31" si="2">H3*10000/70.94*54.94</f>
        <v>1881.9312094727941</v>
      </c>
      <c r="P3" s="35">
        <v>0</v>
      </c>
      <c r="Q3" s="35">
        <f>10000*28.08*B3/(60.08)</f>
        <v>185417.73635153129</v>
      </c>
      <c r="R3" s="35">
        <f>2*26.98*10000*K3/101.96</f>
        <v>58.214986269125149</v>
      </c>
      <c r="S3" s="35">
        <f>2*51.996*10000*F3/151.99</f>
        <v>239.47101783012042</v>
      </c>
      <c r="T3" s="35">
        <f>55.84*10000*C3/71.84</f>
        <v>103005.52338530068</v>
      </c>
      <c r="U3" s="35">
        <f>54.94*10000*H3/70.94</f>
        <v>1881.9312094727936</v>
      </c>
      <c r="V3" s="35">
        <f>24.3*10000*D3/40.3</f>
        <v>278901.29032258067</v>
      </c>
      <c r="W3" s="35">
        <f>40.078*10000*J3/56.078</f>
        <v>2122.6088662220482</v>
      </c>
      <c r="X3" s="35">
        <f>58.69*10000*E3/74.69</f>
        <v>1123.6671575846833</v>
      </c>
    </row>
    <row r="4" spans="1:24">
      <c r="A4" s="1" t="s">
        <v>305</v>
      </c>
      <c r="B4" s="1">
        <v>39.777000000000001</v>
      </c>
      <c r="C4" s="1">
        <v>12.835000000000001</v>
      </c>
      <c r="D4" s="1">
        <v>45.996000000000002</v>
      </c>
      <c r="E4" s="1">
        <v>0.14799999999999999</v>
      </c>
      <c r="F4" s="1">
        <v>3.3000000000000002E-2</v>
      </c>
      <c r="G4" s="1">
        <v>3.0000000000000001E-3</v>
      </c>
      <c r="H4" s="1">
        <v>0.23400000000000001</v>
      </c>
      <c r="I4" s="1">
        <v>3.5000000000000003E-2</v>
      </c>
      <c r="J4" s="1">
        <v>0.28199999999999997</v>
      </c>
      <c r="K4" s="1">
        <v>1.2E-2</v>
      </c>
      <c r="L4" s="6">
        <f t="shared" ref="L4:L31" si="3">SUM(B4:K4)</f>
        <v>99.35499999999999</v>
      </c>
      <c r="M4" s="2">
        <f t="shared" si="0"/>
        <v>86.460913082154974</v>
      </c>
      <c r="N4" s="35">
        <f t="shared" si="1"/>
        <v>1167.7301437978767</v>
      </c>
      <c r="O4" s="35">
        <f t="shared" si="2"/>
        <v>1812.2300535663942</v>
      </c>
      <c r="P4" s="35">
        <v>6</v>
      </c>
      <c r="Q4" s="35">
        <f t="shared" ref="Q4:Q31" si="4">10000*28.08*B4/(60.08)</f>
        <v>185908.48202396804</v>
      </c>
      <c r="R4" s="35">
        <f t="shared" ref="R4:R31" si="5">2*26.98*10000*K4/101.96</f>
        <v>63.507257748136524</v>
      </c>
      <c r="S4" s="35">
        <f t="shared" ref="S4:S31" si="6">2*51.996*10000*F4/151.99</f>
        <v>225.78695966839922</v>
      </c>
      <c r="T4" s="35">
        <f t="shared" ref="T4:T31" si="7">55.84*10000*C4/71.84</f>
        <v>99764.253897550123</v>
      </c>
      <c r="U4" s="35">
        <f t="shared" ref="U4:U31" si="8">54.94*10000*H4/70.94</f>
        <v>1812.2300535663942</v>
      </c>
      <c r="V4" s="35">
        <f t="shared" ref="V4:V31" si="9">24.3*10000*D4/40.3</f>
        <v>277345.60794044664</v>
      </c>
      <c r="W4" s="35">
        <f t="shared" ref="W4:W31" si="10">40.078*10000*J4/56.078</f>
        <v>2015.4063982310354</v>
      </c>
      <c r="X4" s="35">
        <f t="shared" ref="X4:X31" si="11">58.69*10000*E4/74.69</f>
        <v>1162.9562190386932</v>
      </c>
    </row>
    <row r="5" spans="1:24">
      <c r="A5" s="1" t="s">
        <v>306</v>
      </c>
      <c r="B5" s="1">
        <v>40.040999999999997</v>
      </c>
      <c r="C5" s="1">
        <v>12.382</v>
      </c>
      <c r="D5" s="1">
        <v>46.500999999999998</v>
      </c>
      <c r="E5" s="1">
        <v>0.156</v>
      </c>
      <c r="F5" s="1">
        <v>2.9000000000000001E-2</v>
      </c>
      <c r="G5" s="1">
        <v>3.0000000000000001E-3</v>
      </c>
      <c r="H5" s="1">
        <v>0.22600000000000001</v>
      </c>
      <c r="I5" s="1">
        <v>0.04</v>
      </c>
      <c r="J5" s="1">
        <v>0.27500000000000002</v>
      </c>
      <c r="K5" s="1">
        <v>1.2999999999999999E-2</v>
      </c>
      <c r="L5" s="6">
        <f t="shared" si="3"/>
        <v>99.666000000000011</v>
      </c>
      <c r="M5" s="2">
        <f t="shared" si="0"/>
        <v>87.000047956702701</v>
      </c>
      <c r="N5" s="35">
        <f t="shared" si="1"/>
        <v>1230.8506921112753</v>
      </c>
      <c r="O5" s="35">
        <f t="shared" si="2"/>
        <v>1750.2734705384833</v>
      </c>
      <c r="P5" s="35">
        <v>12</v>
      </c>
      <c r="Q5" s="35">
        <f t="shared" si="4"/>
        <v>187142.35685752329</v>
      </c>
      <c r="R5" s="35">
        <f t="shared" si="5"/>
        <v>68.7995292271479</v>
      </c>
      <c r="S5" s="35">
        <f t="shared" si="6"/>
        <v>198.41884334495688</v>
      </c>
      <c r="T5" s="35">
        <f t="shared" si="7"/>
        <v>96243.162583518919</v>
      </c>
      <c r="U5" s="35">
        <f t="shared" si="8"/>
        <v>1750.2734705384835</v>
      </c>
      <c r="V5" s="35">
        <f t="shared" si="9"/>
        <v>280390.64516129036</v>
      </c>
      <c r="W5" s="35">
        <f t="shared" si="10"/>
        <v>1965.3785798352299</v>
      </c>
      <c r="X5" s="35">
        <f t="shared" si="11"/>
        <v>1225.818717365109</v>
      </c>
    </row>
    <row r="6" spans="1:24">
      <c r="A6" s="1" t="s">
        <v>307</v>
      </c>
      <c r="B6" s="1">
        <v>40.119999999999997</v>
      </c>
      <c r="C6" s="1">
        <v>12.250999999999999</v>
      </c>
      <c r="D6" s="1">
        <v>46.859000000000002</v>
      </c>
      <c r="E6" s="1">
        <v>0.16600000000000001</v>
      </c>
      <c r="F6" s="1">
        <v>3.3000000000000002E-2</v>
      </c>
      <c r="G6" s="1">
        <v>1E-3</v>
      </c>
      <c r="H6" s="1">
        <v>0.222</v>
      </c>
      <c r="I6" s="1">
        <v>3.6999999999999998E-2</v>
      </c>
      <c r="J6" s="1">
        <v>0.26600000000000001</v>
      </c>
      <c r="K6" s="1">
        <v>1.4E-2</v>
      </c>
      <c r="L6" s="6">
        <f t="shared" si="3"/>
        <v>99.968999999999994</v>
      </c>
      <c r="M6" s="2">
        <f t="shared" si="0"/>
        <v>87.205684141290789</v>
      </c>
      <c r="N6" s="35">
        <f t="shared" si="1"/>
        <v>1309.7513775030238</v>
      </c>
      <c r="O6" s="35">
        <f t="shared" si="2"/>
        <v>1719.2951790245279</v>
      </c>
      <c r="P6" s="35">
        <v>18</v>
      </c>
      <c r="Q6" s="35">
        <f t="shared" si="4"/>
        <v>187511.58455392811</v>
      </c>
      <c r="R6" s="35">
        <f t="shared" si="5"/>
        <v>74.09180070615929</v>
      </c>
      <c r="S6" s="35">
        <f t="shared" si="6"/>
        <v>225.78695966839922</v>
      </c>
      <c r="T6" s="35">
        <f t="shared" si="7"/>
        <v>95224.92204899776</v>
      </c>
      <c r="U6" s="35">
        <f t="shared" si="8"/>
        <v>1719.2951790245279</v>
      </c>
      <c r="V6" s="35">
        <f t="shared" si="9"/>
        <v>282549.30521091813</v>
      </c>
      <c r="W6" s="35">
        <f t="shared" si="10"/>
        <v>1901.0570990406222</v>
      </c>
      <c r="X6" s="35">
        <f t="shared" si="11"/>
        <v>1304.3968402731291</v>
      </c>
    </row>
    <row r="7" spans="1:24">
      <c r="A7" s="1" t="s">
        <v>308</v>
      </c>
      <c r="B7" s="1">
        <v>40.091999999999999</v>
      </c>
      <c r="C7" s="1">
        <v>11.565</v>
      </c>
      <c r="D7" s="1">
        <v>46.372999999999998</v>
      </c>
      <c r="E7" s="1">
        <v>0.16900000000000001</v>
      </c>
      <c r="F7" s="1">
        <v>3.5999999999999997E-2</v>
      </c>
      <c r="G7" s="1">
        <v>3.0000000000000001E-3</v>
      </c>
      <c r="H7" s="1">
        <v>0.216</v>
      </c>
      <c r="I7" s="1">
        <v>3.6999999999999998E-2</v>
      </c>
      <c r="J7" s="1">
        <v>0.25700000000000001</v>
      </c>
      <c r="K7" s="1">
        <v>1.0999999999999999E-2</v>
      </c>
      <c r="L7" s="6">
        <f t="shared" si="3"/>
        <v>98.759</v>
      </c>
      <c r="M7" s="2">
        <f t="shared" si="0"/>
        <v>87.723113694737862</v>
      </c>
      <c r="N7" s="35">
        <f t="shared" si="1"/>
        <v>1333.4215831205483</v>
      </c>
      <c r="O7" s="35">
        <f t="shared" si="2"/>
        <v>1672.8277417535946</v>
      </c>
      <c r="P7" s="35">
        <v>24</v>
      </c>
      <c r="Q7" s="35">
        <f t="shared" si="4"/>
        <v>187380.71904127829</v>
      </c>
      <c r="R7" s="35">
        <f t="shared" si="5"/>
        <v>58.214986269125149</v>
      </c>
      <c r="S7" s="35">
        <f t="shared" si="6"/>
        <v>246.31304691098094</v>
      </c>
      <c r="T7" s="35">
        <f t="shared" si="7"/>
        <v>89892.761692650325</v>
      </c>
      <c r="U7" s="35">
        <f t="shared" si="8"/>
        <v>1672.8277417535946</v>
      </c>
      <c r="V7" s="35">
        <f t="shared" si="9"/>
        <v>279618.83374689828</v>
      </c>
      <c r="W7" s="35">
        <f t="shared" si="10"/>
        <v>1836.7356182460148</v>
      </c>
      <c r="X7" s="35">
        <f t="shared" si="11"/>
        <v>1327.970277145535</v>
      </c>
    </row>
    <row r="8" spans="1:24">
      <c r="A8" s="1" t="s">
        <v>309</v>
      </c>
      <c r="B8" s="1">
        <v>41.048000000000002</v>
      </c>
      <c r="C8" s="1">
        <v>11.419</v>
      </c>
      <c r="D8" s="1">
        <v>47.137999999999998</v>
      </c>
      <c r="E8" s="1">
        <v>0.16800000000000001</v>
      </c>
      <c r="F8" s="1">
        <v>3.3000000000000002E-2</v>
      </c>
      <c r="G8" s="1">
        <v>3.0000000000000001E-3</v>
      </c>
      <c r="H8" s="1">
        <v>0.21</v>
      </c>
      <c r="I8" s="1">
        <v>3.4000000000000002E-2</v>
      </c>
      <c r="J8" s="1">
        <v>0.25</v>
      </c>
      <c r="K8" s="1">
        <v>1.2999999999999999E-2</v>
      </c>
      <c r="L8" s="6">
        <f t="shared" si="3"/>
        <v>100.316</v>
      </c>
      <c r="M8" s="2">
        <f t="shared" si="0"/>
        <v>88.032736005774552</v>
      </c>
      <c r="N8" s="35">
        <f>E8*10000/74.41*58.71</f>
        <v>1325.5315145813736</v>
      </c>
      <c r="O8" s="35">
        <f t="shared" si="2"/>
        <v>1626.3603044826614</v>
      </c>
      <c r="P8" s="35">
        <v>30</v>
      </c>
      <c r="Q8" s="35">
        <f t="shared" si="4"/>
        <v>191848.84154460719</v>
      </c>
      <c r="R8" s="35">
        <f t="shared" si="5"/>
        <v>68.7995292271479</v>
      </c>
      <c r="S8" s="35">
        <f t="shared" si="6"/>
        <v>225.78695966839922</v>
      </c>
      <c r="T8" s="35">
        <f t="shared" si="7"/>
        <v>88757.928730512256</v>
      </c>
      <c r="U8" s="35">
        <f t="shared" si="8"/>
        <v>1626.3603044826614</v>
      </c>
      <c r="V8" s="35">
        <f t="shared" si="9"/>
        <v>284231.61290322582</v>
      </c>
      <c r="W8" s="35">
        <f t="shared" si="10"/>
        <v>1786.7077998502089</v>
      </c>
      <c r="X8" s="35">
        <f t="shared" si="11"/>
        <v>1320.1124648547332</v>
      </c>
    </row>
    <row r="9" spans="1:24">
      <c r="A9" s="1" t="s">
        <v>310</v>
      </c>
      <c r="B9" s="1">
        <v>40.408000000000001</v>
      </c>
      <c r="C9" s="1">
        <v>11.129</v>
      </c>
      <c r="D9" s="1">
        <v>47.731000000000002</v>
      </c>
      <c r="E9" s="1">
        <v>0.20599999999999999</v>
      </c>
      <c r="F9" s="1">
        <v>4.1000000000000002E-2</v>
      </c>
      <c r="G9" s="1">
        <v>3.0000000000000001E-3</v>
      </c>
      <c r="H9" s="1">
        <v>0.20499999999999999</v>
      </c>
      <c r="I9" s="1">
        <v>3.7999999999999999E-2</v>
      </c>
      <c r="J9" s="1">
        <v>0.24199999999999999</v>
      </c>
      <c r="K9" s="1">
        <v>1.2999999999999999E-2</v>
      </c>
      <c r="L9" s="6">
        <f t="shared" si="3"/>
        <v>100.01600000000001</v>
      </c>
      <c r="M9" s="2">
        <f t="shared" si="0"/>
        <v>88.429631864461598</v>
      </c>
      <c r="N9" s="35">
        <f>E9*10000/74.41*58.71</f>
        <v>1625.3541190700175</v>
      </c>
      <c r="O9" s="35">
        <f t="shared" si="2"/>
        <v>1587.6374400902171</v>
      </c>
      <c r="P9" s="35">
        <v>36</v>
      </c>
      <c r="Q9" s="35">
        <f t="shared" si="4"/>
        <v>188857.62982689749</v>
      </c>
      <c r="R9" s="35">
        <f t="shared" si="5"/>
        <v>68.7995292271479</v>
      </c>
      <c r="S9" s="35">
        <f t="shared" si="6"/>
        <v>280.52319231528389</v>
      </c>
      <c r="T9" s="35">
        <f t="shared" si="7"/>
        <v>86503.808463251655</v>
      </c>
      <c r="U9" s="35">
        <f t="shared" si="8"/>
        <v>1587.6374400902171</v>
      </c>
      <c r="V9" s="35">
        <f t="shared" si="9"/>
        <v>287807.27047146403</v>
      </c>
      <c r="W9" s="35">
        <f t="shared" si="10"/>
        <v>1729.5331502550021</v>
      </c>
      <c r="X9" s="35">
        <f t="shared" si="11"/>
        <v>1618.7093319052083</v>
      </c>
    </row>
    <row r="10" spans="1:24">
      <c r="A10" s="1" t="s">
        <v>311</v>
      </c>
      <c r="B10" s="1">
        <v>40.197000000000003</v>
      </c>
      <c r="C10" s="1">
        <v>10.72</v>
      </c>
      <c r="D10" s="1">
        <v>48.493000000000002</v>
      </c>
      <c r="E10" s="1">
        <v>0.221</v>
      </c>
      <c r="F10" s="1">
        <v>4.4999999999999998E-2</v>
      </c>
      <c r="G10" s="1">
        <v>0</v>
      </c>
      <c r="H10" s="1">
        <v>0.19600000000000001</v>
      </c>
      <c r="I10" s="1">
        <v>3.4000000000000002E-2</v>
      </c>
      <c r="J10" s="1">
        <v>0.215</v>
      </c>
      <c r="K10" s="1">
        <v>1.4E-2</v>
      </c>
      <c r="L10" s="6">
        <f t="shared" si="3"/>
        <v>100.13500000000001</v>
      </c>
      <c r="M10" s="2">
        <f t="shared" si="0"/>
        <v>88.963726599055221</v>
      </c>
      <c r="N10" s="35">
        <f t="shared" si="1"/>
        <v>1743.7051471576403</v>
      </c>
      <c r="O10" s="35">
        <f t="shared" si="2"/>
        <v>1517.9362841838174</v>
      </c>
      <c r="P10" s="35">
        <v>42</v>
      </c>
      <c r="Q10" s="35">
        <f t="shared" si="4"/>
        <v>187871.46471371508</v>
      </c>
      <c r="R10" s="35">
        <f t="shared" si="5"/>
        <v>74.09180070615929</v>
      </c>
      <c r="S10" s="35">
        <f t="shared" si="6"/>
        <v>307.89130863872623</v>
      </c>
      <c r="T10" s="35">
        <f t="shared" si="7"/>
        <v>83324.721603563477</v>
      </c>
      <c r="U10" s="35">
        <f t="shared" si="8"/>
        <v>1517.9362841838174</v>
      </c>
      <c r="V10" s="35">
        <f t="shared" si="9"/>
        <v>292401.96029776678</v>
      </c>
      <c r="W10" s="35">
        <f t="shared" si="10"/>
        <v>1536.5687078711796</v>
      </c>
      <c r="X10" s="35">
        <f t="shared" si="11"/>
        <v>1736.5765162672378</v>
      </c>
    </row>
    <row r="11" spans="1:24">
      <c r="A11" s="1" t="s">
        <v>312</v>
      </c>
      <c r="B11" s="1">
        <v>40.000999999999998</v>
      </c>
      <c r="C11" s="1">
        <v>10.423</v>
      </c>
      <c r="D11" s="1">
        <v>48.936999999999998</v>
      </c>
      <c r="E11" s="1">
        <v>0.23400000000000001</v>
      </c>
      <c r="F11" s="1">
        <v>4.2000000000000003E-2</v>
      </c>
      <c r="G11" s="1">
        <v>1E-3</v>
      </c>
      <c r="H11" s="1">
        <v>0.19</v>
      </c>
      <c r="I11" s="1">
        <v>3.4000000000000002E-2</v>
      </c>
      <c r="J11" s="1">
        <v>0.222</v>
      </c>
      <c r="K11" s="1">
        <v>1.6E-2</v>
      </c>
      <c r="L11" s="6">
        <f t="shared" si="3"/>
        <v>100.1</v>
      </c>
      <c r="M11" s="2">
        <f t="shared" si="0"/>
        <v>89.323807989912439</v>
      </c>
      <c r="N11" s="35">
        <f t="shared" si="1"/>
        <v>1846.2760381669132</v>
      </c>
      <c r="O11" s="35">
        <f t="shared" si="2"/>
        <v>1471.4688469128841</v>
      </c>
      <c r="P11" s="35">
        <v>48</v>
      </c>
      <c r="Q11" s="35">
        <f t="shared" si="4"/>
        <v>186955.40612516642</v>
      </c>
      <c r="R11" s="35">
        <f t="shared" si="5"/>
        <v>84.676343664182042</v>
      </c>
      <c r="S11" s="35">
        <f t="shared" si="6"/>
        <v>287.36522139614448</v>
      </c>
      <c r="T11" s="35">
        <f t="shared" si="7"/>
        <v>81016.191536748331</v>
      </c>
      <c r="U11" s="35">
        <f t="shared" si="8"/>
        <v>1471.4688469128841</v>
      </c>
      <c r="V11" s="35">
        <f t="shared" si="9"/>
        <v>295079.18114143924</v>
      </c>
      <c r="W11" s="35">
        <f t="shared" si="10"/>
        <v>1586.5965262669856</v>
      </c>
      <c r="X11" s="35">
        <f t="shared" si="11"/>
        <v>1838.7280760476638</v>
      </c>
    </row>
    <row r="12" spans="1:24">
      <c r="A12" s="1" t="s">
        <v>313</v>
      </c>
      <c r="B12" s="1">
        <v>40.292000000000002</v>
      </c>
      <c r="C12" s="1">
        <v>10.178000000000001</v>
      </c>
      <c r="D12" s="1">
        <v>49.02</v>
      </c>
      <c r="E12" s="1">
        <v>0.25</v>
      </c>
      <c r="F12" s="1">
        <v>4.8000000000000001E-2</v>
      </c>
      <c r="G12" s="1">
        <v>3.0000000000000001E-3</v>
      </c>
      <c r="H12" s="1">
        <v>0.182</v>
      </c>
      <c r="I12" s="1">
        <v>3.4000000000000002E-2</v>
      </c>
      <c r="J12" s="1">
        <v>0.221</v>
      </c>
      <c r="K12" s="1">
        <v>1.6E-2</v>
      </c>
      <c r="L12" s="6">
        <f t="shared" si="3"/>
        <v>100.24400000000003</v>
      </c>
      <c r="M12" s="2">
        <f t="shared" si="0"/>
        <v>89.564380902806789</v>
      </c>
      <c r="N12" s="35">
        <f t="shared" si="1"/>
        <v>1972.5171347937105</v>
      </c>
      <c r="O12" s="35">
        <f t="shared" si="2"/>
        <v>1409.5122638849732</v>
      </c>
      <c r="P12" s="35">
        <v>54</v>
      </c>
      <c r="Q12" s="35">
        <f t="shared" si="4"/>
        <v>188315.47270306258</v>
      </c>
      <c r="R12" s="35">
        <f t="shared" si="5"/>
        <v>84.676343664182042</v>
      </c>
      <c r="S12" s="35">
        <f t="shared" si="6"/>
        <v>328.41739588130798</v>
      </c>
      <c r="T12" s="35">
        <f t="shared" si="7"/>
        <v>79111.848552338532</v>
      </c>
      <c r="U12" s="35">
        <f t="shared" si="8"/>
        <v>1409.5122638849732</v>
      </c>
      <c r="V12" s="35">
        <f t="shared" si="9"/>
        <v>295579.65260545909</v>
      </c>
      <c r="W12" s="35">
        <f t="shared" si="10"/>
        <v>1579.4496950675848</v>
      </c>
      <c r="X12" s="35">
        <f t="shared" si="11"/>
        <v>1964.4530727004953</v>
      </c>
    </row>
    <row r="13" spans="1:24">
      <c r="A13" s="1" t="s">
        <v>314</v>
      </c>
      <c r="B13" s="1">
        <v>40.229999999999997</v>
      </c>
      <c r="C13" s="1">
        <v>9.7010000000000005</v>
      </c>
      <c r="D13" s="1">
        <v>49.264000000000003</v>
      </c>
      <c r="E13" s="1">
        <v>0.245</v>
      </c>
      <c r="F13" s="1">
        <v>4.8000000000000001E-2</v>
      </c>
      <c r="G13" s="1">
        <v>4.0000000000000001E-3</v>
      </c>
      <c r="H13" s="1">
        <v>0.17699999999999999</v>
      </c>
      <c r="I13" s="1">
        <v>3.5000000000000003E-2</v>
      </c>
      <c r="J13" s="1">
        <v>0.22</v>
      </c>
      <c r="K13" s="1">
        <v>1.7999999999999999E-2</v>
      </c>
      <c r="L13" s="6">
        <f t="shared" si="3"/>
        <v>99.942000000000007</v>
      </c>
      <c r="M13" s="2">
        <f t="shared" si="0"/>
        <v>90.049149545205822</v>
      </c>
      <c r="N13" s="35">
        <f t="shared" si="1"/>
        <v>1933.0667920978362</v>
      </c>
      <c r="O13" s="35">
        <f t="shared" si="2"/>
        <v>1370.7893994925289</v>
      </c>
      <c r="P13" s="35">
        <v>60</v>
      </c>
      <c r="Q13" s="35">
        <f t="shared" si="4"/>
        <v>188025.69906790945</v>
      </c>
      <c r="R13" s="35">
        <f t="shared" si="5"/>
        <v>95.260886622204779</v>
      </c>
      <c r="S13" s="35">
        <f t="shared" si="6"/>
        <v>328.41739588130798</v>
      </c>
      <c r="T13" s="35">
        <f t="shared" si="7"/>
        <v>75404.209354120263</v>
      </c>
      <c r="U13" s="35">
        <f t="shared" si="8"/>
        <v>1370.7893994925287</v>
      </c>
      <c r="V13" s="35">
        <f t="shared" si="9"/>
        <v>297050.91811414395</v>
      </c>
      <c r="W13" s="35">
        <f t="shared" si="10"/>
        <v>1572.302863868184</v>
      </c>
      <c r="X13" s="35">
        <f t="shared" si="11"/>
        <v>1925.1640112464856</v>
      </c>
    </row>
    <row r="14" spans="1:24">
      <c r="A14" s="1" t="s">
        <v>315</v>
      </c>
      <c r="B14" s="1">
        <v>40.441000000000003</v>
      </c>
      <c r="C14" s="1">
        <v>9.6340000000000003</v>
      </c>
      <c r="D14" s="1">
        <v>49.265999999999998</v>
      </c>
      <c r="E14" s="1">
        <v>0.245</v>
      </c>
      <c r="F14" s="1">
        <v>4.7E-2</v>
      </c>
      <c r="G14" s="1">
        <v>4.0000000000000001E-3</v>
      </c>
      <c r="H14" s="1">
        <v>0.17299999999999999</v>
      </c>
      <c r="I14" s="1">
        <v>3.3000000000000002E-2</v>
      </c>
      <c r="J14" s="1">
        <v>0.214</v>
      </c>
      <c r="K14" s="1">
        <v>0.02</v>
      </c>
      <c r="L14" s="6">
        <f t="shared" si="3"/>
        <v>100.07700000000001</v>
      </c>
      <c r="M14" s="2">
        <f t="shared" si="0"/>
        <v>90.111440671306298</v>
      </c>
      <c r="N14" s="35">
        <f t="shared" si="1"/>
        <v>1933.0667920978362</v>
      </c>
      <c r="O14" s="35">
        <f t="shared" si="2"/>
        <v>1339.8111079785733</v>
      </c>
      <c r="P14" s="35">
        <v>66</v>
      </c>
      <c r="Q14" s="35">
        <f t="shared" si="4"/>
        <v>189011.86418109189</v>
      </c>
      <c r="R14" s="35">
        <f t="shared" si="5"/>
        <v>105.84542958022755</v>
      </c>
      <c r="S14" s="35">
        <f t="shared" si="6"/>
        <v>321.57536680044734</v>
      </c>
      <c r="T14" s="35">
        <f t="shared" si="7"/>
        <v>74883.429844098006</v>
      </c>
      <c r="U14" s="35">
        <f t="shared" si="8"/>
        <v>1339.8111079785735</v>
      </c>
      <c r="V14" s="35">
        <f t="shared" si="9"/>
        <v>297062.9776674938</v>
      </c>
      <c r="W14" s="35">
        <f t="shared" si="10"/>
        <v>1529.4218766717788</v>
      </c>
      <c r="X14" s="35">
        <f t="shared" si="11"/>
        <v>1925.1640112464856</v>
      </c>
    </row>
    <row r="15" spans="1:24">
      <c r="A15" s="1" t="s">
        <v>316</v>
      </c>
      <c r="B15" s="1">
        <v>40.661000000000001</v>
      </c>
      <c r="C15" s="1">
        <v>9.6319999999999997</v>
      </c>
      <c r="D15" s="1">
        <v>49.08</v>
      </c>
      <c r="E15" s="1">
        <v>0.248</v>
      </c>
      <c r="F15" s="1">
        <v>4.2000000000000003E-2</v>
      </c>
      <c r="G15" s="1">
        <v>0</v>
      </c>
      <c r="H15" s="1">
        <v>0.16700000000000001</v>
      </c>
      <c r="I15" s="1">
        <v>2.8000000000000001E-2</v>
      </c>
      <c r="J15" s="1">
        <v>0.221</v>
      </c>
      <c r="K15" s="1">
        <v>1.0999999999999999E-2</v>
      </c>
      <c r="L15" s="6">
        <f t="shared" si="3"/>
        <v>100.09</v>
      </c>
      <c r="M15" s="2">
        <f t="shared" si="0"/>
        <v>90.079539583757494</v>
      </c>
      <c r="N15" s="35">
        <f t="shared" si="1"/>
        <v>1956.7369977153608</v>
      </c>
      <c r="O15" s="35">
        <f t="shared" si="2"/>
        <v>1293.3436707076403</v>
      </c>
      <c r="P15" s="35">
        <v>72</v>
      </c>
      <c r="Q15" s="35">
        <f t="shared" si="4"/>
        <v>190040.09320905461</v>
      </c>
      <c r="R15" s="35">
        <f t="shared" si="5"/>
        <v>58.214986269125149</v>
      </c>
      <c r="S15" s="35">
        <f t="shared" si="6"/>
        <v>287.36522139614448</v>
      </c>
      <c r="T15" s="35">
        <f t="shared" si="7"/>
        <v>74867.884187082396</v>
      </c>
      <c r="U15" s="35">
        <f t="shared" si="8"/>
        <v>1293.3436707076403</v>
      </c>
      <c r="V15" s="35">
        <f t="shared" si="9"/>
        <v>295941.43920595536</v>
      </c>
      <c r="W15" s="35">
        <f t="shared" si="10"/>
        <v>1579.4496950675848</v>
      </c>
      <c r="X15" s="35">
        <f t="shared" si="11"/>
        <v>1948.7374481188917</v>
      </c>
    </row>
    <row r="16" spans="1:24">
      <c r="A16" s="1" t="s">
        <v>317</v>
      </c>
      <c r="B16" s="1">
        <v>41.064999999999998</v>
      </c>
      <c r="C16" s="1">
        <v>9.3360000000000003</v>
      </c>
      <c r="D16" s="1">
        <v>49.67</v>
      </c>
      <c r="E16" s="1">
        <v>0.23400000000000001</v>
      </c>
      <c r="F16" s="1">
        <v>0.04</v>
      </c>
      <c r="G16" s="1">
        <v>5.0000000000000001E-3</v>
      </c>
      <c r="H16" s="1">
        <v>0.161</v>
      </c>
      <c r="I16" s="1">
        <v>2.4E-2</v>
      </c>
      <c r="J16" s="1">
        <v>0.219</v>
      </c>
      <c r="K16" s="1">
        <v>1.4E-2</v>
      </c>
      <c r="L16" s="6">
        <f t="shared" si="3"/>
        <v>100.76799999999999</v>
      </c>
      <c r="M16" s="2">
        <f t="shared" si="0"/>
        <v>90.458635910477753</v>
      </c>
      <c r="N16" s="35">
        <f t="shared" si="1"/>
        <v>1846.2760381669132</v>
      </c>
      <c r="O16" s="35">
        <f t="shared" si="2"/>
        <v>1246.876233436707</v>
      </c>
      <c r="P16" s="35">
        <v>78</v>
      </c>
      <c r="Q16" s="35">
        <f t="shared" si="4"/>
        <v>191928.29560585885</v>
      </c>
      <c r="R16" s="35">
        <f t="shared" si="5"/>
        <v>74.09180070615929</v>
      </c>
      <c r="S16" s="35">
        <f t="shared" si="6"/>
        <v>273.68116323442331</v>
      </c>
      <c r="T16" s="35">
        <f t="shared" si="7"/>
        <v>72567.126948775054</v>
      </c>
      <c r="U16" s="35">
        <f t="shared" si="8"/>
        <v>1246.8762334367073</v>
      </c>
      <c r="V16" s="35">
        <f t="shared" si="9"/>
        <v>299499.00744416873</v>
      </c>
      <c r="W16" s="35">
        <f t="shared" si="10"/>
        <v>1565.1560326687827</v>
      </c>
      <c r="X16" s="35">
        <f t="shared" si="11"/>
        <v>1838.7280760476638</v>
      </c>
    </row>
    <row r="17" spans="1:24">
      <c r="A17" s="1" t="s">
        <v>318</v>
      </c>
      <c r="B17" s="1">
        <v>40.576999999999998</v>
      </c>
      <c r="C17" s="1">
        <v>9.0739999999999998</v>
      </c>
      <c r="D17" s="1">
        <v>49.843000000000004</v>
      </c>
      <c r="E17" s="1">
        <v>0.252</v>
      </c>
      <c r="F17" s="1">
        <v>4.5999999999999999E-2</v>
      </c>
      <c r="G17" s="1">
        <v>0</v>
      </c>
      <c r="H17" s="1">
        <v>0.16300000000000001</v>
      </c>
      <c r="I17" s="1">
        <v>0.03</v>
      </c>
      <c r="J17" s="1">
        <v>0.221</v>
      </c>
      <c r="K17" s="1">
        <v>1.2999999999999999E-2</v>
      </c>
      <c r="L17" s="6">
        <f t="shared" si="3"/>
        <v>100.21900000000001</v>
      </c>
      <c r="M17" s="2">
        <f t="shared" si="0"/>
        <v>90.73078375395697</v>
      </c>
      <c r="N17" s="35">
        <f t="shared" si="1"/>
        <v>1988.2972718720603</v>
      </c>
      <c r="O17" s="35">
        <f t="shared" si="2"/>
        <v>1262.3653791936847</v>
      </c>
      <c r="P17" s="35">
        <v>84</v>
      </c>
      <c r="Q17" s="35">
        <f t="shared" si="4"/>
        <v>189647.49667110518</v>
      </c>
      <c r="R17" s="35">
        <f t="shared" si="5"/>
        <v>68.7995292271479</v>
      </c>
      <c r="S17" s="35">
        <f t="shared" si="6"/>
        <v>314.73333771958681</v>
      </c>
      <c r="T17" s="35">
        <f t="shared" si="7"/>
        <v>70530.645879732736</v>
      </c>
      <c r="U17" s="35">
        <f t="shared" si="8"/>
        <v>1262.3653791936847</v>
      </c>
      <c r="V17" s="35">
        <f t="shared" si="9"/>
        <v>300542.15880893305</v>
      </c>
      <c r="W17" s="35">
        <f t="shared" si="10"/>
        <v>1579.4496950675848</v>
      </c>
      <c r="X17" s="35">
        <f t="shared" si="11"/>
        <v>1980.1686972820992</v>
      </c>
    </row>
    <row r="18" spans="1:24">
      <c r="A18" s="1" t="s">
        <v>319</v>
      </c>
      <c r="B18" s="1">
        <v>40.369999999999997</v>
      </c>
      <c r="C18" s="1">
        <v>9.1129999999999995</v>
      </c>
      <c r="D18" s="1">
        <v>49.917000000000002</v>
      </c>
      <c r="E18" s="1">
        <v>0.253</v>
      </c>
      <c r="F18" s="1">
        <v>4.2000000000000003E-2</v>
      </c>
      <c r="G18" s="1">
        <v>1E-3</v>
      </c>
      <c r="H18" s="1">
        <v>0.158</v>
      </c>
      <c r="I18" s="1">
        <v>2.3E-2</v>
      </c>
      <c r="J18" s="1">
        <v>0.223</v>
      </c>
      <c r="K18" s="1">
        <v>1.4E-2</v>
      </c>
      <c r="L18" s="6">
        <f t="shared" si="3"/>
        <v>100.114</v>
      </c>
      <c r="M18" s="2">
        <f t="shared" si="0"/>
        <v>90.707164762074555</v>
      </c>
      <c r="N18" s="35">
        <f t="shared" si="1"/>
        <v>1996.187340411235</v>
      </c>
      <c r="O18" s="35">
        <f t="shared" si="2"/>
        <v>1223.6425148012406</v>
      </c>
      <c r="P18" s="35">
        <v>90</v>
      </c>
      <c r="Q18" s="35">
        <f t="shared" si="4"/>
        <v>188680.02663115846</v>
      </c>
      <c r="R18" s="35">
        <f t="shared" si="5"/>
        <v>74.09180070615929</v>
      </c>
      <c r="S18" s="35">
        <f t="shared" si="6"/>
        <v>287.36522139614448</v>
      </c>
      <c r="T18" s="35">
        <f t="shared" si="7"/>
        <v>70833.786191536754</v>
      </c>
      <c r="U18" s="35">
        <f t="shared" si="8"/>
        <v>1223.6425148012404</v>
      </c>
      <c r="V18" s="35">
        <f t="shared" si="9"/>
        <v>300988.36228287843</v>
      </c>
      <c r="W18" s="35">
        <f t="shared" si="10"/>
        <v>1593.7433574663862</v>
      </c>
      <c r="X18" s="35">
        <f t="shared" si="11"/>
        <v>1988.0265095729014</v>
      </c>
    </row>
    <row r="19" spans="1:24">
      <c r="A19" s="1" t="s">
        <v>320</v>
      </c>
      <c r="B19" s="1">
        <v>40.270000000000003</v>
      </c>
      <c r="C19" s="1">
        <v>8.8559999999999999</v>
      </c>
      <c r="D19" s="1">
        <v>50.219000000000001</v>
      </c>
      <c r="E19" s="1">
        <v>0.23799999999999999</v>
      </c>
      <c r="F19" s="1">
        <v>4.8000000000000001E-2</v>
      </c>
      <c r="G19" s="1">
        <v>6.0000000000000001E-3</v>
      </c>
      <c r="H19" s="1">
        <v>0.16</v>
      </c>
      <c r="I19" s="1">
        <v>2.7E-2</v>
      </c>
      <c r="J19" s="1">
        <v>0.222</v>
      </c>
      <c r="K19" s="1">
        <v>1.4999999999999999E-2</v>
      </c>
      <c r="L19" s="6">
        <f t="shared" si="3"/>
        <v>100.06099999999999</v>
      </c>
      <c r="M19" s="2">
        <f t="shared" si="0"/>
        <v>90.995054516645794</v>
      </c>
      <c r="N19" s="35">
        <f t="shared" si="1"/>
        <v>1877.8363123236124</v>
      </c>
      <c r="O19" s="35">
        <f t="shared" si="2"/>
        <v>1239.1316605582183</v>
      </c>
      <c r="P19" s="35">
        <v>96</v>
      </c>
      <c r="Q19" s="35">
        <f t="shared" si="4"/>
        <v>188212.64980026631</v>
      </c>
      <c r="R19" s="35">
        <f t="shared" si="5"/>
        <v>79.384072185170666</v>
      </c>
      <c r="S19" s="35">
        <f t="shared" si="6"/>
        <v>328.41739588130798</v>
      </c>
      <c r="T19" s="35">
        <f t="shared" si="7"/>
        <v>68836.169265033415</v>
      </c>
      <c r="U19" s="35">
        <f t="shared" si="8"/>
        <v>1239.1316605582183</v>
      </c>
      <c r="V19" s="35">
        <f t="shared" si="9"/>
        <v>302809.3548387097</v>
      </c>
      <c r="W19" s="35">
        <f t="shared" si="10"/>
        <v>1586.5965262669856</v>
      </c>
      <c r="X19" s="35">
        <f t="shared" si="11"/>
        <v>1870.1593252108714</v>
      </c>
    </row>
    <row r="20" spans="1:24">
      <c r="A20" s="1" t="s">
        <v>321</v>
      </c>
      <c r="B20" s="1">
        <v>40.393999999999998</v>
      </c>
      <c r="C20" s="1">
        <v>8.6270000000000007</v>
      </c>
      <c r="D20" s="1">
        <v>50.011000000000003</v>
      </c>
      <c r="E20" s="1">
        <v>0.23200000000000001</v>
      </c>
      <c r="F20" s="1">
        <v>0.04</v>
      </c>
      <c r="G20" s="1">
        <v>0</v>
      </c>
      <c r="H20" s="1">
        <v>0.153</v>
      </c>
      <c r="I20" s="1">
        <v>2.8000000000000001E-2</v>
      </c>
      <c r="J20" s="1">
        <v>0.22</v>
      </c>
      <c r="K20" s="1">
        <v>1.2999999999999999E-2</v>
      </c>
      <c r="L20" s="6">
        <f t="shared" si="3"/>
        <v>99.718000000000032</v>
      </c>
      <c r="M20" s="2">
        <f t="shared" si="0"/>
        <v>91.174090866743811</v>
      </c>
      <c r="N20" s="35">
        <f t="shared" si="1"/>
        <v>1830.4959010885634</v>
      </c>
      <c r="O20" s="35">
        <f t="shared" si="2"/>
        <v>1184.9196504087961</v>
      </c>
      <c r="P20" s="35">
        <v>102</v>
      </c>
      <c r="Q20" s="35">
        <f t="shared" si="4"/>
        <v>188792.19707057255</v>
      </c>
      <c r="R20" s="35">
        <f t="shared" si="5"/>
        <v>68.7995292271479</v>
      </c>
      <c r="S20" s="35">
        <f t="shared" si="6"/>
        <v>273.68116323442331</v>
      </c>
      <c r="T20" s="35">
        <f t="shared" si="7"/>
        <v>67056.191536748331</v>
      </c>
      <c r="U20" s="35">
        <f t="shared" si="8"/>
        <v>1184.9196504087961</v>
      </c>
      <c r="V20" s="35">
        <f t="shared" si="9"/>
        <v>301555.16129032261</v>
      </c>
      <c r="W20" s="35">
        <f t="shared" si="10"/>
        <v>1572.302863868184</v>
      </c>
      <c r="X20" s="35">
        <f t="shared" si="11"/>
        <v>1823.0124514660599</v>
      </c>
    </row>
    <row r="21" spans="1:24">
      <c r="A21" s="1" t="s">
        <v>322</v>
      </c>
      <c r="B21" s="1">
        <v>40.271999999999998</v>
      </c>
      <c r="C21" s="1">
        <v>8.5429999999999993</v>
      </c>
      <c r="D21" s="1">
        <v>50.396000000000001</v>
      </c>
      <c r="E21" s="1">
        <v>0.249</v>
      </c>
      <c r="F21" s="1">
        <v>3.9E-2</v>
      </c>
      <c r="G21" s="1">
        <v>0</v>
      </c>
      <c r="H21" s="1">
        <v>0.155</v>
      </c>
      <c r="I21" s="1">
        <v>0.03</v>
      </c>
      <c r="J21" s="1">
        <v>0.223</v>
      </c>
      <c r="K21" s="1">
        <v>1.2999999999999999E-2</v>
      </c>
      <c r="L21" s="6">
        <f t="shared" si="3"/>
        <v>99.92</v>
      </c>
      <c r="M21" s="2">
        <f t="shared" si="0"/>
        <v>91.313531862091438</v>
      </c>
      <c r="N21" s="35">
        <f t="shared" si="1"/>
        <v>1964.6270662545357</v>
      </c>
      <c r="O21" s="35">
        <f t="shared" si="2"/>
        <v>1200.408796165774</v>
      </c>
      <c r="P21" s="35">
        <v>108</v>
      </c>
      <c r="Q21" s="35">
        <f t="shared" si="4"/>
        <v>188221.99733688415</v>
      </c>
      <c r="R21" s="35">
        <f t="shared" si="5"/>
        <v>68.7995292271479</v>
      </c>
      <c r="S21" s="35">
        <f t="shared" si="6"/>
        <v>266.83913415356272</v>
      </c>
      <c r="T21" s="35">
        <f t="shared" si="7"/>
        <v>66403.273942093525</v>
      </c>
      <c r="U21" s="35">
        <f t="shared" si="8"/>
        <v>1200.408796165774</v>
      </c>
      <c r="V21" s="35">
        <f t="shared" si="9"/>
        <v>303876.62531017372</v>
      </c>
      <c r="W21" s="35">
        <f t="shared" si="10"/>
        <v>1593.7433574663862</v>
      </c>
      <c r="X21" s="35">
        <f t="shared" si="11"/>
        <v>1956.5952604096935</v>
      </c>
    </row>
    <row r="22" spans="1:24">
      <c r="A22" s="1" t="s">
        <v>323</v>
      </c>
      <c r="B22" s="1">
        <v>40.337000000000003</v>
      </c>
      <c r="C22" s="1">
        <v>8.5820000000000007</v>
      </c>
      <c r="D22" s="1">
        <v>50.113</v>
      </c>
      <c r="E22" s="1">
        <v>0.252</v>
      </c>
      <c r="F22" s="1">
        <v>4.1000000000000002E-2</v>
      </c>
      <c r="G22" s="1">
        <v>3.0000000000000001E-3</v>
      </c>
      <c r="H22" s="1">
        <v>0.155</v>
      </c>
      <c r="I22" s="1">
        <v>2.9000000000000001E-2</v>
      </c>
      <c r="J22" s="1">
        <v>0.221</v>
      </c>
      <c r="K22" s="1">
        <v>1.6E-2</v>
      </c>
      <c r="L22" s="6">
        <f t="shared" si="3"/>
        <v>99.749000000000009</v>
      </c>
      <c r="M22" s="2">
        <f t="shared" si="0"/>
        <v>91.232395754521932</v>
      </c>
      <c r="N22" s="35">
        <f t="shared" si="1"/>
        <v>1988.2972718720603</v>
      </c>
      <c r="O22" s="35">
        <f t="shared" si="2"/>
        <v>1200.408796165774</v>
      </c>
      <c r="P22" s="35">
        <v>114</v>
      </c>
      <c r="Q22" s="35">
        <f t="shared" si="4"/>
        <v>188525.79227696409</v>
      </c>
      <c r="R22" s="35">
        <f t="shared" si="5"/>
        <v>84.676343664182042</v>
      </c>
      <c r="S22" s="35">
        <f t="shared" si="6"/>
        <v>280.52319231528389</v>
      </c>
      <c r="T22" s="35">
        <f t="shared" si="7"/>
        <v>66706.414253897558</v>
      </c>
      <c r="U22" s="35">
        <f t="shared" si="8"/>
        <v>1200.408796165774</v>
      </c>
      <c r="V22" s="35">
        <f t="shared" si="9"/>
        <v>302170.19851116627</v>
      </c>
      <c r="W22" s="35">
        <f t="shared" si="10"/>
        <v>1579.4496950675848</v>
      </c>
      <c r="X22" s="35">
        <f t="shared" si="11"/>
        <v>1980.1686972820992</v>
      </c>
    </row>
    <row r="23" spans="1:24">
      <c r="A23" s="1" t="s">
        <v>324</v>
      </c>
      <c r="B23" s="1">
        <v>40.273000000000003</v>
      </c>
      <c r="C23" s="1">
        <v>8.6129999999999995</v>
      </c>
      <c r="D23" s="1">
        <v>50.134999999999998</v>
      </c>
      <c r="E23" s="1">
        <v>0.23699999999999999</v>
      </c>
      <c r="F23" s="1">
        <v>0.04</v>
      </c>
      <c r="G23" s="1">
        <v>2E-3</v>
      </c>
      <c r="H23" s="1">
        <v>0.152</v>
      </c>
      <c r="I23" s="1">
        <v>2.9000000000000001E-2</v>
      </c>
      <c r="J23" s="1">
        <v>0.222</v>
      </c>
      <c r="K23" s="1">
        <v>1.2999999999999999E-2</v>
      </c>
      <c r="L23" s="6">
        <f t="shared" si="3"/>
        <v>99.715999999999994</v>
      </c>
      <c r="M23" s="2">
        <f t="shared" si="0"/>
        <v>91.207031821090411</v>
      </c>
      <c r="N23" s="35">
        <f t="shared" si="1"/>
        <v>1869.9462437844377</v>
      </c>
      <c r="O23" s="35">
        <f t="shared" si="2"/>
        <v>1177.1750775303071</v>
      </c>
      <c r="P23" s="35">
        <v>120</v>
      </c>
      <c r="Q23" s="35">
        <f t="shared" si="4"/>
        <v>188226.67110519309</v>
      </c>
      <c r="R23" s="35">
        <f t="shared" si="5"/>
        <v>68.7995292271479</v>
      </c>
      <c r="S23" s="35">
        <f t="shared" si="6"/>
        <v>273.68116323442331</v>
      </c>
      <c r="T23" s="35">
        <f t="shared" si="7"/>
        <v>66947.371937639196</v>
      </c>
      <c r="U23" s="35">
        <f t="shared" si="8"/>
        <v>1177.1750775303074</v>
      </c>
      <c r="V23" s="35">
        <f t="shared" si="9"/>
        <v>302302.85359801492</v>
      </c>
      <c r="W23" s="35">
        <f t="shared" si="10"/>
        <v>1586.5965262669856</v>
      </c>
      <c r="X23" s="35">
        <f t="shared" si="11"/>
        <v>1862.3015129200696</v>
      </c>
    </row>
    <row r="24" spans="1:24">
      <c r="A24" s="1" t="s">
        <v>325</v>
      </c>
      <c r="B24" s="1">
        <v>40.747</v>
      </c>
      <c r="C24" s="1">
        <v>8.5449999999999999</v>
      </c>
      <c r="D24" s="1">
        <v>49.776000000000003</v>
      </c>
      <c r="E24" s="1">
        <v>0.247</v>
      </c>
      <c r="F24" s="1">
        <v>3.9E-2</v>
      </c>
      <c r="G24" s="1">
        <v>3.0000000000000001E-3</v>
      </c>
      <c r="H24" s="1">
        <v>0.154</v>
      </c>
      <c r="I24" s="1">
        <v>2.9000000000000001E-2</v>
      </c>
      <c r="J24" s="1">
        <v>0.221</v>
      </c>
      <c r="K24" s="1">
        <v>6.0000000000000001E-3</v>
      </c>
      <c r="L24" s="6">
        <f t="shared" si="3"/>
        <v>99.76700000000001</v>
      </c>
      <c r="M24" s="2">
        <f t="shared" si="0"/>
        <v>91.212964238167373</v>
      </c>
      <c r="N24" s="35">
        <f t="shared" si="1"/>
        <v>1948.846929176186</v>
      </c>
      <c r="O24" s="35">
        <f t="shared" si="2"/>
        <v>1192.664223287285</v>
      </c>
      <c r="P24" s="35">
        <v>126</v>
      </c>
      <c r="Q24" s="35">
        <f t="shared" si="4"/>
        <v>190442.03728362184</v>
      </c>
      <c r="R24" s="35">
        <f t="shared" si="5"/>
        <v>31.753628874068262</v>
      </c>
      <c r="S24" s="35">
        <f t="shared" si="6"/>
        <v>266.83913415356272</v>
      </c>
      <c r="T24" s="35">
        <f t="shared" si="7"/>
        <v>66418.819599109134</v>
      </c>
      <c r="U24" s="35">
        <f t="shared" si="8"/>
        <v>1192.664223287285</v>
      </c>
      <c r="V24" s="35">
        <f t="shared" si="9"/>
        <v>300138.16377171216</v>
      </c>
      <c r="W24" s="35">
        <f t="shared" si="10"/>
        <v>1579.4496950675848</v>
      </c>
      <c r="X24" s="35">
        <f t="shared" si="11"/>
        <v>1940.8796358280892</v>
      </c>
    </row>
    <row r="25" spans="1:24">
      <c r="A25" s="1" t="s">
        <v>326</v>
      </c>
      <c r="B25" s="1">
        <v>40.762</v>
      </c>
      <c r="C25" s="1">
        <v>8.5419999999999998</v>
      </c>
      <c r="D25" s="1">
        <v>50.238999999999997</v>
      </c>
      <c r="E25" s="1">
        <v>0.246</v>
      </c>
      <c r="F25" s="1">
        <v>3.7999999999999999E-2</v>
      </c>
      <c r="G25" s="1">
        <v>4.0000000000000001E-3</v>
      </c>
      <c r="H25" s="1">
        <v>0.154</v>
      </c>
      <c r="I25" s="1">
        <v>0.03</v>
      </c>
      <c r="J25" s="1">
        <v>0.22</v>
      </c>
      <c r="K25" s="1">
        <v>1.2999999999999999E-2</v>
      </c>
      <c r="L25" s="6">
        <f t="shared" si="3"/>
        <v>100.248</v>
      </c>
      <c r="M25" s="2">
        <f t="shared" si="0"/>
        <v>91.289681718801646</v>
      </c>
      <c r="N25" s="35">
        <f t="shared" si="1"/>
        <v>1940.9568606370112</v>
      </c>
      <c r="O25" s="35">
        <f t="shared" si="2"/>
        <v>1192.664223287285</v>
      </c>
      <c r="P25" s="35">
        <v>132</v>
      </c>
      <c r="Q25" s="35">
        <f t="shared" si="4"/>
        <v>190512.14380825567</v>
      </c>
      <c r="R25" s="35">
        <f t="shared" si="5"/>
        <v>68.7995292271479</v>
      </c>
      <c r="S25" s="35">
        <f t="shared" si="6"/>
        <v>259.99710507270214</v>
      </c>
      <c r="T25" s="35">
        <f t="shared" si="7"/>
        <v>66395.501113585735</v>
      </c>
      <c r="U25" s="35">
        <f t="shared" si="8"/>
        <v>1192.664223287285</v>
      </c>
      <c r="V25" s="35">
        <f t="shared" si="9"/>
        <v>302929.95037220843</v>
      </c>
      <c r="W25" s="35">
        <f t="shared" si="10"/>
        <v>1572.302863868184</v>
      </c>
      <c r="X25" s="35">
        <f t="shared" si="11"/>
        <v>1933.0218235372874</v>
      </c>
    </row>
    <row r="26" spans="1:24">
      <c r="A26" s="1" t="s">
        <v>327</v>
      </c>
      <c r="B26" s="1">
        <v>40.789000000000001</v>
      </c>
      <c r="C26" s="1">
        <v>8.5109999999999992</v>
      </c>
      <c r="D26" s="1">
        <v>50.701999999999998</v>
      </c>
      <c r="E26" s="1">
        <v>0.24199999999999999</v>
      </c>
      <c r="F26" s="1">
        <v>0.04</v>
      </c>
      <c r="G26" s="1">
        <v>4.0000000000000001E-3</v>
      </c>
      <c r="H26" s="1">
        <v>0.151</v>
      </c>
      <c r="I26" s="1">
        <v>2.9000000000000001E-2</v>
      </c>
      <c r="J26" s="1">
        <v>0.222</v>
      </c>
      <c r="K26" s="1">
        <v>1.2E-2</v>
      </c>
      <c r="L26" s="6">
        <f t="shared" si="3"/>
        <v>100.702</v>
      </c>
      <c r="M26" s="2">
        <f t="shared" si="0"/>
        <v>91.391000504748718</v>
      </c>
      <c r="N26" s="35">
        <f t="shared" si="1"/>
        <v>1909.3965864803117</v>
      </c>
      <c r="O26" s="35">
        <f t="shared" si="2"/>
        <v>1169.4305046518184</v>
      </c>
      <c r="P26" s="35">
        <v>138</v>
      </c>
      <c r="Q26" s="35">
        <f t="shared" si="4"/>
        <v>190638.33555259657</v>
      </c>
      <c r="R26" s="35">
        <f t="shared" si="5"/>
        <v>63.507257748136524</v>
      </c>
      <c r="S26" s="35">
        <f t="shared" si="6"/>
        <v>273.68116323442331</v>
      </c>
      <c r="T26" s="35">
        <f t="shared" si="7"/>
        <v>66154.543429844081</v>
      </c>
      <c r="U26" s="35">
        <f t="shared" si="8"/>
        <v>1169.4305046518184</v>
      </c>
      <c r="V26" s="35">
        <f t="shared" si="9"/>
        <v>305721.73697270476</v>
      </c>
      <c r="W26" s="35">
        <f t="shared" si="10"/>
        <v>1586.5965262669856</v>
      </c>
      <c r="X26" s="35">
        <f t="shared" si="11"/>
        <v>1901.5905743740793</v>
      </c>
    </row>
    <row r="27" spans="1:24">
      <c r="A27" s="1" t="s">
        <v>328</v>
      </c>
      <c r="B27" s="1">
        <v>40.198</v>
      </c>
      <c r="C27" s="1">
        <v>8.3889999999999993</v>
      </c>
      <c r="D27" s="1">
        <v>50.329000000000001</v>
      </c>
      <c r="E27" s="1">
        <v>0.24099999999999999</v>
      </c>
      <c r="F27" s="1">
        <v>4.2000000000000003E-2</v>
      </c>
      <c r="G27" s="1">
        <v>4.0000000000000001E-3</v>
      </c>
      <c r="H27" s="1">
        <v>0.15</v>
      </c>
      <c r="I27" s="1">
        <v>0.03</v>
      </c>
      <c r="J27" s="1">
        <v>0.216</v>
      </c>
      <c r="K27" s="1">
        <v>1.6E-2</v>
      </c>
      <c r="L27" s="6">
        <f t="shared" si="3"/>
        <v>99.615000000000009</v>
      </c>
      <c r="M27" s="2">
        <f t="shared" si="0"/>
        <v>91.446340203256938</v>
      </c>
      <c r="N27" s="35">
        <f t="shared" si="1"/>
        <v>1901.506517941137</v>
      </c>
      <c r="O27" s="35">
        <f t="shared" si="2"/>
        <v>1161.6859317733295</v>
      </c>
      <c r="P27" s="35">
        <v>144</v>
      </c>
      <c r="Q27" s="35">
        <f t="shared" si="4"/>
        <v>187876.13848202399</v>
      </c>
      <c r="R27" s="35">
        <f t="shared" si="5"/>
        <v>84.676343664182042</v>
      </c>
      <c r="S27" s="35">
        <f t="shared" si="6"/>
        <v>287.36522139614448</v>
      </c>
      <c r="T27" s="35">
        <f t="shared" si="7"/>
        <v>65206.258351893084</v>
      </c>
      <c r="U27" s="35">
        <f t="shared" si="8"/>
        <v>1161.6859317733297</v>
      </c>
      <c r="V27" s="35">
        <f t="shared" si="9"/>
        <v>303472.6302729529</v>
      </c>
      <c r="W27" s="35">
        <f t="shared" si="10"/>
        <v>1543.7155390705805</v>
      </c>
      <c r="X27" s="35">
        <f t="shared" si="11"/>
        <v>1893.7327620832775</v>
      </c>
    </row>
    <row r="28" spans="1:24">
      <c r="A28" s="1" t="s">
        <v>329</v>
      </c>
      <c r="B28" s="1">
        <v>40.268000000000001</v>
      </c>
      <c r="C28" s="1">
        <v>8.2590000000000003</v>
      </c>
      <c r="D28" s="1">
        <v>50.722000000000001</v>
      </c>
      <c r="E28" s="1">
        <v>0.252</v>
      </c>
      <c r="F28" s="1">
        <v>4.7E-2</v>
      </c>
      <c r="G28" s="1">
        <v>1E-3</v>
      </c>
      <c r="H28" s="1">
        <v>0.14799999999999999</v>
      </c>
      <c r="I28" s="1">
        <v>2.5999999999999999E-2</v>
      </c>
      <c r="J28" s="1">
        <v>0.22</v>
      </c>
      <c r="K28" s="1">
        <v>1.4999999999999999E-2</v>
      </c>
      <c r="L28" s="6">
        <f t="shared" si="3"/>
        <v>99.957999999999984</v>
      </c>
      <c r="M28" s="2">
        <f t="shared" si="0"/>
        <v>91.627578986961794</v>
      </c>
      <c r="N28" s="35">
        <f t="shared" si="1"/>
        <v>1988.2972718720603</v>
      </c>
      <c r="O28" s="35">
        <f t="shared" si="2"/>
        <v>1146.1967860163518</v>
      </c>
      <c r="P28" s="35">
        <v>150</v>
      </c>
      <c r="Q28" s="35">
        <f t="shared" si="4"/>
        <v>188203.30226364848</v>
      </c>
      <c r="R28" s="35">
        <f t="shared" si="5"/>
        <v>79.384072185170666</v>
      </c>
      <c r="S28" s="35">
        <f t="shared" si="6"/>
        <v>321.57536680044734</v>
      </c>
      <c r="T28" s="35">
        <f t="shared" si="7"/>
        <v>64195.790645879737</v>
      </c>
      <c r="U28" s="35">
        <f t="shared" si="8"/>
        <v>1146.1967860163518</v>
      </c>
      <c r="V28" s="35">
        <f t="shared" si="9"/>
        <v>305842.3325062035</v>
      </c>
      <c r="W28" s="35">
        <f t="shared" si="10"/>
        <v>1572.302863868184</v>
      </c>
      <c r="X28" s="35">
        <f t="shared" si="11"/>
        <v>1980.1686972820992</v>
      </c>
    </row>
    <row r="29" spans="1:24">
      <c r="A29" s="1" t="s">
        <v>330</v>
      </c>
      <c r="B29" s="1">
        <v>40.244999999999997</v>
      </c>
      <c r="C29" s="1">
        <v>8.4039999999999999</v>
      </c>
      <c r="D29" s="1">
        <v>50.375</v>
      </c>
      <c r="E29" s="1">
        <v>0.249</v>
      </c>
      <c r="F29" s="1">
        <v>5.0999999999999997E-2</v>
      </c>
      <c r="G29" s="1">
        <v>4.0000000000000001E-3</v>
      </c>
      <c r="H29" s="1">
        <v>0.152</v>
      </c>
      <c r="I29" s="1">
        <v>3.1E-2</v>
      </c>
      <c r="J29" s="1">
        <v>0.218</v>
      </c>
      <c r="K29" s="1">
        <v>1.7999999999999999E-2</v>
      </c>
      <c r="L29" s="6">
        <f t="shared" si="3"/>
        <v>99.747000000000014</v>
      </c>
      <c r="M29" s="2">
        <f t="shared" si="0"/>
        <v>91.439509974833769</v>
      </c>
      <c r="N29" s="35">
        <f t="shared" si="1"/>
        <v>1964.6270662545357</v>
      </c>
      <c r="O29" s="35">
        <f t="shared" si="2"/>
        <v>1177.1750775303071</v>
      </c>
      <c r="P29" s="35">
        <v>156</v>
      </c>
      <c r="Q29" s="35">
        <f t="shared" si="4"/>
        <v>188095.80559254327</v>
      </c>
      <c r="R29" s="35">
        <f t="shared" si="5"/>
        <v>95.260886622204779</v>
      </c>
      <c r="S29" s="35">
        <f t="shared" si="6"/>
        <v>348.94348312388968</v>
      </c>
      <c r="T29" s="35">
        <f t="shared" si="7"/>
        <v>65322.850779510016</v>
      </c>
      <c r="U29" s="35">
        <f t="shared" si="8"/>
        <v>1177.1750775303074</v>
      </c>
      <c r="V29" s="35">
        <f t="shared" si="9"/>
        <v>303750</v>
      </c>
      <c r="W29" s="35">
        <f t="shared" si="10"/>
        <v>1558.0092014693821</v>
      </c>
      <c r="X29" s="35">
        <f t="shared" si="11"/>
        <v>1956.5952604096935</v>
      </c>
    </row>
    <row r="30" spans="1:24">
      <c r="A30" s="1" t="s">
        <v>733</v>
      </c>
      <c r="B30" s="1">
        <v>40.384</v>
      </c>
      <c r="C30" s="1">
        <v>8.2870000000000008</v>
      </c>
      <c r="D30" s="1">
        <v>50.296999999999997</v>
      </c>
      <c r="E30" s="1">
        <v>0.25900000000000001</v>
      </c>
      <c r="F30" s="1">
        <v>4.9000000000000002E-2</v>
      </c>
      <c r="G30" s="1">
        <v>2E-3</v>
      </c>
      <c r="H30" s="1">
        <v>0.151</v>
      </c>
      <c r="I30" s="1">
        <v>3.3000000000000002E-2</v>
      </c>
      <c r="J30" s="1">
        <v>0.219</v>
      </c>
      <c r="K30" s="1">
        <v>0.02</v>
      </c>
      <c r="L30" s="6">
        <f t="shared" si="3"/>
        <v>99.700999999999979</v>
      </c>
      <c r="M30" s="2">
        <f t="shared" si="0"/>
        <v>91.536619305050721</v>
      </c>
      <c r="N30" s="35">
        <f t="shared" si="1"/>
        <v>2043.5277516462841</v>
      </c>
      <c r="O30" s="35">
        <f t="shared" si="2"/>
        <v>1169.4305046518184</v>
      </c>
      <c r="P30" s="35">
        <v>162</v>
      </c>
      <c r="Q30" s="35">
        <f t="shared" si="4"/>
        <v>188745.45938748334</v>
      </c>
      <c r="R30" s="35">
        <f t="shared" si="5"/>
        <v>105.84542958022755</v>
      </c>
      <c r="S30" s="35">
        <f t="shared" si="6"/>
        <v>335.25942496216857</v>
      </c>
      <c r="T30" s="35">
        <f t="shared" si="7"/>
        <v>64413.429844098006</v>
      </c>
      <c r="U30" s="35">
        <f t="shared" si="8"/>
        <v>1169.4305046518184</v>
      </c>
      <c r="V30" s="35">
        <f t="shared" si="9"/>
        <v>303279.67741935485</v>
      </c>
      <c r="W30" s="35">
        <f t="shared" si="10"/>
        <v>1565.1560326687827</v>
      </c>
      <c r="X30" s="35">
        <f t="shared" si="11"/>
        <v>2035.1733833177134</v>
      </c>
    </row>
    <row r="31" spans="1:24">
      <c r="A31" s="1" t="s">
        <v>731</v>
      </c>
      <c r="B31" s="1">
        <v>40.959000000000003</v>
      </c>
      <c r="C31" s="1">
        <v>8.3529999999999998</v>
      </c>
      <c r="D31" s="1">
        <v>50.317999999999998</v>
      </c>
      <c r="E31" s="1">
        <v>0.25800000000000001</v>
      </c>
      <c r="F31" s="1">
        <v>4.7E-2</v>
      </c>
      <c r="G31" s="1">
        <v>0</v>
      </c>
      <c r="H31" s="1">
        <v>0.151</v>
      </c>
      <c r="I31" s="1">
        <v>0.03</v>
      </c>
      <c r="J31" s="1">
        <v>0.217</v>
      </c>
      <c r="K31" s="1">
        <v>1.7000000000000001E-2</v>
      </c>
      <c r="L31" s="6">
        <f t="shared" si="3"/>
        <v>100.34999999999998</v>
      </c>
      <c r="M31" s="2">
        <f t="shared" si="0"/>
        <v>91.478215533217053</v>
      </c>
      <c r="N31" s="35">
        <f t="shared" si="1"/>
        <v>2035.6376831071093</v>
      </c>
      <c r="O31" s="35">
        <f t="shared" si="2"/>
        <v>1169.4305046518184</v>
      </c>
      <c r="P31" s="35">
        <v>168</v>
      </c>
      <c r="Q31" s="35">
        <f t="shared" si="4"/>
        <v>191432.87616511321</v>
      </c>
      <c r="R31" s="35">
        <f t="shared" si="5"/>
        <v>89.968615143193418</v>
      </c>
      <c r="S31" s="35">
        <f t="shared" si="6"/>
        <v>321.57536680044734</v>
      </c>
      <c r="T31" s="35">
        <f t="shared" si="7"/>
        <v>64926.436525612473</v>
      </c>
      <c r="U31" s="35">
        <f t="shared" si="8"/>
        <v>1169.4305046518184</v>
      </c>
      <c r="V31" s="35">
        <f t="shared" si="9"/>
        <v>303406.30272952857</v>
      </c>
      <c r="W31" s="35">
        <f t="shared" si="10"/>
        <v>1550.8623702699813</v>
      </c>
      <c r="X31" s="35">
        <f t="shared" si="11"/>
        <v>2027.3155710269114</v>
      </c>
    </row>
    <row r="32" spans="1:24">
      <c r="Q32" s="5"/>
      <c r="R32" s="5"/>
      <c r="S32" s="5"/>
      <c r="T32" s="5"/>
      <c r="U32" s="5"/>
      <c r="V32" s="5"/>
      <c r="W32" s="5"/>
      <c r="X32" s="5"/>
    </row>
    <row r="33" spans="17:24">
      <c r="Q33" s="5"/>
      <c r="R33" s="5"/>
      <c r="S33" s="5"/>
      <c r="T33" s="5"/>
      <c r="U33" s="5"/>
      <c r="V33" s="5"/>
      <c r="W33" s="5"/>
      <c r="X33" s="5"/>
    </row>
    <row r="34" spans="17:24">
      <c r="Q34" s="5"/>
      <c r="R34" s="5"/>
      <c r="S34" s="5"/>
      <c r="T34" s="5"/>
      <c r="U34" s="5"/>
      <c r="V34" s="5"/>
      <c r="W34" s="5"/>
      <c r="X34" s="5"/>
    </row>
    <row r="35" spans="17:24">
      <c r="Q35" s="5"/>
      <c r="R35" s="5"/>
      <c r="S35" s="5"/>
      <c r="T35" s="5"/>
      <c r="U35" s="5"/>
      <c r="V35" s="5"/>
      <c r="W35" s="5"/>
      <c r="X35" s="5"/>
    </row>
  </sheetData>
  <sortState xmlns:xlrd2="http://schemas.microsoft.com/office/spreadsheetml/2017/richdata2" ref="A3:P31">
    <sortCondition ref="P2:P31"/>
  </sortState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C910-BC22-4B02-9E65-D93985B080CC}">
  <dimension ref="A1:X42"/>
  <sheetViews>
    <sheetView workbookViewId="0">
      <selection activeCell="B2" sqref="B2:K2"/>
    </sheetView>
  </sheetViews>
  <sheetFormatPr defaultColWidth="9" defaultRowHeight="13.8"/>
  <cols>
    <col min="1" max="1" width="9" style="21"/>
    <col min="2" max="16" width="9.109375" style="21" bestFit="1" customWidth="1"/>
    <col min="17" max="17" width="9.44140625" style="40" bestFit="1" customWidth="1"/>
    <col min="18" max="19" width="9.109375" style="21" bestFit="1" customWidth="1"/>
    <col min="20" max="20" width="9.44140625" style="21" bestFit="1" customWidth="1"/>
    <col min="21" max="21" width="9.109375" style="21" bestFit="1" customWidth="1"/>
    <col min="22" max="22" width="9.44140625" style="21" bestFit="1" customWidth="1"/>
    <col min="23" max="24" width="9.109375" style="21" bestFit="1" customWidth="1"/>
    <col min="25" max="16384" width="9" style="21"/>
  </cols>
  <sheetData>
    <row r="1" spans="1:24">
      <c r="A1" s="21" t="s">
        <v>452</v>
      </c>
      <c r="R1" s="6"/>
      <c r="S1" s="6"/>
      <c r="T1" s="6"/>
      <c r="U1" s="6"/>
      <c r="V1" s="6"/>
      <c r="W1" s="6"/>
      <c r="X1" s="6"/>
    </row>
    <row r="2" spans="1:24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40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4">
      <c r="A3" s="21" t="s">
        <v>736</v>
      </c>
      <c r="B3" s="42">
        <v>40.156999999999996</v>
      </c>
      <c r="C3" s="42">
        <v>13.39</v>
      </c>
      <c r="D3" s="42">
        <v>47.201000000000001</v>
      </c>
      <c r="E3" s="42">
        <v>0.113</v>
      </c>
      <c r="F3" s="42">
        <v>2.9000000000000001E-2</v>
      </c>
      <c r="G3" s="42">
        <v>0</v>
      </c>
      <c r="H3" s="42">
        <v>0.251</v>
      </c>
      <c r="I3" s="42">
        <v>4.5999999999999999E-2</v>
      </c>
      <c r="J3" s="42">
        <v>0.29699999999999999</v>
      </c>
      <c r="K3" s="42">
        <v>1.4E-2</v>
      </c>
      <c r="L3" s="42">
        <f t="shared" ref="L3:L28" si="0">SUM(B3:K3)</f>
        <v>101.49799999999999</v>
      </c>
      <c r="M3" s="2">
        <f t="shared" ref="M3:M28" si="1">(D3/40.32)*100/((D3/40.32)+(C3/71.85))</f>
        <v>86.266934432101081</v>
      </c>
      <c r="N3" s="36">
        <f t="shared" ref="N3:N28" si="2">E3*10000/74.41*58.71</f>
        <v>891.57774492675719</v>
      </c>
      <c r="O3" s="36">
        <f t="shared" ref="O3:O28" si="3">H3*10000/70.94*54.94</f>
        <v>1943.8877925007048</v>
      </c>
      <c r="P3" s="37">
        <v>0</v>
      </c>
      <c r="Q3" s="36">
        <f t="shared" ref="Q3:Q28" si="4">10000*28.08*B3/(60.08)</f>
        <v>187684.51398135818</v>
      </c>
      <c r="R3" s="36">
        <f>2*26.98*10000*K3/101.96</f>
        <v>74.09180070615929</v>
      </c>
      <c r="S3" s="36">
        <f>2*51.996*10000*F3/151.99</f>
        <v>198.41884334495688</v>
      </c>
      <c r="T3" s="36">
        <f t="shared" ref="T3:T4" si="5">55.84*10000*C3/71.84</f>
        <v>104078.17371937638</v>
      </c>
      <c r="U3" s="36">
        <f t="shared" ref="U3:U4" si="6">54.94*10000*H3/70.94</f>
        <v>1943.8877925007048</v>
      </c>
      <c r="V3" s="36">
        <f t="shared" ref="V3:V4" si="7">24.3*10000*D3/40.3</f>
        <v>284611.48883374693</v>
      </c>
      <c r="W3" s="36">
        <f t="shared" ref="W3:W4" si="8">40.078*10000*J3/56.078</f>
        <v>2122.6088662220482</v>
      </c>
      <c r="X3" s="36">
        <f t="shared" ref="X3:X4" si="9">58.69*10000*E3/74.69</f>
        <v>887.93278886062387</v>
      </c>
    </row>
    <row r="4" spans="1:24">
      <c r="A4" s="21" t="s">
        <v>737</v>
      </c>
      <c r="B4" s="42">
        <v>40.052999999999997</v>
      </c>
      <c r="C4" s="42">
        <v>12.952999999999999</v>
      </c>
      <c r="D4" s="42">
        <v>46.883000000000003</v>
      </c>
      <c r="E4" s="42">
        <v>0.126</v>
      </c>
      <c r="F4" s="42">
        <v>1.9E-2</v>
      </c>
      <c r="G4" s="42">
        <v>1.6E-2</v>
      </c>
      <c r="H4" s="42">
        <v>0.251</v>
      </c>
      <c r="I4" s="42">
        <v>4.1000000000000002E-2</v>
      </c>
      <c r="J4" s="42">
        <v>0.28799999999999998</v>
      </c>
      <c r="K4" s="42">
        <v>8.9999999999999993E-3</v>
      </c>
      <c r="L4" s="42">
        <f t="shared" si="0"/>
        <v>100.63900000000002</v>
      </c>
      <c r="M4" s="2">
        <f t="shared" si="1"/>
        <v>86.576955441068478</v>
      </c>
      <c r="N4" s="36">
        <f t="shared" si="2"/>
        <v>994.14863593603013</v>
      </c>
      <c r="O4" s="36">
        <f t="shared" si="3"/>
        <v>1943.8877925007048</v>
      </c>
      <c r="P4" s="37">
        <v>5</v>
      </c>
      <c r="Q4" s="36">
        <f t="shared" si="4"/>
        <v>187198.44207723034</v>
      </c>
      <c r="R4" s="36">
        <f t="shared" ref="R4" si="10">2*26.98*10000*K4/101.96</f>
        <v>47.63044331110239</v>
      </c>
      <c r="S4" s="36">
        <f t="shared" ref="S4" si="11">2*51.996*10000*F4/151.99</f>
        <v>129.99855253635107</v>
      </c>
      <c r="T4" s="36">
        <f t="shared" si="5"/>
        <v>100681.44766146992</v>
      </c>
      <c r="U4" s="36">
        <f t="shared" si="6"/>
        <v>1943.8877925007048</v>
      </c>
      <c r="V4" s="36">
        <f t="shared" si="7"/>
        <v>282694.01985111664</v>
      </c>
      <c r="W4" s="36">
        <f t="shared" si="8"/>
        <v>2058.2873854274403</v>
      </c>
      <c r="X4" s="36">
        <f t="shared" si="9"/>
        <v>990.08434864104959</v>
      </c>
    </row>
    <row r="5" spans="1:24">
      <c r="A5" s="21" t="s">
        <v>738</v>
      </c>
      <c r="B5" s="42">
        <v>39.956000000000003</v>
      </c>
      <c r="C5" s="42">
        <v>13.02</v>
      </c>
      <c r="D5" s="42">
        <v>47.420999999999999</v>
      </c>
      <c r="E5" s="42">
        <v>0.13800000000000001</v>
      </c>
      <c r="F5" s="42">
        <v>2.3E-2</v>
      </c>
      <c r="G5" s="42">
        <v>0</v>
      </c>
      <c r="H5" s="42">
        <v>0.23799999999999999</v>
      </c>
      <c r="I5" s="42">
        <v>4.3999999999999997E-2</v>
      </c>
      <c r="J5" s="42">
        <v>0.27900000000000003</v>
      </c>
      <c r="K5" s="42">
        <v>0.01</v>
      </c>
      <c r="L5" s="42">
        <f t="shared" si="0"/>
        <v>101.12899999999999</v>
      </c>
      <c r="M5" s="2">
        <f t="shared" si="1"/>
        <v>86.64943188743149</v>
      </c>
      <c r="N5" s="36">
        <f t="shared" si="2"/>
        <v>1088.8294584061284</v>
      </c>
      <c r="O5" s="36">
        <f t="shared" si="3"/>
        <v>1843.2083450803498</v>
      </c>
      <c r="P5" s="37">
        <v>10</v>
      </c>
      <c r="Q5" s="36">
        <f t="shared" si="4"/>
        <v>186745.08655126501</v>
      </c>
      <c r="R5" s="36">
        <f>2*26.98*10000*K5/101.96</f>
        <v>52.922714790113773</v>
      </c>
      <c r="S5" s="36">
        <f>2*51.996*10000*F5/151.99</f>
        <v>157.36666885979341</v>
      </c>
      <c r="T5" s="36">
        <f>55.84*10000*C5/71.84</f>
        <v>101202.2271714922</v>
      </c>
      <c r="U5" s="36">
        <f>54.94*10000*H5/70.94</f>
        <v>1843.2083450803495</v>
      </c>
      <c r="V5" s="36">
        <f>24.3*10000*D5/40.3</f>
        <v>285938.03970223328</v>
      </c>
      <c r="W5" s="36">
        <f>40.078*10000*J5/56.078</f>
        <v>1993.9659046328331</v>
      </c>
      <c r="X5" s="36">
        <f>58.69*10000*E5/74.69</f>
        <v>1084.3780961306736</v>
      </c>
    </row>
    <row r="6" spans="1:24">
      <c r="A6" s="21" t="s">
        <v>739</v>
      </c>
      <c r="B6" s="42">
        <v>40.098999999999997</v>
      </c>
      <c r="C6" s="42">
        <v>12.567</v>
      </c>
      <c r="D6" s="42">
        <v>47.378999999999998</v>
      </c>
      <c r="E6" s="42">
        <v>0.13400000000000001</v>
      </c>
      <c r="F6" s="42">
        <v>2.8000000000000001E-2</v>
      </c>
      <c r="G6" s="42">
        <v>6.0000000000000001E-3</v>
      </c>
      <c r="H6" s="42">
        <v>0.23699999999999999</v>
      </c>
      <c r="I6" s="42">
        <v>0.04</v>
      </c>
      <c r="J6" s="42">
        <v>0.28000000000000003</v>
      </c>
      <c r="K6" s="42">
        <v>0.01</v>
      </c>
      <c r="L6" s="42">
        <f t="shared" si="0"/>
        <v>100.78</v>
      </c>
      <c r="M6" s="2">
        <f t="shared" si="1"/>
        <v>87.043808441204064</v>
      </c>
      <c r="N6" s="36">
        <f t="shared" si="2"/>
        <v>1057.2691842494289</v>
      </c>
      <c r="O6" s="36">
        <f t="shared" si="3"/>
        <v>1835.4637722018608</v>
      </c>
      <c r="P6" s="37">
        <v>15</v>
      </c>
      <c r="Q6" s="36">
        <f t="shared" si="4"/>
        <v>187413.43541944074</v>
      </c>
      <c r="R6" s="36">
        <f t="shared" ref="R6:R40" si="12">2*26.98*10000*K6/101.96</f>
        <v>52.922714790113773</v>
      </c>
      <c r="S6" s="36">
        <f t="shared" ref="S6:S40" si="13">2*51.996*10000*F6/151.99</f>
        <v>191.57681426409633</v>
      </c>
      <c r="T6" s="36">
        <f t="shared" ref="T6:T40" si="14">55.84*10000*C6/71.84</f>
        <v>97681.13585746102</v>
      </c>
      <c r="U6" s="36">
        <f t="shared" ref="U6:U40" si="15">54.94*10000*H6/70.94</f>
        <v>1835.4637722018606</v>
      </c>
      <c r="V6" s="36">
        <f t="shared" ref="V6:V40" si="16">24.3*10000*D6/40.3</f>
        <v>285684.78908188589</v>
      </c>
      <c r="W6" s="36">
        <f t="shared" ref="W6:W40" si="17">40.078*10000*J6/56.078</f>
        <v>2001.112735832234</v>
      </c>
      <c r="X6" s="36">
        <f t="shared" ref="X6:X40" si="18">58.69*10000*E6/74.69</f>
        <v>1052.9468469674657</v>
      </c>
    </row>
    <row r="7" spans="1:24">
      <c r="A7" s="21" t="s">
        <v>740</v>
      </c>
      <c r="B7" s="42">
        <v>39.905000000000001</v>
      </c>
      <c r="C7" s="42">
        <v>12.384</v>
      </c>
      <c r="D7" s="42">
        <v>47.981999999999999</v>
      </c>
      <c r="E7" s="42">
        <v>0.13600000000000001</v>
      </c>
      <c r="F7" s="42">
        <v>2.8000000000000001E-2</v>
      </c>
      <c r="G7" s="42">
        <v>3.0000000000000001E-3</v>
      </c>
      <c r="H7" s="42">
        <v>0.22</v>
      </c>
      <c r="I7" s="42">
        <v>0.04</v>
      </c>
      <c r="J7" s="42">
        <v>0.27</v>
      </c>
      <c r="K7" s="42">
        <v>1.0999999999999999E-2</v>
      </c>
      <c r="L7" s="42">
        <f t="shared" si="0"/>
        <v>100.979</v>
      </c>
      <c r="M7" s="2">
        <f t="shared" si="1"/>
        <v>87.348760064780905</v>
      </c>
      <c r="N7" s="36">
        <f t="shared" si="2"/>
        <v>1073.0493213277787</v>
      </c>
      <c r="O7" s="36">
        <f t="shared" si="3"/>
        <v>1703.80603326755</v>
      </c>
      <c r="P7" s="37">
        <v>20</v>
      </c>
      <c r="Q7" s="36">
        <f t="shared" si="4"/>
        <v>186506.72436751</v>
      </c>
      <c r="R7" s="36">
        <f t="shared" si="12"/>
        <v>58.214986269125149</v>
      </c>
      <c r="S7" s="36">
        <f t="shared" si="13"/>
        <v>191.57681426409633</v>
      </c>
      <c r="T7" s="36">
        <f t="shared" si="14"/>
        <v>96258.708240534528</v>
      </c>
      <c r="U7" s="36">
        <f t="shared" si="15"/>
        <v>1703.80603326755</v>
      </c>
      <c r="V7" s="36">
        <f t="shared" si="16"/>
        <v>289320.74441687349</v>
      </c>
      <c r="W7" s="36">
        <f t="shared" si="17"/>
        <v>1929.6444238382255</v>
      </c>
      <c r="X7" s="36">
        <f t="shared" si="18"/>
        <v>1068.6624715490696</v>
      </c>
    </row>
    <row r="8" spans="1:24">
      <c r="A8" s="21" t="s">
        <v>741</v>
      </c>
      <c r="B8" s="42">
        <v>40.206000000000003</v>
      </c>
      <c r="C8" s="42">
        <v>11.696999999999999</v>
      </c>
      <c r="D8" s="42">
        <v>47.968000000000004</v>
      </c>
      <c r="E8" s="42">
        <v>0.152</v>
      </c>
      <c r="F8" s="42">
        <v>2.4E-2</v>
      </c>
      <c r="G8" s="42">
        <v>0</v>
      </c>
      <c r="H8" s="42">
        <v>0.214</v>
      </c>
      <c r="I8" s="42">
        <v>3.7999999999999999E-2</v>
      </c>
      <c r="J8" s="42">
        <v>0.26300000000000001</v>
      </c>
      <c r="K8" s="42">
        <v>0.01</v>
      </c>
      <c r="L8" s="42">
        <f t="shared" si="0"/>
        <v>100.57200000000002</v>
      </c>
      <c r="M8" s="2">
        <f t="shared" si="1"/>
        <v>87.963038963056349</v>
      </c>
      <c r="N8" s="36">
        <f t="shared" si="2"/>
        <v>1199.290417954576</v>
      </c>
      <c r="O8" s="36">
        <f t="shared" si="3"/>
        <v>1657.3385959966167</v>
      </c>
      <c r="P8" s="37">
        <v>25</v>
      </c>
      <c r="Q8" s="36">
        <f t="shared" si="4"/>
        <v>187913.52862849535</v>
      </c>
      <c r="R8" s="36">
        <f t="shared" si="12"/>
        <v>52.922714790113773</v>
      </c>
      <c r="S8" s="36">
        <f t="shared" si="13"/>
        <v>164.20869794065399</v>
      </c>
      <c r="T8" s="36">
        <f t="shared" si="14"/>
        <v>90918.775055679274</v>
      </c>
      <c r="U8" s="36">
        <f t="shared" si="15"/>
        <v>1657.3385959966167</v>
      </c>
      <c r="V8" s="36">
        <f t="shared" si="16"/>
        <v>289236.32754342433</v>
      </c>
      <c r="W8" s="36">
        <f t="shared" si="17"/>
        <v>1879.6166054424195</v>
      </c>
      <c r="X8" s="36">
        <f t="shared" si="18"/>
        <v>1194.3874682019014</v>
      </c>
    </row>
    <row r="9" spans="1:24">
      <c r="A9" s="21" t="s">
        <v>393</v>
      </c>
      <c r="B9" s="42">
        <v>40.159999999999997</v>
      </c>
      <c r="C9" s="42">
        <v>11.657</v>
      </c>
      <c r="D9" s="42">
        <v>48.43</v>
      </c>
      <c r="E9" s="42">
        <v>0.16200000000000001</v>
      </c>
      <c r="F9" s="42">
        <v>3.2000000000000001E-2</v>
      </c>
      <c r="G9" s="42">
        <v>3.0000000000000001E-3</v>
      </c>
      <c r="H9" s="42">
        <v>0.20799999999999999</v>
      </c>
      <c r="I9" s="42">
        <v>3.7999999999999999E-2</v>
      </c>
      <c r="J9" s="42">
        <v>0.251</v>
      </c>
      <c r="K9" s="42">
        <v>8.0000000000000002E-3</v>
      </c>
      <c r="L9" s="42">
        <f t="shared" si="0"/>
        <v>100.94899999999998</v>
      </c>
      <c r="M9" s="2">
        <f t="shared" si="1"/>
        <v>88.100120086414336</v>
      </c>
      <c r="N9" s="36">
        <f t="shared" si="2"/>
        <v>1278.1911033463246</v>
      </c>
      <c r="O9" s="36">
        <f t="shared" si="3"/>
        <v>1610.8711587256837</v>
      </c>
      <c r="P9" s="37">
        <v>30</v>
      </c>
      <c r="Q9" s="36">
        <f t="shared" si="4"/>
        <v>187698.53528628492</v>
      </c>
      <c r="R9" s="36">
        <f t="shared" si="12"/>
        <v>42.338171832091021</v>
      </c>
      <c r="S9" s="36">
        <f t="shared" si="13"/>
        <v>218.94493058753866</v>
      </c>
      <c r="T9" s="36">
        <f t="shared" si="14"/>
        <v>90607.861915367481</v>
      </c>
      <c r="U9" s="36">
        <f t="shared" si="15"/>
        <v>1610.8711587256837</v>
      </c>
      <c r="V9" s="36">
        <f t="shared" si="16"/>
        <v>292022.08436724567</v>
      </c>
      <c r="W9" s="36">
        <f t="shared" si="17"/>
        <v>1793.8546310496097</v>
      </c>
      <c r="X9" s="36">
        <f t="shared" si="18"/>
        <v>1272.965591109921</v>
      </c>
    </row>
    <row r="10" spans="1:24">
      <c r="A10" s="21" t="s">
        <v>362</v>
      </c>
      <c r="B10" s="42">
        <v>40.261000000000003</v>
      </c>
      <c r="C10" s="42">
        <v>11.426</v>
      </c>
      <c r="D10" s="42">
        <v>48.734000000000002</v>
      </c>
      <c r="E10" s="42">
        <v>0.153</v>
      </c>
      <c r="F10" s="42">
        <v>3.1E-2</v>
      </c>
      <c r="G10" s="42">
        <v>8.0000000000000002E-3</v>
      </c>
      <c r="H10" s="42">
        <v>0.21</v>
      </c>
      <c r="I10" s="42">
        <v>3.9E-2</v>
      </c>
      <c r="J10" s="42">
        <v>0.25900000000000001</v>
      </c>
      <c r="K10" s="42">
        <v>0.01</v>
      </c>
      <c r="L10" s="42">
        <f t="shared" si="0"/>
        <v>101.13100000000001</v>
      </c>
      <c r="M10" s="2">
        <f t="shared" si="1"/>
        <v>88.372814568241253</v>
      </c>
      <c r="N10" s="36">
        <f t="shared" si="2"/>
        <v>1207.1804864937508</v>
      </c>
      <c r="O10" s="36">
        <f t="shared" si="3"/>
        <v>1626.3603044826614</v>
      </c>
      <c r="P10" s="37">
        <v>35</v>
      </c>
      <c r="Q10" s="36">
        <f t="shared" si="4"/>
        <v>188170.58588548604</v>
      </c>
      <c r="R10" s="36">
        <f t="shared" si="12"/>
        <v>52.922714790113773</v>
      </c>
      <c r="S10" s="36">
        <f t="shared" si="13"/>
        <v>212.10290150667805</v>
      </c>
      <c r="T10" s="36">
        <f t="shared" si="14"/>
        <v>88812.338530066816</v>
      </c>
      <c r="U10" s="36">
        <f t="shared" si="15"/>
        <v>1626.3603044826614</v>
      </c>
      <c r="V10" s="36">
        <f t="shared" si="16"/>
        <v>293855.13647642679</v>
      </c>
      <c r="W10" s="36">
        <f t="shared" si="17"/>
        <v>1851.0292806448165</v>
      </c>
      <c r="X10" s="36">
        <f t="shared" si="18"/>
        <v>1202.2452804927032</v>
      </c>
    </row>
    <row r="11" spans="1:24">
      <c r="A11" s="21" t="s">
        <v>363</v>
      </c>
      <c r="B11" s="42">
        <v>40.159999999999997</v>
      </c>
      <c r="C11" s="42">
        <v>11.257999999999999</v>
      </c>
      <c r="D11" s="42">
        <v>48.692999999999998</v>
      </c>
      <c r="E11" s="42">
        <v>0.153</v>
      </c>
      <c r="F11" s="42">
        <v>1.9E-2</v>
      </c>
      <c r="G11" s="42">
        <v>0</v>
      </c>
      <c r="H11" s="42">
        <v>0.20399999999999999</v>
      </c>
      <c r="I11" s="42">
        <v>3.4000000000000002E-2</v>
      </c>
      <c r="J11" s="42">
        <v>0.248</v>
      </c>
      <c r="K11" s="42">
        <v>1.2E-2</v>
      </c>
      <c r="L11" s="42">
        <f t="shared" si="0"/>
        <v>100.78100000000001</v>
      </c>
      <c r="M11" s="2">
        <f t="shared" si="1"/>
        <v>88.515600705141992</v>
      </c>
      <c r="N11" s="36">
        <f t="shared" si="2"/>
        <v>1207.1804864937508</v>
      </c>
      <c r="O11" s="36">
        <f t="shared" si="3"/>
        <v>1579.8928672117281</v>
      </c>
      <c r="P11" s="37">
        <v>40</v>
      </c>
      <c r="Q11" s="36">
        <f t="shared" si="4"/>
        <v>187698.53528628492</v>
      </c>
      <c r="R11" s="36">
        <f t="shared" si="12"/>
        <v>63.507257748136524</v>
      </c>
      <c r="S11" s="36">
        <f t="shared" si="13"/>
        <v>129.99855253635107</v>
      </c>
      <c r="T11" s="36">
        <f t="shared" si="14"/>
        <v>87506.503340757219</v>
      </c>
      <c r="U11" s="36">
        <f t="shared" si="15"/>
        <v>1579.8928672117281</v>
      </c>
      <c r="V11" s="36">
        <f t="shared" si="16"/>
        <v>293607.91563275439</v>
      </c>
      <c r="W11" s="36">
        <f t="shared" si="17"/>
        <v>1772.4141374514072</v>
      </c>
      <c r="X11" s="36">
        <f t="shared" si="18"/>
        <v>1202.2452804927032</v>
      </c>
    </row>
    <row r="12" spans="1:24">
      <c r="A12" s="21" t="s">
        <v>364</v>
      </c>
      <c r="B12" s="42">
        <v>40.204999999999998</v>
      </c>
      <c r="C12" s="42">
        <v>10.952</v>
      </c>
      <c r="D12" s="42">
        <v>49.277999999999999</v>
      </c>
      <c r="E12" s="42">
        <v>0.16500000000000001</v>
      </c>
      <c r="F12" s="42">
        <v>1.2E-2</v>
      </c>
      <c r="G12" s="42">
        <v>0</v>
      </c>
      <c r="H12" s="42">
        <v>0.19400000000000001</v>
      </c>
      <c r="I12" s="42">
        <v>3.6999999999999998E-2</v>
      </c>
      <c r="J12" s="42">
        <v>0.23799999999999999</v>
      </c>
      <c r="K12" s="42">
        <v>1.0999999999999999E-2</v>
      </c>
      <c r="L12" s="42">
        <f t="shared" si="0"/>
        <v>101.09200000000001</v>
      </c>
      <c r="M12" s="2">
        <f t="shared" si="1"/>
        <v>88.911063014187306</v>
      </c>
      <c r="N12" s="36">
        <f t="shared" si="2"/>
        <v>1301.8613089638491</v>
      </c>
      <c r="O12" s="36">
        <f t="shared" si="3"/>
        <v>1502.4471384268395</v>
      </c>
      <c r="P12" s="37">
        <v>45</v>
      </c>
      <c r="Q12" s="36">
        <f t="shared" si="4"/>
        <v>187908.85486018643</v>
      </c>
      <c r="R12" s="36">
        <f t="shared" si="12"/>
        <v>58.214986269125149</v>
      </c>
      <c r="S12" s="36">
        <f t="shared" si="13"/>
        <v>82.104348970326996</v>
      </c>
      <c r="T12" s="36">
        <f t="shared" si="14"/>
        <v>85128.017817371932</v>
      </c>
      <c r="U12" s="36">
        <f t="shared" si="15"/>
        <v>1502.4471384268397</v>
      </c>
      <c r="V12" s="36">
        <f t="shared" si="16"/>
        <v>297135.33498759306</v>
      </c>
      <c r="W12" s="36">
        <f t="shared" si="17"/>
        <v>1700.9458254573988</v>
      </c>
      <c r="X12" s="36">
        <f t="shared" si="18"/>
        <v>1296.5390279823271</v>
      </c>
    </row>
    <row r="13" spans="1:24">
      <c r="A13" s="21" t="s">
        <v>365</v>
      </c>
      <c r="B13" s="42">
        <v>40.365000000000002</v>
      </c>
      <c r="C13" s="42">
        <v>10.742000000000001</v>
      </c>
      <c r="D13" s="42">
        <v>49.656999999999996</v>
      </c>
      <c r="E13" s="42">
        <v>0.18</v>
      </c>
      <c r="F13" s="42">
        <v>3.4000000000000002E-2</v>
      </c>
      <c r="G13" s="42">
        <v>0</v>
      </c>
      <c r="H13" s="42">
        <v>0.193</v>
      </c>
      <c r="I13" s="42">
        <v>3.9E-2</v>
      </c>
      <c r="J13" s="42">
        <v>0.23200000000000001</v>
      </c>
      <c r="K13" s="42">
        <v>1.2E-2</v>
      </c>
      <c r="L13" s="42">
        <f t="shared" si="0"/>
        <v>101.45400000000001</v>
      </c>
      <c r="M13" s="2">
        <f t="shared" si="1"/>
        <v>89.174696957269305</v>
      </c>
      <c r="N13" s="36">
        <f t="shared" si="2"/>
        <v>1420.2123370514716</v>
      </c>
      <c r="O13" s="36">
        <f t="shared" si="3"/>
        <v>1494.7025655483505</v>
      </c>
      <c r="P13" s="37">
        <v>50</v>
      </c>
      <c r="Q13" s="36">
        <f t="shared" si="4"/>
        <v>188656.65778961385</v>
      </c>
      <c r="R13" s="36">
        <f t="shared" si="12"/>
        <v>63.507257748136524</v>
      </c>
      <c r="S13" s="36">
        <f t="shared" si="13"/>
        <v>232.62898874925983</v>
      </c>
      <c r="T13" s="36">
        <f t="shared" si="14"/>
        <v>83495.723830734976</v>
      </c>
      <c r="U13" s="36">
        <f t="shared" si="15"/>
        <v>1494.7025655483508</v>
      </c>
      <c r="V13" s="36">
        <f t="shared" si="16"/>
        <v>299420.62034739455</v>
      </c>
      <c r="W13" s="36">
        <f t="shared" si="17"/>
        <v>1658.0648382609938</v>
      </c>
      <c r="X13" s="36">
        <f t="shared" si="18"/>
        <v>1414.4062123443566</v>
      </c>
    </row>
    <row r="14" spans="1:24">
      <c r="A14" s="21" t="s">
        <v>366</v>
      </c>
      <c r="B14" s="42">
        <v>40.357999999999997</v>
      </c>
      <c r="C14" s="42">
        <v>10.491</v>
      </c>
      <c r="D14" s="42">
        <v>49.917999999999999</v>
      </c>
      <c r="E14" s="42">
        <v>0.17899999999999999</v>
      </c>
      <c r="F14" s="42">
        <v>3.3000000000000002E-2</v>
      </c>
      <c r="G14" s="42">
        <v>0</v>
      </c>
      <c r="H14" s="42">
        <v>0.191</v>
      </c>
      <c r="I14" s="42">
        <v>3.5999999999999997E-2</v>
      </c>
      <c r="J14" s="42">
        <v>0.22700000000000001</v>
      </c>
      <c r="K14" s="42">
        <v>1E-3</v>
      </c>
      <c r="L14" s="42">
        <f t="shared" si="0"/>
        <v>101.43400000000001</v>
      </c>
      <c r="M14" s="2">
        <f t="shared" si="1"/>
        <v>89.450405321928159</v>
      </c>
      <c r="N14" s="36">
        <f t="shared" si="2"/>
        <v>1412.3222685122969</v>
      </c>
      <c r="O14" s="36">
        <f t="shared" si="3"/>
        <v>1479.2134197913729</v>
      </c>
      <c r="P14" s="37">
        <v>55</v>
      </c>
      <c r="Q14" s="36">
        <f t="shared" si="4"/>
        <v>188623.94141145138</v>
      </c>
      <c r="R14" s="36">
        <f t="shared" si="12"/>
        <v>5.2922714790113776</v>
      </c>
      <c r="S14" s="36">
        <f t="shared" si="13"/>
        <v>225.78695966839922</v>
      </c>
      <c r="T14" s="36">
        <f t="shared" si="14"/>
        <v>81544.743875278378</v>
      </c>
      <c r="U14" s="36">
        <f t="shared" si="15"/>
        <v>1479.2134197913731</v>
      </c>
      <c r="V14" s="36">
        <f t="shared" si="16"/>
        <v>300994.39205955336</v>
      </c>
      <c r="W14" s="36">
        <f t="shared" si="17"/>
        <v>1622.3306822639895</v>
      </c>
      <c r="X14" s="36">
        <f t="shared" si="18"/>
        <v>1406.5484000535546</v>
      </c>
    </row>
    <row r="15" spans="1:24">
      <c r="A15" s="21" t="s">
        <v>367</v>
      </c>
      <c r="B15" s="42">
        <v>40.463000000000001</v>
      </c>
      <c r="C15" s="42">
        <v>10.036</v>
      </c>
      <c r="D15" s="42">
        <v>49.965000000000003</v>
      </c>
      <c r="E15" s="42">
        <v>0.19500000000000001</v>
      </c>
      <c r="F15" s="42">
        <v>3.9E-2</v>
      </c>
      <c r="G15" s="42">
        <v>5.0000000000000001E-3</v>
      </c>
      <c r="H15" s="42">
        <v>0.18099999999999999</v>
      </c>
      <c r="I15" s="42">
        <v>3.5000000000000003E-2</v>
      </c>
      <c r="J15" s="42">
        <v>0.218</v>
      </c>
      <c r="K15" s="42">
        <v>1.7000000000000001E-2</v>
      </c>
      <c r="L15" s="42">
        <f t="shared" si="0"/>
        <v>101.15399999999998</v>
      </c>
      <c r="M15" s="2">
        <f t="shared" si="1"/>
        <v>89.870129794053838</v>
      </c>
      <c r="N15" s="36">
        <f t="shared" si="2"/>
        <v>1538.5633651390945</v>
      </c>
      <c r="O15" s="36">
        <f t="shared" si="3"/>
        <v>1401.7676910064845</v>
      </c>
      <c r="P15" s="37">
        <v>60</v>
      </c>
      <c r="Q15" s="36">
        <f t="shared" si="4"/>
        <v>189114.68708388816</v>
      </c>
      <c r="R15" s="36">
        <f t="shared" si="12"/>
        <v>89.968615143193418</v>
      </c>
      <c r="S15" s="36">
        <f t="shared" si="13"/>
        <v>266.83913415356272</v>
      </c>
      <c r="T15" s="36">
        <f t="shared" si="14"/>
        <v>78008.106904231608</v>
      </c>
      <c r="U15" s="36">
        <f t="shared" si="15"/>
        <v>1401.7676910064843</v>
      </c>
      <c r="V15" s="36">
        <f t="shared" si="16"/>
        <v>301277.79156327544</v>
      </c>
      <c r="W15" s="36">
        <f t="shared" si="17"/>
        <v>1558.0092014693821</v>
      </c>
      <c r="X15" s="36">
        <f t="shared" si="18"/>
        <v>1532.2733967063864</v>
      </c>
    </row>
    <row r="16" spans="1:24">
      <c r="A16" s="21" t="s">
        <v>368</v>
      </c>
      <c r="B16" s="42">
        <v>40.47</v>
      </c>
      <c r="C16" s="42">
        <v>10.144</v>
      </c>
      <c r="D16" s="42">
        <v>50.210999999999999</v>
      </c>
      <c r="E16" s="42">
        <v>0.19800000000000001</v>
      </c>
      <c r="F16" s="42">
        <v>4.4999999999999998E-2</v>
      </c>
      <c r="G16" s="42">
        <v>0</v>
      </c>
      <c r="H16" s="42">
        <v>0.17799999999999999</v>
      </c>
      <c r="I16" s="42">
        <v>3.3000000000000002E-2</v>
      </c>
      <c r="J16" s="42">
        <v>0.223</v>
      </c>
      <c r="K16" s="42">
        <v>1.2999999999999999E-2</v>
      </c>
      <c r="L16" s="42">
        <f t="shared" si="0"/>
        <v>101.51499999999999</v>
      </c>
      <c r="M16" s="2">
        <f t="shared" si="1"/>
        <v>89.817275416619538</v>
      </c>
      <c r="N16" s="36">
        <f t="shared" si="2"/>
        <v>1562.233570756619</v>
      </c>
      <c r="O16" s="36">
        <f t="shared" si="3"/>
        <v>1378.5339723710179</v>
      </c>
      <c r="P16" s="37">
        <v>65</v>
      </c>
      <c r="Q16" s="36">
        <f t="shared" si="4"/>
        <v>189147.4034620506</v>
      </c>
      <c r="R16" s="36">
        <f t="shared" si="12"/>
        <v>68.7995292271479</v>
      </c>
      <c r="S16" s="36">
        <f t="shared" si="13"/>
        <v>307.89130863872623</v>
      </c>
      <c r="T16" s="36">
        <f t="shared" si="14"/>
        <v>78847.572383073493</v>
      </c>
      <c r="U16" s="36">
        <f t="shared" si="15"/>
        <v>1378.5339723710179</v>
      </c>
      <c r="V16" s="36">
        <f t="shared" si="16"/>
        <v>302761.11662531021</v>
      </c>
      <c r="W16" s="36">
        <f t="shared" si="17"/>
        <v>1593.7433574663862</v>
      </c>
      <c r="X16" s="36">
        <f t="shared" si="18"/>
        <v>1555.8468335787925</v>
      </c>
    </row>
    <row r="17" spans="1:24">
      <c r="A17" s="21" t="s">
        <v>369</v>
      </c>
      <c r="B17" s="42">
        <v>40.314</v>
      </c>
      <c r="C17" s="42">
        <v>9.7539999999999996</v>
      </c>
      <c r="D17" s="42">
        <v>50.235999999999997</v>
      </c>
      <c r="E17" s="42">
        <v>0.20799999999999999</v>
      </c>
      <c r="F17" s="42">
        <v>3.6999999999999998E-2</v>
      </c>
      <c r="G17" s="42">
        <v>0</v>
      </c>
      <c r="H17" s="42">
        <v>0.18099999999999999</v>
      </c>
      <c r="I17" s="42">
        <v>3.3000000000000002E-2</v>
      </c>
      <c r="J17" s="42">
        <v>0.223</v>
      </c>
      <c r="K17" s="42">
        <v>1.2999999999999999E-2</v>
      </c>
      <c r="L17" s="42">
        <f t="shared" si="0"/>
        <v>100.99900000000001</v>
      </c>
      <c r="M17" s="2">
        <f t="shared" si="1"/>
        <v>90.174693127794811</v>
      </c>
      <c r="N17" s="36">
        <f t="shared" si="2"/>
        <v>1641.1342561483673</v>
      </c>
      <c r="O17" s="36">
        <f t="shared" si="3"/>
        <v>1401.7676910064845</v>
      </c>
      <c r="P17" s="37">
        <v>70</v>
      </c>
      <c r="Q17" s="36">
        <f t="shared" si="4"/>
        <v>188418.29560585885</v>
      </c>
      <c r="R17" s="36">
        <f t="shared" si="12"/>
        <v>68.7995292271479</v>
      </c>
      <c r="S17" s="36">
        <f t="shared" si="13"/>
        <v>253.15507599184156</v>
      </c>
      <c r="T17" s="36">
        <f t="shared" si="14"/>
        <v>75816.169265033401</v>
      </c>
      <c r="U17" s="36">
        <f t="shared" si="15"/>
        <v>1401.7676910064843</v>
      </c>
      <c r="V17" s="36">
        <f t="shared" si="16"/>
        <v>302911.86104218365</v>
      </c>
      <c r="W17" s="36">
        <f t="shared" si="17"/>
        <v>1593.7433574663862</v>
      </c>
      <c r="X17" s="36">
        <f t="shared" si="18"/>
        <v>1634.4249564868121</v>
      </c>
    </row>
    <row r="18" spans="1:24">
      <c r="A18" s="21" t="s">
        <v>370</v>
      </c>
      <c r="B18" s="42">
        <v>40.664999999999999</v>
      </c>
      <c r="C18" s="42">
        <v>9.6709999999999994</v>
      </c>
      <c r="D18" s="42">
        <v>50.601999999999997</v>
      </c>
      <c r="E18" s="42">
        <v>0.22500000000000001</v>
      </c>
      <c r="F18" s="42">
        <v>0.04</v>
      </c>
      <c r="G18" s="42">
        <v>3.0000000000000001E-3</v>
      </c>
      <c r="H18" s="42">
        <v>0.16600000000000001</v>
      </c>
      <c r="I18" s="42">
        <v>3.4000000000000002E-2</v>
      </c>
      <c r="J18" s="42">
        <v>0.21199999999999999</v>
      </c>
      <c r="K18" s="42">
        <v>0.01</v>
      </c>
      <c r="L18" s="42">
        <f t="shared" si="0"/>
        <v>101.628</v>
      </c>
      <c r="M18" s="2">
        <f t="shared" si="1"/>
        <v>90.313837552286273</v>
      </c>
      <c r="N18" s="36">
        <f t="shared" si="2"/>
        <v>1775.2654213143396</v>
      </c>
      <c r="O18" s="36">
        <f t="shared" si="3"/>
        <v>1285.5990978291513</v>
      </c>
      <c r="P18" s="37">
        <v>75</v>
      </c>
      <c r="Q18" s="36">
        <f t="shared" si="4"/>
        <v>190058.78828229028</v>
      </c>
      <c r="R18" s="36">
        <f t="shared" si="12"/>
        <v>52.922714790113773</v>
      </c>
      <c r="S18" s="36">
        <f t="shared" si="13"/>
        <v>273.68116323442331</v>
      </c>
      <c r="T18" s="36">
        <f t="shared" si="14"/>
        <v>75171.0244988864</v>
      </c>
      <c r="U18" s="36">
        <f t="shared" si="15"/>
        <v>1285.5990978291516</v>
      </c>
      <c r="V18" s="36">
        <f t="shared" si="16"/>
        <v>305118.75930521096</v>
      </c>
      <c r="W18" s="36">
        <f t="shared" si="17"/>
        <v>1515.1282142729772</v>
      </c>
      <c r="X18" s="36">
        <f t="shared" si="18"/>
        <v>1768.0077654304459</v>
      </c>
    </row>
    <row r="19" spans="1:24">
      <c r="A19" s="21" t="s">
        <v>371</v>
      </c>
      <c r="B19" s="42">
        <v>40.642000000000003</v>
      </c>
      <c r="C19" s="42">
        <v>9.6519999999999992</v>
      </c>
      <c r="D19" s="42">
        <v>50.759</v>
      </c>
      <c r="E19" s="42">
        <v>0.23300000000000001</v>
      </c>
      <c r="F19" s="42">
        <v>4.1000000000000002E-2</v>
      </c>
      <c r="G19" s="42">
        <v>0</v>
      </c>
      <c r="H19" s="42">
        <v>0.17100000000000001</v>
      </c>
      <c r="I19" s="42">
        <v>3.5999999999999997E-2</v>
      </c>
      <c r="J19" s="42">
        <v>0.219</v>
      </c>
      <c r="K19" s="42">
        <v>1.0999999999999999E-2</v>
      </c>
      <c r="L19" s="42">
        <f t="shared" si="0"/>
        <v>101.764</v>
      </c>
      <c r="M19" s="2">
        <f t="shared" si="1"/>
        <v>90.358050369416645</v>
      </c>
      <c r="N19" s="36">
        <f t="shared" si="2"/>
        <v>1838.3859696277384</v>
      </c>
      <c r="O19" s="36">
        <f t="shared" si="3"/>
        <v>1324.3219622215959</v>
      </c>
      <c r="P19" s="37">
        <v>80</v>
      </c>
      <c r="Q19" s="36">
        <f t="shared" si="4"/>
        <v>189951.29161118512</v>
      </c>
      <c r="R19" s="36">
        <f t="shared" si="12"/>
        <v>58.214986269125149</v>
      </c>
      <c r="S19" s="36">
        <f t="shared" si="13"/>
        <v>280.52319231528389</v>
      </c>
      <c r="T19" s="36">
        <f t="shared" si="14"/>
        <v>75023.3407572383</v>
      </c>
      <c r="U19" s="36">
        <f t="shared" si="15"/>
        <v>1324.3219622215959</v>
      </c>
      <c r="V19" s="36">
        <f t="shared" si="16"/>
        <v>306065.43424317619</v>
      </c>
      <c r="W19" s="36">
        <f t="shared" si="17"/>
        <v>1565.1560326687827</v>
      </c>
      <c r="X19" s="36">
        <f t="shared" si="18"/>
        <v>1830.870263756862</v>
      </c>
    </row>
    <row r="20" spans="1:24">
      <c r="A20" s="21" t="s">
        <v>372</v>
      </c>
      <c r="B20" s="42">
        <v>40.581000000000003</v>
      </c>
      <c r="C20" s="42">
        <v>9.2469999999999999</v>
      </c>
      <c r="D20" s="42">
        <v>50.677999999999997</v>
      </c>
      <c r="E20" s="42">
        <v>0.23400000000000001</v>
      </c>
      <c r="F20" s="42">
        <v>4.2000000000000003E-2</v>
      </c>
      <c r="G20" s="42">
        <v>6.0000000000000001E-3</v>
      </c>
      <c r="H20" s="42">
        <v>0.16300000000000001</v>
      </c>
      <c r="I20" s="42">
        <v>2.9000000000000001E-2</v>
      </c>
      <c r="J20" s="42">
        <v>0.216</v>
      </c>
      <c r="K20" s="42">
        <v>1.7000000000000001E-2</v>
      </c>
      <c r="L20" s="42">
        <f t="shared" si="0"/>
        <v>101.21299999999998</v>
      </c>
      <c r="M20" s="2">
        <f t="shared" si="1"/>
        <v>90.711657060341906</v>
      </c>
      <c r="N20" s="36">
        <f t="shared" si="2"/>
        <v>1846.2760381669132</v>
      </c>
      <c r="O20" s="36">
        <f t="shared" si="3"/>
        <v>1262.3653791936847</v>
      </c>
      <c r="P20" s="37">
        <v>85</v>
      </c>
      <c r="Q20" s="36">
        <f t="shared" si="4"/>
        <v>189666.1917443409</v>
      </c>
      <c r="R20" s="36">
        <f t="shared" si="12"/>
        <v>89.968615143193418</v>
      </c>
      <c r="S20" s="36">
        <f t="shared" si="13"/>
        <v>287.36522139614448</v>
      </c>
      <c r="T20" s="36">
        <f t="shared" si="14"/>
        <v>71875.345211581283</v>
      </c>
      <c r="U20" s="36">
        <f t="shared" si="15"/>
        <v>1262.3653791936847</v>
      </c>
      <c r="V20" s="36">
        <f t="shared" si="16"/>
        <v>305577.0223325062</v>
      </c>
      <c r="W20" s="36">
        <f t="shared" si="17"/>
        <v>1543.7155390705805</v>
      </c>
      <c r="X20" s="36">
        <f t="shared" si="18"/>
        <v>1838.7280760476638</v>
      </c>
    </row>
    <row r="21" spans="1:24">
      <c r="A21" s="21" t="s">
        <v>373</v>
      </c>
      <c r="B21" s="42">
        <v>40.808</v>
      </c>
      <c r="C21" s="42">
        <v>9.3170000000000002</v>
      </c>
      <c r="D21" s="42">
        <v>50.817</v>
      </c>
      <c r="E21" s="42">
        <v>0.24299999999999999</v>
      </c>
      <c r="F21" s="42">
        <v>4.4999999999999998E-2</v>
      </c>
      <c r="G21" s="42">
        <v>6.0000000000000001E-3</v>
      </c>
      <c r="H21" s="42">
        <v>0.17199999999999999</v>
      </c>
      <c r="I21" s="42">
        <v>0.03</v>
      </c>
      <c r="J21" s="42">
        <v>0.214</v>
      </c>
      <c r="K21" s="42">
        <v>1.4E-2</v>
      </c>
      <c r="L21" s="42">
        <f t="shared" si="0"/>
        <v>101.666</v>
      </c>
      <c r="M21" s="2">
        <f t="shared" si="1"/>
        <v>90.671114208211833</v>
      </c>
      <c r="N21" s="36">
        <f t="shared" si="2"/>
        <v>1917.2866550194867</v>
      </c>
      <c r="O21" s="36">
        <f t="shared" si="3"/>
        <v>1332.0665351000844</v>
      </c>
      <c r="P21" s="37">
        <v>90</v>
      </c>
      <c r="Q21" s="36">
        <f t="shared" si="4"/>
        <v>190727.13715046606</v>
      </c>
      <c r="R21" s="36">
        <f t="shared" si="12"/>
        <v>74.09180070615929</v>
      </c>
      <c r="S21" s="36">
        <f t="shared" si="13"/>
        <v>307.89130863872623</v>
      </c>
      <c r="T21" s="36">
        <f t="shared" si="14"/>
        <v>72419.44320712694</v>
      </c>
      <c r="U21" s="36">
        <f t="shared" si="15"/>
        <v>1332.0665351000844</v>
      </c>
      <c r="V21" s="36">
        <f t="shared" si="16"/>
        <v>306415.16129032261</v>
      </c>
      <c r="W21" s="36">
        <f t="shared" si="17"/>
        <v>1529.4218766717788</v>
      </c>
      <c r="X21" s="36">
        <f t="shared" si="18"/>
        <v>1909.4483866648814</v>
      </c>
    </row>
    <row r="22" spans="1:24">
      <c r="A22" s="21" t="s">
        <v>374</v>
      </c>
      <c r="B22" s="42">
        <v>40.741</v>
      </c>
      <c r="C22" s="42">
        <v>9.1460000000000008</v>
      </c>
      <c r="D22" s="42">
        <v>51.115000000000002</v>
      </c>
      <c r="E22" s="42">
        <v>0.23400000000000001</v>
      </c>
      <c r="F22" s="42">
        <v>5.2999999999999999E-2</v>
      </c>
      <c r="G22" s="42">
        <v>0</v>
      </c>
      <c r="H22" s="42">
        <v>0.16300000000000001</v>
      </c>
      <c r="I22" s="42">
        <v>2.5999999999999999E-2</v>
      </c>
      <c r="J22" s="42">
        <v>0.215</v>
      </c>
      <c r="K22" s="42">
        <v>1.7999999999999999E-2</v>
      </c>
      <c r="L22" s="42">
        <f t="shared" si="0"/>
        <v>101.711</v>
      </c>
      <c r="M22" s="2">
        <f t="shared" si="1"/>
        <v>90.875226572079356</v>
      </c>
      <c r="N22" s="36">
        <f t="shared" si="2"/>
        <v>1846.2760381669132</v>
      </c>
      <c r="O22" s="36">
        <f t="shared" si="3"/>
        <v>1262.3653791936847</v>
      </c>
      <c r="P22" s="37">
        <v>95</v>
      </c>
      <c r="Q22" s="36">
        <f t="shared" si="4"/>
        <v>190413.99467376832</v>
      </c>
      <c r="R22" s="36">
        <f t="shared" si="12"/>
        <v>95.260886622204779</v>
      </c>
      <c r="S22" s="36">
        <f t="shared" si="13"/>
        <v>362.6275412856109</v>
      </c>
      <c r="T22" s="36">
        <f t="shared" si="14"/>
        <v>71090.289532293988</v>
      </c>
      <c r="U22" s="36">
        <f t="shared" si="15"/>
        <v>1262.3653791936847</v>
      </c>
      <c r="V22" s="36">
        <f t="shared" si="16"/>
        <v>308212.0347394541</v>
      </c>
      <c r="W22" s="36">
        <f t="shared" si="17"/>
        <v>1536.5687078711796</v>
      </c>
      <c r="X22" s="36">
        <f t="shared" si="18"/>
        <v>1838.7280760476638</v>
      </c>
    </row>
    <row r="23" spans="1:24">
      <c r="A23" s="21" t="s">
        <v>375</v>
      </c>
      <c r="B23" s="42">
        <v>40.645000000000003</v>
      </c>
      <c r="C23" s="42">
        <v>8.9700000000000006</v>
      </c>
      <c r="D23" s="42">
        <v>51.348999999999997</v>
      </c>
      <c r="E23" s="42">
        <v>0.23300000000000001</v>
      </c>
      <c r="F23" s="42">
        <v>3.4000000000000002E-2</v>
      </c>
      <c r="G23" s="42">
        <v>1.0999999999999999E-2</v>
      </c>
      <c r="H23" s="42">
        <v>0.156</v>
      </c>
      <c r="I23" s="42">
        <v>0.03</v>
      </c>
      <c r="J23" s="42">
        <v>0.221</v>
      </c>
      <c r="K23" s="42">
        <v>8.0000000000000002E-3</v>
      </c>
      <c r="L23" s="42">
        <f t="shared" si="0"/>
        <v>101.65700000000001</v>
      </c>
      <c r="M23" s="2">
        <f t="shared" si="1"/>
        <v>91.072282771473652</v>
      </c>
      <c r="N23" s="36">
        <f t="shared" si="2"/>
        <v>1838.3859696277384</v>
      </c>
      <c r="O23" s="36">
        <f t="shared" si="3"/>
        <v>1208.1533690442629</v>
      </c>
      <c r="P23" s="37">
        <v>100</v>
      </c>
      <c r="Q23" s="36">
        <f t="shared" si="4"/>
        <v>189965.31291611187</v>
      </c>
      <c r="R23" s="36">
        <f t="shared" si="12"/>
        <v>42.338171832091021</v>
      </c>
      <c r="S23" s="36">
        <f t="shared" si="13"/>
        <v>232.62898874925983</v>
      </c>
      <c r="T23" s="36">
        <f t="shared" si="14"/>
        <v>69722.271714922041</v>
      </c>
      <c r="U23" s="36">
        <f t="shared" si="15"/>
        <v>1208.1533690442627</v>
      </c>
      <c r="V23" s="36">
        <f t="shared" si="16"/>
        <v>309623.00248138962</v>
      </c>
      <c r="W23" s="36">
        <f t="shared" si="17"/>
        <v>1579.4496950675848</v>
      </c>
      <c r="X23" s="36">
        <f t="shared" si="18"/>
        <v>1830.870263756862</v>
      </c>
    </row>
    <row r="24" spans="1:24">
      <c r="A24" s="21" t="s">
        <v>376</v>
      </c>
      <c r="B24" s="42">
        <v>40.375</v>
      </c>
      <c r="C24" s="42">
        <v>8.7810000000000006</v>
      </c>
      <c r="D24" s="42">
        <v>50.960999999999999</v>
      </c>
      <c r="E24" s="42">
        <v>0.224</v>
      </c>
      <c r="F24" s="42">
        <v>4.1000000000000002E-2</v>
      </c>
      <c r="G24" s="42">
        <v>4.0000000000000001E-3</v>
      </c>
      <c r="H24" s="42">
        <v>0.154</v>
      </c>
      <c r="I24" s="42">
        <v>0.03</v>
      </c>
      <c r="J24" s="42">
        <v>0.215</v>
      </c>
      <c r="K24" s="42">
        <v>0.01</v>
      </c>
      <c r="L24" s="42">
        <f t="shared" si="0"/>
        <v>100.795</v>
      </c>
      <c r="M24" s="2">
        <f t="shared" si="1"/>
        <v>91.183132866417552</v>
      </c>
      <c r="N24" s="36">
        <f t="shared" si="2"/>
        <v>1767.3753527751649</v>
      </c>
      <c r="O24" s="36">
        <f t="shared" si="3"/>
        <v>1192.664223287285</v>
      </c>
      <c r="P24" s="37">
        <v>105</v>
      </c>
      <c r="Q24" s="36">
        <f t="shared" si="4"/>
        <v>188703.39547270307</v>
      </c>
      <c r="R24" s="36">
        <f t="shared" si="12"/>
        <v>52.922714790113773</v>
      </c>
      <c r="S24" s="36">
        <f t="shared" si="13"/>
        <v>280.52319231528389</v>
      </c>
      <c r="T24" s="36">
        <f t="shared" si="14"/>
        <v>68253.207126948779</v>
      </c>
      <c r="U24" s="36">
        <f t="shared" si="15"/>
        <v>1192.664223287285</v>
      </c>
      <c r="V24" s="36">
        <f t="shared" si="16"/>
        <v>307283.44913151365</v>
      </c>
      <c r="W24" s="36">
        <f t="shared" si="17"/>
        <v>1536.5687078711796</v>
      </c>
      <c r="X24" s="36">
        <f t="shared" si="18"/>
        <v>1760.1499531396439</v>
      </c>
    </row>
    <row r="25" spans="1:24">
      <c r="A25" s="21" t="s">
        <v>377</v>
      </c>
      <c r="B25" s="42">
        <v>40.700000000000003</v>
      </c>
      <c r="C25" s="42">
        <v>8.7129999999999992</v>
      </c>
      <c r="D25" s="42">
        <v>51.011000000000003</v>
      </c>
      <c r="E25" s="42">
        <v>0.23100000000000001</v>
      </c>
      <c r="F25" s="42">
        <v>4.2999999999999997E-2</v>
      </c>
      <c r="G25" s="42">
        <v>5.0000000000000001E-3</v>
      </c>
      <c r="H25" s="42">
        <v>0.153</v>
      </c>
      <c r="I25" s="42">
        <v>0.03</v>
      </c>
      <c r="J25" s="42">
        <v>0.22</v>
      </c>
      <c r="K25" s="42">
        <v>1.2E-2</v>
      </c>
      <c r="L25" s="42">
        <f t="shared" si="0"/>
        <v>101.11800000000001</v>
      </c>
      <c r="M25" s="2">
        <f t="shared" si="1"/>
        <v>91.253263694895466</v>
      </c>
      <c r="N25" s="36">
        <f t="shared" si="2"/>
        <v>1822.6058325493887</v>
      </c>
      <c r="O25" s="36">
        <f t="shared" si="3"/>
        <v>1184.9196504087961</v>
      </c>
      <c r="P25" s="37">
        <v>110</v>
      </c>
      <c r="Q25" s="36">
        <f t="shared" si="4"/>
        <v>190222.37017310254</v>
      </c>
      <c r="R25" s="36">
        <f t="shared" si="12"/>
        <v>63.507257748136524</v>
      </c>
      <c r="S25" s="36">
        <f t="shared" si="13"/>
        <v>294.20725047700506</v>
      </c>
      <c r="T25" s="36">
        <f t="shared" si="14"/>
        <v>67724.654788418688</v>
      </c>
      <c r="U25" s="36">
        <f t="shared" si="15"/>
        <v>1184.9196504087961</v>
      </c>
      <c r="V25" s="36">
        <f t="shared" si="16"/>
        <v>307584.93796526059</v>
      </c>
      <c r="W25" s="36">
        <f t="shared" si="17"/>
        <v>1572.302863868184</v>
      </c>
      <c r="X25" s="36">
        <f t="shared" si="18"/>
        <v>1815.1546391752577</v>
      </c>
    </row>
    <row r="26" spans="1:24">
      <c r="A26" s="21" t="s">
        <v>378</v>
      </c>
      <c r="B26" s="42">
        <v>40.643000000000001</v>
      </c>
      <c r="C26" s="42">
        <v>8.6989999999999998</v>
      </c>
      <c r="D26" s="42">
        <v>51.277999999999999</v>
      </c>
      <c r="E26" s="42">
        <v>0.23300000000000001</v>
      </c>
      <c r="F26" s="42">
        <v>3.3000000000000002E-2</v>
      </c>
      <c r="G26" s="42">
        <v>1.0999999999999999E-2</v>
      </c>
      <c r="H26" s="42">
        <v>0.158</v>
      </c>
      <c r="I26" s="42">
        <v>3.5999999999999997E-2</v>
      </c>
      <c r="J26" s="42">
        <v>0.214</v>
      </c>
      <c r="K26" s="42">
        <v>1.2E-2</v>
      </c>
      <c r="L26" s="42">
        <f t="shared" si="0"/>
        <v>101.31700000000001</v>
      </c>
      <c r="M26" s="2">
        <f t="shared" si="1"/>
        <v>91.307614103691023</v>
      </c>
      <c r="N26" s="36">
        <f t="shared" si="2"/>
        <v>1838.3859696277384</v>
      </c>
      <c r="O26" s="36">
        <f t="shared" si="3"/>
        <v>1223.6425148012406</v>
      </c>
      <c r="P26" s="37">
        <v>115</v>
      </c>
      <c r="Q26" s="36">
        <f t="shared" si="4"/>
        <v>189955.96537949401</v>
      </c>
      <c r="R26" s="36">
        <f t="shared" si="12"/>
        <v>63.507257748136524</v>
      </c>
      <c r="S26" s="36">
        <f t="shared" si="13"/>
        <v>225.78695966839922</v>
      </c>
      <c r="T26" s="36">
        <f t="shared" si="14"/>
        <v>67615.835189309568</v>
      </c>
      <c r="U26" s="36">
        <f t="shared" si="15"/>
        <v>1223.6425148012404</v>
      </c>
      <c r="V26" s="36">
        <f t="shared" si="16"/>
        <v>309194.88833746902</v>
      </c>
      <c r="W26" s="36">
        <f t="shared" si="17"/>
        <v>1529.4218766717788</v>
      </c>
      <c r="X26" s="36">
        <f t="shared" si="18"/>
        <v>1830.870263756862</v>
      </c>
    </row>
    <row r="27" spans="1:24">
      <c r="A27" s="21" t="s">
        <v>379</v>
      </c>
      <c r="B27" s="42">
        <v>40.874000000000002</v>
      </c>
      <c r="C27" s="42">
        <v>8.7319999999999993</v>
      </c>
      <c r="D27" s="42">
        <v>51.194000000000003</v>
      </c>
      <c r="E27" s="42">
        <v>0.23200000000000001</v>
      </c>
      <c r="F27" s="42">
        <v>4.2000000000000003E-2</v>
      </c>
      <c r="G27" s="42">
        <v>1.4999999999999999E-2</v>
      </c>
      <c r="H27" s="42">
        <v>0.14799999999999999</v>
      </c>
      <c r="I27" s="42">
        <v>2.9000000000000001E-2</v>
      </c>
      <c r="J27" s="42">
        <v>0.214</v>
      </c>
      <c r="K27" s="42">
        <v>7.0000000000000001E-3</v>
      </c>
      <c r="L27" s="42">
        <f t="shared" si="0"/>
        <v>101.48700000000001</v>
      </c>
      <c r="M27" s="2">
        <f t="shared" si="1"/>
        <v>91.264453654168747</v>
      </c>
      <c r="N27" s="36">
        <f t="shared" si="2"/>
        <v>1830.4959010885634</v>
      </c>
      <c r="O27" s="36">
        <f t="shared" si="3"/>
        <v>1146.1967860163518</v>
      </c>
      <c r="P27" s="37">
        <v>120</v>
      </c>
      <c r="Q27" s="36">
        <f t="shared" si="4"/>
        <v>191035.60585885489</v>
      </c>
      <c r="R27" s="36">
        <f t="shared" si="12"/>
        <v>37.045900353079645</v>
      </c>
      <c r="S27" s="36">
        <f t="shared" si="13"/>
        <v>287.36522139614448</v>
      </c>
      <c r="T27" s="36">
        <f t="shared" si="14"/>
        <v>67872.338530066816</v>
      </c>
      <c r="U27" s="36">
        <f t="shared" si="15"/>
        <v>1146.1967860163518</v>
      </c>
      <c r="V27" s="36">
        <f t="shared" si="16"/>
        <v>308688.38709677424</v>
      </c>
      <c r="W27" s="36">
        <f t="shared" si="17"/>
        <v>1529.4218766717788</v>
      </c>
      <c r="X27" s="36">
        <f t="shared" si="18"/>
        <v>1823.0124514660599</v>
      </c>
    </row>
    <row r="28" spans="1:24">
      <c r="A28" s="21" t="s">
        <v>380</v>
      </c>
      <c r="B28" s="42">
        <v>40.853999999999999</v>
      </c>
      <c r="C28" s="42">
        <v>8.5980000000000008</v>
      </c>
      <c r="D28" s="42">
        <v>51.51</v>
      </c>
      <c r="E28" s="42">
        <v>0.23100000000000001</v>
      </c>
      <c r="F28" s="42">
        <v>4.1000000000000002E-2</v>
      </c>
      <c r="G28" s="42">
        <v>0</v>
      </c>
      <c r="H28" s="42">
        <v>0.14499999999999999</v>
      </c>
      <c r="I28" s="42">
        <v>2.7E-2</v>
      </c>
      <c r="J28" s="42">
        <v>0.219</v>
      </c>
      <c r="K28" s="42">
        <v>0.01</v>
      </c>
      <c r="L28" s="42">
        <f t="shared" si="0"/>
        <v>101.63499999999998</v>
      </c>
      <c r="M28" s="2">
        <f t="shared" si="1"/>
        <v>91.435275103285107</v>
      </c>
      <c r="N28" s="36">
        <f t="shared" si="2"/>
        <v>1822.6058325493887</v>
      </c>
      <c r="O28" s="36">
        <f t="shared" si="3"/>
        <v>1122.9630673808851</v>
      </c>
      <c r="P28" s="37">
        <v>125</v>
      </c>
      <c r="Q28" s="36">
        <f t="shared" si="4"/>
        <v>190942.13049267643</v>
      </c>
      <c r="R28" s="36">
        <f t="shared" si="12"/>
        <v>52.922714790113773</v>
      </c>
      <c r="S28" s="36">
        <f t="shared" si="13"/>
        <v>280.52319231528389</v>
      </c>
      <c r="T28" s="36">
        <f t="shared" si="14"/>
        <v>66830.779510022272</v>
      </c>
      <c r="U28" s="36">
        <f t="shared" si="15"/>
        <v>1122.9630673808854</v>
      </c>
      <c r="V28" s="36">
        <f t="shared" si="16"/>
        <v>310593.79652605462</v>
      </c>
      <c r="W28" s="36">
        <f t="shared" si="17"/>
        <v>1565.1560326687827</v>
      </c>
      <c r="X28" s="36">
        <f t="shared" si="18"/>
        <v>1815.1546391752577</v>
      </c>
    </row>
    <row r="29" spans="1:24">
      <c r="A29" s="21" t="s">
        <v>381</v>
      </c>
      <c r="B29" s="42">
        <v>40.884</v>
      </c>
      <c r="C29" s="42">
        <v>8.4809999999999999</v>
      </c>
      <c r="D29" s="42">
        <v>51.564999999999998</v>
      </c>
      <c r="E29" s="42">
        <v>0.224</v>
      </c>
      <c r="F29" s="42">
        <v>4.7E-2</v>
      </c>
      <c r="G29" s="42">
        <v>0</v>
      </c>
      <c r="H29" s="42">
        <v>0.152</v>
      </c>
      <c r="I29" s="42">
        <v>0.03</v>
      </c>
      <c r="J29" s="42">
        <v>0.216</v>
      </c>
      <c r="K29" s="42">
        <v>8.0000000000000002E-3</v>
      </c>
      <c r="L29" s="42">
        <f t="shared" ref="L29:L40" si="19">SUM(B29:K29)</f>
        <v>101.607</v>
      </c>
      <c r="M29" s="2">
        <f t="shared" ref="M29:M40" si="20">(D29/40.32)*100/((D29/40.32)+(C29/71.85))</f>
        <v>91.55022387177489</v>
      </c>
      <c r="N29" s="36">
        <f t="shared" ref="N29:N40" si="21">E29*10000/74.41*58.71</f>
        <v>1767.3753527751649</v>
      </c>
      <c r="O29" s="36">
        <f t="shared" ref="O29:O40" si="22">H29*10000/70.94*54.94</f>
        <v>1177.1750775303071</v>
      </c>
      <c r="P29" s="37">
        <v>130</v>
      </c>
      <c r="Q29" s="36">
        <f t="shared" ref="Q29:Q40" si="23">10000*28.08*B29/(60.08)</f>
        <v>191082.34354194408</v>
      </c>
      <c r="R29" s="36">
        <f t="shared" si="12"/>
        <v>42.338171832091021</v>
      </c>
      <c r="S29" s="36">
        <f t="shared" si="13"/>
        <v>321.57536680044734</v>
      </c>
      <c r="T29" s="36">
        <f t="shared" si="14"/>
        <v>65921.358574610247</v>
      </c>
      <c r="U29" s="36">
        <f t="shared" si="15"/>
        <v>1177.1750775303074</v>
      </c>
      <c r="V29" s="36">
        <f t="shared" si="16"/>
        <v>310925.43424317619</v>
      </c>
      <c r="W29" s="36">
        <f t="shared" si="17"/>
        <v>1543.7155390705805</v>
      </c>
      <c r="X29" s="36">
        <f t="shared" si="18"/>
        <v>1760.1499531396439</v>
      </c>
    </row>
    <row r="30" spans="1:24">
      <c r="A30" s="21" t="s">
        <v>382</v>
      </c>
      <c r="B30" s="42">
        <v>40.536999999999999</v>
      </c>
      <c r="C30" s="42">
        <v>8.5289999999999999</v>
      </c>
      <c r="D30" s="42">
        <v>51.584000000000003</v>
      </c>
      <c r="E30" s="42">
        <v>0.219</v>
      </c>
      <c r="F30" s="42">
        <v>2.4E-2</v>
      </c>
      <c r="G30" s="42">
        <v>0</v>
      </c>
      <c r="H30" s="42">
        <v>0.151</v>
      </c>
      <c r="I30" s="42">
        <v>2.5999999999999999E-2</v>
      </c>
      <c r="J30" s="42">
        <v>0.218</v>
      </c>
      <c r="K30" s="42">
        <v>4.0000000000000001E-3</v>
      </c>
      <c r="L30" s="42">
        <f t="shared" si="19"/>
        <v>101.292</v>
      </c>
      <c r="M30" s="2">
        <f t="shared" si="20"/>
        <v>91.509325288376886</v>
      </c>
      <c r="N30" s="36">
        <f t="shared" si="21"/>
        <v>1727.9250100792906</v>
      </c>
      <c r="O30" s="36">
        <f t="shared" si="22"/>
        <v>1169.4305046518184</v>
      </c>
      <c r="P30" s="37">
        <v>140</v>
      </c>
      <c r="Q30" s="36">
        <f t="shared" si="23"/>
        <v>189460.54593874834</v>
      </c>
      <c r="R30" s="36">
        <f t="shared" si="12"/>
        <v>21.16908591604551</v>
      </c>
      <c r="S30" s="36">
        <f t="shared" si="13"/>
        <v>164.20869794065399</v>
      </c>
      <c r="T30" s="36">
        <f t="shared" si="14"/>
        <v>66294.454342984405</v>
      </c>
      <c r="U30" s="36">
        <f t="shared" si="15"/>
        <v>1169.4305046518184</v>
      </c>
      <c r="V30" s="36">
        <f t="shared" si="16"/>
        <v>311040</v>
      </c>
      <c r="W30" s="36">
        <f t="shared" si="17"/>
        <v>1558.0092014693821</v>
      </c>
      <c r="X30" s="36">
        <f t="shared" si="18"/>
        <v>1720.860891685634</v>
      </c>
    </row>
    <row r="31" spans="1:24">
      <c r="A31" s="21" t="s">
        <v>383</v>
      </c>
      <c r="B31" s="42">
        <v>40.86</v>
      </c>
      <c r="C31" s="42">
        <v>8.39</v>
      </c>
      <c r="D31" s="42">
        <v>51.59</v>
      </c>
      <c r="E31" s="42">
        <v>0.22600000000000001</v>
      </c>
      <c r="F31" s="42">
        <v>4.1000000000000002E-2</v>
      </c>
      <c r="G31" s="42">
        <v>0</v>
      </c>
      <c r="H31" s="42">
        <v>0.14899999999999999</v>
      </c>
      <c r="I31" s="42">
        <v>2.9000000000000001E-2</v>
      </c>
      <c r="J31" s="42">
        <v>0.219</v>
      </c>
      <c r="K31" s="42">
        <v>0.01</v>
      </c>
      <c r="L31" s="42">
        <f t="shared" si="19"/>
        <v>101.514</v>
      </c>
      <c r="M31" s="2">
        <f t="shared" si="20"/>
        <v>91.637018528161363</v>
      </c>
      <c r="N31" s="36">
        <f t="shared" si="21"/>
        <v>1783.1554898535144</v>
      </c>
      <c r="O31" s="36">
        <f t="shared" si="22"/>
        <v>1153.9413588948407</v>
      </c>
      <c r="P31" s="37">
        <v>150</v>
      </c>
      <c r="Q31" s="36">
        <f t="shared" si="23"/>
        <v>190970.17310252995</v>
      </c>
      <c r="R31" s="36">
        <f t="shared" si="12"/>
        <v>52.922714790113773</v>
      </c>
      <c r="S31" s="36">
        <f t="shared" si="13"/>
        <v>280.52319231528389</v>
      </c>
      <c r="T31" s="36">
        <f t="shared" si="14"/>
        <v>65214.031180400889</v>
      </c>
      <c r="U31" s="36">
        <f t="shared" si="15"/>
        <v>1153.9413588948407</v>
      </c>
      <c r="V31" s="36">
        <f t="shared" si="16"/>
        <v>311076.17866004963</v>
      </c>
      <c r="W31" s="36">
        <f t="shared" si="17"/>
        <v>1565.1560326687827</v>
      </c>
      <c r="X31" s="36">
        <f t="shared" si="18"/>
        <v>1775.8655777212477</v>
      </c>
    </row>
    <row r="32" spans="1:24">
      <c r="A32" s="21" t="s">
        <v>384</v>
      </c>
      <c r="B32" s="42">
        <v>40.636000000000003</v>
      </c>
      <c r="C32" s="42">
        <v>8.5630000000000006</v>
      </c>
      <c r="D32" s="42">
        <v>51.378999999999998</v>
      </c>
      <c r="E32" s="42">
        <v>0.22500000000000001</v>
      </c>
      <c r="F32" s="42">
        <v>3.7999999999999999E-2</v>
      </c>
      <c r="G32" s="42">
        <v>0</v>
      </c>
      <c r="H32" s="42">
        <v>0.14799999999999999</v>
      </c>
      <c r="I32" s="42">
        <v>3.5000000000000003E-2</v>
      </c>
      <c r="J32" s="42">
        <v>0.221</v>
      </c>
      <c r="K32" s="42">
        <v>1.4E-2</v>
      </c>
      <c r="L32" s="42">
        <f t="shared" si="19"/>
        <v>101.25899999999999</v>
      </c>
      <c r="M32" s="2">
        <f t="shared" si="20"/>
        <v>91.447269449390362</v>
      </c>
      <c r="N32" s="36">
        <f t="shared" si="21"/>
        <v>1775.2654213143396</v>
      </c>
      <c r="O32" s="36">
        <f t="shared" si="22"/>
        <v>1146.1967860163518</v>
      </c>
      <c r="P32" s="37">
        <v>160</v>
      </c>
      <c r="Q32" s="36">
        <f t="shared" si="23"/>
        <v>189923.24900133157</v>
      </c>
      <c r="R32" s="36">
        <f t="shared" si="12"/>
        <v>74.09180070615929</v>
      </c>
      <c r="S32" s="36">
        <f t="shared" si="13"/>
        <v>259.99710507270214</v>
      </c>
      <c r="T32" s="36">
        <f t="shared" si="14"/>
        <v>66558.730512249444</v>
      </c>
      <c r="U32" s="36">
        <f t="shared" si="15"/>
        <v>1146.1967860163518</v>
      </c>
      <c r="V32" s="36">
        <f t="shared" si="16"/>
        <v>309803.89578163775</v>
      </c>
      <c r="W32" s="36">
        <f t="shared" si="17"/>
        <v>1579.4496950675848</v>
      </c>
      <c r="X32" s="36">
        <f t="shared" si="18"/>
        <v>1768.0077654304459</v>
      </c>
    </row>
    <row r="33" spans="1:24">
      <c r="A33" s="21" t="s">
        <v>385</v>
      </c>
      <c r="B33" s="42">
        <v>40.762</v>
      </c>
      <c r="C33" s="42">
        <v>8.5009999999999994</v>
      </c>
      <c r="D33" s="42">
        <v>51.704999999999998</v>
      </c>
      <c r="E33" s="42">
        <v>0.22700000000000001</v>
      </c>
      <c r="F33" s="42">
        <v>3.7999999999999999E-2</v>
      </c>
      <c r="G33" s="42">
        <v>3.5000000000000003E-2</v>
      </c>
      <c r="H33" s="42">
        <v>0.151</v>
      </c>
      <c r="I33" s="42">
        <v>3.1E-2</v>
      </c>
      <c r="J33" s="42">
        <v>0.218</v>
      </c>
      <c r="K33" s="42">
        <v>5.0000000000000001E-3</v>
      </c>
      <c r="L33" s="42">
        <f t="shared" si="19"/>
        <v>101.67299999999999</v>
      </c>
      <c r="M33" s="2">
        <f t="shared" si="20"/>
        <v>91.552976667643378</v>
      </c>
      <c r="N33" s="36">
        <f t="shared" si="21"/>
        <v>1791.0455583926894</v>
      </c>
      <c r="O33" s="36">
        <f t="shared" si="22"/>
        <v>1169.4305046518184</v>
      </c>
      <c r="P33" s="37">
        <v>170</v>
      </c>
      <c r="Q33" s="36">
        <f t="shared" si="23"/>
        <v>190512.14380825567</v>
      </c>
      <c r="R33" s="36">
        <f t="shared" si="12"/>
        <v>26.461357395056886</v>
      </c>
      <c r="S33" s="36">
        <f t="shared" si="13"/>
        <v>259.99710507270214</v>
      </c>
      <c r="T33" s="36">
        <f t="shared" si="14"/>
        <v>66076.815144766137</v>
      </c>
      <c r="U33" s="36">
        <f t="shared" si="15"/>
        <v>1169.4305046518184</v>
      </c>
      <c r="V33" s="36">
        <f t="shared" si="16"/>
        <v>311769.60297766753</v>
      </c>
      <c r="W33" s="36">
        <f t="shared" si="17"/>
        <v>1558.0092014693821</v>
      </c>
      <c r="X33" s="36">
        <f t="shared" si="18"/>
        <v>1783.72339001205</v>
      </c>
    </row>
    <row r="34" spans="1:24">
      <c r="A34" s="21" t="s">
        <v>386</v>
      </c>
      <c r="B34" s="42">
        <v>40.514000000000003</v>
      </c>
      <c r="C34" s="42">
        <v>8.4809999999999999</v>
      </c>
      <c r="D34" s="42">
        <v>51.405000000000001</v>
      </c>
      <c r="E34" s="42">
        <v>0.23499999999999999</v>
      </c>
      <c r="F34" s="42">
        <v>4.2000000000000003E-2</v>
      </c>
      <c r="G34" s="42">
        <v>0</v>
      </c>
      <c r="H34" s="42">
        <v>0.14499999999999999</v>
      </c>
      <c r="I34" s="42">
        <v>3.6999999999999998E-2</v>
      </c>
      <c r="J34" s="42">
        <v>0.22</v>
      </c>
      <c r="K34" s="42">
        <v>1.7000000000000001E-2</v>
      </c>
      <c r="L34" s="42">
        <f t="shared" si="19"/>
        <v>101.096</v>
      </c>
      <c r="M34" s="2">
        <f t="shared" si="20"/>
        <v>91.526152267952938</v>
      </c>
      <c r="N34" s="36">
        <f t="shared" si="21"/>
        <v>1854.1661067060879</v>
      </c>
      <c r="O34" s="36">
        <f t="shared" si="22"/>
        <v>1122.9630673808851</v>
      </c>
      <c r="P34" s="37">
        <v>180</v>
      </c>
      <c r="Q34" s="36">
        <f t="shared" si="23"/>
        <v>189353.04926764316</v>
      </c>
      <c r="R34" s="36">
        <f t="shared" si="12"/>
        <v>89.968615143193418</v>
      </c>
      <c r="S34" s="36">
        <f t="shared" si="13"/>
        <v>287.36522139614448</v>
      </c>
      <c r="T34" s="36">
        <f t="shared" si="14"/>
        <v>65921.358574610247</v>
      </c>
      <c r="U34" s="36">
        <f t="shared" si="15"/>
        <v>1122.9630673808854</v>
      </c>
      <c r="V34" s="36">
        <f t="shared" si="16"/>
        <v>309960.66997518612</v>
      </c>
      <c r="W34" s="36">
        <f t="shared" si="17"/>
        <v>1572.302863868184</v>
      </c>
      <c r="X34" s="36">
        <f t="shared" si="18"/>
        <v>1846.5858883384658</v>
      </c>
    </row>
    <row r="35" spans="1:24">
      <c r="A35" s="21" t="s">
        <v>387</v>
      </c>
      <c r="B35" s="42">
        <v>40.628</v>
      </c>
      <c r="C35" s="42">
        <v>8.3309999999999995</v>
      </c>
      <c r="D35" s="42">
        <v>51.573999999999998</v>
      </c>
      <c r="E35" s="42">
        <v>0.245</v>
      </c>
      <c r="F35" s="42">
        <v>4.4999999999999998E-2</v>
      </c>
      <c r="G35" s="42">
        <v>0</v>
      </c>
      <c r="H35" s="42">
        <v>0.151</v>
      </c>
      <c r="I35" s="42">
        <v>2.9000000000000001E-2</v>
      </c>
      <c r="J35" s="42">
        <v>0.20899999999999999</v>
      </c>
      <c r="K35" s="42">
        <v>8.9999999999999993E-3</v>
      </c>
      <c r="L35" s="42">
        <f t="shared" si="19"/>
        <v>101.221</v>
      </c>
      <c r="M35" s="2">
        <f t="shared" si="20"/>
        <v>91.688578468662882</v>
      </c>
      <c r="N35" s="36">
        <f t="shared" si="21"/>
        <v>1933.0667920978362</v>
      </c>
      <c r="O35" s="36">
        <f t="shared" si="22"/>
        <v>1169.4305046518184</v>
      </c>
      <c r="P35" s="37">
        <v>190</v>
      </c>
      <c r="Q35" s="36">
        <f t="shared" si="23"/>
        <v>189885.85885486018</v>
      </c>
      <c r="R35" s="36">
        <f t="shared" si="12"/>
        <v>47.63044331110239</v>
      </c>
      <c r="S35" s="36">
        <f t="shared" si="13"/>
        <v>307.89130863872623</v>
      </c>
      <c r="T35" s="36">
        <f t="shared" si="14"/>
        <v>64755.434298440967</v>
      </c>
      <c r="U35" s="36">
        <f t="shared" si="15"/>
        <v>1169.4305046518184</v>
      </c>
      <c r="V35" s="36">
        <f t="shared" si="16"/>
        <v>310979.70223325066</v>
      </c>
      <c r="W35" s="36">
        <f t="shared" si="17"/>
        <v>1493.6877206747745</v>
      </c>
      <c r="X35" s="36">
        <f t="shared" si="18"/>
        <v>1925.1640112464856</v>
      </c>
    </row>
    <row r="36" spans="1:24">
      <c r="A36" s="21" t="s">
        <v>388</v>
      </c>
      <c r="B36" s="42">
        <v>40.874000000000002</v>
      </c>
      <c r="C36" s="42">
        <v>8.1980000000000004</v>
      </c>
      <c r="D36" s="42">
        <v>51.567</v>
      </c>
      <c r="E36" s="42">
        <v>0.23499999999999999</v>
      </c>
      <c r="F36" s="42">
        <v>5.7000000000000002E-2</v>
      </c>
      <c r="G36" s="42">
        <v>0</v>
      </c>
      <c r="H36" s="42">
        <v>0.15</v>
      </c>
      <c r="I36" s="42">
        <v>2.7E-2</v>
      </c>
      <c r="J36" s="42">
        <v>0.20599999999999999</v>
      </c>
      <c r="K36" s="42">
        <v>1.7999999999999999E-2</v>
      </c>
      <c r="L36" s="42">
        <f t="shared" si="19"/>
        <v>101.33200000000002</v>
      </c>
      <c r="M36" s="2">
        <f t="shared" si="20"/>
        <v>91.809378689407893</v>
      </c>
      <c r="N36" s="36">
        <f t="shared" si="21"/>
        <v>1854.1661067060879</v>
      </c>
      <c r="O36" s="36">
        <f t="shared" si="22"/>
        <v>1161.6859317733295</v>
      </c>
      <c r="P36" s="37">
        <v>200</v>
      </c>
      <c r="Q36" s="36">
        <f t="shared" si="23"/>
        <v>191035.60585885489</v>
      </c>
      <c r="R36" s="36">
        <f t="shared" si="12"/>
        <v>95.260886622204779</v>
      </c>
      <c r="S36" s="36">
        <f t="shared" si="13"/>
        <v>389.99565760905324</v>
      </c>
      <c r="T36" s="36">
        <f t="shared" si="14"/>
        <v>63721.648106904235</v>
      </c>
      <c r="U36" s="36">
        <f t="shared" si="15"/>
        <v>1161.6859317733297</v>
      </c>
      <c r="V36" s="36">
        <f t="shared" si="16"/>
        <v>310937.49379652611</v>
      </c>
      <c r="W36" s="36">
        <f t="shared" si="17"/>
        <v>1472.247227076572</v>
      </c>
      <c r="X36" s="36">
        <f t="shared" si="18"/>
        <v>1846.5858883384658</v>
      </c>
    </row>
    <row r="37" spans="1:24">
      <c r="A37" s="21" t="s">
        <v>389</v>
      </c>
      <c r="B37" s="42">
        <v>40.744999999999997</v>
      </c>
      <c r="C37" s="42">
        <v>8.2560000000000002</v>
      </c>
      <c r="D37" s="42">
        <v>51.558999999999997</v>
      </c>
      <c r="E37" s="42">
        <v>0.24</v>
      </c>
      <c r="F37" s="42">
        <v>5.5E-2</v>
      </c>
      <c r="G37" s="42">
        <v>0</v>
      </c>
      <c r="H37" s="42">
        <v>0.14199999999999999</v>
      </c>
      <c r="I37" s="42">
        <v>0.03</v>
      </c>
      <c r="J37" s="42">
        <v>0.20899999999999999</v>
      </c>
      <c r="K37" s="42">
        <v>1.2999999999999999E-2</v>
      </c>
      <c r="L37" s="42">
        <f t="shared" si="19"/>
        <v>101.24900000000001</v>
      </c>
      <c r="M37" s="2">
        <f t="shared" si="20"/>
        <v>91.755034328351144</v>
      </c>
      <c r="N37" s="36">
        <f t="shared" si="21"/>
        <v>1893.6164494019622</v>
      </c>
      <c r="O37" s="36">
        <f t="shared" si="22"/>
        <v>1099.7293487454185</v>
      </c>
      <c r="P37" s="37">
        <v>210</v>
      </c>
      <c r="Q37" s="36">
        <f t="shared" si="23"/>
        <v>190432.68974700401</v>
      </c>
      <c r="R37" s="36">
        <f t="shared" si="12"/>
        <v>68.7995292271479</v>
      </c>
      <c r="S37" s="36">
        <f t="shared" si="13"/>
        <v>376.31159944733201</v>
      </c>
      <c r="T37" s="36">
        <f t="shared" si="14"/>
        <v>64172.472160356352</v>
      </c>
      <c r="U37" s="36">
        <f t="shared" si="15"/>
        <v>1099.7293487454185</v>
      </c>
      <c r="V37" s="36">
        <f t="shared" si="16"/>
        <v>310889.25558312656</v>
      </c>
      <c r="W37" s="36">
        <f t="shared" si="17"/>
        <v>1493.6877206747745</v>
      </c>
      <c r="X37" s="36">
        <f t="shared" si="18"/>
        <v>1885.8749497924757</v>
      </c>
    </row>
    <row r="38" spans="1:24">
      <c r="A38" s="21" t="s">
        <v>390</v>
      </c>
      <c r="B38" s="42">
        <v>40.860999999999997</v>
      </c>
      <c r="C38" s="42">
        <v>8.4879999999999995</v>
      </c>
      <c r="D38" s="42">
        <v>51.591999999999999</v>
      </c>
      <c r="E38" s="42">
        <v>0.25600000000000001</v>
      </c>
      <c r="F38" s="42">
        <v>5.2999999999999999E-2</v>
      </c>
      <c r="G38" s="42">
        <v>0</v>
      </c>
      <c r="H38" s="42">
        <v>0.151</v>
      </c>
      <c r="I38" s="42">
        <v>2.5999999999999999E-2</v>
      </c>
      <c r="J38" s="42">
        <v>0.21299999999999999</v>
      </c>
      <c r="K38" s="42">
        <v>1.2E-2</v>
      </c>
      <c r="L38" s="42">
        <f t="shared" si="19"/>
        <v>101.65199999999999</v>
      </c>
      <c r="M38" s="2">
        <f t="shared" si="20"/>
        <v>91.547890775000141</v>
      </c>
      <c r="N38" s="36">
        <f t="shared" si="21"/>
        <v>2019.8575460287595</v>
      </c>
      <c r="O38" s="36">
        <f t="shared" si="22"/>
        <v>1169.4305046518184</v>
      </c>
      <c r="P38" s="37">
        <v>220</v>
      </c>
      <c r="Q38" s="36">
        <f t="shared" si="23"/>
        <v>190974.84687083887</v>
      </c>
      <c r="R38" s="36">
        <f t="shared" si="12"/>
        <v>63.507257748136524</v>
      </c>
      <c r="S38" s="36">
        <f t="shared" si="13"/>
        <v>362.6275412856109</v>
      </c>
      <c r="T38" s="36">
        <f t="shared" si="14"/>
        <v>65975.768374164807</v>
      </c>
      <c r="U38" s="36">
        <f t="shared" si="15"/>
        <v>1169.4305046518184</v>
      </c>
      <c r="V38" s="36">
        <f t="shared" si="16"/>
        <v>311088.23821339954</v>
      </c>
      <c r="W38" s="36">
        <f t="shared" si="17"/>
        <v>1522.275045472378</v>
      </c>
      <c r="X38" s="36">
        <f t="shared" si="18"/>
        <v>2011.5999464453073</v>
      </c>
    </row>
    <row r="39" spans="1:24">
      <c r="A39" s="21" t="s">
        <v>391</v>
      </c>
      <c r="B39" s="42">
        <v>40.659999999999997</v>
      </c>
      <c r="C39" s="42">
        <v>8.1649999999999991</v>
      </c>
      <c r="D39" s="42">
        <v>51.48</v>
      </c>
      <c r="E39" s="42">
        <v>0.248</v>
      </c>
      <c r="F39" s="42">
        <v>4.9000000000000002E-2</v>
      </c>
      <c r="G39" s="42">
        <v>2.3E-2</v>
      </c>
      <c r="H39" s="42">
        <v>0.14399999999999999</v>
      </c>
      <c r="I39" s="42">
        <v>2.8000000000000001E-2</v>
      </c>
      <c r="J39" s="42">
        <v>0.21099999999999999</v>
      </c>
      <c r="K39" s="42">
        <v>1.7999999999999999E-2</v>
      </c>
      <c r="L39" s="42">
        <f t="shared" si="19"/>
        <v>101.02600000000001</v>
      </c>
      <c r="M39" s="2">
        <f t="shared" si="20"/>
        <v>91.826994833332279</v>
      </c>
      <c r="N39" s="36">
        <f t="shared" si="21"/>
        <v>1956.7369977153608</v>
      </c>
      <c r="O39" s="36">
        <f t="shared" si="22"/>
        <v>1115.2184945023964</v>
      </c>
      <c r="P39" s="37">
        <v>230</v>
      </c>
      <c r="Q39" s="36">
        <f t="shared" si="23"/>
        <v>190035.41944074564</v>
      </c>
      <c r="R39" s="36">
        <f t="shared" si="12"/>
        <v>95.260886622204779</v>
      </c>
      <c r="S39" s="36">
        <f t="shared" si="13"/>
        <v>335.25942496216857</v>
      </c>
      <c r="T39" s="36">
        <f t="shared" si="14"/>
        <v>63465.144766146979</v>
      </c>
      <c r="U39" s="36">
        <f t="shared" si="15"/>
        <v>1115.2184945023962</v>
      </c>
      <c r="V39" s="36">
        <f t="shared" si="16"/>
        <v>310412.90322580648</v>
      </c>
      <c r="W39" s="36">
        <f t="shared" si="17"/>
        <v>1507.9813830735764</v>
      </c>
      <c r="X39" s="36">
        <f t="shared" si="18"/>
        <v>1948.7374481188917</v>
      </c>
    </row>
    <row r="40" spans="1:24">
      <c r="A40" s="21" t="s">
        <v>392</v>
      </c>
      <c r="B40" s="42">
        <v>40.765000000000001</v>
      </c>
      <c r="C40" s="42">
        <v>8.2789999999999999</v>
      </c>
      <c r="D40" s="42">
        <v>51.655000000000001</v>
      </c>
      <c r="E40" s="42">
        <v>0.255</v>
      </c>
      <c r="F40" s="42">
        <v>3.9E-2</v>
      </c>
      <c r="G40" s="42">
        <v>0</v>
      </c>
      <c r="H40" s="42">
        <v>0.14199999999999999</v>
      </c>
      <c r="I40" s="42">
        <v>2.7E-2</v>
      </c>
      <c r="J40" s="42">
        <v>0.19600000000000001</v>
      </c>
      <c r="K40" s="42">
        <v>1.4999999999999999E-2</v>
      </c>
      <c r="L40" s="42">
        <f t="shared" si="19"/>
        <v>101.37299999999999</v>
      </c>
      <c r="M40" s="2">
        <f t="shared" si="20"/>
        <v>91.748058325505156</v>
      </c>
      <c r="N40" s="36">
        <f t="shared" si="21"/>
        <v>2011.9674774895848</v>
      </c>
      <c r="O40" s="36">
        <f t="shared" si="22"/>
        <v>1099.7293487454185</v>
      </c>
      <c r="P40" s="37">
        <v>240</v>
      </c>
      <c r="Q40" s="36">
        <f t="shared" si="23"/>
        <v>190526.16511318242</v>
      </c>
      <c r="R40" s="36">
        <f t="shared" si="12"/>
        <v>79.384072185170666</v>
      </c>
      <c r="S40" s="36">
        <f t="shared" si="13"/>
        <v>266.83913415356272</v>
      </c>
      <c r="T40" s="36">
        <f t="shared" si="14"/>
        <v>64351.247216035626</v>
      </c>
      <c r="U40" s="36">
        <f t="shared" si="15"/>
        <v>1099.7293487454185</v>
      </c>
      <c r="V40" s="36">
        <f t="shared" si="16"/>
        <v>311468.1141439206</v>
      </c>
      <c r="W40" s="36">
        <f t="shared" si="17"/>
        <v>1400.7789150825638</v>
      </c>
      <c r="X40" s="36">
        <f t="shared" si="18"/>
        <v>2003.7421341545053</v>
      </c>
    </row>
    <row r="41" spans="1:24">
      <c r="A41" s="21" t="s">
        <v>735</v>
      </c>
      <c r="B41" s="42">
        <v>40.783000000000001</v>
      </c>
      <c r="C41" s="42">
        <v>8.1829999999999998</v>
      </c>
      <c r="D41" s="42">
        <v>51.405999999999999</v>
      </c>
      <c r="E41" s="42">
        <v>0.26</v>
      </c>
      <c r="F41" s="42">
        <v>5.8000000000000003E-2</v>
      </c>
      <c r="G41" s="42">
        <v>7.0000000000000001E-3</v>
      </c>
      <c r="H41" s="42">
        <v>0.14599999999999999</v>
      </c>
      <c r="I41" s="42">
        <v>2.1999999999999999E-2</v>
      </c>
      <c r="J41" s="42">
        <v>0.20499999999999999</v>
      </c>
      <c r="K41" s="42">
        <v>8.9999999999999993E-3</v>
      </c>
      <c r="L41" s="42">
        <f t="shared" ref="L41:L42" si="24">SUM(B41:K41)</f>
        <v>101.07900000000002</v>
      </c>
      <c r="M41" s="2">
        <f t="shared" ref="M41:M42" si="25">(D41/40.32)*100/((D41/40.32)+(C41/71.85))</f>
        <v>91.79963047026051</v>
      </c>
      <c r="N41" s="36">
        <f t="shared" ref="N41:N42" si="26">E41*10000/74.41*58.71</f>
        <v>2051.4178201854588</v>
      </c>
      <c r="O41" s="36">
        <f t="shared" ref="O41:O42" si="27">H41*10000/70.94*54.94</f>
        <v>1130.7076402593741</v>
      </c>
      <c r="P41" s="40">
        <v>250</v>
      </c>
      <c r="Q41" s="36">
        <f t="shared" ref="Q41:Q42" si="28">10000*28.08*B41/(60.08)</f>
        <v>190610.29294274302</v>
      </c>
      <c r="R41" s="36">
        <f t="shared" ref="R41:R42" si="29">2*26.98*10000*K41/101.96</f>
        <v>47.63044331110239</v>
      </c>
      <c r="S41" s="36">
        <f t="shared" ref="S41:S42" si="30">2*51.996*10000*F41/151.99</f>
        <v>396.83768668991377</v>
      </c>
      <c r="T41" s="36">
        <f t="shared" ref="T41:T42" si="31">55.84*10000*C41/71.84</f>
        <v>63605.055679287303</v>
      </c>
      <c r="U41" s="36">
        <f t="shared" ref="U41:U42" si="32">54.94*10000*H41/70.94</f>
        <v>1130.7076402593741</v>
      </c>
      <c r="V41" s="36">
        <f t="shared" ref="V41:V42" si="33">24.3*10000*D41/40.3</f>
        <v>309966.69975186104</v>
      </c>
      <c r="W41" s="36">
        <f t="shared" ref="W41:W42" si="34">40.078*10000*J41/56.078</f>
        <v>1465.1003958771712</v>
      </c>
      <c r="X41" s="36">
        <f t="shared" ref="X41:X42" si="35">58.69*10000*E41/74.69</f>
        <v>2043.0311956085152</v>
      </c>
    </row>
    <row r="42" spans="1:24">
      <c r="A42" s="21" t="s">
        <v>361</v>
      </c>
      <c r="B42" s="42">
        <v>40.841000000000001</v>
      </c>
      <c r="C42" s="42">
        <v>8.1880000000000006</v>
      </c>
      <c r="D42" s="42">
        <v>51.255000000000003</v>
      </c>
      <c r="E42" s="42">
        <v>0.26100000000000001</v>
      </c>
      <c r="F42" s="42">
        <v>4.7E-2</v>
      </c>
      <c r="G42" s="42">
        <v>0</v>
      </c>
      <c r="H42" s="42">
        <v>0.13500000000000001</v>
      </c>
      <c r="I42" s="42">
        <v>3.4000000000000002E-2</v>
      </c>
      <c r="J42" s="42">
        <v>0.20100000000000001</v>
      </c>
      <c r="K42" s="42">
        <v>1.9E-2</v>
      </c>
      <c r="L42" s="42">
        <f t="shared" si="24"/>
        <v>100.98100000000001</v>
      </c>
      <c r="M42" s="2">
        <f t="shared" si="25"/>
        <v>91.772847384715831</v>
      </c>
      <c r="N42" s="36">
        <f t="shared" si="26"/>
        <v>2059.3078887246343</v>
      </c>
      <c r="O42" s="36">
        <f t="shared" si="27"/>
        <v>1045.5173385959968</v>
      </c>
      <c r="P42" s="40">
        <v>260</v>
      </c>
      <c r="Q42" s="36">
        <f t="shared" si="28"/>
        <v>190881.37150466046</v>
      </c>
      <c r="R42" s="36">
        <f t="shared" si="29"/>
        <v>100.55315810121617</v>
      </c>
      <c r="S42" s="36">
        <f t="shared" si="30"/>
        <v>321.57536680044734</v>
      </c>
      <c r="T42" s="36">
        <f t="shared" si="31"/>
        <v>63643.919821826283</v>
      </c>
      <c r="U42" s="36">
        <f t="shared" si="32"/>
        <v>1045.5173385959968</v>
      </c>
      <c r="V42" s="36">
        <f t="shared" si="33"/>
        <v>309056.20347394544</v>
      </c>
      <c r="W42" s="36">
        <f t="shared" si="34"/>
        <v>1436.5130710795679</v>
      </c>
      <c r="X42" s="36">
        <f t="shared" si="35"/>
        <v>2050.8890078993172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0F15-665F-430C-BB36-D53E8C5D6359}">
  <dimension ref="A1:X40"/>
  <sheetViews>
    <sheetView workbookViewId="0">
      <selection activeCell="B2" sqref="B2:K2"/>
    </sheetView>
  </sheetViews>
  <sheetFormatPr defaultColWidth="9" defaultRowHeight="13.8"/>
  <cols>
    <col min="1" max="1" width="9" style="21"/>
    <col min="2" max="16" width="9.109375" style="21" bestFit="1" customWidth="1"/>
    <col min="17" max="17" width="9.44140625" style="40" bestFit="1" customWidth="1"/>
    <col min="18" max="19" width="9.109375" style="21" bestFit="1" customWidth="1"/>
    <col min="20" max="20" width="9.44140625" style="21" bestFit="1" customWidth="1"/>
    <col min="21" max="21" width="9.109375" style="21" bestFit="1" customWidth="1"/>
    <col min="22" max="22" width="9.44140625" style="21" bestFit="1" customWidth="1"/>
    <col min="23" max="24" width="9.109375" style="21" bestFit="1" customWidth="1"/>
    <col min="25" max="16384" width="9" style="21"/>
  </cols>
  <sheetData>
    <row r="1" spans="1:24">
      <c r="A1" s="21" t="s">
        <v>453</v>
      </c>
      <c r="R1" s="6"/>
      <c r="S1" s="6"/>
      <c r="T1" s="6"/>
      <c r="U1" s="6"/>
      <c r="V1" s="6"/>
      <c r="W1" s="6"/>
      <c r="X1" s="6"/>
    </row>
    <row r="2" spans="1:24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40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4">
      <c r="A3" s="21" t="s">
        <v>744</v>
      </c>
      <c r="B3" s="42">
        <v>39.819000000000003</v>
      </c>
      <c r="C3" s="42">
        <v>12.997</v>
      </c>
      <c r="D3" s="42">
        <v>46.499000000000002</v>
      </c>
      <c r="E3" s="42">
        <v>0.125</v>
      </c>
      <c r="F3" s="42">
        <v>3.1E-2</v>
      </c>
      <c r="G3" s="42">
        <v>7.0000000000000001E-3</v>
      </c>
      <c r="H3" s="42">
        <v>0.24299999999999999</v>
      </c>
      <c r="I3" s="42">
        <v>3.6999999999999998E-2</v>
      </c>
      <c r="J3" s="42">
        <v>0.29099999999999998</v>
      </c>
      <c r="K3" s="42">
        <v>1.2999999999999999E-2</v>
      </c>
      <c r="L3" s="42">
        <f t="shared" ref="L3:L28" si="0">SUM(B3:K3)</f>
        <v>100.06200000000001</v>
      </c>
      <c r="M3" s="2">
        <f t="shared" ref="M3:M28" si="1">(D3/40.32)*100/((D3/40.32)+(C3/71.85))</f>
        <v>86.441394594383397</v>
      </c>
      <c r="N3" s="36">
        <f t="shared" ref="N3:N28" si="2">E3*10000/74.41*58.71</f>
        <v>986.25856739685526</v>
      </c>
      <c r="O3" s="36">
        <f t="shared" ref="O3:O28" si="3">H3*10000/70.94*54.94</f>
        <v>1881.9312094727941</v>
      </c>
      <c r="P3" s="37">
        <v>0</v>
      </c>
      <c r="Q3" s="36">
        <f t="shared" ref="Q3:Q28" si="4">10000*28.08*B3/(60.08)</f>
        <v>186104.78029294277</v>
      </c>
      <c r="R3" s="36">
        <f>2*26.98*10000*K3/101.96</f>
        <v>68.7995292271479</v>
      </c>
      <c r="S3" s="36">
        <f>2*51.996*10000*F3/151.99</f>
        <v>212.10290150667805</v>
      </c>
      <c r="T3" s="36">
        <f t="shared" ref="T3:T4" si="5">55.84*10000*C3/71.84</f>
        <v>101023.45211581291</v>
      </c>
      <c r="U3" s="36">
        <f t="shared" ref="U3:U4" si="6">54.94*10000*H3/70.94</f>
        <v>1881.9312094727936</v>
      </c>
      <c r="V3" s="36">
        <f t="shared" ref="V3:V4" si="7">24.3*10000*D3/40.3</f>
        <v>280378.58560794045</v>
      </c>
      <c r="W3" s="36">
        <f t="shared" ref="W3:W4" si="8">40.078*10000*J3/56.078</f>
        <v>2079.7278790256428</v>
      </c>
      <c r="X3" s="36">
        <f t="shared" ref="X3:X4" si="9">58.69*10000*E3/74.69</f>
        <v>982.22653635024767</v>
      </c>
    </row>
    <row r="4" spans="1:24">
      <c r="A4" s="21" t="s">
        <v>745</v>
      </c>
      <c r="B4" s="42">
        <v>40.072000000000003</v>
      </c>
      <c r="C4" s="42">
        <v>11.968</v>
      </c>
      <c r="D4" s="42">
        <v>47.353000000000002</v>
      </c>
      <c r="E4" s="42">
        <v>0.153</v>
      </c>
      <c r="F4" s="42">
        <v>3.5999999999999997E-2</v>
      </c>
      <c r="G4" s="42">
        <v>0</v>
      </c>
      <c r="H4" s="42">
        <v>0.215</v>
      </c>
      <c r="I4" s="42">
        <v>3.7999999999999999E-2</v>
      </c>
      <c r="J4" s="42">
        <v>0.26200000000000001</v>
      </c>
      <c r="K4" s="42">
        <v>1.6E-2</v>
      </c>
      <c r="L4" s="42">
        <f t="shared" si="0"/>
        <v>100.11300000000001</v>
      </c>
      <c r="M4" s="2">
        <f t="shared" si="1"/>
        <v>87.578718127243206</v>
      </c>
      <c r="N4" s="36">
        <f t="shared" si="2"/>
        <v>1207.1804864937508</v>
      </c>
      <c r="O4" s="36">
        <f t="shared" si="3"/>
        <v>1665.0831688751057</v>
      </c>
      <c r="P4" s="37">
        <v>5</v>
      </c>
      <c r="Q4" s="36">
        <f t="shared" si="4"/>
        <v>187287.24367509989</v>
      </c>
      <c r="R4" s="36">
        <f t="shared" ref="R4" si="10">2*26.98*10000*K4/101.96</f>
        <v>84.676343664182042</v>
      </c>
      <c r="S4" s="36">
        <f t="shared" ref="S4" si="11">2*51.996*10000*F4/151.99</f>
        <v>246.31304691098094</v>
      </c>
      <c r="T4" s="36">
        <f t="shared" si="5"/>
        <v>93025.211581291762</v>
      </c>
      <c r="U4" s="36">
        <f t="shared" si="6"/>
        <v>1665.0831688751057</v>
      </c>
      <c r="V4" s="36">
        <f t="shared" si="7"/>
        <v>285528.01488833746</v>
      </c>
      <c r="W4" s="36">
        <f t="shared" si="8"/>
        <v>1872.4697742430187</v>
      </c>
      <c r="X4" s="36">
        <f t="shared" si="9"/>
        <v>1202.2452804927032</v>
      </c>
    </row>
    <row r="5" spans="1:24">
      <c r="A5" s="21" t="s">
        <v>746</v>
      </c>
      <c r="B5" s="42">
        <v>40.057000000000002</v>
      </c>
      <c r="C5" s="42">
        <v>11.105</v>
      </c>
      <c r="D5" s="42">
        <v>48.186</v>
      </c>
      <c r="E5" s="42">
        <v>0.17199999999999999</v>
      </c>
      <c r="F5" s="42">
        <v>3.9E-2</v>
      </c>
      <c r="G5" s="42">
        <v>0</v>
      </c>
      <c r="H5" s="42">
        <v>0.20799999999999999</v>
      </c>
      <c r="I5" s="42">
        <v>2.5999999999999999E-2</v>
      </c>
      <c r="J5" s="42">
        <v>0.249</v>
      </c>
      <c r="K5" s="42">
        <v>8.9999999999999993E-3</v>
      </c>
      <c r="L5" s="42">
        <f t="shared" si="0"/>
        <v>100.051</v>
      </c>
      <c r="M5" s="2">
        <f t="shared" si="1"/>
        <v>88.548260235758931</v>
      </c>
      <c r="N5" s="36">
        <f t="shared" si="2"/>
        <v>1357.0917887380726</v>
      </c>
      <c r="O5" s="36">
        <f t="shared" si="3"/>
        <v>1610.8711587256837</v>
      </c>
      <c r="P5" s="37">
        <v>10</v>
      </c>
      <c r="Q5" s="36">
        <f t="shared" si="4"/>
        <v>187217.13715046606</v>
      </c>
      <c r="R5" s="36">
        <f>2*26.98*10000*K5/101.96</f>
        <v>47.63044331110239</v>
      </c>
      <c r="S5" s="36">
        <f>2*51.996*10000*F5/151.99</f>
        <v>266.83913415356272</v>
      </c>
      <c r="T5" s="36">
        <f>55.84*10000*C5/71.84</f>
        <v>86317.26057906459</v>
      </c>
      <c r="U5" s="36">
        <f>54.94*10000*H5/70.94</f>
        <v>1610.8711587256837</v>
      </c>
      <c r="V5" s="36">
        <f>24.3*10000*D5/40.3</f>
        <v>290550.81885856081</v>
      </c>
      <c r="W5" s="36">
        <f>40.078*10000*J5/56.078</f>
        <v>1779.560968650808</v>
      </c>
      <c r="X5" s="36">
        <f>58.69*10000*E5/74.69</f>
        <v>1351.5437140179406</v>
      </c>
    </row>
    <row r="6" spans="1:24">
      <c r="A6" s="21" t="s">
        <v>747</v>
      </c>
      <c r="B6" s="42">
        <v>40.118000000000002</v>
      </c>
      <c r="C6" s="42">
        <v>10.763</v>
      </c>
      <c r="D6" s="42">
        <v>48.531999999999996</v>
      </c>
      <c r="E6" s="42">
        <v>0.184</v>
      </c>
      <c r="F6" s="42">
        <v>3.3000000000000002E-2</v>
      </c>
      <c r="G6" s="42">
        <v>0</v>
      </c>
      <c r="H6" s="42">
        <v>0.19700000000000001</v>
      </c>
      <c r="I6" s="42">
        <v>3.4000000000000002E-2</v>
      </c>
      <c r="J6" s="42">
        <v>0.23499999999999999</v>
      </c>
      <c r="K6" s="42">
        <v>1.4E-2</v>
      </c>
      <c r="L6" s="42">
        <f t="shared" si="0"/>
        <v>100.11</v>
      </c>
      <c r="M6" s="2">
        <f t="shared" si="1"/>
        <v>88.932276248838448</v>
      </c>
      <c r="N6" s="36">
        <f t="shared" si="2"/>
        <v>1451.7726112081709</v>
      </c>
      <c r="O6" s="36">
        <f t="shared" si="3"/>
        <v>1525.6808570623061</v>
      </c>
      <c r="P6" s="37">
        <v>15</v>
      </c>
      <c r="Q6" s="36">
        <f t="shared" si="4"/>
        <v>187502.23701731025</v>
      </c>
      <c r="R6" s="36">
        <f t="shared" ref="R6:R31" si="12">2*26.98*10000*K6/101.96</f>
        <v>74.09180070615929</v>
      </c>
      <c r="S6" s="36">
        <f t="shared" ref="S6:S31" si="13">2*51.996*10000*F6/151.99</f>
        <v>225.78695966839922</v>
      </c>
      <c r="T6" s="36">
        <f t="shared" ref="T6:T31" si="14">55.84*10000*C6/71.84</f>
        <v>83658.953229398656</v>
      </c>
      <c r="U6" s="36">
        <f t="shared" ref="U6:U31" si="15">54.94*10000*H6/70.94</f>
        <v>1525.6808570623064</v>
      </c>
      <c r="V6" s="36">
        <f t="shared" ref="V6:V31" si="16">24.3*10000*D6/40.3</f>
        <v>292637.12158808933</v>
      </c>
      <c r="W6" s="36">
        <f t="shared" ref="W6:W31" si="17">40.078*10000*J6/56.078</f>
        <v>1679.5053318591961</v>
      </c>
      <c r="X6" s="36">
        <f t="shared" ref="X6:X31" si="18">58.69*10000*E6/74.69</f>
        <v>1445.8374615075645</v>
      </c>
    </row>
    <row r="7" spans="1:24">
      <c r="A7" s="21" t="s">
        <v>748</v>
      </c>
      <c r="B7" s="42">
        <v>40.497</v>
      </c>
      <c r="C7" s="42">
        <v>10.465</v>
      </c>
      <c r="D7" s="42">
        <v>48.673999999999999</v>
      </c>
      <c r="E7" s="42">
        <v>0.20599999999999999</v>
      </c>
      <c r="F7" s="42">
        <v>4.4999999999999998E-2</v>
      </c>
      <c r="G7" s="42">
        <v>0</v>
      </c>
      <c r="H7" s="42">
        <v>0.187</v>
      </c>
      <c r="I7" s="42">
        <v>3.3000000000000002E-2</v>
      </c>
      <c r="J7" s="42">
        <v>0.23</v>
      </c>
      <c r="K7" s="42">
        <v>8.0000000000000002E-3</v>
      </c>
      <c r="L7" s="42">
        <f t="shared" si="0"/>
        <v>100.345</v>
      </c>
      <c r="M7" s="2">
        <f t="shared" si="1"/>
        <v>89.233736063427827</v>
      </c>
      <c r="N7" s="36">
        <f t="shared" si="2"/>
        <v>1625.3541190700175</v>
      </c>
      <c r="O7" s="36">
        <f t="shared" si="3"/>
        <v>1448.2351282774175</v>
      </c>
      <c r="P7" s="37">
        <v>20</v>
      </c>
      <c r="Q7" s="36">
        <f t="shared" si="4"/>
        <v>189273.59520639147</v>
      </c>
      <c r="R7" s="36">
        <f t="shared" si="12"/>
        <v>42.338171832091021</v>
      </c>
      <c r="S7" s="36">
        <f t="shared" si="13"/>
        <v>307.89130863872623</v>
      </c>
      <c r="T7" s="36">
        <f t="shared" si="14"/>
        <v>81342.650334075719</v>
      </c>
      <c r="U7" s="36">
        <f t="shared" si="15"/>
        <v>1448.2351282774175</v>
      </c>
      <c r="V7" s="36">
        <f t="shared" si="16"/>
        <v>293493.34987593052</v>
      </c>
      <c r="W7" s="36">
        <f t="shared" si="17"/>
        <v>1643.7711758621922</v>
      </c>
      <c r="X7" s="36">
        <f t="shared" si="18"/>
        <v>1618.7093319052083</v>
      </c>
    </row>
    <row r="8" spans="1:24">
      <c r="A8" s="21" t="s">
        <v>749</v>
      </c>
      <c r="B8" s="42">
        <v>40.487000000000002</v>
      </c>
      <c r="C8" s="42">
        <v>9.7289999999999992</v>
      </c>
      <c r="D8" s="42">
        <v>48.947000000000003</v>
      </c>
      <c r="E8" s="42">
        <v>0.214</v>
      </c>
      <c r="F8" s="42">
        <v>3.9E-2</v>
      </c>
      <c r="G8" s="42">
        <v>0</v>
      </c>
      <c r="H8" s="42">
        <v>0.18099999999999999</v>
      </c>
      <c r="I8" s="42">
        <v>0.03</v>
      </c>
      <c r="J8" s="42">
        <v>0.222</v>
      </c>
      <c r="K8" s="42">
        <v>1.2E-2</v>
      </c>
      <c r="L8" s="42">
        <f t="shared" si="0"/>
        <v>99.861000000000004</v>
      </c>
      <c r="M8" s="2">
        <f t="shared" si="1"/>
        <v>89.965164572547025</v>
      </c>
      <c r="N8" s="36">
        <f t="shared" si="2"/>
        <v>1688.4746673834163</v>
      </c>
      <c r="O8" s="36">
        <f t="shared" si="3"/>
        <v>1401.7676910064845</v>
      </c>
      <c r="P8" s="37">
        <v>25</v>
      </c>
      <c r="Q8" s="36">
        <f t="shared" si="4"/>
        <v>189226.85752330226</v>
      </c>
      <c r="R8" s="36">
        <f t="shared" si="12"/>
        <v>63.507257748136524</v>
      </c>
      <c r="S8" s="36">
        <f t="shared" si="13"/>
        <v>266.83913415356272</v>
      </c>
      <c r="T8" s="36">
        <f t="shared" si="14"/>
        <v>75621.848552338517</v>
      </c>
      <c r="U8" s="36">
        <f t="shared" si="15"/>
        <v>1401.7676910064843</v>
      </c>
      <c r="V8" s="36">
        <f t="shared" si="16"/>
        <v>295139.47890818858</v>
      </c>
      <c r="W8" s="36">
        <f t="shared" si="17"/>
        <v>1586.5965262669856</v>
      </c>
      <c r="X8" s="36">
        <f t="shared" si="18"/>
        <v>1681.5718302316241</v>
      </c>
    </row>
    <row r="9" spans="1:24">
      <c r="A9" s="21" t="s">
        <v>424</v>
      </c>
      <c r="B9" s="42">
        <v>40.406999999999996</v>
      </c>
      <c r="C9" s="42">
        <v>9.9849999999999994</v>
      </c>
      <c r="D9" s="42">
        <v>49.21</v>
      </c>
      <c r="E9" s="42">
        <v>0.216</v>
      </c>
      <c r="F9" s="42">
        <v>3.3000000000000002E-2</v>
      </c>
      <c r="G9" s="42">
        <v>4.0000000000000001E-3</v>
      </c>
      <c r="H9" s="42">
        <v>0.16900000000000001</v>
      </c>
      <c r="I9" s="42">
        <v>3.5999999999999997E-2</v>
      </c>
      <c r="J9" s="42">
        <v>0.22</v>
      </c>
      <c r="K9" s="42">
        <v>0.01</v>
      </c>
      <c r="L9" s="42">
        <f t="shared" si="0"/>
        <v>100.29</v>
      </c>
      <c r="M9" s="2">
        <f t="shared" si="1"/>
        <v>89.777524438825495</v>
      </c>
      <c r="N9" s="36">
        <f t="shared" si="2"/>
        <v>1704.2548044617658</v>
      </c>
      <c r="O9" s="36">
        <f t="shared" si="3"/>
        <v>1308.832816464618</v>
      </c>
      <c r="P9" s="37">
        <v>30</v>
      </c>
      <c r="Q9" s="36">
        <f t="shared" si="4"/>
        <v>188852.95605858855</v>
      </c>
      <c r="R9" s="36">
        <f t="shared" si="12"/>
        <v>52.922714790113773</v>
      </c>
      <c r="S9" s="36">
        <f t="shared" si="13"/>
        <v>225.78695966839922</v>
      </c>
      <c r="T9" s="36">
        <f t="shared" si="14"/>
        <v>77611.692650334066</v>
      </c>
      <c r="U9" s="36">
        <f t="shared" si="15"/>
        <v>1308.8328164646182</v>
      </c>
      <c r="V9" s="36">
        <f t="shared" si="16"/>
        <v>296725.3101736973</v>
      </c>
      <c r="W9" s="36">
        <f t="shared" si="17"/>
        <v>1572.302863868184</v>
      </c>
      <c r="X9" s="36">
        <f t="shared" si="18"/>
        <v>1697.2874548132279</v>
      </c>
    </row>
    <row r="10" spans="1:24">
      <c r="A10" s="21" t="s">
        <v>423</v>
      </c>
      <c r="B10" s="42">
        <v>40.43</v>
      </c>
      <c r="C10" s="42">
        <v>9.5269999999999992</v>
      </c>
      <c r="D10" s="42">
        <v>49.59</v>
      </c>
      <c r="E10" s="42">
        <v>0.222</v>
      </c>
      <c r="F10" s="42">
        <v>4.2000000000000003E-2</v>
      </c>
      <c r="G10" s="42">
        <v>1.2E-2</v>
      </c>
      <c r="H10" s="42">
        <v>0.17699999999999999</v>
      </c>
      <c r="I10" s="42">
        <v>3.9E-2</v>
      </c>
      <c r="J10" s="42">
        <v>0.221</v>
      </c>
      <c r="K10" s="42">
        <v>6.0000000000000001E-3</v>
      </c>
      <c r="L10" s="42">
        <f t="shared" si="0"/>
        <v>100.26600000000001</v>
      </c>
      <c r="M10" s="2">
        <f t="shared" si="1"/>
        <v>90.268252282634052</v>
      </c>
      <c r="N10" s="36">
        <f t="shared" si="2"/>
        <v>1751.5952156968151</v>
      </c>
      <c r="O10" s="36">
        <f t="shared" si="3"/>
        <v>1370.7893994925289</v>
      </c>
      <c r="P10" s="37">
        <v>35</v>
      </c>
      <c r="Q10" s="36">
        <f t="shared" si="4"/>
        <v>188960.45272969376</v>
      </c>
      <c r="R10" s="36">
        <f t="shared" si="12"/>
        <v>31.753628874068262</v>
      </c>
      <c r="S10" s="36">
        <f t="shared" si="13"/>
        <v>287.36522139614448</v>
      </c>
      <c r="T10" s="36">
        <f t="shared" si="14"/>
        <v>74051.737193763911</v>
      </c>
      <c r="U10" s="36">
        <f t="shared" si="15"/>
        <v>1370.7893994925287</v>
      </c>
      <c r="V10" s="36">
        <f t="shared" si="16"/>
        <v>299016.62531017372</v>
      </c>
      <c r="W10" s="36">
        <f t="shared" si="17"/>
        <v>1579.4496950675848</v>
      </c>
      <c r="X10" s="36">
        <f t="shared" si="18"/>
        <v>1744.4343285580401</v>
      </c>
    </row>
    <row r="11" spans="1:24">
      <c r="A11" s="21" t="s">
        <v>422</v>
      </c>
      <c r="B11" s="42">
        <v>40.299999999999997</v>
      </c>
      <c r="C11" s="42">
        <v>9.4250000000000007</v>
      </c>
      <c r="D11" s="42">
        <v>49.682000000000002</v>
      </c>
      <c r="E11" s="42">
        <v>0.219</v>
      </c>
      <c r="F11" s="42">
        <v>3.1E-2</v>
      </c>
      <c r="G11" s="42">
        <v>0</v>
      </c>
      <c r="H11" s="42">
        <v>0.161</v>
      </c>
      <c r="I11" s="42">
        <v>3.6999999999999998E-2</v>
      </c>
      <c r="J11" s="42">
        <v>0.224</v>
      </c>
      <c r="K11" s="42">
        <v>8.0000000000000002E-3</v>
      </c>
      <c r="L11" s="42">
        <f t="shared" si="0"/>
        <v>100.087</v>
      </c>
      <c r="M11" s="2">
        <f t="shared" si="1"/>
        <v>90.378532350962089</v>
      </c>
      <c r="N11" s="36">
        <f t="shared" si="2"/>
        <v>1727.9250100792906</v>
      </c>
      <c r="O11" s="36">
        <f t="shared" si="3"/>
        <v>1246.876233436707</v>
      </c>
      <c r="P11" s="37">
        <v>40</v>
      </c>
      <c r="Q11" s="36">
        <f t="shared" si="4"/>
        <v>188352.86284953397</v>
      </c>
      <c r="R11" s="36">
        <f t="shared" si="12"/>
        <v>42.338171832091021</v>
      </c>
      <c r="S11" s="36">
        <f t="shared" si="13"/>
        <v>212.10290150667805</v>
      </c>
      <c r="T11" s="36">
        <f t="shared" si="14"/>
        <v>73258.90868596881</v>
      </c>
      <c r="U11" s="36">
        <f t="shared" si="15"/>
        <v>1246.8762334367073</v>
      </c>
      <c r="V11" s="36">
        <f t="shared" si="16"/>
        <v>299571.36476426799</v>
      </c>
      <c r="W11" s="36">
        <f t="shared" si="17"/>
        <v>1600.890188665787</v>
      </c>
      <c r="X11" s="36">
        <f t="shared" si="18"/>
        <v>1720.860891685634</v>
      </c>
    </row>
    <row r="12" spans="1:24">
      <c r="A12" s="21" t="s">
        <v>421</v>
      </c>
      <c r="B12" s="42">
        <v>40.393000000000001</v>
      </c>
      <c r="C12" s="42">
        <v>9.1630000000000003</v>
      </c>
      <c r="D12" s="42">
        <v>50.023000000000003</v>
      </c>
      <c r="E12" s="42">
        <v>0.23100000000000001</v>
      </c>
      <c r="F12" s="42">
        <v>4.1000000000000002E-2</v>
      </c>
      <c r="G12" s="42">
        <v>1E-3</v>
      </c>
      <c r="H12" s="42">
        <v>0.16200000000000001</v>
      </c>
      <c r="I12" s="42">
        <v>2.9000000000000001E-2</v>
      </c>
      <c r="J12" s="42">
        <v>0.217</v>
      </c>
      <c r="K12" s="42">
        <v>1.4E-2</v>
      </c>
      <c r="L12" s="42">
        <f t="shared" si="0"/>
        <v>100.274</v>
      </c>
      <c r="M12" s="2">
        <f t="shared" si="1"/>
        <v>90.678884827543769</v>
      </c>
      <c r="N12" s="36">
        <f t="shared" si="2"/>
        <v>1822.6058325493887</v>
      </c>
      <c r="O12" s="36">
        <f t="shared" si="3"/>
        <v>1254.620806315196</v>
      </c>
      <c r="P12" s="37">
        <v>45</v>
      </c>
      <c r="Q12" s="36">
        <f t="shared" si="4"/>
        <v>188787.52330226367</v>
      </c>
      <c r="R12" s="36">
        <f t="shared" si="12"/>
        <v>74.09180070615929</v>
      </c>
      <c r="S12" s="36">
        <f t="shared" si="13"/>
        <v>280.52319231528389</v>
      </c>
      <c r="T12" s="36">
        <f t="shared" si="14"/>
        <v>71222.427616926507</v>
      </c>
      <c r="U12" s="36">
        <f t="shared" si="15"/>
        <v>1254.620806315196</v>
      </c>
      <c r="V12" s="36">
        <f t="shared" si="16"/>
        <v>301627.51861042186</v>
      </c>
      <c r="W12" s="36">
        <f t="shared" si="17"/>
        <v>1550.8623702699813</v>
      </c>
      <c r="X12" s="36">
        <f t="shared" si="18"/>
        <v>1815.1546391752577</v>
      </c>
    </row>
    <row r="13" spans="1:24">
      <c r="A13" s="21" t="s">
        <v>420</v>
      </c>
      <c r="B13" s="42">
        <v>40.667000000000002</v>
      </c>
      <c r="C13" s="42">
        <v>8.8330000000000002</v>
      </c>
      <c r="D13" s="42">
        <v>50.25</v>
      </c>
      <c r="E13" s="42">
        <v>0.22800000000000001</v>
      </c>
      <c r="F13" s="42">
        <v>3.6999999999999998E-2</v>
      </c>
      <c r="G13" s="42">
        <v>0</v>
      </c>
      <c r="H13" s="42">
        <v>0.158</v>
      </c>
      <c r="I13" s="42">
        <v>3.3000000000000002E-2</v>
      </c>
      <c r="J13" s="42">
        <v>0.21</v>
      </c>
      <c r="K13" s="42">
        <v>1.2999999999999999E-2</v>
      </c>
      <c r="L13" s="42">
        <f t="shared" si="0"/>
        <v>100.429</v>
      </c>
      <c r="M13" s="2">
        <f t="shared" si="1"/>
        <v>91.021384900482218</v>
      </c>
      <c r="N13" s="36">
        <f t="shared" si="2"/>
        <v>1798.9356269318641</v>
      </c>
      <c r="O13" s="36">
        <f t="shared" si="3"/>
        <v>1223.6425148012406</v>
      </c>
      <c r="P13" s="37">
        <v>50</v>
      </c>
      <c r="Q13" s="36">
        <f t="shared" si="4"/>
        <v>190068.13581890811</v>
      </c>
      <c r="R13" s="36">
        <f t="shared" si="12"/>
        <v>68.7995292271479</v>
      </c>
      <c r="S13" s="36">
        <f t="shared" si="13"/>
        <v>253.15507599184156</v>
      </c>
      <c r="T13" s="36">
        <f t="shared" si="14"/>
        <v>68657.394209354126</v>
      </c>
      <c r="U13" s="36">
        <f t="shared" si="15"/>
        <v>1223.6425148012404</v>
      </c>
      <c r="V13" s="36">
        <f t="shared" si="16"/>
        <v>302996.27791563276</v>
      </c>
      <c r="W13" s="36">
        <f t="shared" si="17"/>
        <v>1500.8345518741753</v>
      </c>
      <c r="X13" s="36">
        <f t="shared" si="18"/>
        <v>1791.581202302852</v>
      </c>
    </row>
    <row r="14" spans="1:24">
      <c r="A14" s="21" t="s">
        <v>419</v>
      </c>
      <c r="B14" s="42">
        <v>40.56</v>
      </c>
      <c r="C14" s="42">
        <v>8.8740000000000006</v>
      </c>
      <c r="D14" s="42">
        <v>50.37</v>
      </c>
      <c r="E14" s="42">
        <v>0.22800000000000001</v>
      </c>
      <c r="F14" s="42">
        <v>4.4999999999999998E-2</v>
      </c>
      <c r="G14" s="42">
        <v>5.0000000000000001E-3</v>
      </c>
      <c r="H14" s="42">
        <v>0.16200000000000001</v>
      </c>
      <c r="I14" s="42">
        <v>3.3000000000000002E-2</v>
      </c>
      <c r="J14" s="42">
        <v>0.21199999999999999</v>
      </c>
      <c r="K14" s="42">
        <v>1.0999999999999999E-2</v>
      </c>
      <c r="L14" s="42">
        <f t="shared" si="0"/>
        <v>100.5</v>
      </c>
      <c r="M14" s="2">
        <f t="shared" si="1"/>
        <v>91.003014827552747</v>
      </c>
      <c r="N14" s="36">
        <f t="shared" si="2"/>
        <v>1798.9356269318641</v>
      </c>
      <c r="O14" s="36">
        <f t="shared" si="3"/>
        <v>1254.620806315196</v>
      </c>
      <c r="P14" s="37">
        <v>55</v>
      </c>
      <c r="Q14" s="36">
        <f t="shared" si="4"/>
        <v>189568.04260985352</v>
      </c>
      <c r="R14" s="36">
        <f t="shared" si="12"/>
        <v>58.214986269125149</v>
      </c>
      <c r="S14" s="36">
        <f t="shared" si="13"/>
        <v>307.89130863872623</v>
      </c>
      <c r="T14" s="36">
        <f t="shared" si="14"/>
        <v>68976.080178173725</v>
      </c>
      <c r="U14" s="36">
        <f t="shared" si="15"/>
        <v>1254.620806315196</v>
      </c>
      <c r="V14" s="36">
        <f t="shared" si="16"/>
        <v>303719.85111662536</v>
      </c>
      <c r="W14" s="36">
        <f t="shared" si="17"/>
        <v>1515.1282142729772</v>
      </c>
      <c r="X14" s="36">
        <f t="shared" si="18"/>
        <v>1791.581202302852</v>
      </c>
    </row>
    <row r="15" spans="1:24">
      <c r="A15" s="21" t="s">
        <v>418</v>
      </c>
      <c r="B15" s="42">
        <v>40.484999999999999</v>
      </c>
      <c r="C15" s="42">
        <v>8.5510000000000002</v>
      </c>
      <c r="D15" s="42">
        <v>50.247999999999998</v>
      </c>
      <c r="E15" s="42">
        <v>0.24099999999999999</v>
      </c>
      <c r="F15" s="42">
        <v>3.6999999999999998E-2</v>
      </c>
      <c r="G15" s="42">
        <v>1E-3</v>
      </c>
      <c r="H15" s="42">
        <v>0.156</v>
      </c>
      <c r="I15" s="42">
        <v>3.3000000000000002E-2</v>
      </c>
      <c r="J15" s="42">
        <v>0.221</v>
      </c>
      <c r="K15" s="42">
        <v>0.02</v>
      </c>
      <c r="L15" s="42">
        <f t="shared" si="0"/>
        <v>99.993000000000009</v>
      </c>
      <c r="M15" s="2">
        <f t="shared" si="1"/>
        <v>91.282730009284833</v>
      </c>
      <c r="N15" s="36">
        <f t="shared" si="2"/>
        <v>1901.506517941137</v>
      </c>
      <c r="O15" s="36">
        <f t="shared" si="3"/>
        <v>1208.1533690442629</v>
      </c>
      <c r="P15" s="37">
        <v>60</v>
      </c>
      <c r="Q15" s="36">
        <f t="shared" si="4"/>
        <v>189217.50998668442</v>
      </c>
      <c r="R15" s="36">
        <f t="shared" si="12"/>
        <v>105.84542958022755</v>
      </c>
      <c r="S15" s="36">
        <f t="shared" si="13"/>
        <v>253.15507599184156</v>
      </c>
      <c r="T15" s="36">
        <f t="shared" si="14"/>
        <v>66465.456570155904</v>
      </c>
      <c r="U15" s="36">
        <f t="shared" si="15"/>
        <v>1208.1533690442627</v>
      </c>
      <c r="V15" s="36">
        <f t="shared" si="16"/>
        <v>302984.2183622829</v>
      </c>
      <c r="W15" s="36">
        <f t="shared" si="17"/>
        <v>1579.4496950675848</v>
      </c>
      <c r="X15" s="36">
        <f t="shared" si="18"/>
        <v>1893.7327620832775</v>
      </c>
    </row>
    <row r="16" spans="1:24">
      <c r="A16" s="21" t="s">
        <v>417</v>
      </c>
      <c r="B16" s="42">
        <v>40.709000000000003</v>
      </c>
      <c r="C16" s="42">
        <v>8.6929999999999996</v>
      </c>
      <c r="D16" s="42">
        <v>50.468000000000004</v>
      </c>
      <c r="E16" s="42">
        <v>0.22500000000000001</v>
      </c>
      <c r="F16" s="42">
        <v>3.6999999999999998E-2</v>
      </c>
      <c r="G16" s="42">
        <v>4.0000000000000001E-3</v>
      </c>
      <c r="H16" s="42">
        <v>0.14299999999999999</v>
      </c>
      <c r="I16" s="42">
        <v>4.1000000000000002E-2</v>
      </c>
      <c r="J16" s="42">
        <v>0.218</v>
      </c>
      <c r="K16" s="42">
        <v>8.0000000000000002E-3</v>
      </c>
      <c r="L16" s="42">
        <f t="shared" si="0"/>
        <v>100.54600000000001</v>
      </c>
      <c r="M16" s="2">
        <f t="shared" si="1"/>
        <v>91.185954562966401</v>
      </c>
      <c r="N16" s="36">
        <f t="shared" si="2"/>
        <v>1775.2654213143396</v>
      </c>
      <c r="O16" s="36">
        <f t="shared" si="3"/>
        <v>1107.4739216239072</v>
      </c>
      <c r="P16" s="37">
        <v>65</v>
      </c>
      <c r="Q16" s="36">
        <f t="shared" si="4"/>
        <v>190264.43408788284</v>
      </c>
      <c r="R16" s="36">
        <f t="shared" si="12"/>
        <v>42.338171832091021</v>
      </c>
      <c r="S16" s="36">
        <f t="shared" si="13"/>
        <v>253.15507599184156</v>
      </c>
      <c r="T16" s="36">
        <f t="shared" si="14"/>
        <v>67569.198218262813</v>
      </c>
      <c r="U16" s="36">
        <f t="shared" si="15"/>
        <v>1107.4739216239075</v>
      </c>
      <c r="V16" s="36">
        <f t="shared" si="16"/>
        <v>304310.76923076925</v>
      </c>
      <c r="W16" s="36">
        <f t="shared" si="17"/>
        <v>1558.0092014693821</v>
      </c>
      <c r="X16" s="36">
        <f t="shared" si="18"/>
        <v>1768.0077654304459</v>
      </c>
    </row>
    <row r="17" spans="1:24">
      <c r="A17" s="21" t="s">
        <v>416</v>
      </c>
      <c r="B17" s="42">
        <v>40.415999999999997</v>
      </c>
      <c r="C17" s="42">
        <v>8.9700000000000006</v>
      </c>
      <c r="D17" s="42">
        <v>51.027000000000001</v>
      </c>
      <c r="E17" s="42">
        <v>0.23599999999999999</v>
      </c>
      <c r="F17" s="42">
        <v>2.7E-2</v>
      </c>
      <c r="G17" s="42">
        <v>0</v>
      </c>
      <c r="H17" s="42">
        <v>0.156</v>
      </c>
      <c r="I17" s="42">
        <v>3.7999999999999999E-2</v>
      </c>
      <c r="J17" s="42">
        <v>0.223</v>
      </c>
      <c r="K17" s="42">
        <v>4.0000000000000001E-3</v>
      </c>
      <c r="L17" s="42">
        <f t="shared" si="0"/>
        <v>101.09700000000001</v>
      </c>
      <c r="M17" s="2">
        <f t="shared" si="1"/>
        <v>91.021003967926333</v>
      </c>
      <c r="N17" s="36">
        <f t="shared" si="2"/>
        <v>1862.0561752452629</v>
      </c>
      <c r="O17" s="36">
        <f t="shared" si="3"/>
        <v>1208.1533690442629</v>
      </c>
      <c r="P17" s="37">
        <v>70</v>
      </c>
      <c r="Q17" s="36">
        <f t="shared" si="4"/>
        <v>188895.01997336882</v>
      </c>
      <c r="R17" s="36">
        <f t="shared" si="12"/>
        <v>21.16908591604551</v>
      </c>
      <c r="S17" s="36">
        <f t="shared" si="13"/>
        <v>184.73478518323572</v>
      </c>
      <c r="T17" s="36">
        <f t="shared" si="14"/>
        <v>69722.271714922041</v>
      </c>
      <c r="U17" s="36">
        <f t="shared" si="15"/>
        <v>1208.1533690442627</v>
      </c>
      <c r="V17" s="36">
        <f t="shared" si="16"/>
        <v>307681.41439205955</v>
      </c>
      <c r="W17" s="36">
        <f t="shared" si="17"/>
        <v>1593.7433574663862</v>
      </c>
      <c r="X17" s="36">
        <f t="shared" si="18"/>
        <v>1854.4437006292676</v>
      </c>
    </row>
    <row r="18" spans="1:24">
      <c r="A18" s="21" t="s">
        <v>415</v>
      </c>
      <c r="B18" s="42">
        <v>40.697000000000003</v>
      </c>
      <c r="C18" s="42">
        <v>8.6229999999999993</v>
      </c>
      <c r="D18" s="42">
        <v>50.648000000000003</v>
      </c>
      <c r="E18" s="42">
        <v>0.22700000000000001</v>
      </c>
      <c r="F18" s="42">
        <v>3.9E-2</v>
      </c>
      <c r="G18" s="42">
        <v>0</v>
      </c>
      <c r="H18" s="42">
        <v>0.158</v>
      </c>
      <c r="I18" s="42">
        <v>3.3000000000000002E-2</v>
      </c>
      <c r="J18" s="42">
        <v>0.217</v>
      </c>
      <c r="K18" s="42">
        <v>7.0000000000000001E-3</v>
      </c>
      <c r="L18" s="42">
        <f t="shared" si="0"/>
        <v>100.64900000000002</v>
      </c>
      <c r="M18" s="2">
        <f t="shared" si="1"/>
        <v>91.279102212220536</v>
      </c>
      <c r="N18" s="36">
        <f t="shared" si="2"/>
        <v>1791.0455583926894</v>
      </c>
      <c r="O18" s="36">
        <f t="shared" si="3"/>
        <v>1223.6425148012406</v>
      </c>
      <c r="P18" s="37">
        <v>75</v>
      </c>
      <c r="Q18" s="36">
        <f t="shared" si="4"/>
        <v>190208.34886817579</v>
      </c>
      <c r="R18" s="36">
        <f t="shared" si="12"/>
        <v>37.045900353079645</v>
      </c>
      <c r="S18" s="36">
        <f t="shared" si="13"/>
        <v>266.83913415356272</v>
      </c>
      <c r="T18" s="36">
        <f t="shared" si="14"/>
        <v>67025.100222717141</v>
      </c>
      <c r="U18" s="36">
        <f t="shared" si="15"/>
        <v>1223.6425148012404</v>
      </c>
      <c r="V18" s="36">
        <f t="shared" si="16"/>
        <v>305396.12903225806</v>
      </c>
      <c r="W18" s="36">
        <f t="shared" si="17"/>
        <v>1550.8623702699813</v>
      </c>
      <c r="X18" s="36">
        <f t="shared" si="18"/>
        <v>1783.72339001205</v>
      </c>
    </row>
    <row r="19" spans="1:24">
      <c r="A19" s="21" t="s">
        <v>414</v>
      </c>
      <c r="B19" s="42">
        <v>40.576999999999998</v>
      </c>
      <c r="C19" s="42">
        <v>8.6020000000000003</v>
      </c>
      <c r="D19" s="42">
        <v>50.491</v>
      </c>
      <c r="E19" s="42">
        <v>0.23100000000000001</v>
      </c>
      <c r="F19" s="42">
        <v>5.0999999999999997E-2</v>
      </c>
      <c r="G19" s="42">
        <v>6.0000000000000001E-3</v>
      </c>
      <c r="H19" s="42">
        <v>0.151</v>
      </c>
      <c r="I19" s="42">
        <v>2.7E-2</v>
      </c>
      <c r="J19" s="42">
        <v>0.21</v>
      </c>
      <c r="K19" s="42">
        <v>1.4999999999999999E-2</v>
      </c>
      <c r="L19" s="42">
        <f t="shared" si="0"/>
        <v>100.36099999999999</v>
      </c>
      <c r="M19" s="2">
        <f t="shared" si="1"/>
        <v>91.273796583549426</v>
      </c>
      <c r="N19" s="36">
        <f t="shared" si="2"/>
        <v>1822.6058325493887</v>
      </c>
      <c r="O19" s="36">
        <f t="shared" si="3"/>
        <v>1169.4305046518184</v>
      </c>
      <c r="P19" s="37">
        <v>80</v>
      </c>
      <c r="Q19" s="36">
        <f t="shared" si="4"/>
        <v>189647.49667110518</v>
      </c>
      <c r="R19" s="36">
        <f t="shared" si="12"/>
        <v>79.384072185170666</v>
      </c>
      <c r="S19" s="36">
        <f t="shared" si="13"/>
        <v>348.94348312388968</v>
      </c>
      <c r="T19" s="36">
        <f t="shared" si="14"/>
        <v>66861.870824053447</v>
      </c>
      <c r="U19" s="36">
        <f t="shared" si="15"/>
        <v>1169.4305046518184</v>
      </c>
      <c r="V19" s="36">
        <f t="shared" si="16"/>
        <v>304449.45409429283</v>
      </c>
      <c r="W19" s="36">
        <f t="shared" si="17"/>
        <v>1500.8345518741753</v>
      </c>
      <c r="X19" s="36">
        <f t="shared" si="18"/>
        <v>1815.1546391752577</v>
      </c>
    </row>
    <row r="20" spans="1:24">
      <c r="A20" s="21" t="s">
        <v>413</v>
      </c>
      <c r="B20" s="42">
        <v>40.558</v>
      </c>
      <c r="C20" s="42">
        <v>8.7330000000000005</v>
      </c>
      <c r="D20" s="42">
        <v>50.625</v>
      </c>
      <c r="E20" s="42">
        <v>0.23200000000000001</v>
      </c>
      <c r="F20" s="42">
        <v>4.1000000000000002E-2</v>
      </c>
      <c r="G20" s="42">
        <v>4.0000000000000001E-3</v>
      </c>
      <c r="H20" s="42">
        <v>0.14599999999999999</v>
      </c>
      <c r="I20" s="42">
        <v>3.4000000000000002E-2</v>
      </c>
      <c r="J20" s="42">
        <v>0.219</v>
      </c>
      <c r="K20" s="42">
        <v>1.4E-2</v>
      </c>
      <c r="L20" s="42">
        <f t="shared" si="0"/>
        <v>100.60599999999999</v>
      </c>
      <c r="M20" s="2">
        <f t="shared" si="1"/>
        <v>91.174013703164519</v>
      </c>
      <c r="N20" s="36">
        <f t="shared" si="2"/>
        <v>1830.4959010885634</v>
      </c>
      <c r="O20" s="36">
        <f t="shared" si="3"/>
        <v>1130.7076402593741</v>
      </c>
      <c r="P20" s="37">
        <v>85</v>
      </c>
      <c r="Q20" s="36">
        <f t="shared" si="4"/>
        <v>189558.69507323569</v>
      </c>
      <c r="R20" s="36">
        <f t="shared" si="12"/>
        <v>74.09180070615929</v>
      </c>
      <c r="S20" s="36">
        <f t="shared" si="13"/>
        <v>280.52319231528389</v>
      </c>
      <c r="T20" s="36">
        <f t="shared" si="14"/>
        <v>67880.111358574606</v>
      </c>
      <c r="U20" s="36">
        <f t="shared" si="15"/>
        <v>1130.7076402593741</v>
      </c>
      <c r="V20" s="36">
        <f t="shared" si="16"/>
        <v>305257.44416873454</v>
      </c>
      <c r="W20" s="36">
        <f t="shared" si="17"/>
        <v>1565.1560326687827</v>
      </c>
      <c r="X20" s="36">
        <f t="shared" si="18"/>
        <v>1823.0124514660599</v>
      </c>
    </row>
    <row r="21" spans="1:24">
      <c r="A21" s="21" t="s">
        <v>412</v>
      </c>
      <c r="B21" s="42">
        <v>40.606000000000002</v>
      </c>
      <c r="C21" s="42">
        <v>8.4390000000000001</v>
      </c>
      <c r="D21" s="42">
        <v>50.406999999999996</v>
      </c>
      <c r="E21" s="42">
        <v>0.22900000000000001</v>
      </c>
      <c r="F21" s="42">
        <v>3.5999999999999997E-2</v>
      </c>
      <c r="G21" s="42">
        <v>0.01</v>
      </c>
      <c r="H21" s="42">
        <v>0.151</v>
      </c>
      <c r="I21" s="42">
        <v>3.3000000000000002E-2</v>
      </c>
      <c r="J21" s="42">
        <v>0.21299999999999999</v>
      </c>
      <c r="K21" s="42">
        <v>1.2E-2</v>
      </c>
      <c r="L21" s="42">
        <f t="shared" si="0"/>
        <v>100.136</v>
      </c>
      <c r="M21" s="2">
        <f t="shared" si="1"/>
        <v>91.411908494990868</v>
      </c>
      <c r="N21" s="36">
        <f t="shared" si="2"/>
        <v>1806.8256954710389</v>
      </c>
      <c r="O21" s="36">
        <f t="shared" si="3"/>
        <v>1169.4305046518184</v>
      </c>
      <c r="P21" s="37">
        <v>90</v>
      </c>
      <c r="Q21" s="36">
        <f t="shared" si="4"/>
        <v>189783.03595206395</v>
      </c>
      <c r="R21" s="36">
        <f t="shared" si="12"/>
        <v>63.507257748136524</v>
      </c>
      <c r="S21" s="36">
        <f t="shared" si="13"/>
        <v>246.31304691098094</v>
      </c>
      <c r="T21" s="36">
        <f t="shared" si="14"/>
        <v>65594.899777282844</v>
      </c>
      <c r="U21" s="36">
        <f t="shared" si="15"/>
        <v>1169.4305046518184</v>
      </c>
      <c r="V21" s="36">
        <f t="shared" si="16"/>
        <v>303942.95285359805</v>
      </c>
      <c r="W21" s="36">
        <f t="shared" si="17"/>
        <v>1522.275045472378</v>
      </c>
      <c r="X21" s="36">
        <f t="shared" si="18"/>
        <v>1799.4390145936538</v>
      </c>
    </row>
    <row r="22" spans="1:24">
      <c r="A22" s="21" t="s">
        <v>411</v>
      </c>
      <c r="B22" s="42">
        <v>40.54</v>
      </c>
      <c r="C22" s="42">
        <v>8.67</v>
      </c>
      <c r="D22" s="42">
        <v>50.67</v>
      </c>
      <c r="E22" s="42">
        <v>0.23100000000000001</v>
      </c>
      <c r="F22" s="42">
        <v>0.03</v>
      </c>
      <c r="G22" s="42">
        <v>0</v>
      </c>
      <c r="H22" s="42">
        <v>0.151</v>
      </c>
      <c r="I22" s="42">
        <v>3.9E-2</v>
      </c>
      <c r="J22" s="42">
        <v>0.219</v>
      </c>
      <c r="K22" s="42">
        <v>8.0000000000000002E-3</v>
      </c>
      <c r="L22" s="42">
        <f t="shared" si="0"/>
        <v>100.55799999999998</v>
      </c>
      <c r="M22" s="2">
        <f t="shared" si="1"/>
        <v>91.239206499681643</v>
      </c>
      <c r="N22" s="36">
        <f t="shared" si="2"/>
        <v>1822.6058325493887</v>
      </c>
      <c r="O22" s="36">
        <f t="shared" si="3"/>
        <v>1169.4305046518184</v>
      </c>
      <c r="P22" s="37">
        <v>95</v>
      </c>
      <c r="Q22" s="36">
        <f t="shared" si="4"/>
        <v>189474.56724367512</v>
      </c>
      <c r="R22" s="36">
        <f t="shared" si="12"/>
        <v>42.338171832091021</v>
      </c>
      <c r="S22" s="36">
        <f t="shared" si="13"/>
        <v>205.26087242581747</v>
      </c>
      <c r="T22" s="36">
        <f t="shared" si="14"/>
        <v>67390.423162583509</v>
      </c>
      <c r="U22" s="36">
        <f t="shared" si="15"/>
        <v>1169.4305046518184</v>
      </c>
      <c r="V22" s="36">
        <f t="shared" si="16"/>
        <v>305528.78411910671</v>
      </c>
      <c r="W22" s="36">
        <f t="shared" si="17"/>
        <v>1565.1560326687827</v>
      </c>
      <c r="X22" s="36">
        <f t="shared" si="18"/>
        <v>1815.1546391752577</v>
      </c>
    </row>
    <row r="23" spans="1:24">
      <c r="A23" s="21" t="s">
        <v>410</v>
      </c>
      <c r="B23" s="42">
        <v>40.545000000000002</v>
      </c>
      <c r="C23" s="42">
        <v>8.4109999999999996</v>
      </c>
      <c r="D23" s="42">
        <v>50.655999999999999</v>
      </c>
      <c r="E23" s="42">
        <v>0.23</v>
      </c>
      <c r="F23" s="42">
        <v>0.03</v>
      </c>
      <c r="G23" s="42">
        <v>8.0000000000000002E-3</v>
      </c>
      <c r="H23" s="42">
        <v>0.14799999999999999</v>
      </c>
      <c r="I23" s="42">
        <v>2.7E-2</v>
      </c>
      <c r="J23" s="42">
        <v>0.22</v>
      </c>
      <c r="K23" s="42">
        <v>0.01</v>
      </c>
      <c r="L23" s="42">
        <f t="shared" si="0"/>
        <v>100.285</v>
      </c>
      <c r="M23" s="2">
        <f t="shared" si="1"/>
        <v>91.476462928276604</v>
      </c>
      <c r="N23" s="36">
        <f t="shared" si="2"/>
        <v>1814.7157640102139</v>
      </c>
      <c r="O23" s="36">
        <f t="shared" si="3"/>
        <v>1146.1967860163518</v>
      </c>
      <c r="P23" s="37">
        <v>100</v>
      </c>
      <c r="Q23" s="36">
        <f t="shared" si="4"/>
        <v>189497.9360852197</v>
      </c>
      <c r="R23" s="36">
        <f t="shared" si="12"/>
        <v>52.922714790113773</v>
      </c>
      <c r="S23" s="36">
        <f t="shared" si="13"/>
        <v>205.26087242581747</v>
      </c>
      <c r="T23" s="36">
        <f t="shared" si="14"/>
        <v>65377.260579064576</v>
      </c>
      <c r="U23" s="36">
        <f t="shared" si="15"/>
        <v>1146.1967860163518</v>
      </c>
      <c r="V23" s="36">
        <f t="shared" si="16"/>
        <v>305444.3672456576</v>
      </c>
      <c r="W23" s="36">
        <f t="shared" si="17"/>
        <v>1572.302863868184</v>
      </c>
      <c r="X23" s="36">
        <f t="shared" si="18"/>
        <v>1807.2968268844559</v>
      </c>
    </row>
    <row r="24" spans="1:24">
      <c r="A24" s="21" t="s">
        <v>409</v>
      </c>
      <c r="B24" s="42">
        <v>40.604999999999997</v>
      </c>
      <c r="C24" s="42">
        <v>8.52</v>
      </c>
      <c r="D24" s="42">
        <v>50.83</v>
      </c>
      <c r="E24" s="42">
        <v>0.22500000000000001</v>
      </c>
      <c r="F24" s="42">
        <v>3.9E-2</v>
      </c>
      <c r="G24" s="42">
        <v>1.4999999999999999E-2</v>
      </c>
      <c r="H24" s="42">
        <v>0.153</v>
      </c>
      <c r="I24" s="42">
        <v>2.8000000000000001E-2</v>
      </c>
      <c r="J24" s="42">
        <v>0.217</v>
      </c>
      <c r="K24" s="42">
        <v>8.0000000000000002E-3</v>
      </c>
      <c r="L24" s="42">
        <f t="shared" si="0"/>
        <v>100.64</v>
      </c>
      <c r="M24" s="2">
        <f t="shared" si="1"/>
        <v>91.4025158134626</v>
      </c>
      <c r="N24" s="36">
        <f t="shared" si="2"/>
        <v>1775.2654213143396</v>
      </c>
      <c r="O24" s="36">
        <f t="shared" si="3"/>
        <v>1184.9196504087961</v>
      </c>
      <c r="P24" s="37">
        <v>105</v>
      </c>
      <c r="Q24" s="36">
        <f t="shared" si="4"/>
        <v>189778.362183755</v>
      </c>
      <c r="R24" s="36">
        <f t="shared" si="12"/>
        <v>42.338171832091021</v>
      </c>
      <c r="S24" s="36">
        <f t="shared" si="13"/>
        <v>266.83913415356272</v>
      </c>
      <c r="T24" s="36">
        <f t="shared" si="14"/>
        <v>66224.498886414251</v>
      </c>
      <c r="U24" s="36">
        <f t="shared" si="15"/>
        <v>1184.9196504087961</v>
      </c>
      <c r="V24" s="36">
        <f t="shared" si="16"/>
        <v>306493.54838709679</v>
      </c>
      <c r="W24" s="36">
        <f t="shared" si="17"/>
        <v>1550.8623702699813</v>
      </c>
      <c r="X24" s="36">
        <f t="shared" si="18"/>
        <v>1768.0077654304459</v>
      </c>
    </row>
    <row r="25" spans="1:24">
      <c r="A25" s="21" t="s">
        <v>408</v>
      </c>
      <c r="B25" s="42">
        <v>40.610999999999997</v>
      </c>
      <c r="C25" s="42">
        <v>8.5370000000000008</v>
      </c>
      <c r="D25" s="42">
        <v>50.81</v>
      </c>
      <c r="E25" s="42">
        <v>0.22500000000000001</v>
      </c>
      <c r="F25" s="42">
        <v>4.2000000000000003E-2</v>
      </c>
      <c r="G25" s="42">
        <v>8.0000000000000002E-3</v>
      </c>
      <c r="H25" s="42">
        <v>0.14699999999999999</v>
      </c>
      <c r="I25" s="42">
        <v>3.4000000000000002E-2</v>
      </c>
      <c r="J25" s="42">
        <v>0.221</v>
      </c>
      <c r="K25" s="42">
        <v>0.01</v>
      </c>
      <c r="L25" s="42">
        <f t="shared" si="0"/>
        <v>100.64500000000001</v>
      </c>
      <c r="M25" s="2">
        <f t="shared" si="1"/>
        <v>91.383740542222029</v>
      </c>
      <c r="N25" s="36">
        <f t="shared" si="2"/>
        <v>1775.2654213143396</v>
      </c>
      <c r="O25" s="36">
        <f t="shared" si="3"/>
        <v>1138.4522131378628</v>
      </c>
      <c r="P25" s="37">
        <v>110</v>
      </c>
      <c r="Q25" s="36">
        <f t="shared" si="4"/>
        <v>189806.4047936085</v>
      </c>
      <c r="R25" s="36">
        <f t="shared" si="12"/>
        <v>52.922714790113773</v>
      </c>
      <c r="S25" s="36">
        <f t="shared" si="13"/>
        <v>287.36522139614448</v>
      </c>
      <c r="T25" s="36">
        <f t="shared" si="14"/>
        <v>66356.636971046784</v>
      </c>
      <c r="U25" s="36">
        <f t="shared" si="15"/>
        <v>1138.4522131378628</v>
      </c>
      <c r="V25" s="36">
        <f t="shared" si="16"/>
        <v>306372.95285359805</v>
      </c>
      <c r="W25" s="36">
        <f t="shared" si="17"/>
        <v>1579.4496950675848</v>
      </c>
      <c r="X25" s="36">
        <f t="shared" si="18"/>
        <v>1768.0077654304459</v>
      </c>
    </row>
    <row r="26" spans="1:24">
      <c r="A26" s="21" t="s">
        <v>407</v>
      </c>
      <c r="B26" s="42">
        <v>40.688000000000002</v>
      </c>
      <c r="C26" s="42">
        <v>8.3659999999999997</v>
      </c>
      <c r="D26" s="42">
        <v>50.688000000000002</v>
      </c>
      <c r="E26" s="42">
        <v>0.22600000000000001</v>
      </c>
      <c r="F26" s="42">
        <v>3.7999999999999999E-2</v>
      </c>
      <c r="G26" s="42">
        <v>1.2999999999999999E-2</v>
      </c>
      <c r="H26" s="42">
        <v>0.15</v>
      </c>
      <c r="I26" s="42">
        <v>0.03</v>
      </c>
      <c r="J26" s="42">
        <v>0.21</v>
      </c>
      <c r="K26" s="42">
        <v>1.0999999999999999E-2</v>
      </c>
      <c r="L26" s="42">
        <f t="shared" si="0"/>
        <v>100.42</v>
      </c>
      <c r="M26" s="2">
        <f t="shared" si="1"/>
        <v>91.523097900822478</v>
      </c>
      <c r="N26" s="36">
        <f t="shared" si="2"/>
        <v>1783.1554898535144</v>
      </c>
      <c r="O26" s="36">
        <f t="shared" si="3"/>
        <v>1161.6859317733295</v>
      </c>
      <c r="P26" s="37">
        <v>120</v>
      </c>
      <c r="Q26" s="36">
        <f t="shared" si="4"/>
        <v>190166.28495339549</v>
      </c>
      <c r="R26" s="36">
        <f t="shared" si="12"/>
        <v>58.214986269125149</v>
      </c>
      <c r="S26" s="36">
        <f t="shared" si="13"/>
        <v>259.99710507270214</v>
      </c>
      <c r="T26" s="36">
        <f t="shared" si="14"/>
        <v>65027.483296213795</v>
      </c>
      <c r="U26" s="36">
        <f t="shared" si="15"/>
        <v>1161.6859317733297</v>
      </c>
      <c r="V26" s="36">
        <f t="shared" si="16"/>
        <v>305637.32009925559</v>
      </c>
      <c r="W26" s="36">
        <f t="shared" si="17"/>
        <v>1500.8345518741753</v>
      </c>
      <c r="X26" s="36">
        <f t="shared" si="18"/>
        <v>1775.8655777212477</v>
      </c>
    </row>
    <row r="27" spans="1:24">
      <c r="A27" s="21" t="s">
        <v>406</v>
      </c>
      <c r="B27" s="42">
        <v>40.509</v>
      </c>
      <c r="C27" s="42">
        <v>8.5890000000000004</v>
      </c>
      <c r="D27" s="42">
        <v>50.871000000000002</v>
      </c>
      <c r="E27" s="42">
        <v>0.23300000000000001</v>
      </c>
      <c r="F27" s="42">
        <v>3.1E-2</v>
      </c>
      <c r="G27" s="42">
        <v>0.02</v>
      </c>
      <c r="H27" s="42">
        <v>0.14799999999999999</v>
      </c>
      <c r="I27" s="42">
        <v>2.1000000000000001E-2</v>
      </c>
      <c r="J27" s="42">
        <v>0.21199999999999999</v>
      </c>
      <c r="K27" s="42">
        <v>7.0000000000000001E-3</v>
      </c>
      <c r="L27" s="42">
        <f t="shared" si="0"/>
        <v>100.64100000000001</v>
      </c>
      <c r="M27" s="2">
        <f t="shared" si="1"/>
        <v>91.345295142113159</v>
      </c>
      <c r="N27" s="36">
        <f t="shared" si="2"/>
        <v>1838.3859696277384</v>
      </c>
      <c r="O27" s="36">
        <f t="shared" si="3"/>
        <v>1146.1967860163518</v>
      </c>
      <c r="P27" s="37">
        <v>130</v>
      </c>
      <c r="Q27" s="36">
        <f t="shared" si="4"/>
        <v>189329.68042609852</v>
      </c>
      <c r="R27" s="36">
        <f t="shared" si="12"/>
        <v>37.045900353079645</v>
      </c>
      <c r="S27" s="36">
        <f t="shared" si="13"/>
        <v>212.10290150667805</v>
      </c>
      <c r="T27" s="36">
        <f t="shared" si="14"/>
        <v>66760.824053452117</v>
      </c>
      <c r="U27" s="36">
        <f t="shared" si="15"/>
        <v>1146.1967860163518</v>
      </c>
      <c r="V27" s="36">
        <f t="shared" si="16"/>
        <v>306740.76923076925</v>
      </c>
      <c r="W27" s="36">
        <f t="shared" si="17"/>
        <v>1515.1282142729772</v>
      </c>
      <c r="X27" s="36">
        <f t="shared" si="18"/>
        <v>1830.870263756862</v>
      </c>
    </row>
    <row r="28" spans="1:24">
      <c r="A28" s="21" t="s">
        <v>405</v>
      </c>
      <c r="B28" s="42">
        <v>40.54</v>
      </c>
      <c r="C28" s="42">
        <v>8.41</v>
      </c>
      <c r="D28" s="42">
        <v>50.661000000000001</v>
      </c>
      <c r="E28" s="42">
        <v>0.22900000000000001</v>
      </c>
      <c r="F28" s="42">
        <v>4.4999999999999998E-2</v>
      </c>
      <c r="G28" s="42">
        <v>0</v>
      </c>
      <c r="H28" s="42">
        <v>0.153</v>
      </c>
      <c r="I28" s="42">
        <v>2.8000000000000001E-2</v>
      </c>
      <c r="J28" s="42">
        <v>0.217</v>
      </c>
      <c r="K28" s="42">
        <v>1.4E-2</v>
      </c>
      <c r="L28" s="42">
        <f t="shared" si="0"/>
        <v>100.29700000000001</v>
      </c>
      <c r="M28" s="2">
        <f t="shared" si="1"/>
        <v>91.478159402036241</v>
      </c>
      <c r="N28" s="36">
        <f t="shared" si="2"/>
        <v>1806.8256954710389</v>
      </c>
      <c r="O28" s="36">
        <f t="shared" si="3"/>
        <v>1184.9196504087961</v>
      </c>
      <c r="P28" s="37">
        <v>140</v>
      </c>
      <c r="Q28" s="36">
        <f t="shared" si="4"/>
        <v>189474.56724367512</v>
      </c>
      <c r="R28" s="36">
        <f t="shared" si="12"/>
        <v>74.09180070615929</v>
      </c>
      <c r="S28" s="36">
        <f t="shared" si="13"/>
        <v>307.89130863872623</v>
      </c>
      <c r="T28" s="36">
        <f t="shared" si="14"/>
        <v>65369.487750556793</v>
      </c>
      <c r="U28" s="36">
        <f t="shared" si="15"/>
        <v>1184.9196504087961</v>
      </c>
      <c r="V28" s="36">
        <f t="shared" si="16"/>
        <v>305474.5161290323</v>
      </c>
      <c r="W28" s="36">
        <f t="shared" si="17"/>
        <v>1550.8623702699813</v>
      </c>
      <c r="X28" s="36">
        <f t="shared" si="18"/>
        <v>1799.4390145936538</v>
      </c>
    </row>
    <row r="29" spans="1:24">
      <c r="A29" s="21" t="s">
        <v>404</v>
      </c>
      <c r="B29" s="42">
        <v>40.847999999999999</v>
      </c>
      <c r="C29" s="42">
        <v>8.2759999999999998</v>
      </c>
      <c r="D29" s="42">
        <v>50.744999999999997</v>
      </c>
      <c r="E29" s="42">
        <v>0.23599999999999999</v>
      </c>
      <c r="F29" s="42">
        <v>4.2999999999999997E-2</v>
      </c>
      <c r="G29" s="42">
        <v>0</v>
      </c>
      <c r="H29" s="42">
        <v>0.14699999999999999</v>
      </c>
      <c r="I29" s="42">
        <v>0.03</v>
      </c>
      <c r="J29" s="42">
        <v>0.20799999999999999</v>
      </c>
      <c r="K29" s="42">
        <v>1.2999999999999999E-2</v>
      </c>
      <c r="L29" s="42">
        <f t="shared" ref="L29:L31" si="19">SUM(B29:K29)</f>
        <v>100.54600000000002</v>
      </c>
      <c r="M29" s="2">
        <f t="shared" ref="M29:M31" si="20">(D29/40.32)*100/((D29/40.32)+(C29/71.85))</f>
        <v>91.615274250547955</v>
      </c>
      <c r="N29" s="36">
        <f t="shared" ref="N29:N31" si="21">E29*10000/74.41*58.71</f>
        <v>1862.0561752452629</v>
      </c>
      <c r="O29" s="36">
        <f t="shared" ref="O29:O31" si="22">H29*10000/70.94*54.94</f>
        <v>1138.4522131378628</v>
      </c>
      <c r="P29" s="37">
        <v>150</v>
      </c>
      <c r="Q29" s="36">
        <f t="shared" ref="Q29:Q31" si="23">10000*28.08*B29/(60.08)</f>
        <v>190914.0878828229</v>
      </c>
      <c r="R29" s="36">
        <f t="shared" si="12"/>
        <v>68.7995292271479</v>
      </c>
      <c r="S29" s="36">
        <f t="shared" si="13"/>
        <v>294.20725047700506</v>
      </c>
      <c r="T29" s="36">
        <f t="shared" si="14"/>
        <v>64327.928730512242</v>
      </c>
      <c r="U29" s="36">
        <f t="shared" si="15"/>
        <v>1138.4522131378628</v>
      </c>
      <c r="V29" s="36">
        <f t="shared" si="16"/>
        <v>305981.01736972708</v>
      </c>
      <c r="W29" s="36">
        <f t="shared" si="17"/>
        <v>1486.5408894753737</v>
      </c>
      <c r="X29" s="36">
        <f t="shared" si="18"/>
        <v>1854.4437006292676</v>
      </c>
    </row>
    <row r="30" spans="1:24">
      <c r="A30" s="21" t="s">
        <v>403</v>
      </c>
      <c r="B30" s="42">
        <v>40.704999999999998</v>
      </c>
      <c r="C30" s="42">
        <v>8.5429999999999993</v>
      </c>
      <c r="D30" s="42">
        <v>50.527999999999999</v>
      </c>
      <c r="E30" s="42">
        <v>0.22800000000000001</v>
      </c>
      <c r="F30" s="42">
        <v>4.1000000000000002E-2</v>
      </c>
      <c r="G30" s="42">
        <v>2E-3</v>
      </c>
      <c r="H30" s="42">
        <v>0.14499999999999999</v>
      </c>
      <c r="I30" s="42">
        <v>3.4000000000000002E-2</v>
      </c>
      <c r="J30" s="42">
        <v>0.21199999999999999</v>
      </c>
      <c r="K30" s="42">
        <v>1.2999999999999999E-2</v>
      </c>
      <c r="L30" s="42">
        <f t="shared" si="19"/>
        <v>100.45099999999999</v>
      </c>
      <c r="M30" s="2">
        <f t="shared" si="20"/>
        <v>91.33425801791131</v>
      </c>
      <c r="N30" s="36">
        <f t="shared" si="21"/>
        <v>1798.9356269318641</v>
      </c>
      <c r="O30" s="36">
        <f t="shared" si="22"/>
        <v>1122.9630673808851</v>
      </c>
      <c r="P30" s="37">
        <v>160</v>
      </c>
      <c r="Q30" s="36">
        <f t="shared" si="23"/>
        <v>190245.73901464714</v>
      </c>
      <c r="R30" s="36">
        <f t="shared" si="12"/>
        <v>68.7995292271479</v>
      </c>
      <c r="S30" s="36">
        <f t="shared" si="13"/>
        <v>280.52319231528389</v>
      </c>
      <c r="T30" s="36">
        <f t="shared" si="14"/>
        <v>66403.273942093525</v>
      </c>
      <c r="U30" s="36">
        <f t="shared" si="15"/>
        <v>1122.9630673808854</v>
      </c>
      <c r="V30" s="36">
        <f t="shared" si="16"/>
        <v>304672.55583126552</v>
      </c>
      <c r="W30" s="36">
        <f t="shared" si="17"/>
        <v>1515.1282142729772</v>
      </c>
      <c r="X30" s="36">
        <f t="shared" si="18"/>
        <v>1791.581202302852</v>
      </c>
    </row>
    <row r="31" spans="1:24">
      <c r="A31" s="21" t="s">
        <v>402</v>
      </c>
      <c r="B31" s="42">
        <v>40.524000000000001</v>
      </c>
      <c r="C31" s="42">
        <v>8.49</v>
      </c>
      <c r="D31" s="42">
        <v>50.527999999999999</v>
      </c>
      <c r="E31" s="42">
        <v>0.245</v>
      </c>
      <c r="F31" s="42">
        <v>4.8000000000000001E-2</v>
      </c>
      <c r="G31" s="42">
        <v>0</v>
      </c>
      <c r="H31" s="42">
        <v>0.14699999999999999</v>
      </c>
      <c r="I31" s="42">
        <v>2.4E-2</v>
      </c>
      <c r="J31" s="42">
        <v>0.20799999999999999</v>
      </c>
      <c r="K31" s="42">
        <v>1.6E-2</v>
      </c>
      <c r="L31" s="42">
        <f t="shared" si="19"/>
        <v>100.23000000000002</v>
      </c>
      <c r="M31" s="2">
        <f t="shared" si="20"/>
        <v>91.38338707943025</v>
      </c>
      <c r="N31" s="36">
        <f t="shared" si="21"/>
        <v>1933.0667920978362</v>
      </c>
      <c r="O31" s="36">
        <f t="shared" si="22"/>
        <v>1138.4522131378628</v>
      </c>
      <c r="P31" s="37">
        <v>170</v>
      </c>
      <c r="Q31" s="36">
        <f t="shared" si="23"/>
        <v>189399.78695073238</v>
      </c>
      <c r="R31" s="36">
        <f t="shared" si="12"/>
        <v>84.676343664182042</v>
      </c>
      <c r="S31" s="36">
        <f t="shared" si="13"/>
        <v>328.41739588130798</v>
      </c>
      <c r="T31" s="36">
        <f t="shared" si="14"/>
        <v>65991.314031180402</v>
      </c>
      <c r="U31" s="36">
        <f t="shared" si="15"/>
        <v>1138.4522131378628</v>
      </c>
      <c r="V31" s="36">
        <f t="shared" si="16"/>
        <v>304672.55583126552</v>
      </c>
      <c r="W31" s="36">
        <f t="shared" si="17"/>
        <v>1486.5408894753737</v>
      </c>
      <c r="X31" s="36">
        <f t="shared" si="18"/>
        <v>1925.1640112464856</v>
      </c>
    </row>
    <row r="32" spans="1:24">
      <c r="A32" s="21" t="s">
        <v>401</v>
      </c>
      <c r="B32" s="42">
        <v>40.280999999999999</v>
      </c>
      <c r="C32" s="42">
        <v>8.1340000000000003</v>
      </c>
      <c r="D32" s="42">
        <v>50.19</v>
      </c>
      <c r="E32" s="42">
        <v>0.246</v>
      </c>
      <c r="F32" s="42">
        <v>4.2999999999999997E-2</v>
      </c>
      <c r="G32" s="42">
        <v>0</v>
      </c>
      <c r="H32" s="42">
        <v>0.14599999999999999</v>
      </c>
      <c r="I32" s="42">
        <v>3.1E-2</v>
      </c>
      <c r="J32" s="42">
        <v>0.20100000000000001</v>
      </c>
      <c r="K32" s="42">
        <v>0.02</v>
      </c>
      <c r="L32" s="42">
        <f t="shared" ref="L32:L40" si="24">SUM(B32:K32)</f>
        <v>99.291999999999987</v>
      </c>
      <c r="M32" s="2">
        <f t="shared" ref="M32:M40" si="25">(D32/40.32)*100/((D32/40.32)+(C32/71.85))</f>
        <v>91.663616043618944</v>
      </c>
      <c r="N32" s="36">
        <f t="shared" ref="N32:N40" si="26">E32*10000/74.41*58.71</f>
        <v>1940.9568606370112</v>
      </c>
      <c r="O32" s="36">
        <f t="shared" ref="O32:O40" si="27">H32*10000/70.94*54.94</f>
        <v>1130.7076402593741</v>
      </c>
      <c r="P32" s="37">
        <v>180</v>
      </c>
      <c r="Q32" s="36">
        <f t="shared" ref="Q32:Q40" si="28">10000*28.08*B32/(60.08)</f>
        <v>188264.06125166445</v>
      </c>
      <c r="R32" s="36">
        <f t="shared" ref="R32:R40" si="29">2*26.98*10000*K32/101.96</f>
        <v>105.84542958022755</v>
      </c>
      <c r="S32" s="36">
        <f t="shared" ref="S32:S40" si="30">2*51.996*10000*F32/151.99</f>
        <v>294.20725047700506</v>
      </c>
      <c r="T32" s="36">
        <f t="shared" ref="T32:T40" si="31">55.84*10000*C32/71.84</f>
        <v>63224.187082405348</v>
      </c>
      <c r="U32" s="36">
        <f t="shared" ref="U32:U40" si="32">54.94*10000*H32/70.94</f>
        <v>1130.7076402593741</v>
      </c>
      <c r="V32" s="36">
        <f t="shared" ref="V32:V40" si="33">24.3*10000*D32/40.3</f>
        <v>302634.49131513649</v>
      </c>
      <c r="W32" s="36">
        <f t="shared" ref="W32:W40" si="34">40.078*10000*J32/56.078</f>
        <v>1436.5130710795679</v>
      </c>
      <c r="X32" s="36">
        <f t="shared" ref="X32:X40" si="35">58.69*10000*E32/74.69</f>
        <v>1933.0218235372874</v>
      </c>
    </row>
    <row r="33" spans="1:24">
      <c r="A33" s="21" t="s">
        <v>400</v>
      </c>
      <c r="B33" s="42">
        <v>40.578000000000003</v>
      </c>
      <c r="C33" s="42">
        <v>8.5389999999999997</v>
      </c>
      <c r="D33" s="42">
        <v>50.652999999999999</v>
      </c>
      <c r="E33" s="42">
        <v>0.23599999999999999</v>
      </c>
      <c r="F33" s="42">
        <v>0.05</v>
      </c>
      <c r="G33" s="42">
        <v>0</v>
      </c>
      <c r="H33" s="42">
        <v>0.14399999999999999</v>
      </c>
      <c r="I33" s="42">
        <v>3.3000000000000002E-2</v>
      </c>
      <c r="J33" s="42">
        <v>0.20699999999999999</v>
      </c>
      <c r="K33" s="42">
        <v>0.02</v>
      </c>
      <c r="L33" s="42">
        <f t="shared" si="24"/>
        <v>100.46000000000001</v>
      </c>
      <c r="M33" s="2">
        <f t="shared" si="25"/>
        <v>91.357492533474812</v>
      </c>
      <c r="N33" s="36">
        <f t="shared" si="26"/>
        <v>1862.0561752452629</v>
      </c>
      <c r="O33" s="36">
        <f t="shared" si="27"/>
        <v>1115.2184945023964</v>
      </c>
      <c r="P33" s="37">
        <v>190</v>
      </c>
      <c r="Q33" s="36">
        <f t="shared" si="28"/>
        <v>189652.17043941413</v>
      </c>
      <c r="R33" s="36">
        <f t="shared" si="29"/>
        <v>105.84542958022755</v>
      </c>
      <c r="S33" s="36">
        <f t="shared" si="30"/>
        <v>342.10145404302915</v>
      </c>
      <c r="T33" s="36">
        <f t="shared" si="31"/>
        <v>66372.18262806235</v>
      </c>
      <c r="U33" s="36">
        <f t="shared" si="32"/>
        <v>1115.2184945023962</v>
      </c>
      <c r="V33" s="36">
        <f t="shared" si="33"/>
        <v>305426.27791563276</v>
      </c>
      <c r="W33" s="36">
        <f t="shared" si="34"/>
        <v>1479.3940582759728</v>
      </c>
      <c r="X33" s="36">
        <f t="shared" si="35"/>
        <v>1854.4437006292676</v>
      </c>
    </row>
    <row r="34" spans="1:24">
      <c r="A34" s="21" t="s">
        <v>399</v>
      </c>
      <c r="B34" s="42">
        <v>40.779000000000003</v>
      </c>
      <c r="C34" s="42">
        <v>8.3330000000000002</v>
      </c>
      <c r="D34" s="42">
        <v>50.795000000000002</v>
      </c>
      <c r="E34" s="42">
        <v>0.25600000000000001</v>
      </c>
      <c r="F34" s="42">
        <v>5.0999999999999997E-2</v>
      </c>
      <c r="G34" s="42">
        <v>0</v>
      </c>
      <c r="H34" s="42">
        <v>0.14899999999999999</v>
      </c>
      <c r="I34" s="42">
        <v>0.03</v>
      </c>
      <c r="J34" s="42">
        <v>0.2</v>
      </c>
      <c r="K34" s="42">
        <v>1.7000000000000001E-2</v>
      </c>
      <c r="L34" s="42">
        <f t="shared" si="24"/>
        <v>100.61000000000001</v>
      </c>
      <c r="M34" s="2">
        <f t="shared" si="25"/>
        <v>91.570003418123989</v>
      </c>
      <c r="N34" s="36">
        <f t="shared" si="26"/>
        <v>2019.8575460287595</v>
      </c>
      <c r="O34" s="36">
        <f t="shared" si="27"/>
        <v>1153.9413588948407</v>
      </c>
      <c r="P34" s="37">
        <v>200</v>
      </c>
      <c r="Q34" s="36">
        <f t="shared" si="28"/>
        <v>190591.59786950736</v>
      </c>
      <c r="R34" s="36">
        <f t="shared" si="29"/>
        <v>89.968615143193418</v>
      </c>
      <c r="S34" s="36">
        <f t="shared" si="30"/>
        <v>348.94348312388968</v>
      </c>
      <c r="T34" s="36">
        <f t="shared" si="31"/>
        <v>64770.979955456569</v>
      </c>
      <c r="U34" s="36">
        <f t="shared" si="32"/>
        <v>1153.9413588948407</v>
      </c>
      <c r="V34" s="36">
        <f t="shared" si="33"/>
        <v>306282.50620347395</v>
      </c>
      <c r="W34" s="36">
        <f t="shared" si="34"/>
        <v>1429.3662398801671</v>
      </c>
      <c r="X34" s="36">
        <f t="shared" si="35"/>
        <v>2011.5999464453073</v>
      </c>
    </row>
    <row r="35" spans="1:24">
      <c r="A35" s="21" t="s">
        <v>398</v>
      </c>
      <c r="B35" s="42">
        <v>40.863999999999997</v>
      </c>
      <c r="C35" s="42">
        <v>8.2509999999999994</v>
      </c>
      <c r="D35" s="42">
        <v>50.658999999999999</v>
      </c>
      <c r="E35" s="42">
        <v>0.25800000000000001</v>
      </c>
      <c r="F35" s="42">
        <v>3.5999999999999997E-2</v>
      </c>
      <c r="G35" s="42">
        <v>0</v>
      </c>
      <c r="H35" s="42">
        <v>0.151</v>
      </c>
      <c r="I35" s="42">
        <v>3.7999999999999999E-2</v>
      </c>
      <c r="J35" s="42">
        <v>0.19700000000000001</v>
      </c>
      <c r="K35" s="42">
        <v>1.7000000000000001E-2</v>
      </c>
      <c r="L35" s="42">
        <f t="shared" si="24"/>
        <v>100.47099999999999</v>
      </c>
      <c r="M35" s="2">
        <f t="shared" si="25"/>
        <v>91.625478866491591</v>
      </c>
      <c r="N35" s="36">
        <f t="shared" si="26"/>
        <v>2035.6376831071093</v>
      </c>
      <c r="O35" s="36">
        <f t="shared" si="27"/>
        <v>1169.4305046518184</v>
      </c>
      <c r="P35" s="37">
        <v>210</v>
      </c>
      <c r="Q35" s="36">
        <f t="shared" si="28"/>
        <v>190988.86817576564</v>
      </c>
      <c r="R35" s="36">
        <f t="shared" si="29"/>
        <v>89.968615143193418</v>
      </c>
      <c r="S35" s="36">
        <f t="shared" si="30"/>
        <v>246.31304691098094</v>
      </c>
      <c r="T35" s="36">
        <f t="shared" si="31"/>
        <v>64133.608017817358</v>
      </c>
      <c r="U35" s="36">
        <f t="shared" si="32"/>
        <v>1169.4305046518184</v>
      </c>
      <c r="V35" s="36">
        <f t="shared" si="33"/>
        <v>305462.45657568239</v>
      </c>
      <c r="W35" s="36">
        <f t="shared" si="34"/>
        <v>1407.9257462819646</v>
      </c>
      <c r="X35" s="36">
        <f t="shared" si="35"/>
        <v>2027.3155710269114</v>
      </c>
    </row>
    <row r="36" spans="1:24">
      <c r="A36" s="21" t="s">
        <v>397</v>
      </c>
      <c r="B36" s="42">
        <v>41.137</v>
      </c>
      <c r="C36" s="42">
        <v>8.3670000000000009</v>
      </c>
      <c r="D36" s="42">
        <v>50.851999999999997</v>
      </c>
      <c r="E36" s="42">
        <v>0.25900000000000001</v>
      </c>
      <c r="F36" s="42">
        <v>6.7000000000000004E-2</v>
      </c>
      <c r="G36" s="42">
        <v>1.7999999999999999E-2</v>
      </c>
      <c r="H36" s="42">
        <v>0.14799999999999999</v>
      </c>
      <c r="I36" s="42">
        <v>3.2000000000000001E-2</v>
      </c>
      <c r="J36" s="42">
        <v>0.19900000000000001</v>
      </c>
      <c r="K36" s="42">
        <v>1.0999999999999999E-2</v>
      </c>
      <c r="L36" s="42">
        <f t="shared" si="24"/>
        <v>101.08999999999997</v>
      </c>
      <c r="M36" s="2">
        <f t="shared" si="25"/>
        <v>91.547200817873147</v>
      </c>
      <c r="N36" s="36">
        <f t="shared" si="26"/>
        <v>2043.5277516462841</v>
      </c>
      <c r="O36" s="36">
        <f t="shared" si="27"/>
        <v>1146.1967860163518</v>
      </c>
      <c r="P36" s="37">
        <v>220</v>
      </c>
      <c r="Q36" s="36">
        <f t="shared" si="28"/>
        <v>192264.8069241012</v>
      </c>
      <c r="R36" s="36">
        <f t="shared" si="29"/>
        <v>58.214986269125149</v>
      </c>
      <c r="S36" s="36">
        <f t="shared" si="30"/>
        <v>458.41594841765902</v>
      </c>
      <c r="T36" s="36">
        <f t="shared" si="31"/>
        <v>65035.256124721614</v>
      </c>
      <c r="U36" s="36">
        <f t="shared" si="32"/>
        <v>1146.1967860163518</v>
      </c>
      <c r="V36" s="36">
        <f t="shared" si="33"/>
        <v>306626.20347394544</v>
      </c>
      <c r="W36" s="36">
        <f t="shared" si="34"/>
        <v>1422.2194086807663</v>
      </c>
      <c r="X36" s="36">
        <f t="shared" si="35"/>
        <v>2035.1733833177134</v>
      </c>
    </row>
    <row r="37" spans="1:24">
      <c r="A37" s="21" t="s">
        <v>396</v>
      </c>
      <c r="B37" s="42">
        <v>40.715000000000003</v>
      </c>
      <c r="C37" s="42">
        <v>8.266</v>
      </c>
      <c r="D37" s="42">
        <v>50.426000000000002</v>
      </c>
      <c r="E37" s="42">
        <v>0.27100000000000002</v>
      </c>
      <c r="F37" s="42">
        <v>4.8000000000000001E-2</v>
      </c>
      <c r="G37" s="42">
        <v>1E-3</v>
      </c>
      <c r="H37" s="42">
        <v>0.152</v>
      </c>
      <c r="I37" s="42">
        <v>2.8000000000000001E-2</v>
      </c>
      <c r="J37" s="42">
        <v>0.19700000000000001</v>
      </c>
      <c r="K37" s="42">
        <v>1.9E-2</v>
      </c>
      <c r="L37" s="42">
        <f t="shared" si="24"/>
        <v>100.12300000000003</v>
      </c>
      <c r="M37" s="2">
        <f t="shared" si="25"/>
        <v>91.576036519443846</v>
      </c>
      <c r="N37" s="36">
        <f t="shared" si="26"/>
        <v>2138.2085741163824</v>
      </c>
      <c r="O37" s="36">
        <f t="shared" si="27"/>
        <v>1177.1750775303071</v>
      </c>
      <c r="P37" s="37">
        <v>230</v>
      </c>
      <c r="Q37" s="36">
        <f t="shared" si="28"/>
        <v>190292.47669773639</v>
      </c>
      <c r="R37" s="36">
        <f t="shared" si="29"/>
        <v>100.55315810121617</v>
      </c>
      <c r="S37" s="36">
        <f t="shared" si="30"/>
        <v>328.41739588130798</v>
      </c>
      <c r="T37" s="36">
        <f t="shared" si="31"/>
        <v>64250.200445434304</v>
      </c>
      <c r="U37" s="36">
        <f t="shared" si="32"/>
        <v>1177.1750775303074</v>
      </c>
      <c r="V37" s="36">
        <f t="shared" si="33"/>
        <v>304057.51861042186</v>
      </c>
      <c r="W37" s="36">
        <f t="shared" si="34"/>
        <v>1407.9257462819646</v>
      </c>
      <c r="X37" s="36">
        <f t="shared" si="35"/>
        <v>2129.4671308073375</v>
      </c>
    </row>
    <row r="38" spans="1:24">
      <c r="A38" s="21" t="s">
        <v>395</v>
      </c>
      <c r="B38" s="42">
        <v>40.67</v>
      </c>
      <c r="C38" s="42">
        <v>8.36</v>
      </c>
      <c r="D38" s="42">
        <v>50.24</v>
      </c>
      <c r="E38" s="42">
        <v>0.26100000000000001</v>
      </c>
      <c r="F38" s="42">
        <v>5.7000000000000002E-2</v>
      </c>
      <c r="G38" s="42">
        <v>0</v>
      </c>
      <c r="H38" s="42">
        <v>0.14000000000000001</v>
      </c>
      <c r="I38" s="42">
        <v>3.3000000000000002E-2</v>
      </c>
      <c r="J38" s="42">
        <v>0.193</v>
      </c>
      <c r="K38" s="42">
        <v>2.3E-2</v>
      </c>
      <c r="L38" s="42">
        <f t="shared" si="24"/>
        <v>99.977000000000004</v>
      </c>
      <c r="M38" s="2">
        <f t="shared" si="25"/>
        <v>91.459573319193339</v>
      </c>
      <c r="N38" s="36">
        <f t="shared" si="26"/>
        <v>2059.3078887246343</v>
      </c>
      <c r="O38" s="36">
        <f t="shared" si="27"/>
        <v>1084.2402029884411</v>
      </c>
      <c r="P38" s="37">
        <v>240</v>
      </c>
      <c r="Q38" s="36">
        <f t="shared" si="28"/>
        <v>190082.15712383488</v>
      </c>
      <c r="R38" s="36">
        <f t="shared" si="29"/>
        <v>121.72224401726167</v>
      </c>
      <c r="S38" s="36">
        <f t="shared" si="30"/>
        <v>389.99565760905324</v>
      </c>
      <c r="T38" s="36">
        <f t="shared" si="31"/>
        <v>64980.846325167033</v>
      </c>
      <c r="U38" s="36">
        <f t="shared" si="32"/>
        <v>1084.2402029884411</v>
      </c>
      <c r="V38" s="36">
        <f t="shared" si="33"/>
        <v>302935.98014888342</v>
      </c>
      <c r="W38" s="36">
        <f t="shared" si="34"/>
        <v>1379.3384214843611</v>
      </c>
      <c r="X38" s="36">
        <f t="shared" si="35"/>
        <v>2050.8890078993172</v>
      </c>
    </row>
    <row r="39" spans="1:24">
      <c r="A39" s="21" t="s">
        <v>743</v>
      </c>
      <c r="B39" s="42">
        <v>40.841999999999999</v>
      </c>
      <c r="C39" s="42">
        <v>8.0559999999999992</v>
      </c>
      <c r="D39" s="42">
        <v>50.694000000000003</v>
      </c>
      <c r="E39" s="42">
        <v>0.26200000000000001</v>
      </c>
      <c r="F39" s="42">
        <v>5.8999999999999997E-2</v>
      </c>
      <c r="G39" s="42">
        <v>0</v>
      </c>
      <c r="H39" s="42">
        <v>0.14499999999999999</v>
      </c>
      <c r="I39" s="42">
        <v>3.2000000000000001E-2</v>
      </c>
      <c r="J39" s="42">
        <v>0.183</v>
      </c>
      <c r="K39" s="42">
        <v>2.5000000000000001E-2</v>
      </c>
      <c r="L39" s="42">
        <f t="shared" si="24"/>
        <v>100.298</v>
      </c>
      <c r="M39" s="2">
        <f t="shared" si="25"/>
        <v>91.812376272686194</v>
      </c>
      <c r="N39" s="36">
        <f t="shared" si="26"/>
        <v>2067.1979572638088</v>
      </c>
      <c r="O39" s="36">
        <f t="shared" si="27"/>
        <v>1122.9630673808851</v>
      </c>
      <c r="P39" s="37">
        <v>250</v>
      </c>
      <c r="Q39" s="36">
        <f t="shared" si="28"/>
        <v>190886.04527296938</v>
      </c>
      <c r="R39" s="36">
        <f t="shared" si="29"/>
        <v>132.30678697528444</v>
      </c>
      <c r="S39" s="36">
        <f t="shared" si="30"/>
        <v>403.67971577077435</v>
      </c>
      <c r="T39" s="36">
        <f t="shared" si="31"/>
        <v>62617.906458797319</v>
      </c>
      <c r="U39" s="36">
        <f t="shared" si="32"/>
        <v>1122.9630673808854</v>
      </c>
      <c r="V39" s="36">
        <f t="shared" si="33"/>
        <v>305673.49875930522</v>
      </c>
      <c r="W39" s="36">
        <f t="shared" si="34"/>
        <v>1307.8701094903527</v>
      </c>
      <c r="X39" s="36">
        <f t="shared" si="35"/>
        <v>2058.7468201901193</v>
      </c>
    </row>
    <row r="40" spans="1:24">
      <c r="A40" s="21" t="s">
        <v>742</v>
      </c>
      <c r="B40" s="42">
        <v>40.768999999999998</v>
      </c>
      <c r="C40" s="42">
        <v>8.202</v>
      </c>
      <c r="D40" s="42">
        <v>50.225000000000001</v>
      </c>
      <c r="E40" s="42">
        <v>0.27</v>
      </c>
      <c r="F40" s="42">
        <v>0.05</v>
      </c>
      <c r="G40" s="42">
        <v>0</v>
      </c>
      <c r="H40" s="42">
        <v>0.14399999999999999</v>
      </c>
      <c r="I40" s="42">
        <v>3.4000000000000002E-2</v>
      </c>
      <c r="J40" s="42">
        <v>0.189</v>
      </c>
      <c r="K40" s="42">
        <v>1.2E-2</v>
      </c>
      <c r="L40" s="42">
        <f t="shared" si="24"/>
        <v>99.894999999999996</v>
      </c>
      <c r="M40" s="2">
        <f t="shared" si="25"/>
        <v>91.605140789371063</v>
      </c>
      <c r="N40" s="36">
        <f t="shared" si="26"/>
        <v>2130.3185055772078</v>
      </c>
      <c r="O40" s="36">
        <f t="shared" si="27"/>
        <v>1115.2184945023964</v>
      </c>
      <c r="P40" s="37">
        <v>260</v>
      </c>
      <c r="Q40" s="36">
        <f t="shared" si="28"/>
        <v>190544.86018641811</v>
      </c>
      <c r="R40" s="36">
        <f t="shared" si="29"/>
        <v>63.507257748136524</v>
      </c>
      <c r="S40" s="36">
        <f t="shared" si="30"/>
        <v>342.10145404302915</v>
      </c>
      <c r="T40" s="36">
        <f t="shared" si="31"/>
        <v>63752.73942093541</v>
      </c>
      <c r="U40" s="36">
        <f t="shared" si="32"/>
        <v>1115.2184945023962</v>
      </c>
      <c r="V40" s="36">
        <f t="shared" si="33"/>
        <v>302845.53349875932</v>
      </c>
      <c r="W40" s="36">
        <f t="shared" si="34"/>
        <v>1350.7510966867578</v>
      </c>
      <c r="X40" s="36">
        <f t="shared" si="35"/>
        <v>2121.609318516535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8822-150E-4151-AF0D-BAE043CBCD51}">
  <dimension ref="A1:Y34"/>
  <sheetViews>
    <sheetView workbookViewId="0">
      <selection activeCell="B2" sqref="B2:K2"/>
    </sheetView>
  </sheetViews>
  <sheetFormatPr defaultRowHeight="13.8"/>
  <cols>
    <col min="1" max="1" width="8.88671875" style="21"/>
    <col min="2" max="12" width="9" style="21" bestFit="1" customWidth="1"/>
    <col min="13" max="13" width="10.21875" style="1" bestFit="1" customWidth="1"/>
    <col min="14" max="15" width="8.77734375" style="1" bestFit="1" customWidth="1"/>
    <col min="16" max="16" width="20.5546875" style="1" bestFit="1" customWidth="1"/>
    <col min="17" max="17" width="10.6640625" style="35" bestFit="1" customWidth="1"/>
    <col min="18" max="19" width="9.109375" style="1" bestFit="1" customWidth="1"/>
    <col min="20" max="20" width="9.6640625" style="1" bestFit="1" customWidth="1"/>
    <col min="21" max="21" width="9.109375" style="1" bestFit="1" customWidth="1"/>
    <col min="22" max="22" width="10.6640625" style="1" bestFit="1" customWidth="1"/>
    <col min="23" max="24" width="9.109375" style="1" bestFit="1" customWidth="1"/>
    <col min="25" max="16384" width="8.88671875" style="21"/>
  </cols>
  <sheetData>
    <row r="1" spans="1:25">
      <c r="A1" s="21" t="s">
        <v>454</v>
      </c>
      <c r="M1" s="5"/>
      <c r="N1" s="5"/>
      <c r="O1" s="5"/>
      <c r="P1" s="5"/>
      <c r="R1" s="5"/>
      <c r="S1" s="5"/>
      <c r="T1" s="5"/>
      <c r="U1" s="5"/>
      <c r="V1" s="5"/>
      <c r="W1" s="5"/>
      <c r="X1" s="5"/>
      <c r="Y1" s="5"/>
    </row>
    <row r="2" spans="1:25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3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  <c r="Y2" s="1"/>
    </row>
    <row r="3" spans="1:25">
      <c r="A3" s="21" t="s">
        <v>750</v>
      </c>
      <c r="B3" s="42">
        <v>40.799999999999997</v>
      </c>
      <c r="C3" s="42">
        <v>12.313000000000001</v>
      </c>
      <c r="D3" s="42">
        <v>45.715000000000003</v>
      </c>
      <c r="E3" s="42">
        <v>0.17399999999999999</v>
      </c>
      <c r="F3" s="42">
        <v>0.109</v>
      </c>
      <c r="G3" s="42">
        <v>1E-3</v>
      </c>
      <c r="H3" s="42">
        <v>0.23200000000000001</v>
      </c>
      <c r="I3" s="42">
        <v>4.1000000000000002E-2</v>
      </c>
      <c r="J3" s="42">
        <v>0.25</v>
      </c>
      <c r="K3" s="42">
        <v>1.2E-2</v>
      </c>
      <c r="L3" s="42">
        <v>99.647000000000006</v>
      </c>
      <c r="M3" s="2">
        <f>(D3/40.32)*100/((D3/40.32)+(C3/71.85))</f>
        <v>86.869894900030118</v>
      </c>
      <c r="N3" s="35">
        <f t="shared" ref="N3:N34" si="0">E3*10000/74.41*58.71</f>
        <v>1372.8719258164224</v>
      </c>
      <c r="O3" s="35">
        <f t="shared" ref="O3:O34" si="1">H3*10000/70.94*54.94</f>
        <v>1796.7409078094163</v>
      </c>
      <c r="P3" s="35">
        <v>0</v>
      </c>
      <c r="Q3" s="35">
        <f t="shared" ref="Q3:Q34" si="2">10000*28.08*B3/(60.08)</f>
        <v>190689.74700399468</v>
      </c>
      <c r="R3" s="35">
        <f t="shared" ref="R3:R34" si="3">2*26.98*10000*K3/101.96</f>
        <v>63.507257748136524</v>
      </c>
      <c r="S3" s="35">
        <f t="shared" ref="S3:S34" si="4">2*51.996*10000*F3/151.99</f>
        <v>745.78116981380344</v>
      </c>
      <c r="T3" s="35">
        <f t="shared" ref="T3:T34" si="5">55.84*10000*C3/71.84</f>
        <v>95706.837416481067</v>
      </c>
      <c r="U3" s="35">
        <f t="shared" ref="U3:U34" si="6">54.94*10000*H3/70.94</f>
        <v>1796.7409078094165</v>
      </c>
      <c r="V3" s="35">
        <f t="shared" ref="V3:V34" si="7">24.3*10000*D3/40.3</f>
        <v>275651.2406947891</v>
      </c>
      <c r="W3" s="35">
        <f t="shared" ref="W3:W34" si="8">40.078*10000*J3/56.078</f>
        <v>1786.7077998502089</v>
      </c>
      <c r="X3" s="35">
        <f t="shared" ref="X3:X34" si="9">58.69*10000*E3/74.69</f>
        <v>1367.2593385995447</v>
      </c>
    </row>
    <row r="4" spans="1:25">
      <c r="A4" s="21" t="s">
        <v>753</v>
      </c>
      <c r="B4" s="42">
        <v>40.710999999999999</v>
      </c>
      <c r="C4" s="42">
        <v>11.756</v>
      </c>
      <c r="D4" s="42">
        <v>47.027000000000001</v>
      </c>
      <c r="E4" s="42">
        <v>0.20200000000000001</v>
      </c>
      <c r="F4" s="42">
        <v>9.5000000000000001E-2</v>
      </c>
      <c r="G4" s="42">
        <v>4.0000000000000001E-3</v>
      </c>
      <c r="H4" s="42">
        <v>0.217</v>
      </c>
      <c r="I4" s="42">
        <v>3.7999999999999999E-2</v>
      </c>
      <c r="J4" s="42">
        <v>0.24099999999999999</v>
      </c>
      <c r="K4" s="42">
        <v>1.2999999999999999E-2</v>
      </c>
      <c r="L4" s="42">
        <v>100.304</v>
      </c>
      <c r="M4" s="2">
        <f t="shared" ref="M4:M34" si="10">(D4/40.32)*100/((D4/40.32)+(C4/71.85))</f>
        <v>87.697502655323675</v>
      </c>
      <c r="N4" s="35">
        <f t="shared" si="0"/>
        <v>1593.7938449133185</v>
      </c>
      <c r="O4" s="35">
        <f t="shared" si="1"/>
        <v>1680.5723146320836</v>
      </c>
      <c r="P4" s="35">
        <v>5</v>
      </c>
      <c r="Q4" s="35">
        <f t="shared" si="2"/>
        <v>190273.78162450064</v>
      </c>
      <c r="R4" s="35">
        <f t="shared" si="3"/>
        <v>68.7995292271479</v>
      </c>
      <c r="S4" s="35">
        <f t="shared" si="4"/>
        <v>649.99276268175527</v>
      </c>
      <c r="T4" s="35">
        <f t="shared" si="5"/>
        <v>91377.371937639196</v>
      </c>
      <c r="U4" s="35">
        <f t="shared" si="6"/>
        <v>1680.5723146320836</v>
      </c>
      <c r="V4" s="35">
        <f t="shared" si="7"/>
        <v>283562.30769230769</v>
      </c>
      <c r="W4" s="35">
        <f t="shared" si="8"/>
        <v>1722.3863190556012</v>
      </c>
      <c r="X4" s="35">
        <f t="shared" si="9"/>
        <v>1587.2780827420004</v>
      </c>
    </row>
    <row r="5" spans="1:25">
      <c r="A5" s="21" t="s">
        <v>754</v>
      </c>
      <c r="B5" s="42">
        <v>40.64</v>
      </c>
      <c r="C5" s="42">
        <v>11.409000000000001</v>
      </c>
      <c r="D5" s="42">
        <v>47.54</v>
      </c>
      <c r="E5" s="42">
        <v>0.223</v>
      </c>
      <c r="F5" s="42">
        <v>8.7999999999999995E-2</v>
      </c>
      <c r="G5" s="42">
        <v>0</v>
      </c>
      <c r="H5" s="42">
        <v>0.20699999999999999</v>
      </c>
      <c r="I5" s="42">
        <v>3.7999999999999999E-2</v>
      </c>
      <c r="J5" s="42">
        <v>0.23200000000000001</v>
      </c>
      <c r="K5" s="42">
        <v>1.4E-2</v>
      </c>
      <c r="L5" s="42">
        <v>100.39100000000001</v>
      </c>
      <c r="M5" s="2">
        <f t="shared" si="10"/>
        <v>88.131078956315534</v>
      </c>
      <c r="N5" s="35">
        <f t="shared" si="0"/>
        <v>1759.4852842359899</v>
      </c>
      <c r="O5" s="35">
        <f t="shared" si="1"/>
        <v>1603.1265858471947</v>
      </c>
      <c r="P5" s="35">
        <v>10</v>
      </c>
      <c r="Q5" s="35">
        <f t="shared" si="2"/>
        <v>189941.94407456726</v>
      </c>
      <c r="R5" s="35">
        <f t="shared" si="3"/>
        <v>74.09180070615929</v>
      </c>
      <c r="S5" s="35">
        <f t="shared" si="4"/>
        <v>602.09855911573118</v>
      </c>
      <c r="T5" s="35">
        <f t="shared" si="5"/>
        <v>88680.200445434297</v>
      </c>
      <c r="U5" s="35">
        <f t="shared" si="6"/>
        <v>1603.1265858471947</v>
      </c>
      <c r="V5" s="35">
        <f t="shared" si="7"/>
        <v>286655.58312655089</v>
      </c>
      <c r="W5" s="35">
        <f t="shared" si="8"/>
        <v>1658.0648382609938</v>
      </c>
      <c r="X5" s="35">
        <f t="shared" si="9"/>
        <v>1752.2921408488419</v>
      </c>
    </row>
    <row r="6" spans="1:25">
      <c r="A6" s="21" t="s">
        <v>451</v>
      </c>
      <c r="B6" s="42">
        <v>40.764000000000003</v>
      </c>
      <c r="C6" s="42">
        <v>10.741</v>
      </c>
      <c r="D6" s="42">
        <v>47.984000000000002</v>
      </c>
      <c r="E6" s="42">
        <v>0.22800000000000001</v>
      </c>
      <c r="F6" s="42">
        <v>8.5000000000000006E-2</v>
      </c>
      <c r="G6" s="42">
        <v>1E-3</v>
      </c>
      <c r="H6" s="42">
        <v>0.19600000000000001</v>
      </c>
      <c r="I6" s="42">
        <v>3.6999999999999998E-2</v>
      </c>
      <c r="J6" s="42">
        <v>0.22500000000000001</v>
      </c>
      <c r="K6" s="42">
        <v>1.4999999999999999E-2</v>
      </c>
      <c r="L6" s="42">
        <v>100.276</v>
      </c>
      <c r="M6" s="2">
        <f t="shared" si="10"/>
        <v>88.84031105590222</v>
      </c>
      <c r="N6" s="35">
        <f t="shared" si="0"/>
        <v>1798.9356269318641</v>
      </c>
      <c r="O6" s="35">
        <f t="shared" si="1"/>
        <v>1517.9362841838174</v>
      </c>
      <c r="P6" s="35">
        <v>15</v>
      </c>
      <c r="Q6" s="35">
        <f t="shared" si="2"/>
        <v>190521.49134487353</v>
      </c>
      <c r="R6" s="35">
        <f t="shared" si="3"/>
        <v>79.384072185170666</v>
      </c>
      <c r="S6" s="35">
        <f t="shared" si="4"/>
        <v>581.57247187314954</v>
      </c>
      <c r="T6" s="35">
        <f t="shared" si="5"/>
        <v>83487.951002227157</v>
      </c>
      <c r="U6" s="35">
        <f t="shared" si="6"/>
        <v>1517.9362841838174</v>
      </c>
      <c r="V6" s="35">
        <f t="shared" si="7"/>
        <v>289332.80397022335</v>
      </c>
      <c r="W6" s="35">
        <f t="shared" si="8"/>
        <v>1608.0370198651879</v>
      </c>
      <c r="X6" s="35">
        <f t="shared" si="9"/>
        <v>1791.581202302852</v>
      </c>
    </row>
    <row r="7" spans="1:25">
      <c r="A7" s="21" t="s">
        <v>450</v>
      </c>
      <c r="B7" s="42">
        <v>40.831000000000003</v>
      </c>
      <c r="C7" s="42">
        <v>10.260999999999999</v>
      </c>
      <c r="D7" s="42">
        <v>48.554000000000002</v>
      </c>
      <c r="E7" s="42">
        <v>0.23699999999999999</v>
      </c>
      <c r="F7" s="42">
        <v>7.6999999999999999E-2</v>
      </c>
      <c r="G7" s="42">
        <v>4.0000000000000001E-3</v>
      </c>
      <c r="H7" s="42">
        <v>0.186</v>
      </c>
      <c r="I7" s="42">
        <v>3.5999999999999997E-2</v>
      </c>
      <c r="J7" s="42">
        <v>0.219</v>
      </c>
      <c r="K7" s="42">
        <v>1.4E-2</v>
      </c>
      <c r="L7" s="42">
        <v>100.419</v>
      </c>
      <c r="M7" s="2">
        <f t="shared" si="10"/>
        <v>89.398034315112824</v>
      </c>
      <c r="N7" s="35">
        <f t="shared" si="0"/>
        <v>1869.9462437844377</v>
      </c>
      <c r="O7" s="35">
        <f t="shared" si="1"/>
        <v>1440.4905553989286</v>
      </c>
      <c r="P7" s="35">
        <v>20</v>
      </c>
      <c r="Q7" s="35">
        <f t="shared" si="2"/>
        <v>190834.63382157125</v>
      </c>
      <c r="R7" s="35">
        <f t="shared" si="3"/>
        <v>74.09180070615929</v>
      </c>
      <c r="S7" s="35">
        <f t="shared" si="4"/>
        <v>526.83623922626487</v>
      </c>
      <c r="T7" s="35">
        <f t="shared" si="5"/>
        <v>79756.993318485518</v>
      </c>
      <c r="U7" s="35">
        <f t="shared" si="6"/>
        <v>1440.4905553989286</v>
      </c>
      <c r="V7" s="35">
        <f t="shared" si="7"/>
        <v>292769.77667493798</v>
      </c>
      <c r="W7" s="35">
        <f t="shared" si="8"/>
        <v>1565.1560326687827</v>
      </c>
      <c r="X7" s="35">
        <f t="shared" si="9"/>
        <v>1862.3015129200696</v>
      </c>
    </row>
    <row r="8" spans="1:25">
      <c r="A8" s="21" t="s">
        <v>449</v>
      </c>
      <c r="B8" s="42">
        <v>40.853999999999999</v>
      </c>
      <c r="C8" s="42">
        <v>9.9120000000000008</v>
      </c>
      <c r="D8" s="42">
        <v>48.972999999999999</v>
      </c>
      <c r="E8" s="42">
        <v>0.23599999999999999</v>
      </c>
      <c r="F8" s="42">
        <v>7.0999999999999994E-2</v>
      </c>
      <c r="G8" s="42">
        <v>0</v>
      </c>
      <c r="H8" s="42">
        <v>0.17599999999999999</v>
      </c>
      <c r="I8" s="42">
        <v>3.1E-2</v>
      </c>
      <c r="J8" s="42">
        <v>0.219</v>
      </c>
      <c r="K8" s="42">
        <v>1.2999999999999999E-2</v>
      </c>
      <c r="L8" s="42">
        <v>100.485</v>
      </c>
      <c r="M8" s="2">
        <f t="shared" si="10"/>
        <v>89.800537795655217</v>
      </c>
      <c r="N8" s="35">
        <f t="shared" si="0"/>
        <v>1862.0561752452629</v>
      </c>
      <c r="O8" s="35">
        <f t="shared" si="1"/>
        <v>1363.0448266140402</v>
      </c>
      <c r="P8" s="35">
        <v>25</v>
      </c>
      <c r="Q8" s="35">
        <f t="shared" si="2"/>
        <v>190942.13049267643</v>
      </c>
      <c r="R8" s="35">
        <f t="shared" si="3"/>
        <v>68.7995292271479</v>
      </c>
      <c r="S8" s="35">
        <f t="shared" si="4"/>
        <v>485.7840647411013</v>
      </c>
      <c r="T8" s="35">
        <f t="shared" si="5"/>
        <v>77044.276169265038</v>
      </c>
      <c r="U8" s="35">
        <f t="shared" si="6"/>
        <v>1363.0448266140399</v>
      </c>
      <c r="V8" s="35">
        <f t="shared" si="7"/>
        <v>295296.25310173701</v>
      </c>
      <c r="W8" s="35">
        <f t="shared" si="8"/>
        <v>1565.1560326687827</v>
      </c>
      <c r="X8" s="35">
        <f t="shared" si="9"/>
        <v>1854.4437006292676</v>
      </c>
    </row>
    <row r="9" spans="1:25">
      <c r="A9" s="21" t="s">
        <v>448</v>
      </c>
      <c r="B9" s="42">
        <v>40.718000000000004</v>
      </c>
      <c r="C9" s="42">
        <v>9.5790000000000006</v>
      </c>
      <c r="D9" s="42">
        <v>49.292999999999999</v>
      </c>
      <c r="E9" s="42">
        <v>0.25800000000000001</v>
      </c>
      <c r="F9" s="42">
        <v>7.0000000000000007E-2</v>
      </c>
      <c r="G9" s="42">
        <v>0</v>
      </c>
      <c r="H9" s="42">
        <v>0.17199999999999999</v>
      </c>
      <c r="I9" s="42">
        <v>3.3000000000000002E-2</v>
      </c>
      <c r="J9" s="42">
        <v>0.215</v>
      </c>
      <c r="K9" s="42">
        <v>1.2E-2</v>
      </c>
      <c r="L9" s="42">
        <v>100.35</v>
      </c>
      <c r="M9" s="2">
        <f t="shared" si="10"/>
        <v>90.167198943571094</v>
      </c>
      <c r="N9" s="35">
        <f t="shared" si="0"/>
        <v>2035.6376831071093</v>
      </c>
      <c r="O9" s="35">
        <f t="shared" si="1"/>
        <v>1332.0665351000844</v>
      </c>
      <c r="P9" s="35">
        <v>30</v>
      </c>
      <c r="Q9" s="35">
        <f t="shared" si="2"/>
        <v>190306.49800266314</v>
      </c>
      <c r="R9" s="35">
        <f t="shared" si="3"/>
        <v>63.507257748136524</v>
      </c>
      <c r="S9" s="35">
        <f t="shared" si="4"/>
        <v>478.94203566024083</v>
      </c>
      <c r="T9" s="35">
        <f t="shared" si="5"/>
        <v>74455.924276169273</v>
      </c>
      <c r="U9" s="35">
        <f t="shared" si="6"/>
        <v>1332.0665351000844</v>
      </c>
      <c r="V9" s="35">
        <f t="shared" si="7"/>
        <v>297225.78163771715</v>
      </c>
      <c r="W9" s="35">
        <f t="shared" si="8"/>
        <v>1536.5687078711796</v>
      </c>
      <c r="X9" s="35">
        <f t="shared" si="9"/>
        <v>2027.3155710269114</v>
      </c>
    </row>
    <row r="10" spans="1:25">
      <c r="A10" s="21" t="s">
        <v>447</v>
      </c>
      <c r="B10" s="42">
        <v>40.942</v>
      </c>
      <c r="C10" s="42">
        <v>9.2370000000000001</v>
      </c>
      <c r="D10" s="42">
        <v>49.564</v>
      </c>
      <c r="E10" s="42">
        <v>0.26200000000000001</v>
      </c>
      <c r="F10" s="42">
        <v>6.7000000000000004E-2</v>
      </c>
      <c r="G10" s="42">
        <v>0</v>
      </c>
      <c r="H10" s="42">
        <v>0.17</v>
      </c>
      <c r="I10" s="42">
        <v>3.3000000000000002E-2</v>
      </c>
      <c r="J10" s="42">
        <v>0.217</v>
      </c>
      <c r="K10" s="42">
        <v>1.2E-2</v>
      </c>
      <c r="L10" s="42">
        <v>100.504</v>
      </c>
      <c r="M10" s="2">
        <f t="shared" si="10"/>
        <v>90.531956346533292</v>
      </c>
      <c r="N10" s="35">
        <f t="shared" si="0"/>
        <v>2067.1979572638088</v>
      </c>
      <c r="O10" s="35">
        <f t="shared" si="1"/>
        <v>1316.5773893431069</v>
      </c>
      <c r="P10" s="35">
        <v>35</v>
      </c>
      <c r="Q10" s="35">
        <f t="shared" si="2"/>
        <v>191353.42210386152</v>
      </c>
      <c r="R10" s="35">
        <f t="shared" si="3"/>
        <v>63.507257748136524</v>
      </c>
      <c r="S10" s="35">
        <f t="shared" si="4"/>
        <v>458.41594841765902</v>
      </c>
      <c r="T10" s="35">
        <f t="shared" si="5"/>
        <v>71797.616926503339</v>
      </c>
      <c r="U10" s="35">
        <f t="shared" si="6"/>
        <v>1316.5773893431069</v>
      </c>
      <c r="V10" s="35">
        <f t="shared" si="7"/>
        <v>298859.85111662536</v>
      </c>
      <c r="W10" s="35">
        <f t="shared" si="8"/>
        <v>1550.8623702699813</v>
      </c>
      <c r="X10" s="35">
        <f t="shared" si="9"/>
        <v>2058.7468201901193</v>
      </c>
    </row>
    <row r="11" spans="1:25">
      <c r="A11" s="21" t="s">
        <v>446</v>
      </c>
      <c r="B11" s="42">
        <v>40.845999999999997</v>
      </c>
      <c r="C11" s="42">
        <v>9.2200000000000006</v>
      </c>
      <c r="D11" s="42">
        <v>49.853000000000002</v>
      </c>
      <c r="E11" s="42">
        <v>0.25900000000000001</v>
      </c>
      <c r="F11" s="42">
        <v>6.0999999999999999E-2</v>
      </c>
      <c r="G11" s="42">
        <v>3.0000000000000001E-3</v>
      </c>
      <c r="H11" s="42">
        <v>0.16400000000000001</v>
      </c>
      <c r="I11" s="42">
        <v>3.1E-2</v>
      </c>
      <c r="J11" s="42">
        <v>0.21299999999999999</v>
      </c>
      <c r="K11" s="42">
        <v>1.2999999999999999E-2</v>
      </c>
      <c r="L11" s="42">
        <v>100.663</v>
      </c>
      <c r="M11" s="2">
        <f t="shared" si="10"/>
        <v>90.597377494425487</v>
      </c>
      <c r="N11" s="35">
        <f t="shared" si="0"/>
        <v>2043.5277516462841</v>
      </c>
      <c r="O11" s="35">
        <f t="shared" si="1"/>
        <v>1270.1099520721737</v>
      </c>
      <c r="P11" s="35">
        <v>40</v>
      </c>
      <c r="Q11" s="35">
        <f t="shared" si="2"/>
        <v>190904.74034620504</v>
      </c>
      <c r="R11" s="35">
        <f t="shared" si="3"/>
        <v>68.7995292271479</v>
      </c>
      <c r="S11" s="35">
        <f t="shared" si="4"/>
        <v>417.36377393249552</v>
      </c>
      <c r="T11" s="35">
        <f t="shared" si="5"/>
        <v>71665.478841870819</v>
      </c>
      <c r="U11" s="35">
        <f t="shared" si="6"/>
        <v>1270.1099520721739</v>
      </c>
      <c r="V11" s="35">
        <f t="shared" si="7"/>
        <v>300602.45657568239</v>
      </c>
      <c r="W11" s="35">
        <f t="shared" si="8"/>
        <v>1522.275045472378</v>
      </c>
      <c r="X11" s="35">
        <f t="shared" si="9"/>
        <v>2035.1733833177134</v>
      </c>
    </row>
    <row r="12" spans="1:25">
      <c r="A12" s="21" t="s">
        <v>445</v>
      </c>
      <c r="B12" s="42">
        <v>40.921999999999997</v>
      </c>
      <c r="C12" s="42">
        <v>8.8249999999999993</v>
      </c>
      <c r="D12" s="42">
        <v>50.122999999999998</v>
      </c>
      <c r="E12" s="42">
        <v>0.26500000000000001</v>
      </c>
      <c r="F12" s="42">
        <v>0.06</v>
      </c>
      <c r="G12" s="42">
        <v>1E-3</v>
      </c>
      <c r="H12" s="42">
        <v>0.16300000000000001</v>
      </c>
      <c r="I12" s="42">
        <v>3.1E-2</v>
      </c>
      <c r="J12" s="42">
        <v>0.21299999999999999</v>
      </c>
      <c r="K12" s="42">
        <v>1.4E-2</v>
      </c>
      <c r="L12" s="42">
        <v>100.617</v>
      </c>
      <c r="M12" s="2">
        <f t="shared" si="10"/>
        <v>91.008100237909161</v>
      </c>
      <c r="N12" s="35">
        <f t="shared" si="0"/>
        <v>2090.8681628813333</v>
      </c>
      <c r="O12" s="35">
        <f t="shared" si="1"/>
        <v>1262.3653791936847</v>
      </c>
      <c r="P12" s="35">
        <v>45</v>
      </c>
      <c r="Q12" s="35">
        <f t="shared" si="2"/>
        <v>191259.94673768309</v>
      </c>
      <c r="R12" s="35">
        <f t="shared" si="3"/>
        <v>74.09180070615929</v>
      </c>
      <c r="S12" s="35">
        <f t="shared" si="4"/>
        <v>410.52174485163494</v>
      </c>
      <c r="T12" s="35">
        <f t="shared" si="5"/>
        <v>68595.211581291762</v>
      </c>
      <c r="U12" s="35">
        <f t="shared" si="6"/>
        <v>1262.3653791936847</v>
      </c>
      <c r="V12" s="35">
        <f t="shared" si="7"/>
        <v>302230.49627791566</v>
      </c>
      <c r="W12" s="35">
        <f t="shared" si="8"/>
        <v>1522.275045472378</v>
      </c>
      <c r="X12" s="35">
        <f t="shared" si="9"/>
        <v>2082.3202570625253</v>
      </c>
    </row>
    <row r="13" spans="1:25">
      <c r="A13" s="21" t="s">
        <v>444</v>
      </c>
      <c r="B13" s="42">
        <v>40.74</v>
      </c>
      <c r="C13" s="42">
        <v>8.6219999999999999</v>
      </c>
      <c r="D13" s="42">
        <v>50.027000000000001</v>
      </c>
      <c r="E13" s="42">
        <v>0.26800000000000002</v>
      </c>
      <c r="F13" s="42">
        <v>0.06</v>
      </c>
      <c r="G13" s="42">
        <v>2E-3</v>
      </c>
      <c r="H13" s="42">
        <v>0.16</v>
      </c>
      <c r="I13" s="42">
        <v>3.2000000000000001E-2</v>
      </c>
      <c r="J13" s="42">
        <v>0.21</v>
      </c>
      <c r="K13" s="42">
        <v>1.4E-2</v>
      </c>
      <c r="L13" s="42">
        <v>100.13500000000001</v>
      </c>
      <c r="M13" s="2">
        <f t="shared" si="10"/>
        <v>91.181327393949545</v>
      </c>
      <c r="N13" s="35">
        <f t="shared" si="0"/>
        <v>2114.5383684988578</v>
      </c>
      <c r="O13" s="35">
        <f t="shared" si="1"/>
        <v>1239.1316605582183</v>
      </c>
      <c r="P13" s="35">
        <v>50</v>
      </c>
      <c r="Q13" s="35">
        <f t="shared" si="2"/>
        <v>190409.3209054594</v>
      </c>
      <c r="R13" s="35">
        <f t="shared" si="3"/>
        <v>74.09180070615929</v>
      </c>
      <c r="S13" s="35">
        <f t="shared" si="4"/>
        <v>410.52174485163494</v>
      </c>
      <c r="T13" s="35">
        <f t="shared" si="5"/>
        <v>67017.327394209351</v>
      </c>
      <c r="U13" s="35">
        <f t="shared" si="6"/>
        <v>1239.1316605582183</v>
      </c>
      <c r="V13" s="35">
        <f t="shared" si="7"/>
        <v>301651.63771712163</v>
      </c>
      <c r="W13" s="35">
        <f t="shared" si="8"/>
        <v>1500.8345518741753</v>
      </c>
      <c r="X13" s="35">
        <f t="shared" si="9"/>
        <v>2105.8936939349314</v>
      </c>
    </row>
    <row r="14" spans="1:25">
      <c r="A14" s="21" t="s">
        <v>443</v>
      </c>
      <c r="B14" s="42">
        <v>41.145000000000003</v>
      </c>
      <c r="C14" s="42">
        <v>8.7989999999999995</v>
      </c>
      <c r="D14" s="42">
        <v>50.5</v>
      </c>
      <c r="E14" s="42">
        <v>0.26700000000000002</v>
      </c>
      <c r="F14" s="42">
        <v>5.8000000000000003E-2</v>
      </c>
      <c r="G14" s="42">
        <v>3.0000000000000001E-3</v>
      </c>
      <c r="H14" s="42">
        <v>0.156</v>
      </c>
      <c r="I14" s="42">
        <v>0.03</v>
      </c>
      <c r="J14" s="42">
        <v>0.21099999999999999</v>
      </c>
      <c r="K14" s="42">
        <v>1.4999999999999999E-2</v>
      </c>
      <c r="L14" s="42">
        <v>101.184</v>
      </c>
      <c r="M14" s="2">
        <f t="shared" si="10"/>
        <v>91.093200958180191</v>
      </c>
      <c r="N14" s="35">
        <f t="shared" si="0"/>
        <v>2106.6482999596833</v>
      </c>
      <c r="O14" s="35">
        <f t="shared" si="1"/>
        <v>1208.1533690442629</v>
      </c>
      <c r="P14" s="35">
        <v>55</v>
      </c>
      <c r="Q14" s="35">
        <f t="shared" si="2"/>
        <v>192302.19707057258</v>
      </c>
      <c r="R14" s="35">
        <f t="shared" si="3"/>
        <v>79.384072185170666</v>
      </c>
      <c r="S14" s="35">
        <f t="shared" si="4"/>
        <v>396.83768668991377</v>
      </c>
      <c r="T14" s="35">
        <f t="shared" si="5"/>
        <v>68393.118040089073</v>
      </c>
      <c r="U14" s="35">
        <f t="shared" si="6"/>
        <v>1208.1533690442627</v>
      </c>
      <c r="V14" s="35">
        <f t="shared" si="7"/>
        <v>304503.72208436724</v>
      </c>
      <c r="W14" s="35">
        <f t="shared" si="8"/>
        <v>1507.9813830735764</v>
      </c>
      <c r="X14" s="35">
        <f t="shared" si="9"/>
        <v>2098.0358816441294</v>
      </c>
    </row>
    <row r="15" spans="1:25">
      <c r="A15" s="21" t="s">
        <v>442</v>
      </c>
      <c r="B15" s="42">
        <v>40.927999999999997</v>
      </c>
      <c r="C15" s="42">
        <v>8.8569999999999993</v>
      </c>
      <c r="D15" s="42">
        <v>50.512999999999998</v>
      </c>
      <c r="E15" s="42">
        <v>0.27100000000000002</v>
      </c>
      <c r="F15" s="42">
        <v>5.5E-2</v>
      </c>
      <c r="G15" s="42">
        <v>0</v>
      </c>
      <c r="H15" s="42">
        <v>0.157</v>
      </c>
      <c r="I15" s="42">
        <v>3.3000000000000002E-2</v>
      </c>
      <c r="J15" s="42">
        <v>0.20699999999999999</v>
      </c>
      <c r="K15" s="42">
        <v>1.4999999999999999E-2</v>
      </c>
      <c r="L15" s="42">
        <v>101.036</v>
      </c>
      <c r="M15" s="2">
        <f t="shared" si="10"/>
        <v>91.04185042714785</v>
      </c>
      <c r="N15" s="35">
        <f t="shared" si="0"/>
        <v>2138.2085741163824</v>
      </c>
      <c r="O15" s="35">
        <f t="shared" si="1"/>
        <v>1215.8979419227517</v>
      </c>
      <c r="P15" s="35">
        <v>60</v>
      </c>
      <c r="Q15" s="35">
        <f t="shared" si="2"/>
        <v>191287.98934753661</v>
      </c>
      <c r="R15" s="35">
        <f t="shared" si="3"/>
        <v>79.384072185170666</v>
      </c>
      <c r="S15" s="35">
        <f t="shared" si="4"/>
        <v>376.31159944733201</v>
      </c>
      <c r="T15" s="35">
        <f t="shared" si="5"/>
        <v>68843.942093541191</v>
      </c>
      <c r="U15" s="35">
        <f t="shared" si="6"/>
        <v>1215.8979419227517</v>
      </c>
      <c r="V15" s="35">
        <f t="shared" si="7"/>
        <v>304582.10918114148</v>
      </c>
      <c r="W15" s="35">
        <f t="shared" si="8"/>
        <v>1479.3940582759728</v>
      </c>
      <c r="X15" s="35">
        <f t="shared" si="9"/>
        <v>2129.4671308073375</v>
      </c>
    </row>
    <row r="16" spans="1:25">
      <c r="A16" s="21" t="s">
        <v>441</v>
      </c>
      <c r="B16" s="42">
        <v>41.113</v>
      </c>
      <c r="C16" s="42">
        <v>7.835</v>
      </c>
      <c r="D16" s="42">
        <v>50.289000000000001</v>
      </c>
      <c r="E16" s="42">
        <v>0.25900000000000001</v>
      </c>
      <c r="F16" s="42">
        <v>5.5E-2</v>
      </c>
      <c r="G16" s="42">
        <v>3.0000000000000001E-3</v>
      </c>
      <c r="H16" s="42">
        <v>0.155</v>
      </c>
      <c r="I16" s="42">
        <v>3.3000000000000002E-2</v>
      </c>
      <c r="J16" s="42">
        <v>0.20799999999999999</v>
      </c>
      <c r="K16" s="42">
        <v>1.6E-2</v>
      </c>
      <c r="L16" s="42">
        <v>99.965999999999994</v>
      </c>
      <c r="M16" s="2">
        <f t="shared" si="10"/>
        <v>91.95995461486369</v>
      </c>
      <c r="N16" s="35">
        <f t="shared" si="0"/>
        <v>2043.5277516462841</v>
      </c>
      <c r="O16" s="35">
        <f t="shared" si="1"/>
        <v>1200.408796165774</v>
      </c>
      <c r="P16" s="35">
        <v>65</v>
      </c>
      <c r="Q16" s="35">
        <f t="shared" si="2"/>
        <v>192152.6364846871</v>
      </c>
      <c r="R16" s="35">
        <f t="shared" si="3"/>
        <v>84.676343664182042</v>
      </c>
      <c r="S16" s="35">
        <f t="shared" si="4"/>
        <v>376.31159944733201</v>
      </c>
      <c r="T16" s="35">
        <f t="shared" si="5"/>
        <v>60900.111358574606</v>
      </c>
      <c r="U16" s="35">
        <f t="shared" si="6"/>
        <v>1200.408796165774</v>
      </c>
      <c r="V16" s="35">
        <f t="shared" si="7"/>
        <v>303231.43920595536</v>
      </c>
      <c r="W16" s="35">
        <f t="shared" si="8"/>
        <v>1486.5408894753737</v>
      </c>
      <c r="X16" s="35">
        <f t="shared" si="9"/>
        <v>2035.1733833177134</v>
      </c>
    </row>
    <row r="17" spans="1:24">
      <c r="A17" s="21" t="s">
        <v>440</v>
      </c>
      <c r="B17" s="42">
        <v>40.926000000000002</v>
      </c>
      <c r="C17" s="42">
        <v>8.52</v>
      </c>
      <c r="D17" s="42">
        <v>50.436</v>
      </c>
      <c r="E17" s="42">
        <v>0.24399999999999999</v>
      </c>
      <c r="F17" s="42">
        <v>5.6000000000000001E-2</v>
      </c>
      <c r="G17" s="42">
        <v>1E-3</v>
      </c>
      <c r="H17" s="42">
        <v>0.153</v>
      </c>
      <c r="I17" s="42">
        <v>3.2000000000000001E-2</v>
      </c>
      <c r="J17" s="42">
        <v>0.20699999999999999</v>
      </c>
      <c r="K17" s="42">
        <v>1.4999999999999999E-2</v>
      </c>
      <c r="L17" s="42">
        <v>100.59</v>
      </c>
      <c r="M17" s="2">
        <f t="shared" si="10"/>
        <v>91.341168784325475</v>
      </c>
      <c r="N17" s="35">
        <f t="shared" si="0"/>
        <v>1925.1767235586615</v>
      </c>
      <c r="O17" s="35">
        <f t="shared" si="1"/>
        <v>1184.9196504087961</v>
      </c>
      <c r="P17" s="35">
        <v>70</v>
      </c>
      <c r="Q17" s="35">
        <f t="shared" si="2"/>
        <v>191278.64181091878</v>
      </c>
      <c r="R17" s="35">
        <f t="shared" si="3"/>
        <v>79.384072185170666</v>
      </c>
      <c r="S17" s="35">
        <f t="shared" si="4"/>
        <v>383.15362852819266</v>
      </c>
      <c r="T17" s="35">
        <f t="shared" si="5"/>
        <v>66224.498886414251</v>
      </c>
      <c r="U17" s="35">
        <f t="shared" si="6"/>
        <v>1184.9196504087961</v>
      </c>
      <c r="V17" s="35">
        <f t="shared" si="7"/>
        <v>304117.81637717126</v>
      </c>
      <c r="W17" s="35">
        <f t="shared" si="8"/>
        <v>1479.3940582759728</v>
      </c>
      <c r="X17" s="35">
        <f t="shared" si="9"/>
        <v>1917.3061989556836</v>
      </c>
    </row>
    <row r="18" spans="1:24">
      <c r="A18" s="21" t="s">
        <v>439</v>
      </c>
      <c r="B18" s="42">
        <v>40.99</v>
      </c>
      <c r="C18" s="42">
        <v>8.3249999999999993</v>
      </c>
      <c r="D18" s="42">
        <v>50.582999999999998</v>
      </c>
      <c r="E18" s="42">
        <v>0.26800000000000002</v>
      </c>
      <c r="F18" s="42">
        <v>5.6000000000000001E-2</v>
      </c>
      <c r="G18" s="42">
        <v>1E-3</v>
      </c>
      <c r="H18" s="42">
        <v>0.153</v>
      </c>
      <c r="I18" s="42">
        <v>2.9000000000000001E-2</v>
      </c>
      <c r="J18" s="42">
        <v>0.21</v>
      </c>
      <c r="K18" s="42">
        <v>1.4E-2</v>
      </c>
      <c r="L18" s="42">
        <v>100.629</v>
      </c>
      <c r="M18" s="2">
        <f t="shared" si="10"/>
        <v>91.545099321166418</v>
      </c>
      <c r="N18" s="35">
        <f t="shared" si="0"/>
        <v>2114.5383684988578</v>
      </c>
      <c r="O18" s="35">
        <f t="shared" si="1"/>
        <v>1184.9196504087961</v>
      </c>
      <c r="P18" s="35">
        <v>75</v>
      </c>
      <c r="Q18" s="35">
        <f t="shared" si="2"/>
        <v>191577.76298268975</v>
      </c>
      <c r="R18" s="35">
        <f t="shared" si="3"/>
        <v>74.09180070615929</v>
      </c>
      <c r="S18" s="35">
        <f t="shared" si="4"/>
        <v>383.15362852819266</v>
      </c>
      <c r="T18" s="35">
        <f t="shared" si="5"/>
        <v>64708.797327394204</v>
      </c>
      <c r="U18" s="35">
        <f t="shared" si="6"/>
        <v>1184.9196504087961</v>
      </c>
      <c r="V18" s="35">
        <f t="shared" si="7"/>
        <v>305004.19354838709</v>
      </c>
      <c r="W18" s="35">
        <f t="shared" si="8"/>
        <v>1500.8345518741753</v>
      </c>
      <c r="X18" s="35">
        <f t="shared" si="9"/>
        <v>2105.8936939349314</v>
      </c>
    </row>
    <row r="19" spans="1:24">
      <c r="A19" s="21" t="s">
        <v>438</v>
      </c>
      <c r="B19" s="42">
        <v>41.155999999999999</v>
      </c>
      <c r="C19" s="42">
        <v>8.4760000000000009</v>
      </c>
      <c r="D19" s="42">
        <v>50.142000000000003</v>
      </c>
      <c r="E19" s="42">
        <v>0.27500000000000002</v>
      </c>
      <c r="F19" s="42">
        <v>5.8999999999999997E-2</v>
      </c>
      <c r="G19" s="42">
        <v>1E-3</v>
      </c>
      <c r="H19" s="42">
        <v>0.15</v>
      </c>
      <c r="I19" s="42">
        <v>2.8000000000000001E-2</v>
      </c>
      <c r="J19" s="42">
        <v>0.20599999999999999</v>
      </c>
      <c r="K19" s="42">
        <v>1.2999999999999999E-2</v>
      </c>
      <c r="L19" s="42">
        <v>100.506</v>
      </c>
      <c r="M19" s="2">
        <f t="shared" si="10"/>
        <v>91.335879905660576</v>
      </c>
      <c r="N19" s="35">
        <f t="shared" si="0"/>
        <v>2169.7688482730819</v>
      </c>
      <c r="O19" s="35">
        <f t="shared" si="1"/>
        <v>1161.6859317733295</v>
      </c>
      <c r="P19" s="35">
        <v>80</v>
      </c>
      <c r="Q19" s="35">
        <f t="shared" si="2"/>
        <v>192353.60852197069</v>
      </c>
      <c r="R19" s="35">
        <f t="shared" si="3"/>
        <v>68.7995292271479</v>
      </c>
      <c r="S19" s="35">
        <f t="shared" si="4"/>
        <v>403.67971577077435</v>
      </c>
      <c r="T19" s="35">
        <f t="shared" si="5"/>
        <v>65882.494432071268</v>
      </c>
      <c r="U19" s="35">
        <f t="shared" si="6"/>
        <v>1161.6859317733297</v>
      </c>
      <c r="V19" s="35">
        <f t="shared" si="7"/>
        <v>302345.06203473947</v>
      </c>
      <c r="W19" s="35">
        <f t="shared" si="8"/>
        <v>1472.247227076572</v>
      </c>
      <c r="X19" s="35">
        <f t="shared" si="9"/>
        <v>2160.8983799705452</v>
      </c>
    </row>
    <row r="20" spans="1:24">
      <c r="A20" s="21" t="s">
        <v>437</v>
      </c>
      <c r="B20" s="42">
        <v>40.972999999999999</v>
      </c>
      <c r="C20" s="42">
        <v>8.2609999999999992</v>
      </c>
      <c r="D20" s="42">
        <v>50.41</v>
      </c>
      <c r="E20" s="42">
        <v>0.27800000000000002</v>
      </c>
      <c r="F20" s="42">
        <v>5.1999999999999998E-2</v>
      </c>
      <c r="G20" s="42">
        <v>4.0000000000000001E-3</v>
      </c>
      <c r="H20" s="42">
        <v>0.151</v>
      </c>
      <c r="I20" s="42">
        <v>0.03</v>
      </c>
      <c r="J20" s="42">
        <v>0.20599999999999999</v>
      </c>
      <c r="K20" s="42">
        <v>1.6E-2</v>
      </c>
      <c r="L20" s="42">
        <v>100.381</v>
      </c>
      <c r="M20" s="2">
        <f t="shared" si="10"/>
        <v>91.578255848720417</v>
      </c>
      <c r="N20" s="35">
        <f t="shared" si="0"/>
        <v>2193.4390538906068</v>
      </c>
      <c r="O20" s="35">
        <f t="shared" si="1"/>
        <v>1169.4305046518184</v>
      </c>
      <c r="P20" s="35">
        <v>85</v>
      </c>
      <c r="Q20" s="35">
        <f t="shared" si="2"/>
        <v>191498.30892143809</v>
      </c>
      <c r="R20" s="35">
        <f t="shared" si="3"/>
        <v>84.676343664182042</v>
      </c>
      <c r="S20" s="35">
        <f t="shared" si="4"/>
        <v>355.78551220475026</v>
      </c>
      <c r="T20" s="35">
        <f t="shared" si="5"/>
        <v>64211.33630289531</v>
      </c>
      <c r="U20" s="35">
        <f t="shared" si="6"/>
        <v>1169.4305046518184</v>
      </c>
      <c r="V20" s="35">
        <f t="shared" si="7"/>
        <v>303961.04218362283</v>
      </c>
      <c r="W20" s="35">
        <f t="shared" si="8"/>
        <v>1472.247227076572</v>
      </c>
      <c r="X20" s="35">
        <f t="shared" si="9"/>
        <v>2184.4718168429513</v>
      </c>
    </row>
    <row r="21" spans="1:24">
      <c r="A21" s="21" t="s">
        <v>436</v>
      </c>
      <c r="B21" s="42">
        <v>40.96</v>
      </c>
      <c r="C21" s="42">
        <v>8.3970000000000002</v>
      </c>
      <c r="D21" s="42">
        <v>50.37</v>
      </c>
      <c r="E21" s="42">
        <v>0.26900000000000002</v>
      </c>
      <c r="F21" s="42">
        <v>5.2999999999999999E-2</v>
      </c>
      <c r="G21" s="42">
        <v>7.0000000000000001E-3</v>
      </c>
      <c r="H21" s="42">
        <v>0.152</v>
      </c>
      <c r="I21" s="42">
        <v>0.03</v>
      </c>
      <c r="J21" s="42">
        <v>0.20399999999999999</v>
      </c>
      <c r="K21" s="42">
        <v>1.4E-2</v>
      </c>
      <c r="L21" s="42">
        <v>100.456</v>
      </c>
      <c r="M21" s="2">
        <f t="shared" si="10"/>
        <v>91.445253919449414</v>
      </c>
      <c r="N21" s="35">
        <f t="shared" si="0"/>
        <v>2122.4284370380328</v>
      </c>
      <c r="O21" s="35">
        <f t="shared" si="1"/>
        <v>1177.1750775303071</v>
      </c>
      <c r="P21" s="35">
        <v>90</v>
      </c>
      <c r="Q21" s="35">
        <f t="shared" si="2"/>
        <v>191437.54993342209</v>
      </c>
      <c r="R21" s="35">
        <f t="shared" si="3"/>
        <v>74.09180070615929</v>
      </c>
      <c r="S21" s="35">
        <f t="shared" si="4"/>
        <v>362.6275412856109</v>
      </c>
      <c r="T21" s="35">
        <f t="shared" si="5"/>
        <v>65268.440979955449</v>
      </c>
      <c r="U21" s="35">
        <f t="shared" si="6"/>
        <v>1177.1750775303074</v>
      </c>
      <c r="V21" s="35">
        <f t="shared" si="7"/>
        <v>303719.85111662536</v>
      </c>
      <c r="W21" s="35">
        <f t="shared" si="8"/>
        <v>1457.9535646777704</v>
      </c>
      <c r="X21" s="35">
        <f t="shared" si="9"/>
        <v>2113.751506225733</v>
      </c>
    </row>
    <row r="22" spans="1:24">
      <c r="A22" s="21" t="s">
        <v>435</v>
      </c>
      <c r="B22" s="42">
        <v>40.822000000000003</v>
      </c>
      <c r="C22" s="42">
        <v>8.1120000000000001</v>
      </c>
      <c r="D22" s="42">
        <v>50.15</v>
      </c>
      <c r="E22" s="42">
        <v>0.28100000000000003</v>
      </c>
      <c r="F22" s="42">
        <v>5.2999999999999999E-2</v>
      </c>
      <c r="G22" s="42">
        <v>4.0000000000000001E-3</v>
      </c>
      <c r="H22" s="42">
        <v>0.152</v>
      </c>
      <c r="I22" s="42">
        <v>3.2000000000000001E-2</v>
      </c>
      <c r="J22" s="42">
        <v>0.20100000000000001</v>
      </c>
      <c r="K22" s="42">
        <v>1.6E-2</v>
      </c>
      <c r="L22" s="42">
        <v>99.822999999999993</v>
      </c>
      <c r="M22" s="2">
        <f t="shared" si="10"/>
        <v>91.678207740986466</v>
      </c>
      <c r="N22" s="35">
        <f t="shared" si="0"/>
        <v>2217.1092595081313</v>
      </c>
      <c r="O22" s="35">
        <f t="shared" si="1"/>
        <v>1177.1750775303071</v>
      </c>
      <c r="P22" s="35">
        <v>95</v>
      </c>
      <c r="Q22" s="35">
        <f t="shared" si="2"/>
        <v>190792.56990679097</v>
      </c>
      <c r="R22" s="35">
        <f t="shared" si="3"/>
        <v>84.676343664182042</v>
      </c>
      <c r="S22" s="35">
        <f t="shared" si="4"/>
        <v>362.6275412856109</v>
      </c>
      <c r="T22" s="35">
        <f t="shared" si="5"/>
        <v>63053.184855233849</v>
      </c>
      <c r="U22" s="35">
        <f t="shared" si="6"/>
        <v>1177.1750775303074</v>
      </c>
      <c r="V22" s="35">
        <f t="shared" si="7"/>
        <v>302393.30024813896</v>
      </c>
      <c r="W22" s="35">
        <f t="shared" si="8"/>
        <v>1436.5130710795679</v>
      </c>
      <c r="X22" s="35">
        <f t="shared" si="9"/>
        <v>2208.0452537153574</v>
      </c>
    </row>
    <row r="23" spans="1:24">
      <c r="A23" s="21" t="s">
        <v>434</v>
      </c>
      <c r="B23" s="42">
        <v>41.058999999999997</v>
      </c>
      <c r="C23" s="42">
        <v>8.2080000000000002</v>
      </c>
      <c r="D23" s="42">
        <v>50.302999999999997</v>
      </c>
      <c r="E23" s="42">
        <v>0.27700000000000002</v>
      </c>
      <c r="F23" s="42">
        <v>5.0999999999999997E-2</v>
      </c>
      <c r="G23" s="42">
        <v>5.0000000000000001E-3</v>
      </c>
      <c r="H23" s="42">
        <v>0.15</v>
      </c>
      <c r="I23" s="42">
        <v>3.1E-2</v>
      </c>
      <c r="J23" s="42">
        <v>0.19800000000000001</v>
      </c>
      <c r="K23" s="42">
        <v>1.4E-2</v>
      </c>
      <c r="L23" s="42">
        <v>100.29600000000001</v>
      </c>
      <c r="M23" s="2">
        <f t="shared" si="10"/>
        <v>91.611448729623902</v>
      </c>
      <c r="N23" s="35">
        <f t="shared" si="0"/>
        <v>2185.5489853514318</v>
      </c>
      <c r="O23" s="35">
        <f t="shared" si="1"/>
        <v>1161.6859317733295</v>
      </c>
      <c r="P23" s="35">
        <v>105</v>
      </c>
      <c r="Q23" s="35">
        <f t="shared" si="2"/>
        <v>191900.25299600532</v>
      </c>
      <c r="R23" s="35">
        <f t="shared" si="3"/>
        <v>74.09180070615929</v>
      </c>
      <c r="S23" s="35">
        <f t="shared" si="4"/>
        <v>348.94348312388968</v>
      </c>
      <c r="T23" s="35">
        <f t="shared" si="5"/>
        <v>63799.376391982179</v>
      </c>
      <c r="U23" s="35">
        <f t="shared" si="6"/>
        <v>1161.6859317733297</v>
      </c>
      <c r="V23" s="35">
        <f t="shared" si="7"/>
        <v>303315.85607940448</v>
      </c>
      <c r="W23" s="35">
        <f t="shared" si="8"/>
        <v>1415.0725774813654</v>
      </c>
      <c r="X23" s="35">
        <f t="shared" si="9"/>
        <v>2176.6140045521493</v>
      </c>
    </row>
    <row r="24" spans="1:24">
      <c r="A24" s="21" t="s">
        <v>433</v>
      </c>
      <c r="B24" s="42">
        <v>41.753</v>
      </c>
      <c r="C24" s="42">
        <v>8.077</v>
      </c>
      <c r="D24" s="42">
        <v>49.923999999999999</v>
      </c>
      <c r="E24" s="42">
        <v>0.25600000000000001</v>
      </c>
      <c r="F24" s="42">
        <v>0.05</v>
      </c>
      <c r="G24" s="42">
        <v>3.0000000000000001E-3</v>
      </c>
      <c r="H24" s="42">
        <v>0.14899999999999999</v>
      </c>
      <c r="I24" s="42">
        <v>2.9000000000000001E-2</v>
      </c>
      <c r="J24" s="42">
        <v>0.2</v>
      </c>
      <c r="K24" s="42">
        <v>1.6E-2</v>
      </c>
      <c r="L24" s="42">
        <v>100.45699999999999</v>
      </c>
      <c r="M24" s="2">
        <f t="shared" si="10"/>
        <v>91.676737195793621</v>
      </c>
      <c r="N24" s="35">
        <f t="shared" si="0"/>
        <v>2019.8575460287595</v>
      </c>
      <c r="O24" s="35">
        <f t="shared" si="1"/>
        <v>1153.9413588948407</v>
      </c>
      <c r="P24" s="35">
        <v>115</v>
      </c>
      <c r="Q24" s="35">
        <f t="shared" si="2"/>
        <v>195143.84820239682</v>
      </c>
      <c r="R24" s="35">
        <f t="shared" si="3"/>
        <v>84.676343664182042</v>
      </c>
      <c r="S24" s="35">
        <f t="shared" si="4"/>
        <v>342.10145404302915</v>
      </c>
      <c r="T24" s="35">
        <f t="shared" si="5"/>
        <v>62781.13585746102</v>
      </c>
      <c r="U24" s="35">
        <f t="shared" si="6"/>
        <v>1153.9413588948407</v>
      </c>
      <c r="V24" s="35">
        <f t="shared" si="7"/>
        <v>301030.57071960298</v>
      </c>
      <c r="W24" s="35">
        <f t="shared" si="8"/>
        <v>1429.3662398801671</v>
      </c>
      <c r="X24" s="35">
        <f t="shared" si="9"/>
        <v>2011.5999464453073</v>
      </c>
    </row>
    <row r="25" spans="1:24">
      <c r="A25" s="21" t="s">
        <v>432</v>
      </c>
      <c r="B25" s="42">
        <v>40.81</v>
      </c>
      <c r="C25" s="42">
        <v>8.0310000000000006</v>
      </c>
      <c r="D25" s="42">
        <v>50.338999999999999</v>
      </c>
      <c r="E25" s="42">
        <v>0.28399999999999997</v>
      </c>
      <c r="F25" s="42">
        <v>5.1999999999999998E-2</v>
      </c>
      <c r="G25" s="42">
        <v>3.0000000000000001E-3</v>
      </c>
      <c r="H25" s="42">
        <v>0.14899999999999999</v>
      </c>
      <c r="I25" s="42">
        <v>3.3000000000000002E-2</v>
      </c>
      <c r="J25" s="42">
        <v>0.20100000000000001</v>
      </c>
      <c r="K25" s="42">
        <v>1.4999999999999999E-2</v>
      </c>
      <c r="L25" s="42">
        <v>99.917000000000002</v>
      </c>
      <c r="M25" s="2">
        <f t="shared" si="10"/>
        <v>91.782865330970466</v>
      </c>
      <c r="N25" s="35">
        <f t="shared" si="0"/>
        <v>2240.779465125655</v>
      </c>
      <c r="O25" s="35">
        <f t="shared" si="1"/>
        <v>1153.9413588948407</v>
      </c>
      <c r="P25" s="35">
        <v>125</v>
      </c>
      <c r="Q25" s="35">
        <f t="shared" si="2"/>
        <v>190736.4846870839</v>
      </c>
      <c r="R25" s="35">
        <f t="shared" si="3"/>
        <v>79.384072185170666</v>
      </c>
      <c r="S25" s="35">
        <f t="shared" si="4"/>
        <v>355.78551220475026</v>
      </c>
      <c r="T25" s="35">
        <f t="shared" si="5"/>
        <v>62423.58574610245</v>
      </c>
      <c r="U25" s="35">
        <f t="shared" si="6"/>
        <v>1153.9413588948407</v>
      </c>
      <c r="V25" s="35">
        <f t="shared" si="7"/>
        <v>303532.92803970224</v>
      </c>
      <c r="W25" s="35">
        <f t="shared" si="8"/>
        <v>1436.5130710795679</v>
      </c>
      <c r="X25" s="35">
        <f t="shared" si="9"/>
        <v>2231.6186905877626</v>
      </c>
    </row>
    <row r="26" spans="1:24">
      <c r="A26" s="21" t="s">
        <v>431</v>
      </c>
      <c r="B26" s="42">
        <v>41.003</v>
      </c>
      <c r="C26" s="42">
        <v>8.2850000000000001</v>
      </c>
      <c r="D26" s="42">
        <v>50.826000000000001</v>
      </c>
      <c r="E26" s="42">
        <v>0.28100000000000003</v>
      </c>
      <c r="F26" s="42">
        <v>5.0999999999999997E-2</v>
      </c>
      <c r="G26" s="42">
        <v>2E-3</v>
      </c>
      <c r="H26" s="42">
        <v>0.152</v>
      </c>
      <c r="I26" s="42">
        <v>0.03</v>
      </c>
      <c r="J26" s="42">
        <v>0.19600000000000001</v>
      </c>
      <c r="K26" s="42">
        <v>1.4E-2</v>
      </c>
      <c r="L26" s="42">
        <v>100.84</v>
      </c>
      <c r="M26" s="2">
        <f t="shared" si="10"/>
        <v>91.619176129211283</v>
      </c>
      <c r="N26" s="35">
        <f t="shared" si="0"/>
        <v>2217.1092595081313</v>
      </c>
      <c r="O26" s="35">
        <f t="shared" si="1"/>
        <v>1177.1750775303071</v>
      </c>
      <c r="P26" s="35">
        <v>135</v>
      </c>
      <c r="Q26" s="35">
        <f t="shared" si="2"/>
        <v>191638.52197070574</v>
      </c>
      <c r="R26" s="35">
        <f t="shared" si="3"/>
        <v>74.09180070615929</v>
      </c>
      <c r="S26" s="35">
        <f t="shared" si="4"/>
        <v>348.94348312388968</v>
      </c>
      <c r="T26" s="35">
        <f t="shared" si="5"/>
        <v>64397.884187082404</v>
      </c>
      <c r="U26" s="35">
        <f t="shared" si="6"/>
        <v>1177.1750775303074</v>
      </c>
      <c r="V26" s="35">
        <f t="shared" si="7"/>
        <v>306469.42928039702</v>
      </c>
      <c r="W26" s="35">
        <f t="shared" si="8"/>
        <v>1400.7789150825638</v>
      </c>
      <c r="X26" s="35">
        <f t="shared" si="9"/>
        <v>2208.0452537153574</v>
      </c>
    </row>
    <row r="27" spans="1:24">
      <c r="A27" s="21" t="s">
        <v>430</v>
      </c>
      <c r="B27" s="42">
        <v>40.954000000000001</v>
      </c>
      <c r="C27" s="42">
        <v>8.266</v>
      </c>
      <c r="D27" s="42">
        <v>50.46</v>
      </c>
      <c r="E27" s="42">
        <v>0.26800000000000002</v>
      </c>
      <c r="F27" s="42">
        <v>5.7000000000000002E-2</v>
      </c>
      <c r="G27" s="42">
        <v>2E-3</v>
      </c>
      <c r="H27" s="42">
        <v>0.153</v>
      </c>
      <c r="I27" s="42">
        <v>2.9000000000000001E-2</v>
      </c>
      <c r="J27" s="42">
        <v>0.19500000000000001</v>
      </c>
      <c r="K27" s="42">
        <v>1.6E-2</v>
      </c>
      <c r="L27" s="42">
        <v>100.4</v>
      </c>
      <c r="M27" s="2">
        <f t="shared" si="10"/>
        <v>91.58123473926473</v>
      </c>
      <c r="N27" s="35">
        <f t="shared" si="0"/>
        <v>2114.5383684988578</v>
      </c>
      <c r="O27" s="35">
        <f t="shared" si="1"/>
        <v>1184.9196504087961</v>
      </c>
      <c r="P27" s="35">
        <v>145</v>
      </c>
      <c r="Q27" s="35">
        <f t="shared" si="2"/>
        <v>191409.50732356857</v>
      </c>
      <c r="R27" s="35">
        <f t="shared" si="3"/>
        <v>84.676343664182042</v>
      </c>
      <c r="S27" s="35">
        <f t="shared" si="4"/>
        <v>389.99565760905324</v>
      </c>
      <c r="T27" s="35">
        <f t="shared" si="5"/>
        <v>64250.200445434304</v>
      </c>
      <c r="U27" s="35">
        <f t="shared" si="6"/>
        <v>1184.9196504087961</v>
      </c>
      <c r="V27" s="35">
        <f t="shared" si="7"/>
        <v>304262.53101736977</v>
      </c>
      <c r="W27" s="35">
        <f t="shared" si="8"/>
        <v>1393.632083883163</v>
      </c>
      <c r="X27" s="35">
        <f t="shared" si="9"/>
        <v>2105.8936939349314</v>
      </c>
    </row>
    <row r="28" spans="1:24">
      <c r="A28" s="21" t="s">
        <v>429</v>
      </c>
      <c r="B28" s="42">
        <v>40.92</v>
      </c>
      <c r="C28" s="42">
        <v>8.3030000000000008</v>
      </c>
      <c r="D28" s="42">
        <v>50.38</v>
      </c>
      <c r="E28" s="42">
        <v>0.28999999999999998</v>
      </c>
      <c r="F28" s="42">
        <v>5.0999999999999997E-2</v>
      </c>
      <c r="G28" s="42">
        <v>1E-3</v>
      </c>
      <c r="H28" s="42">
        <v>0.14899999999999999</v>
      </c>
      <c r="I28" s="42">
        <v>3.2000000000000001E-2</v>
      </c>
      <c r="J28" s="42">
        <v>0.19500000000000001</v>
      </c>
      <c r="K28" s="42">
        <v>1.6E-2</v>
      </c>
      <c r="L28" s="42">
        <v>100.337</v>
      </c>
      <c r="M28" s="2">
        <f t="shared" si="10"/>
        <v>91.534449590443984</v>
      </c>
      <c r="N28" s="35">
        <f t="shared" si="0"/>
        <v>2288.1198763607044</v>
      </c>
      <c r="O28" s="35">
        <f t="shared" si="1"/>
        <v>1153.9413588948407</v>
      </c>
      <c r="P28" s="35">
        <v>155</v>
      </c>
      <c r="Q28" s="35">
        <f t="shared" si="2"/>
        <v>191250.59920106526</v>
      </c>
      <c r="R28" s="35">
        <f t="shared" si="3"/>
        <v>84.676343664182042</v>
      </c>
      <c r="S28" s="35">
        <f t="shared" si="4"/>
        <v>348.94348312388968</v>
      </c>
      <c r="T28" s="35">
        <f t="shared" si="5"/>
        <v>64537.79510022272</v>
      </c>
      <c r="U28" s="35">
        <f t="shared" si="6"/>
        <v>1153.9413588948407</v>
      </c>
      <c r="V28" s="35">
        <f t="shared" si="7"/>
        <v>303780.1488833747</v>
      </c>
      <c r="W28" s="35">
        <f t="shared" si="8"/>
        <v>1393.632083883163</v>
      </c>
      <c r="X28" s="35">
        <f t="shared" si="9"/>
        <v>2278.7655643325747</v>
      </c>
    </row>
    <row r="29" spans="1:24">
      <c r="A29" s="21" t="s">
        <v>428</v>
      </c>
      <c r="B29" s="42">
        <v>41.000999999999998</v>
      </c>
      <c r="C29" s="42">
        <v>8.2370000000000001</v>
      </c>
      <c r="D29" s="42">
        <v>50.351999999999997</v>
      </c>
      <c r="E29" s="42">
        <v>0.28999999999999998</v>
      </c>
      <c r="F29" s="42">
        <v>5.1999999999999998E-2</v>
      </c>
      <c r="G29" s="42">
        <v>0</v>
      </c>
      <c r="H29" s="42">
        <v>0.15</v>
      </c>
      <c r="I29" s="42">
        <v>2.9000000000000001E-2</v>
      </c>
      <c r="J29" s="42">
        <v>0.19800000000000001</v>
      </c>
      <c r="K29" s="42">
        <v>1.7999999999999999E-2</v>
      </c>
      <c r="L29" s="42">
        <v>100.327</v>
      </c>
      <c r="M29" s="2">
        <f t="shared" si="10"/>
        <v>91.591806170709276</v>
      </c>
      <c r="N29" s="35">
        <f t="shared" si="0"/>
        <v>2288.1198763607044</v>
      </c>
      <c r="O29" s="35">
        <f t="shared" si="1"/>
        <v>1161.6859317733295</v>
      </c>
      <c r="P29" s="35">
        <v>165</v>
      </c>
      <c r="Q29" s="35">
        <f t="shared" si="2"/>
        <v>191629.17443408788</v>
      </c>
      <c r="R29" s="35">
        <f t="shared" si="3"/>
        <v>95.260886622204779</v>
      </c>
      <c r="S29" s="35">
        <f t="shared" si="4"/>
        <v>355.78551220475026</v>
      </c>
      <c r="T29" s="35">
        <f t="shared" si="5"/>
        <v>64024.788418708238</v>
      </c>
      <c r="U29" s="35">
        <f t="shared" si="6"/>
        <v>1161.6859317733297</v>
      </c>
      <c r="V29" s="35">
        <f t="shared" si="7"/>
        <v>303611.31513647642</v>
      </c>
      <c r="W29" s="35">
        <f t="shared" si="8"/>
        <v>1415.0725774813654</v>
      </c>
      <c r="X29" s="35">
        <f t="shared" si="9"/>
        <v>2278.7655643325747</v>
      </c>
    </row>
    <row r="30" spans="1:24">
      <c r="A30" s="21" t="s">
        <v>427</v>
      </c>
      <c r="B30" s="42">
        <v>40.956000000000003</v>
      </c>
      <c r="C30" s="42">
        <v>8.0050000000000008</v>
      </c>
      <c r="D30" s="42">
        <v>50.424999999999997</v>
      </c>
      <c r="E30" s="42">
        <v>0.29399999999999998</v>
      </c>
      <c r="F30" s="42">
        <v>5.6000000000000001E-2</v>
      </c>
      <c r="G30" s="42">
        <v>4.0000000000000001E-3</v>
      </c>
      <c r="H30" s="42">
        <v>0.151</v>
      </c>
      <c r="I30" s="42">
        <v>0.03</v>
      </c>
      <c r="J30" s="42">
        <v>0.19500000000000001</v>
      </c>
      <c r="K30" s="42">
        <v>1.6E-2</v>
      </c>
      <c r="L30" s="42">
        <v>100.13200000000001</v>
      </c>
      <c r="M30" s="2">
        <f t="shared" si="10"/>
        <v>91.820118204991161</v>
      </c>
      <c r="N30" s="35">
        <f t="shared" si="0"/>
        <v>2319.6801505174035</v>
      </c>
      <c r="O30" s="35">
        <f t="shared" si="1"/>
        <v>1169.4305046518184</v>
      </c>
      <c r="P30" s="35">
        <v>175</v>
      </c>
      <c r="Q30" s="35">
        <f t="shared" si="2"/>
        <v>191418.85486018643</v>
      </c>
      <c r="R30" s="35">
        <f t="shared" si="3"/>
        <v>84.676343664182042</v>
      </c>
      <c r="S30" s="35">
        <f t="shared" si="4"/>
        <v>383.15362852819266</v>
      </c>
      <c r="T30" s="35">
        <f t="shared" si="5"/>
        <v>62221.492204899776</v>
      </c>
      <c r="U30" s="35">
        <f t="shared" si="6"/>
        <v>1169.4305046518184</v>
      </c>
      <c r="V30" s="35">
        <f t="shared" si="7"/>
        <v>304051.48883374693</v>
      </c>
      <c r="W30" s="35">
        <f t="shared" si="8"/>
        <v>1393.632083883163</v>
      </c>
      <c r="X30" s="35">
        <f t="shared" si="9"/>
        <v>2310.1968134957824</v>
      </c>
    </row>
    <row r="31" spans="1:24">
      <c r="A31" s="21" t="s">
        <v>426</v>
      </c>
      <c r="B31" s="42">
        <v>41.139000000000003</v>
      </c>
      <c r="C31" s="42">
        <v>8.3160000000000007</v>
      </c>
      <c r="D31" s="42">
        <v>50.281999999999996</v>
      </c>
      <c r="E31" s="42">
        <v>0.29299999999999998</v>
      </c>
      <c r="F31" s="42">
        <v>5.6000000000000001E-2</v>
      </c>
      <c r="G31" s="42">
        <v>0</v>
      </c>
      <c r="H31" s="42">
        <v>0.152</v>
      </c>
      <c r="I31" s="42">
        <v>2.9000000000000001E-2</v>
      </c>
      <c r="J31" s="42">
        <v>0.19500000000000001</v>
      </c>
      <c r="K31" s="42">
        <v>1.6E-2</v>
      </c>
      <c r="L31" s="42">
        <v>100.47799999999999</v>
      </c>
      <c r="M31" s="2">
        <f t="shared" si="10"/>
        <v>91.507198965998214</v>
      </c>
      <c r="N31" s="35">
        <f t="shared" si="0"/>
        <v>2311.790081978229</v>
      </c>
      <c r="O31" s="35">
        <f t="shared" si="1"/>
        <v>1177.1750775303071</v>
      </c>
      <c r="P31" s="35">
        <v>185</v>
      </c>
      <c r="Q31" s="35">
        <f t="shared" si="2"/>
        <v>192274.15446071906</v>
      </c>
      <c r="R31" s="35">
        <f t="shared" si="3"/>
        <v>84.676343664182042</v>
      </c>
      <c r="S31" s="35">
        <f t="shared" si="4"/>
        <v>383.15362852819266</v>
      </c>
      <c r="T31" s="35">
        <f t="shared" si="5"/>
        <v>64638.841870824057</v>
      </c>
      <c r="U31" s="35">
        <f t="shared" si="6"/>
        <v>1177.1750775303074</v>
      </c>
      <c r="V31" s="35">
        <f t="shared" si="7"/>
        <v>303189.23076923081</v>
      </c>
      <c r="W31" s="35">
        <f t="shared" si="8"/>
        <v>1393.632083883163</v>
      </c>
      <c r="X31" s="35">
        <f t="shared" si="9"/>
        <v>2302.3390012049804</v>
      </c>
    </row>
    <row r="32" spans="1:24">
      <c r="A32" s="21" t="s">
        <v>425</v>
      </c>
      <c r="B32" s="42">
        <v>41.145000000000003</v>
      </c>
      <c r="C32" s="42">
        <v>8.1950000000000003</v>
      </c>
      <c r="D32" s="42">
        <v>50.226999999999997</v>
      </c>
      <c r="E32" s="42">
        <v>0.29199999999999998</v>
      </c>
      <c r="F32" s="42">
        <v>5.2999999999999999E-2</v>
      </c>
      <c r="G32" s="42">
        <v>2E-3</v>
      </c>
      <c r="H32" s="42">
        <v>0.14599999999999999</v>
      </c>
      <c r="I32" s="42">
        <v>0.03</v>
      </c>
      <c r="J32" s="42">
        <v>0.193</v>
      </c>
      <c r="K32" s="42">
        <v>1.7000000000000001E-2</v>
      </c>
      <c r="L32" s="42">
        <v>100.3</v>
      </c>
      <c r="M32" s="2">
        <f t="shared" si="10"/>
        <v>91.612010395883345</v>
      </c>
      <c r="N32" s="35">
        <f t="shared" si="0"/>
        <v>2303.900013439054</v>
      </c>
      <c r="O32" s="35">
        <f t="shared" si="1"/>
        <v>1130.7076402593741</v>
      </c>
      <c r="P32" s="35">
        <v>195</v>
      </c>
      <c r="Q32" s="35">
        <f t="shared" si="2"/>
        <v>192302.19707057258</v>
      </c>
      <c r="R32" s="35">
        <f t="shared" si="3"/>
        <v>89.968615143193418</v>
      </c>
      <c r="S32" s="35">
        <f t="shared" si="4"/>
        <v>362.6275412856109</v>
      </c>
      <c r="T32" s="35">
        <f t="shared" si="5"/>
        <v>63698.329621380843</v>
      </c>
      <c r="U32" s="35">
        <f t="shared" si="6"/>
        <v>1130.7076402593741</v>
      </c>
      <c r="V32" s="35">
        <f t="shared" si="7"/>
        <v>302857.59305210918</v>
      </c>
      <c r="W32" s="35">
        <f t="shared" si="8"/>
        <v>1379.3384214843611</v>
      </c>
      <c r="X32" s="35">
        <f t="shared" si="9"/>
        <v>2294.4811889141783</v>
      </c>
    </row>
    <row r="33" spans="1:24">
      <c r="A33" s="21" t="s">
        <v>752</v>
      </c>
      <c r="B33" s="42">
        <v>41.145000000000003</v>
      </c>
      <c r="C33" s="42">
        <v>8.1950000000000003</v>
      </c>
      <c r="D33" s="42">
        <v>50.226999999999997</v>
      </c>
      <c r="E33" s="42">
        <v>0.29199999999999998</v>
      </c>
      <c r="F33" s="42">
        <v>5.2999999999999999E-2</v>
      </c>
      <c r="G33" s="42">
        <v>2E-3</v>
      </c>
      <c r="H33" s="42">
        <v>0.14599999999999999</v>
      </c>
      <c r="I33" s="42">
        <v>0.03</v>
      </c>
      <c r="J33" s="42">
        <v>0.193</v>
      </c>
      <c r="K33" s="42">
        <v>1.7000000000000001E-2</v>
      </c>
      <c r="L33" s="42">
        <v>100.3</v>
      </c>
      <c r="M33" s="2">
        <f t="shared" si="10"/>
        <v>91.612010395883345</v>
      </c>
      <c r="N33" s="35">
        <f t="shared" si="0"/>
        <v>2303.900013439054</v>
      </c>
      <c r="O33" s="35">
        <f t="shared" si="1"/>
        <v>1130.7076402593741</v>
      </c>
      <c r="P33" s="35">
        <v>205</v>
      </c>
      <c r="Q33" s="35">
        <f t="shared" si="2"/>
        <v>192302.19707057258</v>
      </c>
      <c r="R33" s="35">
        <f t="shared" si="3"/>
        <v>89.968615143193418</v>
      </c>
      <c r="S33" s="35">
        <f t="shared" si="4"/>
        <v>362.6275412856109</v>
      </c>
      <c r="T33" s="35">
        <f t="shared" si="5"/>
        <v>63698.329621380843</v>
      </c>
      <c r="U33" s="35">
        <f t="shared" si="6"/>
        <v>1130.7076402593741</v>
      </c>
      <c r="V33" s="35">
        <f t="shared" si="7"/>
        <v>302857.59305210918</v>
      </c>
      <c r="W33" s="35">
        <f t="shared" si="8"/>
        <v>1379.3384214843611</v>
      </c>
      <c r="X33" s="35">
        <f t="shared" si="9"/>
        <v>2294.4811889141783</v>
      </c>
    </row>
    <row r="34" spans="1:24">
      <c r="A34" s="21" t="s">
        <v>751</v>
      </c>
      <c r="B34" s="42">
        <v>41.073999999999998</v>
      </c>
      <c r="C34" s="42">
        <v>8.2680000000000007</v>
      </c>
      <c r="D34" s="42">
        <v>50.316000000000003</v>
      </c>
      <c r="E34" s="42">
        <v>0.29499999999999998</v>
      </c>
      <c r="F34" s="42">
        <v>5.3999999999999999E-2</v>
      </c>
      <c r="G34" s="42">
        <v>0</v>
      </c>
      <c r="H34" s="42">
        <v>0.14399999999999999</v>
      </c>
      <c r="I34" s="42">
        <v>0.03</v>
      </c>
      <c r="J34" s="42">
        <v>0.192</v>
      </c>
      <c r="K34" s="42">
        <v>1.7999999999999999E-2</v>
      </c>
      <c r="L34" s="42">
        <v>100.39100000000001</v>
      </c>
      <c r="M34" s="2">
        <f t="shared" si="10"/>
        <v>91.557304806390746</v>
      </c>
      <c r="N34" s="35">
        <f t="shared" si="0"/>
        <v>2327.5702190565785</v>
      </c>
      <c r="O34" s="35">
        <f t="shared" si="1"/>
        <v>1115.2184945023964</v>
      </c>
      <c r="P34" s="35">
        <v>215</v>
      </c>
      <c r="Q34" s="35">
        <f t="shared" si="2"/>
        <v>191970.35952063915</v>
      </c>
      <c r="R34" s="35">
        <f t="shared" si="3"/>
        <v>95.260886622204779</v>
      </c>
      <c r="S34" s="35">
        <f t="shared" si="4"/>
        <v>369.46957036647143</v>
      </c>
      <c r="T34" s="35">
        <f t="shared" si="5"/>
        <v>64265.746102449892</v>
      </c>
      <c r="U34" s="35">
        <f t="shared" si="6"/>
        <v>1115.2184945023962</v>
      </c>
      <c r="V34" s="35">
        <f t="shared" si="7"/>
        <v>303394.24317617866</v>
      </c>
      <c r="W34" s="35">
        <f t="shared" si="8"/>
        <v>1372.1915902849603</v>
      </c>
      <c r="X34" s="35">
        <f t="shared" si="9"/>
        <v>2318.0546257865844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6836-30DF-458B-83A6-4429E109C2FC}">
  <dimension ref="A1:Y34"/>
  <sheetViews>
    <sheetView workbookViewId="0">
      <selection activeCell="B2" sqref="B2:K2"/>
    </sheetView>
  </sheetViews>
  <sheetFormatPr defaultColWidth="9" defaultRowHeight="13.8"/>
  <cols>
    <col min="1" max="1" width="9" style="20"/>
    <col min="2" max="12" width="9.109375" style="20" bestFit="1" customWidth="1"/>
    <col min="13" max="13" width="10.21875" style="2" bestFit="1" customWidth="1"/>
    <col min="14" max="14" width="8" style="2" bestFit="1" customWidth="1"/>
    <col min="15" max="15" width="8.44140625" style="2" bestFit="1" customWidth="1"/>
    <col min="16" max="16" width="9.109375" style="20" bestFit="1" customWidth="1"/>
    <col min="17" max="17" width="9.6640625" style="36" bestFit="1" customWidth="1"/>
    <col min="18" max="21" width="9.109375" style="2" bestFit="1" customWidth="1"/>
    <col min="22" max="22" width="9.44140625" style="2" bestFit="1" customWidth="1"/>
    <col min="23" max="24" width="9.109375" style="2" bestFit="1" customWidth="1"/>
    <col min="25" max="16384" width="9" style="20"/>
  </cols>
  <sheetData>
    <row r="1" spans="1:25">
      <c r="A1" s="20" t="s">
        <v>456</v>
      </c>
      <c r="M1" s="6"/>
      <c r="N1" s="6"/>
      <c r="O1" s="6"/>
      <c r="P1" s="6"/>
      <c r="R1" s="6"/>
      <c r="S1" s="6"/>
      <c r="T1" s="6"/>
      <c r="U1" s="6"/>
      <c r="V1" s="6"/>
      <c r="W1" s="6"/>
      <c r="X1" s="6"/>
      <c r="Y1" s="6"/>
    </row>
    <row r="2" spans="1:25" ht="16.2">
      <c r="A2" s="20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0" t="s">
        <v>1</v>
      </c>
      <c r="M2" s="2" t="s">
        <v>786</v>
      </c>
      <c r="N2" s="2" t="s">
        <v>0</v>
      </c>
      <c r="O2" s="2" t="s">
        <v>57</v>
      </c>
      <c r="P2" s="2" t="s">
        <v>140</v>
      </c>
      <c r="Q2" s="36" t="s">
        <v>332</v>
      </c>
      <c r="R2" s="6" t="s">
        <v>333</v>
      </c>
      <c r="S2" s="6" t="s">
        <v>334</v>
      </c>
      <c r="T2" s="6" t="s">
        <v>335</v>
      </c>
      <c r="U2" s="6" t="s">
        <v>336</v>
      </c>
      <c r="V2" s="6" t="s">
        <v>337</v>
      </c>
      <c r="W2" s="6" t="s">
        <v>338</v>
      </c>
      <c r="X2" s="6" t="s">
        <v>339</v>
      </c>
      <c r="Y2" s="2"/>
    </row>
    <row r="3" spans="1:25">
      <c r="A3" s="20" t="s">
        <v>484</v>
      </c>
      <c r="B3" s="44">
        <v>39.786000000000001</v>
      </c>
      <c r="C3" s="44">
        <v>12.644</v>
      </c>
      <c r="D3" s="44">
        <v>46.744999999999997</v>
      </c>
      <c r="E3" s="44">
        <v>0.13900000000000001</v>
      </c>
      <c r="F3" s="44">
        <v>3.2000000000000001E-2</v>
      </c>
      <c r="G3" s="44">
        <v>0</v>
      </c>
      <c r="H3" s="44">
        <v>0.249</v>
      </c>
      <c r="I3" s="44">
        <v>4.2000000000000003E-2</v>
      </c>
      <c r="J3" s="44">
        <v>0.31</v>
      </c>
      <c r="K3" s="44">
        <v>2.1000000000000001E-2</v>
      </c>
      <c r="L3" s="44">
        <f>SUM(B3:K3)</f>
        <v>99.967999999999989</v>
      </c>
      <c r="M3" s="2">
        <f>(D3/40.32)*100/((D3/40.32)+(C3/71.85))</f>
        <v>86.821384660806686</v>
      </c>
      <c r="N3" s="36">
        <f t="shared" ref="N3:N31" si="0">E3*10000/74.41*58.71</f>
        <v>1096.7195269453034</v>
      </c>
      <c r="O3" s="36">
        <f t="shared" ref="O3:O31" si="1">H3*10000/70.94*54.94</f>
        <v>1928.3986467437269</v>
      </c>
      <c r="P3" s="37">
        <v>0</v>
      </c>
      <c r="Q3" s="36">
        <f>10000*28.08*B3/(60.08)</f>
        <v>185950.54593874834</v>
      </c>
      <c r="R3" s="36">
        <f t="shared" ref="R3:R31" si="2">2*26.98*10000*K3/101.96</f>
        <v>111.13770105923892</v>
      </c>
      <c r="S3" s="36">
        <f t="shared" ref="S3:S31" si="3">2*51.996*10000*F3/151.99</f>
        <v>218.94493058753866</v>
      </c>
      <c r="T3" s="36">
        <f t="shared" ref="T3:T31" si="4">55.84*10000*C3/71.84</f>
        <v>98279.643652561237</v>
      </c>
      <c r="U3" s="36">
        <f t="shared" ref="U3:U31" si="5">54.94*10000*H3/70.94</f>
        <v>1928.3986467437273</v>
      </c>
      <c r="V3" s="36">
        <f t="shared" ref="V3:V31" si="6">24.3*10000*D3/40.3</f>
        <v>281861.91066997522</v>
      </c>
      <c r="W3" s="36">
        <f t="shared" ref="W3:W31" si="7">40.078*10000*J3/56.078</f>
        <v>2215.5176718142588</v>
      </c>
      <c r="X3" s="36">
        <f t="shared" ref="X3:X31" si="8">58.69*10000*E3/74.69</f>
        <v>1092.2359084214756</v>
      </c>
      <c r="Y3" s="37"/>
    </row>
    <row r="4" spans="1:25">
      <c r="A4" s="20" t="s">
        <v>483</v>
      </c>
      <c r="B4" s="44">
        <v>40.088999999999999</v>
      </c>
      <c r="C4" s="44">
        <v>12.163</v>
      </c>
      <c r="D4" s="44">
        <v>47.100999999999999</v>
      </c>
      <c r="E4" s="44">
        <v>0.155</v>
      </c>
      <c r="F4" s="44">
        <v>3.4000000000000002E-2</v>
      </c>
      <c r="G4" s="44">
        <v>0</v>
      </c>
      <c r="H4" s="44">
        <v>0.23599999999999999</v>
      </c>
      <c r="I4" s="44">
        <v>4.2000000000000003E-2</v>
      </c>
      <c r="J4" s="44">
        <v>0.28199999999999997</v>
      </c>
      <c r="K4" s="44">
        <v>0.02</v>
      </c>
      <c r="L4" s="44">
        <f t="shared" ref="L4:L31" si="9">SUM(B4:K4)</f>
        <v>100.122</v>
      </c>
      <c r="M4" s="2">
        <f t="shared" ref="M4:M31" si="10">(D4/40.32)*100/((D4/40.32)+(C4/71.85))</f>
        <v>87.342957882199627</v>
      </c>
      <c r="N4" s="36">
        <f t="shared" si="0"/>
        <v>1222.9606235721005</v>
      </c>
      <c r="O4" s="36">
        <f t="shared" si="1"/>
        <v>1827.7191993233719</v>
      </c>
      <c r="P4" s="37">
        <v>5</v>
      </c>
      <c r="Q4" s="36">
        <f t="shared" ref="Q4:Q31" si="11">10000*28.08*B4/(60.08)</f>
        <v>187366.69773635152</v>
      </c>
      <c r="R4" s="36">
        <f t="shared" si="2"/>
        <v>105.84542958022755</v>
      </c>
      <c r="S4" s="36">
        <f t="shared" si="3"/>
        <v>232.62898874925983</v>
      </c>
      <c r="T4" s="36">
        <f t="shared" si="4"/>
        <v>94540.913140311808</v>
      </c>
      <c r="U4" s="36">
        <f t="shared" si="5"/>
        <v>1827.7191993233719</v>
      </c>
      <c r="V4" s="36">
        <f t="shared" si="6"/>
        <v>284008.51116625313</v>
      </c>
      <c r="W4" s="36">
        <f t="shared" si="7"/>
        <v>2015.4063982310354</v>
      </c>
      <c r="X4" s="36">
        <f t="shared" si="8"/>
        <v>1217.9609050743072</v>
      </c>
      <c r="Y4" s="37"/>
    </row>
    <row r="5" spans="1:25">
      <c r="A5" s="20" t="s">
        <v>482</v>
      </c>
      <c r="B5" s="44">
        <v>40.183</v>
      </c>
      <c r="C5" s="44">
        <v>11.760999999999999</v>
      </c>
      <c r="D5" s="44">
        <v>47.640999999999998</v>
      </c>
      <c r="E5" s="44">
        <v>0.16700000000000001</v>
      </c>
      <c r="F5" s="44">
        <v>3.5999999999999997E-2</v>
      </c>
      <c r="G5" s="44">
        <v>0</v>
      </c>
      <c r="H5" s="44">
        <v>0.23</v>
      </c>
      <c r="I5" s="44">
        <v>0.04</v>
      </c>
      <c r="J5" s="44">
        <v>0.27200000000000002</v>
      </c>
      <c r="K5" s="44">
        <v>0.02</v>
      </c>
      <c r="L5" s="44">
        <f t="shared" si="9"/>
        <v>100.35000000000002</v>
      </c>
      <c r="M5" s="2">
        <f t="shared" si="10"/>
        <v>87.83222878271998</v>
      </c>
      <c r="N5" s="36">
        <f t="shared" si="0"/>
        <v>1317.6414460421988</v>
      </c>
      <c r="O5" s="36">
        <f t="shared" si="1"/>
        <v>1781.2517620524388</v>
      </c>
      <c r="P5" s="37">
        <v>10</v>
      </c>
      <c r="Q5" s="36">
        <f t="shared" si="11"/>
        <v>187806.03195739017</v>
      </c>
      <c r="R5" s="36">
        <f t="shared" si="2"/>
        <v>105.84542958022755</v>
      </c>
      <c r="S5" s="36">
        <f t="shared" si="3"/>
        <v>246.31304691098094</v>
      </c>
      <c r="T5" s="36">
        <f t="shared" si="4"/>
        <v>91416.236080178162</v>
      </c>
      <c r="U5" s="36">
        <f t="shared" si="5"/>
        <v>1781.2517620524388</v>
      </c>
      <c r="V5" s="36">
        <f t="shared" si="6"/>
        <v>287264.59057071962</v>
      </c>
      <c r="W5" s="36">
        <f t="shared" si="7"/>
        <v>1943.9380862370272</v>
      </c>
      <c r="X5" s="36">
        <f t="shared" si="8"/>
        <v>1312.2546525639309</v>
      </c>
      <c r="Y5" s="37"/>
    </row>
    <row r="6" spans="1:25">
      <c r="A6" s="20" t="s">
        <v>481</v>
      </c>
      <c r="B6" s="44">
        <v>40.11</v>
      </c>
      <c r="C6" s="44">
        <v>11.34</v>
      </c>
      <c r="D6" s="44">
        <v>48.091000000000001</v>
      </c>
      <c r="E6" s="44">
        <v>0.184</v>
      </c>
      <c r="F6" s="44">
        <v>3.7999999999999999E-2</v>
      </c>
      <c r="G6" s="44">
        <v>0</v>
      </c>
      <c r="H6" s="44">
        <v>0.21199999999999999</v>
      </c>
      <c r="I6" s="44">
        <v>3.9E-2</v>
      </c>
      <c r="J6" s="44">
        <v>0.245</v>
      </c>
      <c r="K6" s="44">
        <v>1.7999999999999999E-2</v>
      </c>
      <c r="L6" s="44">
        <f t="shared" si="9"/>
        <v>100.277</v>
      </c>
      <c r="M6" s="2">
        <f t="shared" si="10"/>
        <v>88.313841463398262</v>
      </c>
      <c r="N6" s="36">
        <f t="shared" si="0"/>
        <v>1451.7726112081709</v>
      </c>
      <c r="O6" s="36">
        <f t="shared" si="1"/>
        <v>1641.8494502396391</v>
      </c>
      <c r="P6" s="37">
        <v>15</v>
      </c>
      <c r="Q6" s="36">
        <f t="shared" si="11"/>
        <v>187464.8468708389</v>
      </c>
      <c r="R6" s="36">
        <f t="shared" si="2"/>
        <v>95.260886622204779</v>
      </c>
      <c r="S6" s="36">
        <f t="shared" si="3"/>
        <v>259.99710507270214</v>
      </c>
      <c r="T6" s="36">
        <f t="shared" si="4"/>
        <v>88143.87527839643</v>
      </c>
      <c r="U6" s="36">
        <f t="shared" si="5"/>
        <v>1641.8494502396393</v>
      </c>
      <c r="V6" s="36">
        <f t="shared" si="6"/>
        <v>289977.99007444171</v>
      </c>
      <c r="W6" s="36">
        <f t="shared" si="7"/>
        <v>1750.9736438532045</v>
      </c>
      <c r="X6" s="36">
        <f t="shared" si="8"/>
        <v>1445.8374615075645</v>
      </c>
      <c r="Y6" s="37"/>
    </row>
    <row r="7" spans="1:25">
      <c r="A7" s="20" t="s">
        <v>480</v>
      </c>
      <c r="B7" s="44">
        <v>40.26</v>
      </c>
      <c r="C7" s="44">
        <v>10.882</v>
      </c>
      <c r="D7" s="44">
        <v>48.84</v>
      </c>
      <c r="E7" s="44">
        <v>0.20899999999999999</v>
      </c>
      <c r="F7" s="44">
        <v>4.1000000000000002E-2</v>
      </c>
      <c r="G7" s="44">
        <v>0</v>
      </c>
      <c r="H7" s="44">
        <v>0.193</v>
      </c>
      <c r="I7" s="44">
        <v>3.5999999999999997E-2</v>
      </c>
      <c r="J7" s="44">
        <v>0.23400000000000001</v>
      </c>
      <c r="K7" s="44">
        <v>1.7000000000000001E-2</v>
      </c>
      <c r="L7" s="44">
        <f t="shared" si="9"/>
        <v>100.71199999999999</v>
      </c>
      <c r="M7" s="2">
        <f t="shared" si="10"/>
        <v>88.886232297572761</v>
      </c>
      <c r="N7" s="36">
        <f t="shared" si="0"/>
        <v>1649.024324687542</v>
      </c>
      <c r="O7" s="36">
        <f t="shared" si="1"/>
        <v>1494.7025655483505</v>
      </c>
      <c r="P7" s="37">
        <v>20</v>
      </c>
      <c r="Q7" s="36">
        <f t="shared" si="11"/>
        <v>188165.9121171771</v>
      </c>
      <c r="R7" s="36">
        <f t="shared" si="2"/>
        <v>89.968615143193418</v>
      </c>
      <c r="S7" s="36">
        <f t="shared" si="3"/>
        <v>280.52319231528389</v>
      </c>
      <c r="T7" s="36">
        <f t="shared" si="4"/>
        <v>84583.919821826275</v>
      </c>
      <c r="U7" s="36">
        <f t="shared" si="5"/>
        <v>1494.7025655483508</v>
      </c>
      <c r="V7" s="36">
        <f t="shared" si="6"/>
        <v>294494.29280397022</v>
      </c>
      <c r="W7" s="36">
        <f t="shared" si="7"/>
        <v>1672.3585006597955</v>
      </c>
      <c r="X7" s="36">
        <f t="shared" si="8"/>
        <v>1642.2827687776141</v>
      </c>
      <c r="Y7" s="37"/>
    </row>
    <row r="8" spans="1:25">
      <c r="A8" s="20" t="s">
        <v>479</v>
      </c>
      <c r="B8" s="44">
        <v>40.286000000000001</v>
      </c>
      <c r="C8" s="44">
        <v>10.586</v>
      </c>
      <c r="D8" s="44">
        <v>48.429000000000002</v>
      </c>
      <c r="E8" s="44">
        <v>0.21299999999999999</v>
      </c>
      <c r="F8" s="44">
        <v>4.2999999999999997E-2</v>
      </c>
      <c r="G8" s="44">
        <v>5.0000000000000001E-3</v>
      </c>
      <c r="H8" s="44">
        <v>0.19700000000000001</v>
      </c>
      <c r="I8" s="44">
        <v>3.7999999999999999E-2</v>
      </c>
      <c r="J8" s="44">
        <v>0.23100000000000001</v>
      </c>
      <c r="K8" s="44">
        <v>2.4E-2</v>
      </c>
      <c r="L8" s="44">
        <f t="shared" si="9"/>
        <v>100.05199999999999</v>
      </c>
      <c r="M8" s="2">
        <f t="shared" si="10"/>
        <v>89.073778183178973</v>
      </c>
      <c r="N8" s="36">
        <f t="shared" si="0"/>
        <v>1680.5845988442413</v>
      </c>
      <c r="O8" s="36">
        <f t="shared" si="1"/>
        <v>1525.6808570623061</v>
      </c>
      <c r="P8" s="37">
        <v>25</v>
      </c>
      <c r="Q8" s="36">
        <f t="shared" si="11"/>
        <v>188287.43009320908</v>
      </c>
      <c r="R8" s="36">
        <f t="shared" si="2"/>
        <v>127.01451549627305</v>
      </c>
      <c r="S8" s="36">
        <f t="shared" si="3"/>
        <v>294.20725047700506</v>
      </c>
      <c r="T8" s="36">
        <f t="shared" si="4"/>
        <v>82283.162583518933</v>
      </c>
      <c r="U8" s="36">
        <f t="shared" si="5"/>
        <v>1525.6808570623064</v>
      </c>
      <c r="V8" s="36">
        <f t="shared" si="6"/>
        <v>292016.05459057074</v>
      </c>
      <c r="W8" s="36">
        <f t="shared" si="7"/>
        <v>1650.918007061593</v>
      </c>
      <c r="X8" s="36">
        <f t="shared" si="8"/>
        <v>1673.714017940822</v>
      </c>
      <c r="Y8" s="37"/>
    </row>
    <row r="9" spans="1:25">
      <c r="A9" s="20" t="s">
        <v>478</v>
      </c>
      <c r="B9" s="44">
        <v>40.466999999999999</v>
      </c>
      <c r="C9" s="44">
        <v>10.11</v>
      </c>
      <c r="D9" s="44">
        <v>48.695999999999998</v>
      </c>
      <c r="E9" s="44">
        <v>0.17799999999999999</v>
      </c>
      <c r="F9" s="44">
        <v>4.2000000000000003E-2</v>
      </c>
      <c r="G9" s="44">
        <v>0.17699999999999999</v>
      </c>
      <c r="H9" s="44">
        <v>0.17</v>
      </c>
      <c r="I9" s="44">
        <v>3.4000000000000002E-2</v>
      </c>
      <c r="J9" s="44">
        <v>0.30499999999999999</v>
      </c>
      <c r="K9" s="44">
        <v>0.19400000000000001</v>
      </c>
      <c r="L9" s="44">
        <f t="shared" si="9"/>
        <v>100.37300000000002</v>
      </c>
      <c r="M9" s="2">
        <f t="shared" si="10"/>
        <v>89.565053915546898</v>
      </c>
      <c r="N9" s="36">
        <f t="shared" si="0"/>
        <v>1404.4321999731219</v>
      </c>
      <c r="O9" s="36">
        <f t="shared" si="1"/>
        <v>1316.5773893431069</v>
      </c>
      <c r="P9" s="37">
        <v>30</v>
      </c>
      <c r="Q9" s="36">
        <f t="shared" si="11"/>
        <v>189133.38215712382</v>
      </c>
      <c r="R9" s="36">
        <f t="shared" si="2"/>
        <v>1026.7006669282073</v>
      </c>
      <c r="S9" s="36">
        <f t="shared" si="3"/>
        <v>287.36522139614448</v>
      </c>
      <c r="T9" s="36">
        <f t="shared" si="4"/>
        <v>78583.296213808455</v>
      </c>
      <c r="U9" s="36">
        <f t="shared" si="5"/>
        <v>1316.5773893431069</v>
      </c>
      <c r="V9" s="36">
        <f t="shared" si="6"/>
        <v>293626.00496277917</v>
      </c>
      <c r="W9" s="36">
        <f t="shared" si="7"/>
        <v>2179.7835158172547</v>
      </c>
      <c r="X9" s="36">
        <f t="shared" si="8"/>
        <v>1398.6905877627528</v>
      </c>
      <c r="Y9" s="37"/>
    </row>
    <row r="10" spans="1:25">
      <c r="A10" s="20" t="s">
        <v>477</v>
      </c>
      <c r="B10" s="44">
        <v>40.697000000000003</v>
      </c>
      <c r="C10" s="44">
        <v>10.16</v>
      </c>
      <c r="D10" s="44">
        <v>49.390999999999998</v>
      </c>
      <c r="E10" s="44">
        <v>0.22600000000000001</v>
      </c>
      <c r="F10" s="44">
        <v>4.8000000000000001E-2</v>
      </c>
      <c r="G10" s="44">
        <v>2.8000000000000001E-2</v>
      </c>
      <c r="H10" s="44">
        <v>0.17799999999999999</v>
      </c>
      <c r="I10" s="44">
        <v>3.5000000000000003E-2</v>
      </c>
      <c r="J10" s="44">
        <v>0.224</v>
      </c>
      <c r="K10" s="44">
        <v>3.5999999999999997E-2</v>
      </c>
      <c r="L10" s="44">
        <f t="shared" si="9"/>
        <v>101.023</v>
      </c>
      <c r="M10" s="2">
        <f t="shared" si="10"/>
        <v>89.651077101447612</v>
      </c>
      <c r="N10" s="36">
        <f t="shared" si="0"/>
        <v>1783.1554898535144</v>
      </c>
      <c r="O10" s="36">
        <f t="shared" si="1"/>
        <v>1378.5339723710179</v>
      </c>
      <c r="P10" s="37">
        <v>35</v>
      </c>
      <c r="Q10" s="36">
        <f t="shared" si="11"/>
        <v>190208.34886817579</v>
      </c>
      <c r="R10" s="36">
        <f t="shared" si="2"/>
        <v>190.52177324440956</v>
      </c>
      <c r="S10" s="36">
        <f t="shared" si="3"/>
        <v>328.41739588130798</v>
      </c>
      <c r="T10" s="36">
        <f t="shared" si="4"/>
        <v>78971.937639198208</v>
      </c>
      <c r="U10" s="36">
        <f t="shared" si="5"/>
        <v>1378.5339723710179</v>
      </c>
      <c r="V10" s="36">
        <f t="shared" si="6"/>
        <v>297816.69975186104</v>
      </c>
      <c r="W10" s="36">
        <f t="shared" si="7"/>
        <v>1600.890188665787</v>
      </c>
      <c r="X10" s="36">
        <f t="shared" si="8"/>
        <v>1775.8655777212477</v>
      </c>
      <c r="Y10" s="37"/>
    </row>
    <row r="11" spans="1:25">
      <c r="A11" s="20" t="s">
        <v>476</v>
      </c>
      <c r="B11" s="44">
        <v>40.256</v>
      </c>
      <c r="C11" s="44">
        <v>9.7010000000000005</v>
      </c>
      <c r="D11" s="44">
        <v>49.436</v>
      </c>
      <c r="E11" s="44">
        <v>0.24299999999999999</v>
      </c>
      <c r="F11" s="44">
        <v>4.2000000000000003E-2</v>
      </c>
      <c r="G11" s="44">
        <v>1E-3</v>
      </c>
      <c r="H11" s="44">
        <v>0.17499999999999999</v>
      </c>
      <c r="I11" s="44">
        <v>3.5000000000000003E-2</v>
      </c>
      <c r="J11" s="44">
        <v>0.216</v>
      </c>
      <c r="K11" s="44">
        <v>1.7000000000000001E-2</v>
      </c>
      <c r="L11" s="44">
        <f t="shared" si="9"/>
        <v>100.12199999999999</v>
      </c>
      <c r="M11" s="2">
        <f t="shared" si="10"/>
        <v>90.080336668955113</v>
      </c>
      <c r="N11" s="36">
        <f t="shared" si="0"/>
        <v>1917.2866550194867</v>
      </c>
      <c r="O11" s="36">
        <f t="shared" si="1"/>
        <v>1355.3002537355512</v>
      </c>
      <c r="P11" s="37">
        <v>40</v>
      </c>
      <c r="Q11" s="36">
        <f t="shared" si="11"/>
        <v>188147.21704394143</v>
      </c>
      <c r="R11" s="36">
        <f t="shared" si="2"/>
        <v>89.968615143193418</v>
      </c>
      <c r="S11" s="36">
        <f t="shared" si="3"/>
        <v>287.36522139614448</v>
      </c>
      <c r="T11" s="36">
        <f t="shared" si="4"/>
        <v>75404.209354120263</v>
      </c>
      <c r="U11" s="36">
        <f t="shared" si="5"/>
        <v>1355.3002537355512</v>
      </c>
      <c r="V11" s="36">
        <f t="shared" si="6"/>
        <v>298088.03970223328</v>
      </c>
      <c r="W11" s="36">
        <f t="shared" si="7"/>
        <v>1543.7155390705805</v>
      </c>
      <c r="X11" s="36">
        <f t="shared" si="8"/>
        <v>1909.4483866648814</v>
      </c>
      <c r="Y11" s="37"/>
    </row>
    <row r="12" spans="1:25">
      <c r="A12" s="20" t="s">
        <v>475</v>
      </c>
      <c r="B12" s="44">
        <v>40.555</v>
      </c>
      <c r="C12" s="44">
        <v>9.3930000000000007</v>
      </c>
      <c r="D12" s="44">
        <v>49.395000000000003</v>
      </c>
      <c r="E12" s="44">
        <v>0.246</v>
      </c>
      <c r="F12" s="44">
        <v>4.4999999999999998E-2</v>
      </c>
      <c r="G12" s="44">
        <v>0</v>
      </c>
      <c r="H12" s="44">
        <v>0.17299999999999999</v>
      </c>
      <c r="I12" s="44">
        <v>3.3000000000000002E-2</v>
      </c>
      <c r="J12" s="44">
        <v>0.215</v>
      </c>
      <c r="K12" s="44">
        <v>1.7000000000000001E-2</v>
      </c>
      <c r="L12" s="44">
        <f t="shared" si="9"/>
        <v>100.072</v>
      </c>
      <c r="M12" s="2">
        <f t="shared" si="10"/>
        <v>90.357707789783532</v>
      </c>
      <c r="N12" s="36">
        <f t="shared" si="0"/>
        <v>1940.9568606370112</v>
      </c>
      <c r="O12" s="36">
        <f t="shared" si="1"/>
        <v>1339.8111079785733</v>
      </c>
      <c r="P12" s="37">
        <v>45</v>
      </c>
      <c r="Q12" s="36">
        <f t="shared" si="11"/>
        <v>189544.67376830892</v>
      </c>
      <c r="R12" s="36">
        <f t="shared" si="2"/>
        <v>89.968615143193418</v>
      </c>
      <c r="S12" s="36">
        <f t="shared" si="3"/>
        <v>307.89130863872623</v>
      </c>
      <c r="T12" s="36">
        <f t="shared" si="4"/>
        <v>73010.178173719381</v>
      </c>
      <c r="U12" s="36">
        <f t="shared" si="5"/>
        <v>1339.8111079785735</v>
      </c>
      <c r="V12" s="36">
        <f t="shared" si="6"/>
        <v>297840.81885856081</v>
      </c>
      <c r="W12" s="36">
        <f t="shared" si="7"/>
        <v>1536.5687078711796</v>
      </c>
      <c r="X12" s="36">
        <f t="shared" si="8"/>
        <v>1933.0218235372874</v>
      </c>
      <c r="Y12" s="37"/>
    </row>
    <row r="13" spans="1:25">
      <c r="A13" s="20" t="s">
        <v>474</v>
      </c>
      <c r="B13" s="44">
        <v>40.661000000000001</v>
      </c>
      <c r="C13" s="44">
        <v>9.0180000000000007</v>
      </c>
      <c r="D13" s="44">
        <v>49.911999999999999</v>
      </c>
      <c r="E13" s="44">
        <v>0.253</v>
      </c>
      <c r="F13" s="44">
        <v>4.2000000000000003E-2</v>
      </c>
      <c r="G13" s="44">
        <v>2E-3</v>
      </c>
      <c r="H13" s="44">
        <v>0.17100000000000001</v>
      </c>
      <c r="I13" s="44">
        <v>3.3000000000000002E-2</v>
      </c>
      <c r="J13" s="44">
        <v>0.21099999999999999</v>
      </c>
      <c r="K13" s="44">
        <v>1.7000000000000001E-2</v>
      </c>
      <c r="L13" s="44">
        <f t="shared" si="9"/>
        <v>100.32000000000001</v>
      </c>
      <c r="M13" s="2">
        <f t="shared" si="10"/>
        <v>90.794285061172076</v>
      </c>
      <c r="N13" s="36">
        <f t="shared" si="0"/>
        <v>1996.187340411235</v>
      </c>
      <c r="O13" s="36">
        <f t="shared" si="1"/>
        <v>1324.3219622215959</v>
      </c>
      <c r="P13" s="37">
        <v>50</v>
      </c>
      <c r="Q13" s="36">
        <f t="shared" si="11"/>
        <v>190040.09320905461</v>
      </c>
      <c r="R13" s="36">
        <f t="shared" si="2"/>
        <v>89.968615143193418</v>
      </c>
      <c r="S13" s="36">
        <f t="shared" si="3"/>
        <v>287.36522139614448</v>
      </c>
      <c r="T13" s="36">
        <f t="shared" si="4"/>
        <v>70095.367483296213</v>
      </c>
      <c r="U13" s="36">
        <f t="shared" si="5"/>
        <v>1324.3219622215959</v>
      </c>
      <c r="V13" s="36">
        <f t="shared" si="6"/>
        <v>300958.21339950373</v>
      </c>
      <c r="W13" s="36">
        <f t="shared" si="7"/>
        <v>1507.9813830735764</v>
      </c>
      <c r="X13" s="36">
        <f t="shared" si="8"/>
        <v>1988.0265095729014</v>
      </c>
      <c r="Y13" s="37"/>
    </row>
    <row r="14" spans="1:25">
      <c r="A14" s="20" t="s">
        <v>473</v>
      </c>
      <c r="B14" s="44">
        <v>40.491</v>
      </c>
      <c r="C14" s="44">
        <v>9.0150000000000006</v>
      </c>
      <c r="D14" s="44">
        <v>49.518999999999998</v>
      </c>
      <c r="E14" s="44">
        <v>0.255</v>
      </c>
      <c r="F14" s="44">
        <v>4.8000000000000001E-2</v>
      </c>
      <c r="G14" s="44">
        <v>1E-3</v>
      </c>
      <c r="H14" s="44">
        <v>0.16700000000000001</v>
      </c>
      <c r="I14" s="44">
        <v>3.2000000000000001E-2</v>
      </c>
      <c r="J14" s="44">
        <v>0.21</v>
      </c>
      <c r="K14" s="44">
        <v>1.7999999999999999E-2</v>
      </c>
      <c r="L14" s="44">
        <f t="shared" si="9"/>
        <v>99.756</v>
      </c>
      <c r="M14" s="2">
        <f t="shared" si="10"/>
        <v>90.730797997294317</v>
      </c>
      <c r="N14" s="36">
        <f t="shared" si="0"/>
        <v>2011.9674774895848</v>
      </c>
      <c r="O14" s="36">
        <f t="shared" si="1"/>
        <v>1293.3436707076403</v>
      </c>
      <c r="P14" s="37">
        <v>55</v>
      </c>
      <c r="Q14" s="36">
        <f t="shared" si="11"/>
        <v>189245.55259653798</v>
      </c>
      <c r="R14" s="36">
        <f t="shared" si="2"/>
        <v>95.260886622204779</v>
      </c>
      <c r="S14" s="36">
        <f t="shared" si="3"/>
        <v>328.41739588130798</v>
      </c>
      <c r="T14" s="36">
        <f t="shared" si="4"/>
        <v>70072.048997772828</v>
      </c>
      <c r="U14" s="36">
        <f t="shared" si="5"/>
        <v>1293.3436707076403</v>
      </c>
      <c r="V14" s="36">
        <f t="shared" si="6"/>
        <v>298588.51116625313</v>
      </c>
      <c r="W14" s="36">
        <f t="shared" si="7"/>
        <v>1500.8345518741753</v>
      </c>
      <c r="X14" s="36">
        <f t="shared" si="8"/>
        <v>2003.7421341545053</v>
      </c>
      <c r="Y14" s="37"/>
    </row>
    <row r="15" spans="1:25">
      <c r="A15" s="20" t="s">
        <v>472</v>
      </c>
      <c r="B15" s="44">
        <v>40.826000000000001</v>
      </c>
      <c r="C15" s="44">
        <v>8.9870000000000001</v>
      </c>
      <c r="D15" s="44">
        <v>50.366</v>
      </c>
      <c r="E15" s="44">
        <v>0.25700000000000001</v>
      </c>
      <c r="F15" s="44">
        <v>4.7E-2</v>
      </c>
      <c r="G15" s="44">
        <v>0</v>
      </c>
      <c r="H15" s="44">
        <v>0.16200000000000001</v>
      </c>
      <c r="I15" s="44">
        <v>3.2000000000000001E-2</v>
      </c>
      <c r="J15" s="44">
        <v>0.20899999999999999</v>
      </c>
      <c r="K15" s="44">
        <v>1.7000000000000001E-2</v>
      </c>
      <c r="L15" s="44">
        <f t="shared" si="9"/>
        <v>100.90300000000001</v>
      </c>
      <c r="M15" s="2">
        <f t="shared" si="10"/>
        <v>90.89821854470128</v>
      </c>
      <c r="N15" s="36">
        <f t="shared" si="0"/>
        <v>2027.7476145679343</v>
      </c>
      <c r="O15" s="36">
        <f t="shared" si="1"/>
        <v>1254.620806315196</v>
      </c>
      <c r="P15" s="37">
        <v>60</v>
      </c>
      <c r="Q15" s="36">
        <f t="shared" si="11"/>
        <v>190811.26498002664</v>
      </c>
      <c r="R15" s="36">
        <f t="shared" si="2"/>
        <v>89.968615143193418</v>
      </c>
      <c r="S15" s="36">
        <f t="shared" si="3"/>
        <v>321.57536680044734</v>
      </c>
      <c r="T15" s="36">
        <f t="shared" si="4"/>
        <v>69854.40979955456</v>
      </c>
      <c r="U15" s="36">
        <f t="shared" si="5"/>
        <v>1254.620806315196</v>
      </c>
      <c r="V15" s="36">
        <f t="shared" si="6"/>
        <v>303695.73200992559</v>
      </c>
      <c r="W15" s="36">
        <f t="shared" si="7"/>
        <v>1493.6877206747745</v>
      </c>
      <c r="X15" s="36">
        <f t="shared" si="8"/>
        <v>2019.4577587361096</v>
      </c>
      <c r="Y15" s="37"/>
    </row>
    <row r="16" spans="1:25">
      <c r="A16" s="20" t="s">
        <v>471</v>
      </c>
      <c r="B16" s="44">
        <v>40.768999999999998</v>
      </c>
      <c r="C16" s="44">
        <v>8.9730000000000008</v>
      </c>
      <c r="D16" s="44">
        <v>50.243000000000002</v>
      </c>
      <c r="E16" s="44">
        <v>0.26300000000000001</v>
      </c>
      <c r="F16" s="44">
        <v>4.8000000000000001E-2</v>
      </c>
      <c r="G16" s="44">
        <v>0</v>
      </c>
      <c r="H16" s="44">
        <v>0.16200000000000001</v>
      </c>
      <c r="I16" s="44">
        <v>3.3000000000000002E-2</v>
      </c>
      <c r="J16" s="44">
        <v>0.20599999999999999</v>
      </c>
      <c r="K16" s="44">
        <v>1.9E-2</v>
      </c>
      <c r="L16" s="44">
        <f t="shared" si="9"/>
        <v>100.71600000000002</v>
      </c>
      <c r="M16" s="2">
        <f t="shared" si="10"/>
        <v>90.890884947263729</v>
      </c>
      <c r="N16" s="36">
        <f t="shared" si="0"/>
        <v>2075.0880258029838</v>
      </c>
      <c r="O16" s="36">
        <f t="shared" si="1"/>
        <v>1254.620806315196</v>
      </c>
      <c r="P16" s="37">
        <v>65</v>
      </c>
      <c r="Q16" s="36">
        <f t="shared" si="11"/>
        <v>190544.86018641811</v>
      </c>
      <c r="R16" s="36">
        <f t="shared" si="2"/>
        <v>100.55315810121617</v>
      </c>
      <c r="S16" s="36">
        <f t="shared" si="3"/>
        <v>328.41739588130798</v>
      </c>
      <c r="T16" s="36">
        <f t="shared" si="4"/>
        <v>69745.59020044544</v>
      </c>
      <c r="U16" s="36">
        <f t="shared" si="5"/>
        <v>1254.620806315196</v>
      </c>
      <c r="V16" s="36">
        <f t="shared" si="6"/>
        <v>302954.0694789082</v>
      </c>
      <c r="W16" s="36">
        <f t="shared" si="7"/>
        <v>1472.247227076572</v>
      </c>
      <c r="X16" s="36">
        <f t="shared" si="8"/>
        <v>2066.6046324809213</v>
      </c>
      <c r="Y16" s="37"/>
    </row>
    <row r="17" spans="1:25">
      <c r="A17" s="20" t="s">
        <v>470</v>
      </c>
      <c r="B17" s="44">
        <v>40.661000000000001</v>
      </c>
      <c r="C17" s="44">
        <v>9.2050000000000001</v>
      </c>
      <c r="D17" s="44">
        <v>50.036000000000001</v>
      </c>
      <c r="E17" s="44">
        <v>0.26300000000000001</v>
      </c>
      <c r="F17" s="44">
        <v>0.05</v>
      </c>
      <c r="G17" s="44">
        <v>1E-3</v>
      </c>
      <c r="H17" s="44">
        <v>0.157</v>
      </c>
      <c r="I17" s="44">
        <v>3.1E-2</v>
      </c>
      <c r="J17" s="44">
        <v>0.20699999999999999</v>
      </c>
      <c r="K17" s="44">
        <v>1.7000000000000001E-2</v>
      </c>
      <c r="L17" s="44">
        <f t="shared" si="9"/>
        <v>100.628</v>
      </c>
      <c r="M17" s="2">
        <f t="shared" si="10"/>
        <v>90.642363298850725</v>
      </c>
      <c r="N17" s="36">
        <f t="shared" si="0"/>
        <v>2075.0880258029838</v>
      </c>
      <c r="O17" s="36">
        <f t="shared" si="1"/>
        <v>1215.8979419227517</v>
      </c>
      <c r="P17" s="37">
        <v>70</v>
      </c>
      <c r="Q17" s="36">
        <f t="shared" si="11"/>
        <v>190040.09320905461</v>
      </c>
      <c r="R17" s="36">
        <f t="shared" si="2"/>
        <v>89.968615143193418</v>
      </c>
      <c r="S17" s="36">
        <f t="shared" si="3"/>
        <v>342.10145404302915</v>
      </c>
      <c r="T17" s="36">
        <f t="shared" si="4"/>
        <v>71548.886414253895</v>
      </c>
      <c r="U17" s="36">
        <f t="shared" si="5"/>
        <v>1215.8979419227517</v>
      </c>
      <c r="V17" s="36">
        <f t="shared" si="6"/>
        <v>301705.90570719604</v>
      </c>
      <c r="W17" s="36">
        <f t="shared" si="7"/>
        <v>1479.3940582759728</v>
      </c>
      <c r="X17" s="36">
        <f t="shared" si="8"/>
        <v>2066.6046324809213</v>
      </c>
      <c r="Y17" s="37"/>
    </row>
    <row r="18" spans="1:25">
      <c r="A18" s="20" t="s">
        <v>469</v>
      </c>
      <c r="B18" s="44">
        <v>40.901000000000003</v>
      </c>
      <c r="C18" s="44">
        <v>9.0649999999999995</v>
      </c>
      <c r="D18" s="44">
        <v>50.399000000000001</v>
      </c>
      <c r="E18" s="44">
        <v>0.25700000000000001</v>
      </c>
      <c r="F18" s="44">
        <v>4.9000000000000002E-2</v>
      </c>
      <c r="G18" s="44">
        <v>0</v>
      </c>
      <c r="H18" s="44">
        <v>0.158</v>
      </c>
      <c r="I18" s="44">
        <v>3.5000000000000003E-2</v>
      </c>
      <c r="J18" s="44">
        <v>0.20599999999999999</v>
      </c>
      <c r="K18" s="44">
        <v>1.7000000000000001E-2</v>
      </c>
      <c r="L18" s="44">
        <f t="shared" si="9"/>
        <v>101.08700000000002</v>
      </c>
      <c r="M18" s="2">
        <f t="shared" si="10"/>
        <v>90.831924983387452</v>
      </c>
      <c r="N18" s="36">
        <f t="shared" si="0"/>
        <v>2027.7476145679343</v>
      </c>
      <c r="O18" s="36">
        <f t="shared" si="1"/>
        <v>1223.6425148012406</v>
      </c>
      <c r="P18" s="37">
        <v>75</v>
      </c>
      <c r="Q18" s="36">
        <f t="shared" si="11"/>
        <v>191161.79760319577</v>
      </c>
      <c r="R18" s="36">
        <f t="shared" si="2"/>
        <v>89.968615143193418</v>
      </c>
      <c r="S18" s="36">
        <f t="shared" si="3"/>
        <v>335.25942496216857</v>
      </c>
      <c r="T18" s="36">
        <f t="shared" si="4"/>
        <v>70460.690423162581</v>
      </c>
      <c r="U18" s="36">
        <f t="shared" si="5"/>
        <v>1223.6425148012404</v>
      </c>
      <c r="V18" s="36">
        <f t="shared" si="6"/>
        <v>303894.71464019851</v>
      </c>
      <c r="W18" s="36">
        <f t="shared" si="7"/>
        <v>1472.247227076572</v>
      </c>
      <c r="X18" s="36">
        <f t="shared" si="8"/>
        <v>2019.4577587361096</v>
      </c>
      <c r="Y18" s="37"/>
    </row>
    <row r="19" spans="1:25">
      <c r="A19" s="20" t="s">
        <v>468</v>
      </c>
      <c r="B19" s="44">
        <v>40.637999999999998</v>
      </c>
      <c r="C19" s="44">
        <v>8.8309999999999995</v>
      </c>
      <c r="D19" s="44">
        <v>50.871000000000002</v>
      </c>
      <c r="E19" s="44">
        <v>0.27900000000000003</v>
      </c>
      <c r="F19" s="44">
        <v>4.8000000000000001E-2</v>
      </c>
      <c r="G19" s="44">
        <v>0</v>
      </c>
      <c r="H19" s="44">
        <v>0.158</v>
      </c>
      <c r="I19" s="44">
        <v>3.1E-2</v>
      </c>
      <c r="J19" s="44">
        <v>0.20499999999999999</v>
      </c>
      <c r="K19" s="44">
        <v>1.7000000000000001E-2</v>
      </c>
      <c r="L19" s="44">
        <f t="shared" si="9"/>
        <v>101.078</v>
      </c>
      <c r="M19" s="2">
        <f t="shared" si="10"/>
        <v>91.123090327222016</v>
      </c>
      <c r="N19" s="36">
        <f t="shared" si="0"/>
        <v>2201.3291224297814</v>
      </c>
      <c r="O19" s="36">
        <f t="shared" si="1"/>
        <v>1223.6425148012406</v>
      </c>
      <c r="P19" s="37">
        <v>80</v>
      </c>
      <c r="Q19" s="36">
        <f t="shared" si="11"/>
        <v>189932.5965379494</v>
      </c>
      <c r="R19" s="36">
        <f t="shared" si="2"/>
        <v>89.968615143193418</v>
      </c>
      <c r="S19" s="36">
        <f t="shared" si="3"/>
        <v>328.41739588130798</v>
      </c>
      <c r="T19" s="36">
        <f t="shared" si="4"/>
        <v>68641.848552338517</v>
      </c>
      <c r="U19" s="36">
        <f t="shared" si="5"/>
        <v>1223.6425148012404</v>
      </c>
      <c r="V19" s="36">
        <f t="shared" si="6"/>
        <v>306740.76923076925</v>
      </c>
      <c r="W19" s="36">
        <f t="shared" si="7"/>
        <v>1465.1003958771712</v>
      </c>
      <c r="X19" s="36">
        <f t="shared" si="8"/>
        <v>2192.3296291337529</v>
      </c>
      <c r="Y19" s="37"/>
    </row>
    <row r="20" spans="1:25">
      <c r="A20" s="20" t="s">
        <v>467</v>
      </c>
      <c r="B20" s="44">
        <v>41.067</v>
      </c>
      <c r="C20" s="44">
        <v>8.4610000000000003</v>
      </c>
      <c r="D20" s="44">
        <v>50.374000000000002</v>
      </c>
      <c r="E20" s="44">
        <v>0.27400000000000002</v>
      </c>
      <c r="F20" s="44">
        <v>5.2999999999999999E-2</v>
      </c>
      <c r="G20" s="44">
        <v>0</v>
      </c>
      <c r="H20" s="44">
        <v>0.156</v>
      </c>
      <c r="I20" s="44">
        <v>3.2000000000000001E-2</v>
      </c>
      <c r="J20" s="44">
        <v>0.20300000000000001</v>
      </c>
      <c r="K20" s="44">
        <v>0.02</v>
      </c>
      <c r="L20" s="44">
        <f t="shared" si="9"/>
        <v>100.64</v>
      </c>
      <c r="M20" s="2">
        <f t="shared" si="10"/>
        <v>91.386293467537143</v>
      </c>
      <c r="N20" s="36">
        <f t="shared" si="0"/>
        <v>2161.8787797339069</v>
      </c>
      <c r="O20" s="36">
        <f t="shared" si="1"/>
        <v>1208.1533690442629</v>
      </c>
      <c r="P20" s="37">
        <v>85</v>
      </c>
      <c r="Q20" s="36">
        <f t="shared" si="11"/>
        <v>191937.64314247671</v>
      </c>
      <c r="R20" s="36">
        <f t="shared" si="2"/>
        <v>105.84542958022755</v>
      </c>
      <c r="S20" s="36">
        <f t="shared" si="3"/>
        <v>362.6275412856109</v>
      </c>
      <c r="T20" s="36">
        <f t="shared" si="4"/>
        <v>65765.902004454343</v>
      </c>
      <c r="U20" s="36">
        <f t="shared" si="5"/>
        <v>1208.1533690442627</v>
      </c>
      <c r="V20" s="36">
        <f t="shared" si="6"/>
        <v>303743.97022332507</v>
      </c>
      <c r="W20" s="36">
        <f t="shared" si="7"/>
        <v>1450.8067334783696</v>
      </c>
      <c r="X20" s="36">
        <f t="shared" si="8"/>
        <v>2153.0405676797432</v>
      </c>
      <c r="Y20" s="37"/>
    </row>
    <row r="21" spans="1:25">
      <c r="A21" s="20" t="s">
        <v>466</v>
      </c>
      <c r="B21" s="44">
        <v>40.863999999999997</v>
      </c>
      <c r="C21" s="44">
        <v>8.7010000000000005</v>
      </c>
      <c r="D21" s="44">
        <v>50.744</v>
      </c>
      <c r="E21" s="44">
        <v>0.27600000000000002</v>
      </c>
      <c r="F21" s="44">
        <v>5.1999999999999998E-2</v>
      </c>
      <c r="G21" s="44">
        <v>0</v>
      </c>
      <c r="H21" s="44">
        <v>0.14799999999999999</v>
      </c>
      <c r="I21" s="44">
        <v>3.3000000000000002E-2</v>
      </c>
      <c r="J21" s="44">
        <v>0.19900000000000001</v>
      </c>
      <c r="K21" s="44">
        <v>1.7999999999999999E-2</v>
      </c>
      <c r="L21" s="44">
        <f t="shared" si="9"/>
        <v>101.035</v>
      </c>
      <c r="M21" s="2">
        <f t="shared" si="10"/>
        <v>91.222327553661742</v>
      </c>
      <c r="N21" s="36">
        <f t="shared" si="0"/>
        <v>2177.6589168122568</v>
      </c>
      <c r="O21" s="36">
        <f t="shared" si="1"/>
        <v>1146.1967860163518</v>
      </c>
      <c r="P21" s="37">
        <v>90</v>
      </c>
      <c r="Q21" s="36">
        <f t="shared" si="11"/>
        <v>190988.86817576564</v>
      </c>
      <c r="R21" s="36">
        <f t="shared" si="2"/>
        <v>95.260886622204779</v>
      </c>
      <c r="S21" s="36">
        <f t="shared" si="3"/>
        <v>355.78551220475026</v>
      </c>
      <c r="T21" s="36">
        <f t="shared" si="4"/>
        <v>67631.380846325163</v>
      </c>
      <c r="U21" s="36">
        <f t="shared" si="5"/>
        <v>1146.1967860163518</v>
      </c>
      <c r="V21" s="36">
        <f t="shared" si="6"/>
        <v>305974.98759305215</v>
      </c>
      <c r="W21" s="36">
        <f t="shared" si="7"/>
        <v>1422.2194086807663</v>
      </c>
      <c r="X21" s="36">
        <f t="shared" si="8"/>
        <v>2168.7561922613472</v>
      </c>
      <c r="Y21" s="37"/>
    </row>
    <row r="22" spans="1:25">
      <c r="A22" s="20" t="s">
        <v>465</v>
      </c>
      <c r="B22" s="44">
        <v>40.753</v>
      </c>
      <c r="C22" s="44">
        <v>8.6839999999999993</v>
      </c>
      <c r="D22" s="44">
        <v>50.779000000000003</v>
      </c>
      <c r="E22" s="44">
        <v>0.28000000000000003</v>
      </c>
      <c r="F22" s="44">
        <v>0.05</v>
      </c>
      <c r="G22" s="44">
        <v>0</v>
      </c>
      <c r="H22" s="44">
        <v>0.154</v>
      </c>
      <c r="I22" s="44">
        <v>3.3000000000000002E-2</v>
      </c>
      <c r="J22" s="44">
        <v>0.19600000000000001</v>
      </c>
      <c r="K22" s="44">
        <v>1.9E-2</v>
      </c>
      <c r="L22" s="44">
        <f t="shared" si="9"/>
        <v>100.94800000000001</v>
      </c>
      <c r="M22" s="2">
        <f t="shared" si="10"/>
        <v>91.243485176772793</v>
      </c>
      <c r="N22" s="36">
        <f t="shared" si="0"/>
        <v>2209.2191909689564</v>
      </c>
      <c r="O22" s="36">
        <f t="shared" si="1"/>
        <v>1192.664223287285</v>
      </c>
      <c r="P22" s="37">
        <v>100</v>
      </c>
      <c r="Q22" s="36">
        <f t="shared" si="11"/>
        <v>190470.07989347537</v>
      </c>
      <c r="R22" s="36">
        <f t="shared" si="2"/>
        <v>100.55315810121617</v>
      </c>
      <c r="S22" s="36">
        <f t="shared" si="3"/>
        <v>342.10145404302915</v>
      </c>
      <c r="T22" s="36">
        <f t="shared" si="4"/>
        <v>67499.242761692643</v>
      </c>
      <c r="U22" s="36">
        <f t="shared" si="5"/>
        <v>1192.664223287285</v>
      </c>
      <c r="V22" s="36">
        <f t="shared" si="6"/>
        <v>306186.02977667499</v>
      </c>
      <c r="W22" s="36">
        <f t="shared" si="7"/>
        <v>1400.7789150825638</v>
      </c>
      <c r="X22" s="36">
        <f t="shared" si="8"/>
        <v>2200.1874414245553</v>
      </c>
      <c r="Y22" s="37"/>
    </row>
    <row r="23" spans="1:25">
      <c r="A23" s="20" t="s">
        <v>464</v>
      </c>
      <c r="B23" s="44">
        <v>40.634999999999998</v>
      </c>
      <c r="C23" s="44">
        <v>8.4359999999999999</v>
      </c>
      <c r="D23" s="44">
        <v>51.088999999999999</v>
      </c>
      <c r="E23" s="44">
        <v>0.28199999999999997</v>
      </c>
      <c r="F23" s="44">
        <v>5.1999999999999998E-2</v>
      </c>
      <c r="G23" s="44">
        <v>1E-3</v>
      </c>
      <c r="H23" s="44">
        <v>0.156</v>
      </c>
      <c r="I23" s="44">
        <v>3.1E-2</v>
      </c>
      <c r="J23" s="44">
        <v>0.19500000000000001</v>
      </c>
      <c r="K23" s="44">
        <v>1.7999999999999999E-2</v>
      </c>
      <c r="L23" s="44">
        <f t="shared" si="9"/>
        <v>100.89500000000001</v>
      </c>
      <c r="M23" s="2">
        <f t="shared" si="10"/>
        <v>91.519587562659524</v>
      </c>
      <c r="N23" s="36">
        <f t="shared" si="0"/>
        <v>2224.9993280473054</v>
      </c>
      <c r="O23" s="36">
        <f t="shared" si="1"/>
        <v>1208.1533690442629</v>
      </c>
      <c r="P23" s="37">
        <v>110</v>
      </c>
      <c r="Q23" s="36">
        <f t="shared" si="11"/>
        <v>189918.57523302265</v>
      </c>
      <c r="R23" s="36">
        <f t="shared" si="2"/>
        <v>95.260886622204779</v>
      </c>
      <c r="S23" s="36">
        <f t="shared" si="3"/>
        <v>355.78551220475026</v>
      </c>
      <c r="T23" s="36">
        <f t="shared" si="4"/>
        <v>65571.581291759474</v>
      </c>
      <c r="U23" s="36">
        <f t="shared" si="5"/>
        <v>1208.1533690442627</v>
      </c>
      <c r="V23" s="36">
        <f t="shared" si="6"/>
        <v>308055.26054590574</v>
      </c>
      <c r="W23" s="36">
        <f t="shared" si="7"/>
        <v>1393.632083883163</v>
      </c>
      <c r="X23" s="36">
        <f t="shared" si="8"/>
        <v>2215.9030660061585</v>
      </c>
      <c r="Y23" s="37"/>
    </row>
    <row r="24" spans="1:25">
      <c r="A24" s="20" t="s">
        <v>463</v>
      </c>
      <c r="B24" s="44">
        <v>40.97</v>
      </c>
      <c r="C24" s="44">
        <v>8.3140000000000001</v>
      </c>
      <c r="D24" s="44">
        <v>50.813000000000002</v>
      </c>
      <c r="E24" s="44">
        <v>0.28699999999999998</v>
      </c>
      <c r="F24" s="44">
        <v>5.0999999999999997E-2</v>
      </c>
      <c r="G24" s="44">
        <v>4.0000000000000001E-3</v>
      </c>
      <c r="H24" s="44">
        <v>0.14899999999999999</v>
      </c>
      <c r="I24" s="44">
        <v>2.9000000000000001E-2</v>
      </c>
      <c r="J24" s="44">
        <v>0.192</v>
      </c>
      <c r="K24" s="44">
        <v>1.7000000000000001E-2</v>
      </c>
      <c r="L24" s="44">
        <f t="shared" si="9"/>
        <v>100.82600000000001</v>
      </c>
      <c r="M24" s="2">
        <f t="shared" si="10"/>
        <v>91.59033701755169</v>
      </c>
      <c r="N24" s="36">
        <f t="shared" si="0"/>
        <v>2264.4496707431799</v>
      </c>
      <c r="O24" s="36">
        <f t="shared" si="1"/>
        <v>1153.9413588948407</v>
      </c>
      <c r="P24" s="37">
        <v>120</v>
      </c>
      <c r="Q24" s="36">
        <f t="shared" si="11"/>
        <v>191484.28761651131</v>
      </c>
      <c r="R24" s="36">
        <f t="shared" si="2"/>
        <v>89.968615143193418</v>
      </c>
      <c r="S24" s="36">
        <f t="shared" si="3"/>
        <v>348.94348312388968</v>
      </c>
      <c r="T24" s="36">
        <f t="shared" si="4"/>
        <v>64623.296213808455</v>
      </c>
      <c r="U24" s="36">
        <f t="shared" si="5"/>
        <v>1153.9413588948407</v>
      </c>
      <c r="V24" s="36">
        <f t="shared" si="6"/>
        <v>306391.04218362283</v>
      </c>
      <c r="W24" s="36">
        <f t="shared" si="7"/>
        <v>1372.1915902849603</v>
      </c>
      <c r="X24" s="36">
        <f t="shared" si="8"/>
        <v>2255.1921274601686</v>
      </c>
      <c r="Y24" s="37"/>
    </row>
    <row r="25" spans="1:25">
      <c r="A25" s="20" t="s">
        <v>462</v>
      </c>
      <c r="B25" s="44">
        <v>40.970999999999997</v>
      </c>
      <c r="C25" s="44">
        <v>8.4250000000000007</v>
      </c>
      <c r="D25" s="44">
        <v>51.018999999999998</v>
      </c>
      <c r="E25" s="44">
        <v>0.27700000000000002</v>
      </c>
      <c r="F25" s="44">
        <v>5.0999999999999997E-2</v>
      </c>
      <c r="G25" s="44">
        <v>0</v>
      </c>
      <c r="H25" s="44">
        <v>0.151</v>
      </c>
      <c r="I25" s="44">
        <v>3.1E-2</v>
      </c>
      <c r="J25" s="44">
        <v>0.189</v>
      </c>
      <c r="K25" s="44">
        <v>1.7000000000000001E-2</v>
      </c>
      <c r="L25" s="44">
        <f t="shared" si="9"/>
        <v>101.13099999999999</v>
      </c>
      <c r="M25" s="2">
        <f t="shared" si="10"/>
        <v>91.519072892179864</v>
      </c>
      <c r="N25" s="36">
        <f t="shared" si="0"/>
        <v>2185.5489853514318</v>
      </c>
      <c r="O25" s="36">
        <f t="shared" si="1"/>
        <v>1169.4305046518184</v>
      </c>
      <c r="P25" s="37">
        <v>130</v>
      </c>
      <c r="Q25" s="36">
        <f t="shared" si="11"/>
        <v>191488.96138482023</v>
      </c>
      <c r="R25" s="36">
        <f t="shared" si="2"/>
        <v>89.968615143193418</v>
      </c>
      <c r="S25" s="36">
        <f t="shared" si="3"/>
        <v>348.94348312388968</v>
      </c>
      <c r="T25" s="36">
        <f t="shared" si="4"/>
        <v>65486.080178173717</v>
      </c>
      <c r="U25" s="36">
        <f t="shared" si="5"/>
        <v>1169.4305046518184</v>
      </c>
      <c r="V25" s="36">
        <f t="shared" si="6"/>
        <v>307633.17617866007</v>
      </c>
      <c r="W25" s="36">
        <f t="shared" si="7"/>
        <v>1350.7510966867578</v>
      </c>
      <c r="X25" s="36">
        <f t="shared" si="8"/>
        <v>2176.6140045521493</v>
      </c>
      <c r="Y25" s="37"/>
    </row>
    <row r="26" spans="1:25">
      <c r="A26" s="20" t="s">
        <v>461</v>
      </c>
      <c r="B26" s="44">
        <v>40.948999999999998</v>
      </c>
      <c r="C26" s="44">
        <v>8.1829999999999998</v>
      </c>
      <c r="D26" s="44">
        <v>50.677</v>
      </c>
      <c r="E26" s="44">
        <v>0.27200000000000002</v>
      </c>
      <c r="F26" s="44">
        <v>5.0999999999999997E-2</v>
      </c>
      <c r="G26" s="44">
        <v>1E-3</v>
      </c>
      <c r="H26" s="44">
        <v>0.153</v>
      </c>
      <c r="I26" s="44">
        <v>3.2000000000000001E-2</v>
      </c>
      <c r="J26" s="44">
        <v>0.185</v>
      </c>
      <c r="K26" s="44">
        <v>1.7999999999999999E-2</v>
      </c>
      <c r="L26" s="44">
        <f t="shared" si="9"/>
        <v>100.52100000000002</v>
      </c>
      <c r="M26" s="2">
        <f t="shared" si="10"/>
        <v>91.691467407258955</v>
      </c>
      <c r="N26" s="36">
        <f t="shared" si="0"/>
        <v>2146.0986426555573</v>
      </c>
      <c r="O26" s="36">
        <f t="shared" si="1"/>
        <v>1184.9196504087961</v>
      </c>
      <c r="P26" s="37">
        <v>140</v>
      </c>
      <c r="Q26" s="36">
        <f t="shared" si="11"/>
        <v>191386.13848202396</v>
      </c>
      <c r="R26" s="36">
        <f t="shared" si="2"/>
        <v>95.260886622204779</v>
      </c>
      <c r="S26" s="36">
        <f t="shared" si="3"/>
        <v>348.94348312388968</v>
      </c>
      <c r="T26" s="36">
        <f t="shared" si="4"/>
        <v>63605.055679287303</v>
      </c>
      <c r="U26" s="36">
        <f t="shared" si="5"/>
        <v>1184.9196504087961</v>
      </c>
      <c r="V26" s="36">
        <f t="shared" si="6"/>
        <v>305570.99255583127</v>
      </c>
      <c r="W26" s="36">
        <f t="shared" si="7"/>
        <v>1322.1637718891543</v>
      </c>
      <c r="X26" s="36">
        <f t="shared" si="8"/>
        <v>2137.3249430981391</v>
      </c>
      <c r="Y26" s="37"/>
    </row>
    <row r="27" spans="1:25">
      <c r="A27" s="20" t="s">
        <v>460</v>
      </c>
      <c r="B27" s="44">
        <v>40.898000000000003</v>
      </c>
      <c r="C27" s="44">
        <v>8.4659999999999993</v>
      </c>
      <c r="D27" s="44">
        <v>50.508000000000003</v>
      </c>
      <c r="E27" s="44">
        <v>0.27800000000000002</v>
      </c>
      <c r="F27" s="44">
        <v>0.05</v>
      </c>
      <c r="G27" s="44">
        <v>0</v>
      </c>
      <c r="H27" s="44">
        <v>0.152</v>
      </c>
      <c r="I27" s="44">
        <v>0.03</v>
      </c>
      <c r="J27" s="44">
        <v>0.18099999999999999</v>
      </c>
      <c r="K27" s="44">
        <v>1.7000000000000001E-2</v>
      </c>
      <c r="L27" s="44">
        <f t="shared" si="9"/>
        <v>100.58000000000001</v>
      </c>
      <c r="M27" s="2">
        <f t="shared" si="10"/>
        <v>91.402541013951989</v>
      </c>
      <c r="N27" s="36">
        <f t="shared" si="0"/>
        <v>2193.4390538906068</v>
      </c>
      <c r="O27" s="36">
        <f t="shared" si="1"/>
        <v>1177.1750775303071</v>
      </c>
      <c r="P27" s="37">
        <v>150</v>
      </c>
      <c r="Q27" s="36">
        <f t="shared" si="11"/>
        <v>191147.77629826899</v>
      </c>
      <c r="R27" s="36">
        <f t="shared" si="2"/>
        <v>89.968615143193418</v>
      </c>
      <c r="S27" s="36">
        <f t="shared" si="3"/>
        <v>342.10145404302915</v>
      </c>
      <c r="T27" s="36">
        <f t="shared" si="4"/>
        <v>65804.766146993308</v>
      </c>
      <c r="U27" s="36">
        <f t="shared" si="5"/>
        <v>1177.1750775303074</v>
      </c>
      <c r="V27" s="36">
        <f t="shared" si="6"/>
        <v>304551.96029776678</v>
      </c>
      <c r="W27" s="36">
        <f t="shared" si="7"/>
        <v>1293.576447091551</v>
      </c>
      <c r="X27" s="36">
        <f t="shared" si="8"/>
        <v>2184.4718168429513</v>
      </c>
      <c r="Y27" s="37"/>
    </row>
    <row r="28" spans="1:25">
      <c r="A28" s="20" t="s">
        <v>459</v>
      </c>
      <c r="B28" s="44">
        <v>40.674999999999997</v>
      </c>
      <c r="C28" s="44">
        <v>8.3529999999999998</v>
      </c>
      <c r="D28" s="44">
        <v>50.945999999999998</v>
      </c>
      <c r="E28" s="44">
        <v>0.28399999999999997</v>
      </c>
      <c r="F28" s="44">
        <v>4.8000000000000001E-2</v>
      </c>
      <c r="G28" s="44">
        <v>2E-3</v>
      </c>
      <c r="H28" s="44">
        <v>0.151</v>
      </c>
      <c r="I28" s="44">
        <v>0.03</v>
      </c>
      <c r="J28" s="44">
        <v>0.18</v>
      </c>
      <c r="K28" s="44">
        <v>1.7000000000000001E-2</v>
      </c>
      <c r="L28" s="44">
        <f t="shared" si="9"/>
        <v>100.68599999999999</v>
      </c>
      <c r="M28" s="2">
        <f t="shared" si="10"/>
        <v>91.574410917053839</v>
      </c>
      <c r="N28" s="36">
        <f t="shared" si="0"/>
        <v>2240.779465125655</v>
      </c>
      <c r="O28" s="36">
        <f t="shared" si="1"/>
        <v>1169.4305046518184</v>
      </c>
      <c r="P28" s="37">
        <v>160</v>
      </c>
      <c r="Q28" s="36">
        <f t="shared" si="11"/>
        <v>190105.52596537949</v>
      </c>
      <c r="R28" s="36">
        <f t="shared" si="2"/>
        <v>89.968615143193418</v>
      </c>
      <c r="S28" s="36">
        <f t="shared" si="3"/>
        <v>328.41739588130798</v>
      </c>
      <c r="T28" s="36">
        <f t="shared" si="4"/>
        <v>64926.436525612473</v>
      </c>
      <c r="U28" s="36">
        <f t="shared" si="5"/>
        <v>1169.4305046518184</v>
      </c>
      <c r="V28" s="36">
        <f t="shared" si="6"/>
        <v>307193.00248138962</v>
      </c>
      <c r="W28" s="36">
        <f t="shared" si="7"/>
        <v>1286.4296158921502</v>
      </c>
      <c r="X28" s="36">
        <f t="shared" si="8"/>
        <v>2231.6186905877626</v>
      </c>
      <c r="Y28" s="37"/>
    </row>
    <row r="29" spans="1:25">
      <c r="A29" s="20" t="s">
        <v>458</v>
      </c>
      <c r="B29" s="44">
        <v>40.768999999999998</v>
      </c>
      <c r="C29" s="44">
        <v>8.3919999999999995</v>
      </c>
      <c r="D29" s="44">
        <v>50.835000000000001</v>
      </c>
      <c r="E29" s="44">
        <v>0.29599999999999999</v>
      </c>
      <c r="F29" s="44">
        <v>5.2999999999999999E-2</v>
      </c>
      <c r="G29" s="44">
        <v>0</v>
      </c>
      <c r="H29" s="44">
        <v>0.151</v>
      </c>
      <c r="I29" s="44">
        <v>0.03</v>
      </c>
      <c r="J29" s="44">
        <v>0.17499999999999999</v>
      </c>
      <c r="K29" s="44">
        <v>1.9E-2</v>
      </c>
      <c r="L29" s="44">
        <f t="shared" si="9"/>
        <v>100.72000000000001</v>
      </c>
      <c r="M29" s="2">
        <f t="shared" si="10"/>
        <v>91.521491009686315</v>
      </c>
      <c r="N29" s="36">
        <f t="shared" si="0"/>
        <v>2335.4602875957535</v>
      </c>
      <c r="O29" s="36">
        <f t="shared" si="1"/>
        <v>1169.4305046518184</v>
      </c>
      <c r="P29" s="37">
        <v>170</v>
      </c>
      <c r="Q29" s="36">
        <f t="shared" si="11"/>
        <v>190544.86018641811</v>
      </c>
      <c r="R29" s="36">
        <f t="shared" si="2"/>
        <v>100.55315810121617</v>
      </c>
      <c r="S29" s="36">
        <f t="shared" si="3"/>
        <v>362.6275412856109</v>
      </c>
      <c r="T29" s="36">
        <f t="shared" si="4"/>
        <v>65229.576837416476</v>
      </c>
      <c r="U29" s="36">
        <f t="shared" si="5"/>
        <v>1169.4305046518184</v>
      </c>
      <c r="V29" s="36">
        <f t="shared" si="6"/>
        <v>306523.69727047149</v>
      </c>
      <c r="W29" s="36">
        <f t="shared" si="7"/>
        <v>1250.6954598951461</v>
      </c>
      <c r="X29" s="36">
        <f t="shared" si="8"/>
        <v>2325.9124380773865</v>
      </c>
      <c r="Y29" s="37"/>
    </row>
    <row r="30" spans="1:25">
      <c r="A30" s="20" t="s">
        <v>755</v>
      </c>
      <c r="B30" s="44">
        <v>40.755000000000003</v>
      </c>
      <c r="C30" s="44">
        <v>8.1920000000000002</v>
      </c>
      <c r="D30" s="44">
        <v>50.902000000000001</v>
      </c>
      <c r="E30" s="44">
        <v>0.29299999999999998</v>
      </c>
      <c r="F30" s="44">
        <v>5.8999999999999997E-2</v>
      </c>
      <c r="G30" s="44">
        <v>0</v>
      </c>
      <c r="H30" s="44">
        <v>0.15</v>
      </c>
      <c r="I30" s="44">
        <v>3.1E-2</v>
      </c>
      <c r="J30" s="44">
        <v>0.17499999999999999</v>
      </c>
      <c r="K30" s="44">
        <v>1.7999999999999999E-2</v>
      </c>
      <c r="L30" s="44">
        <f t="shared" si="9"/>
        <v>100.57500000000002</v>
      </c>
      <c r="M30" s="2">
        <f t="shared" si="10"/>
        <v>91.716807099903704</v>
      </c>
      <c r="N30" s="36">
        <f t="shared" si="0"/>
        <v>2311.790081978229</v>
      </c>
      <c r="O30" s="36">
        <f t="shared" si="1"/>
        <v>1161.6859317733295</v>
      </c>
      <c r="P30" s="37">
        <v>180</v>
      </c>
      <c r="Q30" s="36">
        <f t="shared" si="11"/>
        <v>190479.4274300932</v>
      </c>
      <c r="R30" s="36">
        <f t="shared" si="2"/>
        <v>95.260886622204779</v>
      </c>
      <c r="S30" s="36">
        <f t="shared" si="3"/>
        <v>403.67971577077435</v>
      </c>
      <c r="T30" s="36">
        <f t="shared" si="4"/>
        <v>63675.011135857458</v>
      </c>
      <c r="U30" s="36">
        <f t="shared" si="5"/>
        <v>1161.6859317733297</v>
      </c>
      <c r="V30" s="36">
        <f t="shared" si="6"/>
        <v>306927.69230769231</v>
      </c>
      <c r="W30" s="36">
        <f t="shared" si="7"/>
        <v>1250.6954598951461</v>
      </c>
      <c r="X30" s="36">
        <f t="shared" si="8"/>
        <v>2302.3390012049804</v>
      </c>
      <c r="Y30" s="37"/>
    </row>
    <row r="31" spans="1:25">
      <c r="A31" s="20" t="s">
        <v>457</v>
      </c>
      <c r="B31" s="44">
        <v>40.914999999999999</v>
      </c>
      <c r="C31" s="44">
        <v>8.2579999999999991</v>
      </c>
      <c r="D31" s="44">
        <v>50.567999999999998</v>
      </c>
      <c r="E31" s="44">
        <v>0.29599999999999999</v>
      </c>
      <c r="F31" s="44">
        <v>5.0999999999999997E-2</v>
      </c>
      <c r="G31" s="44">
        <v>0</v>
      </c>
      <c r="H31" s="44">
        <v>0.14899999999999999</v>
      </c>
      <c r="I31" s="44">
        <v>3.3000000000000002E-2</v>
      </c>
      <c r="J31" s="44">
        <v>0.17399999999999999</v>
      </c>
      <c r="K31" s="44">
        <v>1.9E-2</v>
      </c>
      <c r="L31" s="44">
        <f t="shared" si="9"/>
        <v>100.46300000000002</v>
      </c>
      <c r="M31" s="2">
        <f t="shared" si="10"/>
        <v>91.605153508632597</v>
      </c>
      <c r="N31" s="36">
        <f t="shared" si="0"/>
        <v>2335.4602875957535</v>
      </c>
      <c r="O31" s="36">
        <f t="shared" si="1"/>
        <v>1153.9413588948407</v>
      </c>
      <c r="P31" s="37">
        <v>190</v>
      </c>
      <c r="Q31" s="36">
        <f t="shared" si="11"/>
        <v>191227.23035952065</v>
      </c>
      <c r="R31" s="36">
        <f t="shared" si="2"/>
        <v>100.55315810121617</v>
      </c>
      <c r="S31" s="36">
        <f t="shared" si="3"/>
        <v>348.94348312388968</v>
      </c>
      <c r="T31" s="36">
        <f t="shared" si="4"/>
        <v>64188.017817371925</v>
      </c>
      <c r="U31" s="36">
        <f t="shared" si="5"/>
        <v>1153.9413588948407</v>
      </c>
      <c r="V31" s="36">
        <f t="shared" si="6"/>
        <v>304913.74689826305</v>
      </c>
      <c r="W31" s="36">
        <f t="shared" si="7"/>
        <v>1243.5486286957453</v>
      </c>
      <c r="X31" s="36">
        <f t="shared" si="8"/>
        <v>2325.9124380773865</v>
      </c>
      <c r="Y31" s="37"/>
    </row>
    <row r="32" spans="1:25">
      <c r="N32" s="36"/>
      <c r="O32" s="36"/>
      <c r="P32" s="37"/>
      <c r="R32" s="36"/>
      <c r="S32" s="36"/>
      <c r="T32" s="36"/>
      <c r="U32" s="36"/>
      <c r="V32" s="36"/>
      <c r="W32" s="36"/>
      <c r="X32" s="36"/>
      <c r="Y32" s="37"/>
    </row>
    <row r="33" spans="18:24">
      <c r="R33" s="6"/>
      <c r="S33" s="6"/>
      <c r="T33" s="6"/>
      <c r="U33" s="6"/>
      <c r="V33" s="6"/>
      <c r="W33" s="6"/>
      <c r="X33" s="6"/>
    </row>
    <row r="34" spans="18:24">
      <c r="R34" s="6"/>
      <c r="S34" s="6"/>
      <c r="T34" s="6"/>
      <c r="U34" s="6"/>
      <c r="V34" s="6"/>
      <c r="W34" s="6"/>
      <c r="X34" s="6"/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7DD2-33AA-4366-AC33-6100251892C7}">
  <dimension ref="A1:Z32"/>
  <sheetViews>
    <sheetView workbookViewId="0">
      <selection activeCell="B2" sqref="B2:K2"/>
    </sheetView>
  </sheetViews>
  <sheetFormatPr defaultColWidth="9" defaultRowHeight="13.8"/>
  <cols>
    <col min="1" max="1" width="9" style="21"/>
    <col min="2" max="16" width="9.109375" style="21" bestFit="1" customWidth="1"/>
    <col min="17" max="17" width="9.44140625" style="40" bestFit="1" customWidth="1"/>
    <col min="18" max="19" width="9.109375" style="21" bestFit="1" customWidth="1"/>
    <col min="20" max="20" width="9.44140625" style="21" bestFit="1" customWidth="1"/>
    <col min="21" max="21" width="9.109375" style="21" bestFit="1" customWidth="1"/>
    <col min="22" max="22" width="9.44140625" style="40" bestFit="1" customWidth="1"/>
    <col min="23" max="24" width="9.109375" style="21" bestFit="1" customWidth="1"/>
    <col min="25" max="25" width="16.33203125" bestFit="1" customWidth="1"/>
    <col min="26" max="26" width="16.33203125" style="21" bestFit="1" customWidth="1"/>
    <col min="27" max="16384" width="9" style="21"/>
  </cols>
  <sheetData>
    <row r="1" spans="1:26">
      <c r="A1" s="21" t="s">
        <v>485</v>
      </c>
      <c r="Y1" s="22"/>
      <c r="Z1" s="22"/>
    </row>
    <row r="2" spans="1:26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40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40" t="s">
        <v>337</v>
      </c>
      <c r="W2" s="21" t="s">
        <v>338</v>
      </c>
      <c r="X2" s="21" t="s">
        <v>339</v>
      </c>
      <c r="Y2" s="22"/>
      <c r="Z2" s="22"/>
    </row>
    <row r="3" spans="1:26">
      <c r="A3" s="21" t="s">
        <v>514</v>
      </c>
      <c r="B3" s="42">
        <v>40.259</v>
      </c>
      <c r="C3" s="42">
        <v>13.492000000000001</v>
      </c>
      <c r="D3" s="42">
        <v>45.301000000000002</v>
      </c>
      <c r="E3" s="42">
        <v>0.13900000000000001</v>
      </c>
      <c r="F3" s="42">
        <v>3.1E-2</v>
      </c>
      <c r="G3" s="42">
        <v>6.4000000000000001E-2</v>
      </c>
      <c r="H3" s="42">
        <v>0.26100000000000001</v>
      </c>
      <c r="I3" s="42">
        <v>4.3999999999999997E-2</v>
      </c>
      <c r="J3" s="42">
        <v>0.57399999999999995</v>
      </c>
      <c r="K3" s="42">
        <v>0.59299999999999997</v>
      </c>
      <c r="L3" s="42">
        <f>SUM(B3:K3)</f>
        <v>100.758</v>
      </c>
      <c r="M3" s="2">
        <f>(D3/40.32)*100/((D3/40.32)+(C3/71.85))</f>
        <v>85.680035756066047</v>
      </c>
      <c r="N3" s="36">
        <f t="shared" ref="N3" si="0">E3*10000/74.41*58.71</f>
        <v>1096.7195269453034</v>
      </c>
      <c r="O3" s="36">
        <f t="shared" ref="O3" si="1">H3*10000/70.94*54.94</f>
        <v>2021.3335212855936</v>
      </c>
      <c r="P3" s="37">
        <v>0</v>
      </c>
      <c r="Q3" s="36">
        <f>10000*28.08*B3/(60.08)</f>
        <v>188161.23834886818</v>
      </c>
      <c r="R3" s="36">
        <f t="shared" ref="R3" si="2">2*26.98*10000*K3/101.96</f>
        <v>3138.3169870537467</v>
      </c>
      <c r="S3" s="36">
        <f t="shared" ref="S3" si="3">2*51.996*10000*F3/151.99</f>
        <v>212.10290150667805</v>
      </c>
      <c r="T3" s="36">
        <f t="shared" ref="T3" si="4">55.84*10000*C3/71.84</f>
        <v>104871.0022271715</v>
      </c>
      <c r="U3" s="36">
        <f t="shared" ref="U3" si="5">54.94*10000*H3/70.94</f>
        <v>2021.3335212855934</v>
      </c>
      <c r="V3" s="36">
        <f t="shared" ref="V3" si="6">24.3*10000*D3/40.3</f>
        <v>273154.91315136477</v>
      </c>
      <c r="W3" s="36">
        <f t="shared" ref="W3" si="7">40.078*10000*J3/56.078</f>
        <v>4102.281108456079</v>
      </c>
      <c r="X3" s="36">
        <f t="shared" ref="X3" si="8">58.69*10000*E3/74.69</f>
        <v>1092.2359084214756</v>
      </c>
      <c r="Y3" s="22"/>
      <c r="Z3" s="22"/>
    </row>
    <row r="4" spans="1:26">
      <c r="A4" s="21" t="s">
        <v>513</v>
      </c>
      <c r="B4" s="42">
        <v>40.320999999999998</v>
      </c>
      <c r="C4" s="42">
        <v>12.513999999999999</v>
      </c>
      <c r="D4" s="42">
        <v>46.552</v>
      </c>
      <c r="E4" s="42">
        <v>0.182</v>
      </c>
      <c r="F4" s="42">
        <v>3.2000000000000001E-2</v>
      </c>
      <c r="G4" s="42">
        <v>0</v>
      </c>
      <c r="H4" s="42">
        <v>0.23300000000000001</v>
      </c>
      <c r="I4" s="42">
        <v>4.2000000000000003E-2</v>
      </c>
      <c r="J4" s="42">
        <v>0.28000000000000003</v>
      </c>
      <c r="K4" s="42">
        <v>1.6E-2</v>
      </c>
      <c r="L4" s="42">
        <f t="shared" ref="L4:L32" si="9">SUM(B4:K4)</f>
        <v>100.17200000000001</v>
      </c>
      <c r="M4" s="2">
        <f t="shared" ref="M4:M32" si="10">(D4/40.32)*100/((D4/40.32)+(C4/71.85))</f>
        <v>86.892133273586765</v>
      </c>
      <c r="N4" s="36">
        <f t="shared" ref="N4:N32" si="11">E4*10000/74.41*58.71</f>
        <v>1435.9924741298212</v>
      </c>
      <c r="O4" s="36">
        <f t="shared" ref="O4:O32" si="12">H4*10000/70.94*54.94</f>
        <v>1804.4854806879052</v>
      </c>
      <c r="P4" s="37">
        <v>5</v>
      </c>
      <c r="Q4" s="36">
        <f t="shared" ref="Q4:Q32" si="13">10000*28.08*B4/(60.08)</f>
        <v>188451.01198402129</v>
      </c>
      <c r="R4" s="36">
        <f t="shared" ref="R4:R32" si="14">2*26.98*10000*K4/101.96</f>
        <v>84.676343664182042</v>
      </c>
      <c r="S4" s="36">
        <f t="shared" ref="S4:S32" si="15">2*51.996*10000*F4/151.99</f>
        <v>218.94493058753866</v>
      </c>
      <c r="T4" s="36">
        <f t="shared" ref="T4:T32" si="16">55.84*10000*C4/71.84</f>
        <v>97269.175946547868</v>
      </c>
      <c r="U4" s="36">
        <f t="shared" ref="U4:U32" si="17">54.94*10000*H4/70.94</f>
        <v>1804.4854806879055</v>
      </c>
      <c r="V4" s="36">
        <f t="shared" ref="V4:V32" si="18">24.3*10000*D4/40.3</f>
        <v>280698.16377171216</v>
      </c>
      <c r="W4" s="36">
        <f t="shared" ref="W4:W32" si="19">40.078*10000*J4/56.078</f>
        <v>2001.112735832234</v>
      </c>
      <c r="X4" s="36">
        <f t="shared" ref="X4:X32" si="20">58.69*10000*E4/74.69</f>
        <v>1430.1218369259607</v>
      </c>
      <c r="Y4" s="21"/>
    </row>
    <row r="5" spans="1:26">
      <c r="A5" s="21" t="s">
        <v>512</v>
      </c>
      <c r="B5" s="42">
        <v>40.566000000000003</v>
      </c>
      <c r="C5" s="42">
        <v>11.840999999999999</v>
      </c>
      <c r="D5" s="42">
        <v>47.183999999999997</v>
      </c>
      <c r="E5" s="42">
        <v>0.20899999999999999</v>
      </c>
      <c r="F5" s="42">
        <v>3.6999999999999998E-2</v>
      </c>
      <c r="G5" s="42">
        <v>0</v>
      </c>
      <c r="H5" s="42">
        <v>0.219</v>
      </c>
      <c r="I5" s="42">
        <v>3.9E-2</v>
      </c>
      <c r="J5" s="42">
        <v>0.25800000000000001</v>
      </c>
      <c r="K5" s="42">
        <v>1.2E-2</v>
      </c>
      <c r="L5" s="42">
        <f t="shared" si="9"/>
        <v>100.36500000000001</v>
      </c>
      <c r="M5" s="2">
        <f t="shared" si="10"/>
        <v>87.655673305078892</v>
      </c>
      <c r="N5" s="36">
        <f t="shared" si="11"/>
        <v>1649.024324687542</v>
      </c>
      <c r="O5" s="36">
        <f t="shared" si="12"/>
        <v>1696.0614603890613</v>
      </c>
      <c r="P5" s="37">
        <v>10</v>
      </c>
      <c r="Q5" s="36">
        <f t="shared" si="13"/>
        <v>189596.08521970708</v>
      </c>
      <c r="R5" s="36">
        <f t="shared" si="14"/>
        <v>63.507257748136524</v>
      </c>
      <c r="S5" s="36">
        <f t="shared" si="15"/>
        <v>253.15507599184156</v>
      </c>
      <c r="T5" s="36">
        <f t="shared" si="16"/>
        <v>92038.062360801763</v>
      </c>
      <c r="U5" s="36">
        <f t="shared" si="17"/>
        <v>1696.0614603890613</v>
      </c>
      <c r="V5" s="36">
        <f t="shared" si="18"/>
        <v>284508.98263027298</v>
      </c>
      <c r="W5" s="36">
        <f t="shared" si="19"/>
        <v>1843.8824494454157</v>
      </c>
      <c r="X5" s="36">
        <f t="shared" si="20"/>
        <v>1642.2827687776141</v>
      </c>
      <c r="Y5" s="21"/>
    </row>
    <row r="6" spans="1:26">
      <c r="A6" s="21" t="s">
        <v>511</v>
      </c>
      <c r="B6" s="42">
        <v>40.509</v>
      </c>
      <c r="C6" s="42">
        <v>11.271000000000001</v>
      </c>
      <c r="D6" s="42">
        <v>47.854999999999997</v>
      </c>
      <c r="E6" s="42">
        <v>0.224</v>
      </c>
      <c r="F6" s="42">
        <v>4.3999999999999997E-2</v>
      </c>
      <c r="G6" s="42">
        <v>0</v>
      </c>
      <c r="H6" s="42">
        <v>0.20799999999999999</v>
      </c>
      <c r="I6" s="42">
        <v>3.6999999999999998E-2</v>
      </c>
      <c r="J6" s="42">
        <v>0.23899999999999999</v>
      </c>
      <c r="K6" s="42">
        <v>1.6E-2</v>
      </c>
      <c r="L6" s="42">
        <f t="shared" si="9"/>
        <v>100.40300000000001</v>
      </c>
      <c r="M6" s="2">
        <f t="shared" si="10"/>
        <v>88.326053318244462</v>
      </c>
      <c r="N6" s="36">
        <f t="shared" si="11"/>
        <v>1767.3753527751649</v>
      </c>
      <c r="O6" s="36">
        <f t="shared" si="12"/>
        <v>1610.8711587256837</v>
      </c>
      <c r="P6" s="37">
        <v>15</v>
      </c>
      <c r="Q6" s="36">
        <f t="shared" si="13"/>
        <v>189329.68042609852</v>
      </c>
      <c r="R6" s="36">
        <f t="shared" si="14"/>
        <v>84.676343664182042</v>
      </c>
      <c r="S6" s="36">
        <f t="shared" si="15"/>
        <v>301.04927955786559</v>
      </c>
      <c r="T6" s="36">
        <f t="shared" si="16"/>
        <v>87607.550111358578</v>
      </c>
      <c r="U6" s="36">
        <f t="shared" si="17"/>
        <v>1610.8711587256837</v>
      </c>
      <c r="V6" s="36">
        <f t="shared" si="18"/>
        <v>288554.96277915634</v>
      </c>
      <c r="W6" s="36">
        <f t="shared" si="19"/>
        <v>1708.0926566567996</v>
      </c>
      <c r="X6" s="36">
        <f t="shared" si="20"/>
        <v>1760.1499531396439</v>
      </c>
      <c r="Y6" s="21"/>
    </row>
    <row r="7" spans="1:26">
      <c r="A7" s="21" t="s">
        <v>510</v>
      </c>
      <c r="B7" s="42">
        <v>40.411999999999999</v>
      </c>
      <c r="C7" s="42">
        <v>10.705</v>
      </c>
      <c r="D7" s="42">
        <v>48.4</v>
      </c>
      <c r="E7" s="42">
        <v>0.24099999999999999</v>
      </c>
      <c r="F7" s="42">
        <v>0.05</v>
      </c>
      <c r="G7" s="42">
        <v>0</v>
      </c>
      <c r="H7" s="42">
        <v>0.19500000000000001</v>
      </c>
      <c r="I7" s="42">
        <v>3.7999999999999999E-2</v>
      </c>
      <c r="J7" s="42">
        <v>0.223</v>
      </c>
      <c r="K7" s="42">
        <v>2.1000000000000001E-2</v>
      </c>
      <c r="L7" s="42">
        <f t="shared" si="9"/>
        <v>100.28499999999998</v>
      </c>
      <c r="M7" s="2">
        <f t="shared" si="10"/>
        <v>88.958625851000008</v>
      </c>
      <c r="N7" s="36">
        <f t="shared" si="11"/>
        <v>1901.506517941137</v>
      </c>
      <c r="O7" s="36">
        <f t="shared" si="12"/>
        <v>1510.1917113053285</v>
      </c>
      <c r="P7" s="37">
        <v>20</v>
      </c>
      <c r="Q7" s="36">
        <f t="shared" si="13"/>
        <v>188876.32490013316</v>
      </c>
      <c r="R7" s="36">
        <f t="shared" si="14"/>
        <v>111.13770105923892</v>
      </c>
      <c r="S7" s="36">
        <f t="shared" si="15"/>
        <v>342.10145404302915</v>
      </c>
      <c r="T7" s="36">
        <f t="shared" si="16"/>
        <v>83208.129175946538</v>
      </c>
      <c r="U7" s="36">
        <f t="shared" si="17"/>
        <v>1510.1917113053285</v>
      </c>
      <c r="V7" s="36">
        <f t="shared" si="18"/>
        <v>291841.19106699753</v>
      </c>
      <c r="W7" s="36">
        <f t="shared" si="19"/>
        <v>1593.7433574663862</v>
      </c>
      <c r="X7" s="36">
        <f t="shared" si="20"/>
        <v>1893.7327620832775</v>
      </c>
      <c r="Y7" s="21"/>
    </row>
    <row r="8" spans="1:26">
      <c r="A8" s="21" t="s">
        <v>509</v>
      </c>
      <c r="B8" s="42">
        <v>40.715000000000003</v>
      </c>
      <c r="C8" s="42">
        <v>10.337999999999999</v>
      </c>
      <c r="D8" s="42">
        <v>48.969000000000001</v>
      </c>
      <c r="E8" s="42">
        <v>0.255</v>
      </c>
      <c r="F8" s="42">
        <v>4.9000000000000002E-2</v>
      </c>
      <c r="G8" s="42">
        <v>0</v>
      </c>
      <c r="H8" s="42">
        <v>0.192</v>
      </c>
      <c r="I8" s="42">
        <v>3.5000000000000003E-2</v>
      </c>
      <c r="J8" s="42">
        <v>0.216</v>
      </c>
      <c r="K8" s="42">
        <v>0.02</v>
      </c>
      <c r="L8" s="42">
        <f t="shared" si="9"/>
        <v>100.78899999999999</v>
      </c>
      <c r="M8" s="2">
        <f t="shared" si="10"/>
        <v>89.407837514681816</v>
      </c>
      <c r="N8" s="36">
        <f t="shared" si="11"/>
        <v>2011.9674774895848</v>
      </c>
      <c r="O8" s="36">
        <f t="shared" si="12"/>
        <v>1486.9579926698618</v>
      </c>
      <c r="P8" s="37">
        <v>25</v>
      </c>
      <c r="Q8" s="36">
        <f t="shared" si="13"/>
        <v>190292.47669773639</v>
      </c>
      <c r="R8" s="36">
        <f t="shared" si="14"/>
        <v>105.84542958022755</v>
      </c>
      <c r="S8" s="36">
        <f t="shared" si="15"/>
        <v>335.25942496216857</v>
      </c>
      <c r="T8" s="36">
        <f t="shared" si="16"/>
        <v>80355.501113585735</v>
      </c>
      <c r="U8" s="36">
        <f t="shared" si="17"/>
        <v>1486.9579926698621</v>
      </c>
      <c r="V8" s="36">
        <f t="shared" si="18"/>
        <v>295272.13399503723</v>
      </c>
      <c r="W8" s="36">
        <f t="shared" si="19"/>
        <v>1543.7155390705805</v>
      </c>
      <c r="X8" s="36">
        <f t="shared" si="20"/>
        <v>2003.7421341545053</v>
      </c>
      <c r="Y8" s="21"/>
    </row>
    <row r="9" spans="1:26">
      <c r="A9" s="21" t="s">
        <v>508</v>
      </c>
      <c r="B9" s="42">
        <v>40.796999999999997</v>
      </c>
      <c r="C9" s="42">
        <v>9.3260000000000005</v>
      </c>
      <c r="D9" s="42">
        <v>48.960999999999999</v>
      </c>
      <c r="E9" s="42">
        <v>0.26300000000000001</v>
      </c>
      <c r="F9" s="42">
        <v>5.3999999999999999E-2</v>
      </c>
      <c r="G9" s="42">
        <v>0</v>
      </c>
      <c r="H9" s="42">
        <v>0.183</v>
      </c>
      <c r="I9" s="42">
        <v>3.5000000000000003E-2</v>
      </c>
      <c r="J9" s="42">
        <v>0.21099999999999999</v>
      </c>
      <c r="K9" s="42">
        <v>1.7999999999999999E-2</v>
      </c>
      <c r="L9" s="42">
        <f t="shared" si="9"/>
        <v>99.848000000000013</v>
      </c>
      <c r="M9" s="2">
        <f t="shared" si="10"/>
        <v>90.343177598457217</v>
      </c>
      <c r="N9" s="36">
        <f t="shared" si="11"/>
        <v>2075.0880258029838</v>
      </c>
      <c r="O9" s="36">
        <f t="shared" si="12"/>
        <v>1417.2568367634622</v>
      </c>
      <c r="P9" s="37">
        <v>30</v>
      </c>
      <c r="Q9" s="36">
        <f t="shared" si="13"/>
        <v>190675.7256990679</v>
      </c>
      <c r="R9" s="36">
        <f t="shared" si="14"/>
        <v>95.260886622204779</v>
      </c>
      <c r="S9" s="36">
        <f t="shared" si="15"/>
        <v>369.46957036647143</v>
      </c>
      <c r="T9" s="36">
        <f t="shared" si="16"/>
        <v>72489.398663697109</v>
      </c>
      <c r="U9" s="36">
        <f t="shared" si="17"/>
        <v>1417.2568367634622</v>
      </c>
      <c r="V9" s="36">
        <f t="shared" si="18"/>
        <v>295223.89578163775</v>
      </c>
      <c r="W9" s="36">
        <f t="shared" si="19"/>
        <v>1507.9813830735764</v>
      </c>
      <c r="X9" s="36">
        <f t="shared" si="20"/>
        <v>2066.6046324809213</v>
      </c>
      <c r="Y9" s="21"/>
    </row>
    <row r="10" spans="1:26">
      <c r="A10" s="21" t="s">
        <v>507</v>
      </c>
      <c r="B10" s="42">
        <v>41.052</v>
      </c>
      <c r="C10" s="42">
        <v>9.7799999999999994</v>
      </c>
      <c r="D10" s="42">
        <v>49.505000000000003</v>
      </c>
      <c r="E10" s="42">
        <v>0.26700000000000002</v>
      </c>
      <c r="F10" s="42">
        <v>5.5E-2</v>
      </c>
      <c r="G10" s="42">
        <v>6.0000000000000001E-3</v>
      </c>
      <c r="H10" s="42">
        <v>0.17899999999999999</v>
      </c>
      <c r="I10" s="42">
        <v>3.4000000000000002E-2</v>
      </c>
      <c r="J10" s="42">
        <v>0.20699999999999999</v>
      </c>
      <c r="K10" s="42">
        <v>2.4E-2</v>
      </c>
      <c r="L10" s="42">
        <f t="shared" si="9"/>
        <v>101.10900000000001</v>
      </c>
      <c r="M10" s="2">
        <f t="shared" si="10"/>
        <v>90.020165320015266</v>
      </c>
      <c r="N10" s="36">
        <f t="shared" si="11"/>
        <v>2106.6482999596833</v>
      </c>
      <c r="O10" s="36">
        <f t="shared" si="12"/>
        <v>1386.2785452495066</v>
      </c>
      <c r="P10" s="37">
        <v>35</v>
      </c>
      <c r="Q10" s="36">
        <f t="shared" si="13"/>
        <v>191867.53661784288</v>
      </c>
      <c r="R10" s="36">
        <f t="shared" si="14"/>
        <v>127.01451549627305</v>
      </c>
      <c r="S10" s="36">
        <f t="shared" si="15"/>
        <v>376.31159944733201</v>
      </c>
      <c r="T10" s="36">
        <f t="shared" si="16"/>
        <v>76018.262806236075</v>
      </c>
      <c r="U10" s="36">
        <f t="shared" si="17"/>
        <v>1386.2785452495066</v>
      </c>
      <c r="V10" s="36">
        <f t="shared" si="18"/>
        <v>298504.09429280402</v>
      </c>
      <c r="W10" s="36">
        <f t="shared" si="19"/>
        <v>1479.3940582759728</v>
      </c>
      <c r="X10" s="36">
        <f t="shared" si="20"/>
        <v>2098.0358816441294</v>
      </c>
      <c r="Y10" s="21"/>
    </row>
    <row r="11" spans="1:26">
      <c r="A11" s="21" t="s">
        <v>506</v>
      </c>
      <c r="B11" s="42">
        <v>40.744999999999997</v>
      </c>
      <c r="C11" s="42">
        <v>9.3960000000000008</v>
      </c>
      <c r="D11" s="42">
        <v>49.904000000000003</v>
      </c>
      <c r="E11" s="42">
        <v>0.27700000000000002</v>
      </c>
      <c r="F11" s="42">
        <v>6.0999999999999999E-2</v>
      </c>
      <c r="G11" s="42">
        <v>0</v>
      </c>
      <c r="H11" s="42">
        <v>0.17100000000000001</v>
      </c>
      <c r="I11" s="42">
        <v>3.4000000000000002E-2</v>
      </c>
      <c r="J11" s="42">
        <v>0.2</v>
      </c>
      <c r="K11" s="42">
        <v>2.4E-2</v>
      </c>
      <c r="L11" s="42">
        <f t="shared" si="9"/>
        <v>100.81200000000003</v>
      </c>
      <c r="M11" s="2">
        <f t="shared" si="10"/>
        <v>90.44390005943626</v>
      </c>
      <c r="N11" s="36">
        <f t="shared" si="11"/>
        <v>2185.5489853514318</v>
      </c>
      <c r="O11" s="36">
        <f t="shared" si="12"/>
        <v>1324.3219622215959</v>
      </c>
      <c r="P11" s="37">
        <v>40</v>
      </c>
      <c r="Q11" s="36">
        <f t="shared" si="13"/>
        <v>190432.68974700401</v>
      </c>
      <c r="R11" s="36">
        <f t="shared" si="14"/>
        <v>127.01451549627305</v>
      </c>
      <c r="S11" s="36">
        <f t="shared" si="15"/>
        <v>417.36377393249552</v>
      </c>
      <c r="T11" s="36">
        <f t="shared" si="16"/>
        <v>73033.496659242766</v>
      </c>
      <c r="U11" s="36">
        <f t="shared" si="17"/>
        <v>1324.3219622215959</v>
      </c>
      <c r="V11" s="36">
        <f t="shared" si="18"/>
        <v>300909.97518610425</v>
      </c>
      <c r="W11" s="36">
        <f t="shared" si="19"/>
        <v>1429.3662398801671</v>
      </c>
      <c r="X11" s="36">
        <f t="shared" si="20"/>
        <v>2176.6140045521493</v>
      </c>
      <c r="Y11" s="21"/>
    </row>
    <row r="12" spans="1:26">
      <c r="A12" s="21" t="s">
        <v>505</v>
      </c>
      <c r="B12" s="42">
        <v>41.423000000000002</v>
      </c>
      <c r="C12" s="42">
        <v>9.1859999999999999</v>
      </c>
      <c r="D12" s="42">
        <v>50.052</v>
      </c>
      <c r="E12" s="42">
        <v>0.27700000000000002</v>
      </c>
      <c r="F12" s="42">
        <v>5.6000000000000001E-2</v>
      </c>
      <c r="G12" s="42">
        <v>0</v>
      </c>
      <c r="H12" s="42">
        <v>0.16900000000000001</v>
      </c>
      <c r="I12" s="42">
        <v>3.2000000000000001E-2</v>
      </c>
      <c r="J12" s="42">
        <v>0.19600000000000001</v>
      </c>
      <c r="K12" s="42">
        <v>2.1999999999999999E-2</v>
      </c>
      <c r="L12" s="42">
        <f t="shared" si="9"/>
        <v>101.413</v>
      </c>
      <c r="M12" s="2">
        <f t="shared" si="10"/>
        <v>90.662581249488923</v>
      </c>
      <c r="N12" s="36">
        <f t="shared" si="11"/>
        <v>2185.5489853514318</v>
      </c>
      <c r="O12" s="36">
        <f t="shared" si="12"/>
        <v>1308.832816464618</v>
      </c>
      <c r="P12" s="37">
        <v>45</v>
      </c>
      <c r="Q12" s="36">
        <f t="shared" si="13"/>
        <v>193601.50466045275</v>
      </c>
      <c r="R12" s="36">
        <f t="shared" si="14"/>
        <v>116.4299725382503</v>
      </c>
      <c r="S12" s="36">
        <f t="shared" si="15"/>
        <v>383.15362852819266</v>
      </c>
      <c r="T12" s="36">
        <f t="shared" si="16"/>
        <v>71401.202672605796</v>
      </c>
      <c r="U12" s="36">
        <f t="shared" si="17"/>
        <v>1308.8328164646182</v>
      </c>
      <c r="V12" s="36">
        <f t="shared" si="18"/>
        <v>301802.38213399507</v>
      </c>
      <c r="W12" s="36">
        <f t="shared" si="19"/>
        <v>1400.7789150825638</v>
      </c>
      <c r="X12" s="36">
        <f t="shared" si="20"/>
        <v>2176.6140045521493</v>
      </c>
      <c r="Y12" s="21"/>
    </row>
    <row r="13" spans="1:26">
      <c r="A13" s="21" t="s">
        <v>504</v>
      </c>
      <c r="B13" s="42">
        <v>40.954999999999998</v>
      </c>
      <c r="C13" s="42">
        <v>8.3480000000000008</v>
      </c>
      <c r="D13" s="42">
        <v>49.887999999999998</v>
      </c>
      <c r="E13" s="42">
        <v>0.27900000000000003</v>
      </c>
      <c r="F13" s="42">
        <v>6.0999999999999999E-2</v>
      </c>
      <c r="G13" s="42">
        <v>0</v>
      </c>
      <c r="H13" s="42">
        <v>0.16600000000000001</v>
      </c>
      <c r="I13" s="42">
        <v>0.03</v>
      </c>
      <c r="J13" s="42">
        <v>0.19400000000000001</v>
      </c>
      <c r="K13" s="42">
        <v>2.1999999999999999E-2</v>
      </c>
      <c r="L13" s="42">
        <f t="shared" si="9"/>
        <v>99.943000000000012</v>
      </c>
      <c r="M13" s="2">
        <f t="shared" si="10"/>
        <v>91.415772272251061</v>
      </c>
      <c r="N13" s="36">
        <f t="shared" si="11"/>
        <v>2201.3291224297814</v>
      </c>
      <c r="O13" s="36">
        <f t="shared" si="12"/>
        <v>1285.5990978291513</v>
      </c>
      <c r="P13" s="37">
        <v>50</v>
      </c>
      <c r="Q13" s="36">
        <f t="shared" si="13"/>
        <v>191414.18109187752</v>
      </c>
      <c r="R13" s="36">
        <f t="shared" si="14"/>
        <v>116.4299725382503</v>
      </c>
      <c r="S13" s="36">
        <f t="shared" si="15"/>
        <v>417.36377393249552</v>
      </c>
      <c r="T13" s="36">
        <f t="shared" si="16"/>
        <v>64887.572383073493</v>
      </c>
      <c r="U13" s="36">
        <f t="shared" si="17"/>
        <v>1285.5990978291516</v>
      </c>
      <c r="V13" s="36">
        <f t="shared" si="18"/>
        <v>300813.49875930522</v>
      </c>
      <c r="W13" s="36">
        <f t="shared" si="19"/>
        <v>1386.4852526837619</v>
      </c>
      <c r="X13" s="36">
        <f t="shared" si="20"/>
        <v>2192.3296291337529</v>
      </c>
      <c r="Y13" s="21"/>
    </row>
    <row r="14" spans="1:26">
      <c r="A14" s="21" t="s">
        <v>503</v>
      </c>
      <c r="B14" s="42">
        <v>41.043999999999997</v>
      </c>
      <c r="C14" s="42">
        <v>8.6199999999999992</v>
      </c>
      <c r="D14" s="42">
        <v>50.323999999999998</v>
      </c>
      <c r="E14" s="42">
        <v>0.28599999999999998</v>
      </c>
      <c r="F14" s="42">
        <v>6.5000000000000002E-2</v>
      </c>
      <c r="G14" s="42">
        <v>0</v>
      </c>
      <c r="H14" s="42">
        <v>0.16200000000000001</v>
      </c>
      <c r="I14" s="42">
        <v>0.03</v>
      </c>
      <c r="J14" s="42">
        <v>0.187</v>
      </c>
      <c r="K14" s="42">
        <v>2.4E-2</v>
      </c>
      <c r="L14" s="42">
        <f t="shared" si="9"/>
        <v>100.742</v>
      </c>
      <c r="M14" s="2">
        <f t="shared" si="10"/>
        <v>91.230664214390202</v>
      </c>
      <c r="N14" s="36">
        <f t="shared" si="11"/>
        <v>2256.5596022040045</v>
      </c>
      <c r="O14" s="36">
        <f t="shared" si="12"/>
        <v>1254.620806315196</v>
      </c>
      <c r="P14" s="37">
        <v>55</v>
      </c>
      <c r="Q14" s="36">
        <f t="shared" si="13"/>
        <v>191830.1464713715</v>
      </c>
      <c r="R14" s="36">
        <f t="shared" si="14"/>
        <v>127.01451549627305</v>
      </c>
      <c r="S14" s="36">
        <f t="shared" si="15"/>
        <v>444.73189025593786</v>
      </c>
      <c r="T14" s="36">
        <f t="shared" si="16"/>
        <v>67001.781737193756</v>
      </c>
      <c r="U14" s="36">
        <f t="shared" si="17"/>
        <v>1254.620806315196</v>
      </c>
      <c r="V14" s="36">
        <f t="shared" si="18"/>
        <v>303442.4813895782</v>
      </c>
      <c r="W14" s="36">
        <f t="shared" si="19"/>
        <v>1336.4574342879562</v>
      </c>
      <c r="X14" s="36">
        <f t="shared" si="20"/>
        <v>2247.3343151693666</v>
      </c>
      <c r="Y14" s="21"/>
    </row>
    <row r="15" spans="1:26">
      <c r="A15" s="21" t="s">
        <v>502</v>
      </c>
      <c r="B15" s="42">
        <v>40.692</v>
      </c>
      <c r="C15" s="42">
        <v>8.5630000000000006</v>
      </c>
      <c r="D15" s="42">
        <v>50.128</v>
      </c>
      <c r="E15" s="42">
        <v>0.29599999999999999</v>
      </c>
      <c r="F15" s="42">
        <v>6.7000000000000004E-2</v>
      </c>
      <c r="G15" s="42">
        <v>0</v>
      </c>
      <c r="H15" s="42">
        <v>0.157</v>
      </c>
      <c r="I15" s="42">
        <v>0.03</v>
      </c>
      <c r="J15" s="42">
        <v>0.186</v>
      </c>
      <c r="K15" s="42">
        <v>2.8000000000000001E-2</v>
      </c>
      <c r="L15" s="42">
        <f t="shared" si="9"/>
        <v>100.14700000000002</v>
      </c>
      <c r="M15" s="2">
        <f t="shared" si="10"/>
        <v>91.252497468328116</v>
      </c>
      <c r="N15" s="36">
        <f t="shared" si="11"/>
        <v>2335.4602875957535</v>
      </c>
      <c r="O15" s="36">
        <f t="shared" si="12"/>
        <v>1215.8979419227517</v>
      </c>
      <c r="P15" s="37">
        <v>60</v>
      </c>
      <c r="Q15" s="36">
        <f t="shared" si="13"/>
        <v>190184.98002663115</v>
      </c>
      <c r="R15" s="36">
        <f t="shared" si="14"/>
        <v>148.18360141231858</v>
      </c>
      <c r="S15" s="36">
        <f t="shared" si="15"/>
        <v>458.41594841765902</v>
      </c>
      <c r="T15" s="36">
        <f t="shared" si="16"/>
        <v>66558.730512249444</v>
      </c>
      <c r="U15" s="36">
        <f t="shared" si="17"/>
        <v>1215.8979419227517</v>
      </c>
      <c r="V15" s="36">
        <f t="shared" si="18"/>
        <v>302260.64516129036</v>
      </c>
      <c r="W15" s="36">
        <f t="shared" si="19"/>
        <v>1329.3106030885554</v>
      </c>
      <c r="X15" s="36">
        <f t="shared" si="20"/>
        <v>2325.9124380773865</v>
      </c>
      <c r="Y15" s="21"/>
    </row>
    <row r="16" spans="1:26">
      <c r="A16" s="21" t="s">
        <v>501</v>
      </c>
      <c r="B16" s="42">
        <v>41.142000000000003</v>
      </c>
      <c r="C16" s="42">
        <v>8.6159999999999997</v>
      </c>
      <c r="D16" s="42">
        <v>50.606999999999999</v>
      </c>
      <c r="E16" s="42">
        <v>0.30499999999999999</v>
      </c>
      <c r="F16" s="42">
        <v>6.3E-2</v>
      </c>
      <c r="G16" s="42">
        <v>0</v>
      </c>
      <c r="H16" s="42">
        <v>0.15</v>
      </c>
      <c r="I16" s="42">
        <v>0.03</v>
      </c>
      <c r="J16" s="42">
        <v>0.182</v>
      </c>
      <c r="K16" s="42">
        <v>2.5000000000000001E-2</v>
      </c>
      <c r="L16" s="42">
        <f t="shared" si="9"/>
        <v>101.12000000000003</v>
      </c>
      <c r="M16" s="2">
        <f t="shared" si="10"/>
        <v>91.279120326159983</v>
      </c>
      <c r="N16" s="36">
        <f t="shared" si="11"/>
        <v>2406.470904448327</v>
      </c>
      <c r="O16" s="36">
        <f t="shared" si="12"/>
        <v>1161.6859317733295</v>
      </c>
      <c r="P16" s="37">
        <v>65</v>
      </c>
      <c r="Q16" s="36">
        <f t="shared" si="13"/>
        <v>192288.17576564584</v>
      </c>
      <c r="R16" s="36">
        <f t="shared" si="14"/>
        <v>132.30678697528444</v>
      </c>
      <c r="S16" s="36">
        <f t="shared" si="15"/>
        <v>431.04783209421669</v>
      </c>
      <c r="T16" s="36">
        <f t="shared" si="16"/>
        <v>66970.690423162567</v>
      </c>
      <c r="U16" s="36">
        <f t="shared" si="17"/>
        <v>1161.6859317733297</v>
      </c>
      <c r="V16" s="36">
        <f t="shared" si="18"/>
        <v>305148.90818858566</v>
      </c>
      <c r="W16" s="36">
        <f t="shared" si="19"/>
        <v>1300.7232782909518</v>
      </c>
      <c r="X16" s="36">
        <f t="shared" si="20"/>
        <v>2396.6327486946043</v>
      </c>
      <c r="Y16" s="21"/>
    </row>
    <row r="17" spans="1:25">
      <c r="A17" s="21" t="s">
        <v>500</v>
      </c>
      <c r="B17" s="42">
        <v>40.939</v>
      </c>
      <c r="C17" s="42">
        <v>8.5009999999999994</v>
      </c>
      <c r="D17" s="42">
        <v>50.4</v>
      </c>
      <c r="E17" s="42">
        <v>0.307</v>
      </c>
      <c r="F17" s="42">
        <v>6.9000000000000006E-2</v>
      </c>
      <c r="G17" s="42">
        <v>0</v>
      </c>
      <c r="H17" s="42">
        <v>0.155</v>
      </c>
      <c r="I17" s="42">
        <v>3.1E-2</v>
      </c>
      <c r="J17" s="42">
        <v>0.17499999999999999</v>
      </c>
      <c r="K17" s="42">
        <v>2.5999999999999999E-2</v>
      </c>
      <c r="L17" s="42">
        <f t="shared" si="9"/>
        <v>100.60300000000001</v>
      </c>
      <c r="M17" s="2">
        <f t="shared" si="10"/>
        <v>91.353171232841873</v>
      </c>
      <c r="N17" s="36">
        <f t="shared" si="11"/>
        <v>2422.2510415266765</v>
      </c>
      <c r="O17" s="36">
        <f t="shared" si="12"/>
        <v>1200.408796165774</v>
      </c>
      <c r="P17" s="37">
        <v>70</v>
      </c>
      <c r="Q17" s="36">
        <f t="shared" si="13"/>
        <v>191339.40079893474</v>
      </c>
      <c r="R17" s="36">
        <f t="shared" si="14"/>
        <v>137.5990584542958</v>
      </c>
      <c r="S17" s="36">
        <f t="shared" si="15"/>
        <v>472.10000657938025</v>
      </c>
      <c r="T17" s="36">
        <f t="shared" si="16"/>
        <v>66076.815144766137</v>
      </c>
      <c r="U17" s="36">
        <f t="shared" si="17"/>
        <v>1200.408796165774</v>
      </c>
      <c r="V17" s="36">
        <f t="shared" si="18"/>
        <v>303900.74441687349</v>
      </c>
      <c r="W17" s="36">
        <f t="shared" si="19"/>
        <v>1250.6954598951461</v>
      </c>
      <c r="X17" s="36">
        <f t="shared" si="20"/>
        <v>2412.3483732762083</v>
      </c>
      <c r="Y17" s="21"/>
    </row>
    <row r="18" spans="1:25">
      <c r="A18" s="21" t="s">
        <v>499</v>
      </c>
      <c r="B18" s="42">
        <v>40.968000000000004</v>
      </c>
      <c r="C18" s="42">
        <v>8.4090000000000007</v>
      </c>
      <c r="D18" s="42">
        <v>50.536999999999999</v>
      </c>
      <c r="E18" s="42">
        <v>0.30599999999999999</v>
      </c>
      <c r="F18" s="42">
        <v>6.9000000000000006E-2</v>
      </c>
      <c r="G18" s="42">
        <v>0</v>
      </c>
      <c r="H18" s="42">
        <v>0.14899999999999999</v>
      </c>
      <c r="I18" s="42">
        <v>3.1E-2</v>
      </c>
      <c r="J18" s="42">
        <v>0.17599999999999999</v>
      </c>
      <c r="K18" s="42">
        <v>2.5999999999999999E-2</v>
      </c>
      <c r="L18" s="42">
        <f t="shared" si="9"/>
        <v>100.67100000000001</v>
      </c>
      <c r="M18" s="2">
        <f t="shared" si="10"/>
        <v>91.459964529714028</v>
      </c>
      <c r="N18" s="36">
        <f t="shared" si="11"/>
        <v>2414.3609729875016</v>
      </c>
      <c r="O18" s="36">
        <f t="shared" si="12"/>
        <v>1153.9413588948407</v>
      </c>
      <c r="P18" s="37">
        <v>75</v>
      </c>
      <c r="Q18" s="36">
        <f t="shared" si="13"/>
        <v>191474.94007989348</v>
      </c>
      <c r="R18" s="36">
        <f t="shared" si="14"/>
        <v>137.5990584542958</v>
      </c>
      <c r="S18" s="36">
        <f t="shared" si="15"/>
        <v>472.10000657938025</v>
      </c>
      <c r="T18" s="36">
        <f t="shared" si="16"/>
        <v>65361.714922049003</v>
      </c>
      <c r="U18" s="36">
        <f t="shared" si="17"/>
        <v>1153.9413588948407</v>
      </c>
      <c r="V18" s="36">
        <f t="shared" si="18"/>
        <v>304726.82382133999</v>
      </c>
      <c r="W18" s="36">
        <f t="shared" si="19"/>
        <v>1257.8422910945471</v>
      </c>
      <c r="X18" s="36">
        <f t="shared" si="20"/>
        <v>2404.4905609854063</v>
      </c>
      <c r="Y18" s="21"/>
    </row>
    <row r="19" spans="1:25">
      <c r="A19" s="21" t="s">
        <v>498</v>
      </c>
      <c r="B19" s="42">
        <v>40.917000000000002</v>
      </c>
      <c r="C19" s="42">
        <v>8.5129999999999999</v>
      </c>
      <c r="D19" s="42">
        <v>50.948999999999998</v>
      </c>
      <c r="E19" s="42">
        <v>0.309</v>
      </c>
      <c r="F19" s="42">
        <v>6.8000000000000005E-2</v>
      </c>
      <c r="G19" s="42">
        <v>0</v>
      </c>
      <c r="H19" s="42">
        <v>0.15</v>
      </c>
      <c r="I19" s="42">
        <v>3.2000000000000001E-2</v>
      </c>
      <c r="J19" s="42">
        <v>0.17199999999999999</v>
      </c>
      <c r="K19" s="42">
        <v>2.3E-2</v>
      </c>
      <c r="L19" s="42">
        <f t="shared" si="9"/>
        <v>101.13299999999998</v>
      </c>
      <c r="M19" s="2">
        <f t="shared" si="10"/>
        <v>91.427318252614427</v>
      </c>
      <c r="N19" s="36">
        <f t="shared" si="11"/>
        <v>2438.0311786050261</v>
      </c>
      <c r="O19" s="36">
        <f t="shared" si="12"/>
        <v>1161.6859317733295</v>
      </c>
      <c r="P19" s="37">
        <v>80</v>
      </c>
      <c r="Q19" s="36">
        <f t="shared" si="13"/>
        <v>191236.57789613848</v>
      </c>
      <c r="R19" s="36">
        <f t="shared" si="14"/>
        <v>121.72224401726167</v>
      </c>
      <c r="S19" s="36">
        <f t="shared" si="15"/>
        <v>465.25797749851967</v>
      </c>
      <c r="T19" s="36">
        <f t="shared" si="16"/>
        <v>66170.089086859691</v>
      </c>
      <c r="U19" s="36">
        <f t="shared" si="17"/>
        <v>1161.6859317733297</v>
      </c>
      <c r="V19" s="36">
        <f t="shared" si="18"/>
        <v>307211.0918114144</v>
      </c>
      <c r="W19" s="36">
        <f t="shared" si="19"/>
        <v>1229.2549662969436</v>
      </c>
      <c r="X19" s="36">
        <f t="shared" si="20"/>
        <v>2428.0639978578124</v>
      </c>
      <c r="Y19" s="21"/>
    </row>
    <row r="20" spans="1:25">
      <c r="A20" s="21" t="s">
        <v>497</v>
      </c>
      <c r="B20" s="42">
        <v>40.862000000000002</v>
      </c>
      <c r="C20" s="42">
        <v>8.27</v>
      </c>
      <c r="D20" s="42">
        <v>50.89</v>
      </c>
      <c r="E20" s="42">
        <v>0.312</v>
      </c>
      <c r="F20" s="42">
        <v>7.0999999999999994E-2</v>
      </c>
      <c r="G20" s="42">
        <v>3.0000000000000001E-3</v>
      </c>
      <c r="H20" s="42">
        <v>0.14599999999999999</v>
      </c>
      <c r="I20" s="42">
        <v>3.1E-2</v>
      </c>
      <c r="J20" s="42">
        <v>0.16800000000000001</v>
      </c>
      <c r="K20" s="42">
        <v>2.4E-2</v>
      </c>
      <c r="L20" s="42">
        <f t="shared" si="9"/>
        <v>100.77700000000002</v>
      </c>
      <c r="M20" s="2">
        <f t="shared" si="10"/>
        <v>91.642723041513221</v>
      </c>
      <c r="N20" s="36">
        <f t="shared" si="11"/>
        <v>2461.7013842225506</v>
      </c>
      <c r="O20" s="36">
        <f t="shared" si="12"/>
        <v>1130.7076402593741</v>
      </c>
      <c r="P20" s="37">
        <v>90</v>
      </c>
      <c r="Q20" s="36">
        <f t="shared" si="13"/>
        <v>190979.52063914781</v>
      </c>
      <c r="R20" s="36">
        <f t="shared" si="14"/>
        <v>127.01451549627305</v>
      </c>
      <c r="S20" s="36">
        <f t="shared" si="15"/>
        <v>485.7840647411013</v>
      </c>
      <c r="T20" s="36">
        <f t="shared" si="16"/>
        <v>64281.291759465479</v>
      </c>
      <c r="U20" s="36">
        <f t="shared" si="17"/>
        <v>1130.7076402593741</v>
      </c>
      <c r="V20" s="36">
        <f t="shared" si="18"/>
        <v>306855.33498759306</v>
      </c>
      <c r="W20" s="36">
        <f t="shared" si="19"/>
        <v>1200.6676414993403</v>
      </c>
      <c r="X20" s="36">
        <f t="shared" si="20"/>
        <v>2451.637434730218</v>
      </c>
      <c r="Y20" s="21"/>
    </row>
    <row r="21" spans="1:25">
      <c r="A21" s="21" t="s">
        <v>496</v>
      </c>
      <c r="B21" s="42">
        <v>40.968000000000004</v>
      </c>
      <c r="C21" s="42">
        <v>8.2210000000000001</v>
      </c>
      <c r="D21" s="42">
        <v>50.86</v>
      </c>
      <c r="E21" s="42">
        <v>0.32500000000000001</v>
      </c>
      <c r="F21" s="42">
        <v>7.1999999999999995E-2</v>
      </c>
      <c r="G21" s="42">
        <v>4.0000000000000001E-3</v>
      </c>
      <c r="H21" s="42">
        <v>0.14899999999999999</v>
      </c>
      <c r="I21" s="42">
        <v>0.03</v>
      </c>
      <c r="J21" s="42">
        <v>0.161</v>
      </c>
      <c r="K21" s="42">
        <v>2.7E-2</v>
      </c>
      <c r="L21" s="42">
        <f t="shared" si="9"/>
        <v>100.81700000000002</v>
      </c>
      <c r="M21" s="2">
        <f t="shared" si="10"/>
        <v>91.68362929633436</v>
      </c>
      <c r="N21" s="36">
        <f t="shared" si="11"/>
        <v>2564.2722752318241</v>
      </c>
      <c r="O21" s="36">
        <f t="shared" si="12"/>
        <v>1153.9413588948407</v>
      </c>
      <c r="P21" s="37">
        <v>100</v>
      </c>
      <c r="Q21" s="36">
        <f t="shared" si="13"/>
        <v>191474.94007989348</v>
      </c>
      <c r="R21" s="36">
        <f t="shared" si="14"/>
        <v>142.89132993330719</v>
      </c>
      <c r="S21" s="36">
        <f t="shared" si="15"/>
        <v>492.62609382196189</v>
      </c>
      <c r="T21" s="36">
        <f t="shared" si="16"/>
        <v>63900.423162583524</v>
      </c>
      <c r="U21" s="36">
        <f t="shared" si="17"/>
        <v>1153.9413588948407</v>
      </c>
      <c r="V21" s="36">
        <f t="shared" si="18"/>
        <v>306674.44168734492</v>
      </c>
      <c r="W21" s="36">
        <f t="shared" si="19"/>
        <v>1150.6398231035344</v>
      </c>
      <c r="X21" s="36">
        <f t="shared" si="20"/>
        <v>2553.788994510644</v>
      </c>
      <c r="Y21" s="21"/>
    </row>
    <row r="22" spans="1:25">
      <c r="A22" s="21" t="s">
        <v>495</v>
      </c>
      <c r="B22" s="42">
        <v>40.863999999999997</v>
      </c>
      <c r="C22" s="42">
        <v>8.5079999999999991</v>
      </c>
      <c r="D22" s="42">
        <v>50.914000000000001</v>
      </c>
      <c r="E22" s="42">
        <v>0.32600000000000001</v>
      </c>
      <c r="F22" s="42">
        <v>7.0999999999999994E-2</v>
      </c>
      <c r="G22" s="42">
        <v>2E-3</v>
      </c>
      <c r="H22" s="42">
        <v>0.14699999999999999</v>
      </c>
      <c r="I22" s="42">
        <v>2.8000000000000001E-2</v>
      </c>
      <c r="J22" s="42">
        <v>0.156</v>
      </c>
      <c r="K22" s="42">
        <v>2.5000000000000001E-2</v>
      </c>
      <c r="L22" s="42">
        <f t="shared" si="9"/>
        <v>101.04100000000001</v>
      </c>
      <c r="M22" s="2">
        <f t="shared" si="10"/>
        <v>91.426536888636775</v>
      </c>
      <c r="N22" s="36">
        <f t="shared" si="11"/>
        <v>2572.1623437709986</v>
      </c>
      <c r="O22" s="36">
        <f t="shared" si="12"/>
        <v>1138.4522131378628</v>
      </c>
      <c r="P22" s="37">
        <v>110</v>
      </c>
      <c r="Q22" s="36">
        <f t="shared" si="13"/>
        <v>190988.86817576564</v>
      </c>
      <c r="R22" s="36">
        <f t="shared" si="14"/>
        <v>132.30678697528444</v>
      </c>
      <c r="S22" s="36">
        <f t="shared" si="15"/>
        <v>485.7840647411013</v>
      </c>
      <c r="T22" s="36">
        <f t="shared" si="16"/>
        <v>66131.224944320697</v>
      </c>
      <c r="U22" s="36">
        <f t="shared" si="17"/>
        <v>1138.4522131378628</v>
      </c>
      <c r="V22" s="36">
        <f t="shared" si="18"/>
        <v>307000.04962779157</v>
      </c>
      <c r="W22" s="36">
        <f t="shared" si="19"/>
        <v>1114.9056671065302</v>
      </c>
      <c r="X22" s="36">
        <f t="shared" si="20"/>
        <v>2561.646806801446</v>
      </c>
      <c r="Y22" s="21"/>
    </row>
    <row r="23" spans="1:25">
      <c r="A23" s="21" t="s">
        <v>494</v>
      </c>
      <c r="B23" s="42">
        <v>40.969000000000001</v>
      </c>
      <c r="C23" s="42">
        <v>8.3070000000000004</v>
      </c>
      <c r="D23" s="42">
        <v>50.872</v>
      </c>
      <c r="E23" s="42">
        <v>0.32400000000000001</v>
      </c>
      <c r="F23" s="42">
        <v>7.1999999999999995E-2</v>
      </c>
      <c r="G23" s="42">
        <v>0</v>
      </c>
      <c r="H23" s="42">
        <v>0.14599999999999999</v>
      </c>
      <c r="I23" s="42">
        <v>3.1E-2</v>
      </c>
      <c r="J23" s="42">
        <v>0.153</v>
      </c>
      <c r="K23" s="42">
        <v>2.5000000000000001E-2</v>
      </c>
      <c r="L23" s="42">
        <f t="shared" si="9"/>
        <v>100.89900000000002</v>
      </c>
      <c r="M23" s="2">
        <f t="shared" si="10"/>
        <v>91.605750268219424</v>
      </c>
      <c r="N23" s="36">
        <f t="shared" si="11"/>
        <v>2556.3822066926491</v>
      </c>
      <c r="O23" s="36">
        <f t="shared" si="12"/>
        <v>1130.7076402593741</v>
      </c>
      <c r="P23" s="37">
        <v>120</v>
      </c>
      <c r="Q23" s="36">
        <f t="shared" si="13"/>
        <v>191479.61384820243</v>
      </c>
      <c r="R23" s="36">
        <f t="shared" si="14"/>
        <v>132.30678697528444</v>
      </c>
      <c r="S23" s="36">
        <f t="shared" si="15"/>
        <v>492.62609382196189</v>
      </c>
      <c r="T23" s="36">
        <f t="shared" si="16"/>
        <v>64568.886414253895</v>
      </c>
      <c r="U23" s="36">
        <f t="shared" si="17"/>
        <v>1130.7076402593741</v>
      </c>
      <c r="V23" s="36">
        <f t="shared" si="18"/>
        <v>306746.79900744418</v>
      </c>
      <c r="W23" s="36">
        <f t="shared" si="19"/>
        <v>1093.4651735083278</v>
      </c>
      <c r="X23" s="36">
        <f t="shared" si="20"/>
        <v>2545.931182219842</v>
      </c>
      <c r="Y23" s="21"/>
    </row>
    <row r="24" spans="1:25">
      <c r="A24" s="21" t="s">
        <v>493</v>
      </c>
      <c r="B24" s="42">
        <v>40.976999999999997</v>
      </c>
      <c r="C24" s="42">
        <v>8.4060000000000006</v>
      </c>
      <c r="D24" s="42">
        <v>51.341000000000001</v>
      </c>
      <c r="E24" s="42">
        <v>0.32900000000000001</v>
      </c>
      <c r="F24" s="42">
        <v>7.3999999999999996E-2</v>
      </c>
      <c r="G24" s="42">
        <v>0</v>
      </c>
      <c r="H24" s="42">
        <v>0.14299999999999999</v>
      </c>
      <c r="I24" s="42">
        <v>0.03</v>
      </c>
      <c r="J24" s="42">
        <v>0.14799999999999999</v>
      </c>
      <c r="K24" s="42">
        <v>2.4E-2</v>
      </c>
      <c r="L24" s="42">
        <f t="shared" si="9"/>
        <v>101.47199999999998</v>
      </c>
      <c r="M24" s="2">
        <f t="shared" si="10"/>
        <v>91.585194444433483</v>
      </c>
      <c r="N24" s="36">
        <f t="shared" si="11"/>
        <v>2595.8325493885231</v>
      </c>
      <c r="O24" s="36">
        <f t="shared" si="12"/>
        <v>1107.4739216239072</v>
      </c>
      <c r="P24" s="37">
        <v>130</v>
      </c>
      <c r="Q24" s="36">
        <f t="shared" si="13"/>
        <v>191517.00399467378</v>
      </c>
      <c r="R24" s="36">
        <f t="shared" si="14"/>
        <v>127.01451549627305</v>
      </c>
      <c r="S24" s="36">
        <f t="shared" si="15"/>
        <v>506.31015198368311</v>
      </c>
      <c r="T24" s="36">
        <f t="shared" si="16"/>
        <v>65338.396436525618</v>
      </c>
      <c r="U24" s="36">
        <f t="shared" si="17"/>
        <v>1107.4739216239075</v>
      </c>
      <c r="V24" s="36">
        <f t="shared" si="18"/>
        <v>309574.76426799007</v>
      </c>
      <c r="W24" s="36">
        <f t="shared" si="19"/>
        <v>1057.7310175113234</v>
      </c>
      <c r="X24" s="36">
        <f t="shared" si="20"/>
        <v>2585.2202436738521</v>
      </c>
      <c r="Y24" s="21"/>
    </row>
    <row r="25" spans="1:25">
      <c r="A25" s="21" t="s">
        <v>492</v>
      </c>
      <c r="B25" s="42">
        <v>40.865000000000002</v>
      </c>
      <c r="C25" s="42">
        <v>8.2870000000000008</v>
      </c>
      <c r="D25" s="42">
        <v>51.412999999999997</v>
      </c>
      <c r="E25" s="42">
        <v>0.33300000000000002</v>
      </c>
      <c r="F25" s="42">
        <v>7.0999999999999994E-2</v>
      </c>
      <c r="G25" s="42">
        <v>2E-3</v>
      </c>
      <c r="H25" s="42">
        <v>0.14599999999999999</v>
      </c>
      <c r="I25" s="42">
        <v>3.2000000000000001E-2</v>
      </c>
      <c r="J25" s="42">
        <v>0.14599999999999999</v>
      </c>
      <c r="K25" s="42">
        <v>2.4E-2</v>
      </c>
      <c r="L25" s="42">
        <f t="shared" si="9"/>
        <v>101.31899999999999</v>
      </c>
      <c r="M25" s="2">
        <f t="shared" si="10"/>
        <v>91.705091631893126</v>
      </c>
      <c r="N25" s="36">
        <f t="shared" si="11"/>
        <v>2627.3928235452227</v>
      </c>
      <c r="O25" s="36">
        <f t="shared" si="12"/>
        <v>1130.7076402593741</v>
      </c>
      <c r="P25" s="37">
        <v>140</v>
      </c>
      <c r="Q25" s="36">
        <f t="shared" si="13"/>
        <v>190993.54194407456</v>
      </c>
      <c r="R25" s="36">
        <f t="shared" si="14"/>
        <v>127.01451549627305</v>
      </c>
      <c r="S25" s="36">
        <f t="shared" si="15"/>
        <v>485.7840647411013</v>
      </c>
      <c r="T25" s="36">
        <f t="shared" si="16"/>
        <v>64413.429844098006</v>
      </c>
      <c r="U25" s="36">
        <f t="shared" si="17"/>
        <v>1130.7076402593741</v>
      </c>
      <c r="V25" s="36">
        <f t="shared" si="18"/>
        <v>310008.90818858566</v>
      </c>
      <c r="W25" s="36">
        <f t="shared" si="19"/>
        <v>1043.4373551125218</v>
      </c>
      <c r="X25" s="36">
        <f t="shared" si="20"/>
        <v>2616.6514928370602</v>
      </c>
      <c r="Y25" s="21"/>
    </row>
    <row r="26" spans="1:25">
      <c r="A26" s="21" t="s">
        <v>491</v>
      </c>
      <c r="B26" s="42">
        <v>40.975999999999999</v>
      </c>
      <c r="C26" s="42">
        <v>7.9210000000000003</v>
      </c>
      <c r="D26" s="42">
        <v>50.966000000000001</v>
      </c>
      <c r="E26" s="42">
        <v>0.33800000000000002</v>
      </c>
      <c r="F26" s="42">
        <v>6.8000000000000005E-2</v>
      </c>
      <c r="G26" s="42">
        <v>0</v>
      </c>
      <c r="H26" s="42">
        <v>0.14399999999999999</v>
      </c>
      <c r="I26" s="42">
        <v>0.03</v>
      </c>
      <c r="J26" s="42">
        <v>0.14299999999999999</v>
      </c>
      <c r="K26" s="42">
        <v>2.5000000000000001E-2</v>
      </c>
      <c r="L26" s="42">
        <f t="shared" si="9"/>
        <v>100.611</v>
      </c>
      <c r="M26" s="2">
        <f t="shared" si="10"/>
        <v>91.978093125796363</v>
      </c>
      <c r="N26" s="36">
        <f t="shared" si="11"/>
        <v>2666.8431662410967</v>
      </c>
      <c r="O26" s="36">
        <f t="shared" si="12"/>
        <v>1115.2184945023964</v>
      </c>
      <c r="P26" s="37">
        <v>150</v>
      </c>
      <c r="Q26" s="36">
        <f t="shared" si="13"/>
        <v>191512.33022636484</v>
      </c>
      <c r="R26" s="36">
        <f t="shared" si="14"/>
        <v>132.30678697528444</v>
      </c>
      <c r="S26" s="36">
        <f t="shared" si="15"/>
        <v>465.25797749851967</v>
      </c>
      <c r="T26" s="36">
        <f t="shared" si="16"/>
        <v>61568.574610244992</v>
      </c>
      <c r="U26" s="36">
        <f t="shared" si="17"/>
        <v>1115.2184945023962</v>
      </c>
      <c r="V26" s="36">
        <f t="shared" si="18"/>
        <v>307313.59801488835</v>
      </c>
      <c r="W26" s="36">
        <f t="shared" si="19"/>
        <v>1021.9968615143193</v>
      </c>
      <c r="X26" s="36">
        <f t="shared" si="20"/>
        <v>2655.9405542910699</v>
      </c>
      <c r="Y26" s="21"/>
    </row>
    <row r="27" spans="1:25">
      <c r="A27" s="21" t="s">
        <v>490</v>
      </c>
      <c r="B27" s="42">
        <v>41.048000000000002</v>
      </c>
      <c r="C27" s="42">
        <v>8.2319999999999993</v>
      </c>
      <c r="D27" s="42">
        <v>51.164000000000001</v>
      </c>
      <c r="E27" s="42">
        <v>0.33900000000000002</v>
      </c>
      <c r="F27" s="42">
        <v>7.2999999999999995E-2</v>
      </c>
      <c r="G27" s="42">
        <v>1E-3</v>
      </c>
      <c r="H27" s="42">
        <v>0.14099999999999999</v>
      </c>
      <c r="I27" s="42">
        <v>2.9000000000000001E-2</v>
      </c>
      <c r="J27" s="42">
        <v>0.14000000000000001</v>
      </c>
      <c r="K27" s="42">
        <v>2.7E-2</v>
      </c>
      <c r="L27" s="42">
        <f t="shared" si="9"/>
        <v>101.194</v>
      </c>
      <c r="M27" s="2">
        <f t="shared" si="10"/>
        <v>91.718805018994246</v>
      </c>
      <c r="N27" s="36">
        <f t="shared" si="11"/>
        <v>2674.7332347802721</v>
      </c>
      <c r="O27" s="36">
        <f t="shared" si="12"/>
        <v>1091.9847758669296</v>
      </c>
      <c r="P27" s="37">
        <v>160</v>
      </c>
      <c r="Q27" s="36">
        <f t="shared" si="13"/>
        <v>191848.84154460719</v>
      </c>
      <c r="R27" s="36">
        <f t="shared" si="14"/>
        <v>142.89132993330719</v>
      </c>
      <c r="S27" s="36">
        <f t="shared" si="15"/>
        <v>499.46812290282247</v>
      </c>
      <c r="T27" s="36">
        <f t="shared" si="16"/>
        <v>63985.924276169259</v>
      </c>
      <c r="U27" s="36">
        <f t="shared" si="17"/>
        <v>1091.9847758669298</v>
      </c>
      <c r="V27" s="36">
        <f t="shared" si="18"/>
        <v>308507.49379652611</v>
      </c>
      <c r="W27" s="36">
        <f t="shared" si="19"/>
        <v>1000.556367916117</v>
      </c>
      <c r="X27" s="36">
        <f t="shared" si="20"/>
        <v>2663.798366581872</v>
      </c>
      <c r="Y27" s="21"/>
    </row>
    <row r="28" spans="1:25">
      <c r="A28" s="21" t="s">
        <v>489</v>
      </c>
      <c r="B28" s="42">
        <v>40.996000000000002</v>
      </c>
      <c r="C28" s="42">
        <v>7.93</v>
      </c>
      <c r="D28" s="42">
        <v>50.948999999999998</v>
      </c>
      <c r="E28" s="42">
        <v>0.33100000000000002</v>
      </c>
      <c r="F28" s="42">
        <v>7.2999999999999995E-2</v>
      </c>
      <c r="G28" s="42">
        <v>2E-3</v>
      </c>
      <c r="H28" s="42">
        <v>0.14599999999999999</v>
      </c>
      <c r="I28" s="42">
        <v>2.9000000000000001E-2</v>
      </c>
      <c r="J28" s="42">
        <v>0.14000000000000001</v>
      </c>
      <c r="K28" s="42">
        <v>2.5999999999999999E-2</v>
      </c>
      <c r="L28" s="42">
        <f t="shared" si="9"/>
        <v>100.62199999999999</v>
      </c>
      <c r="M28" s="2">
        <f t="shared" si="10"/>
        <v>91.967246196745535</v>
      </c>
      <c r="N28" s="36">
        <f t="shared" si="11"/>
        <v>2611.6126864668731</v>
      </c>
      <c r="O28" s="36">
        <f t="shared" si="12"/>
        <v>1130.7076402593741</v>
      </c>
      <c r="P28" s="37">
        <v>170</v>
      </c>
      <c r="Q28" s="36">
        <f t="shared" si="13"/>
        <v>191605.8055925433</v>
      </c>
      <c r="R28" s="36">
        <f t="shared" si="14"/>
        <v>137.5990584542958</v>
      </c>
      <c r="S28" s="36">
        <f t="shared" si="15"/>
        <v>499.46812290282247</v>
      </c>
      <c r="T28" s="36">
        <f t="shared" si="16"/>
        <v>61638.530066815139</v>
      </c>
      <c r="U28" s="36">
        <f t="shared" si="17"/>
        <v>1130.7076402593741</v>
      </c>
      <c r="V28" s="36">
        <f t="shared" si="18"/>
        <v>307211.0918114144</v>
      </c>
      <c r="W28" s="36">
        <f t="shared" si="19"/>
        <v>1000.556367916117</v>
      </c>
      <c r="X28" s="36">
        <f t="shared" si="20"/>
        <v>2600.9358682554562</v>
      </c>
      <c r="Y28" s="21"/>
    </row>
    <row r="29" spans="1:25">
      <c r="A29" s="21" t="s">
        <v>488</v>
      </c>
      <c r="B29" s="42">
        <v>40.959000000000003</v>
      </c>
      <c r="C29" s="42">
        <v>7.7709999999999999</v>
      </c>
      <c r="D29" s="42">
        <v>50.737000000000002</v>
      </c>
      <c r="E29" s="42">
        <v>0.34200000000000003</v>
      </c>
      <c r="F29" s="42">
        <v>7.4999999999999997E-2</v>
      </c>
      <c r="G29" s="42">
        <v>0</v>
      </c>
      <c r="H29" s="42">
        <v>0.14399999999999999</v>
      </c>
      <c r="I29" s="42">
        <v>0.03</v>
      </c>
      <c r="J29" s="42">
        <v>0.13500000000000001</v>
      </c>
      <c r="K29" s="42">
        <v>2.5000000000000001E-2</v>
      </c>
      <c r="L29" s="42">
        <f t="shared" si="9"/>
        <v>100.21800000000003</v>
      </c>
      <c r="M29" s="2">
        <f t="shared" si="10"/>
        <v>92.085271054593562</v>
      </c>
      <c r="N29" s="36">
        <f t="shared" si="11"/>
        <v>2698.4034403977967</v>
      </c>
      <c r="O29" s="36">
        <f t="shared" si="12"/>
        <v>1115.2184945023964</v>
      </c>
      <c r="P29" s="37">
        <v>180</v>
      </c>
      <c r="Q29" s="36">
        <f t="shared" si="13"/>
        <v>191432.87616511321</v>
      </c>
      <c r="R29" s="36">
        <f t="shared" si="14"/>
        <v>132.30678697528444</v>
      </c>
      <c r="S29" s="36">
        <f t="shared" si="15"/>
        <v>513.1521810645437</v>
      </c>
      <c r="T29" s="36">
        <f t="shared" si="16"/>
        <v>60402.650334075726</v>
      </c>
      <c r="U29" s="36">
        <f t="shared" si="17"/>
        <v>1115.2184945023962</v>
      </c>
      <c r="V29" s="36">
        <f t="shared" si="18"/>
        <v>305932.77915632754</v>
      </c>
      <c r="W29" s="36">
        <f t="shared" si="19"/>
        <v>964.82221191911276</v>
      </c>
      <c r="X29" s="36">
        <f t="shared" si="20"/>
        <v>2687.3718034542781</v>
      </c>
      <c r="Y29" s="21"/>
    </row>
    <row r="30" spans="1:25">
      <c r="A30" s="21" t="s">
        <v>487</v>
      </c>
      <c r="B30" s="42">
        <v>40.866</v>
      </c>
      <c r="C30" s="42">
        <v>8.0380000000000003</v>
      </c>
      <c r="D30" s="42">
        <v>51.015999999999998</v>
      </c>
      <c r="E30" s="42">
        <v>0.32300000000000001</v>
      </c>
      <c r="F30" s="42">
        <v>7.1999999999999995E-2</v>
      </c>
      <c r="G30" s="42">
        <v>0</v>
      </c>
      <c r="H30" s="42">
        <v>0.14199999999999999</v>
      </c>
      <c r="I30" s="42">
        <v>0.03</v>
      </c>
      <c r="J30" s="42">
        <v>0.13500000000000001</v>
      </c>
      <c r="K30" s="42">
        <v>2.5999999999999999E-2</v>
      </c>
      <c r="L30" s="42">
        <f t="shared" si="9"/>
        <v>100.64799999999998</v>
      </c>
      <c r="M30" s="2">
        <f t="shared" si="10"/>
        <v>91.87655831733521</v>
      </c>
      <c r="N30" s="36">
        <f t="shared" si="11"/>
        <v>2548.4921381534741</v>
      </c>
      <c r="O30" s="36">
        <f t="shared" si="12"/>
        <v>1099.7293487454185</v>
      </c>
      <c r="P30" s="37">
        <v>190</v>
      </c>
      <c r="Q30" s="36">
        <f t="shared" si="13"/>
        <v>190998.21571238351</v>
      </c>
      <c r="R30" s="36">
        <f t="shared" si="14"/>
        <v>137.5990584542958</v>
      </c>
      <c r="S30" s="36">
        <f t="shared" si="15"/>
        <v>492.62609382196189</v>
      </c>
      <c r="T30" s="36">
        <f t="shared" si="16"/>
        <v>62477.995545657017</v>
      </c>
      <c r="U30" s="36">
        <f t="shared" si="17"/>
        <v>1099.7293487454185</v>
      </c>
      <c r="V30" s="36">
        <f t="shared" si="18"/>
        <v>307615.08684863528</v>
      </c>
      <c r="W30" s="36">
        <f t="shared" si="19"/>
        <v>964.82221191911276</v>
      </c>
      <c r="X30" s="36">
        <f t="shared" si="20"/>
        <v>2538.0733699290404</v>
      </c>
      <c r="Y30" s="21"/>
    </row>
    <row r="31" spans="1:25">
      <c r="A31" s="21" t="s">
        <v>756</v>
      </c>
      <c r="B31" s="42">
        <v>40.674999999999997</v>
      </c>
      <c r="C31" s="42">
        <v>8.0079999999999991</v>
      </c>
      <c r="D31" s="42">
        <v>50.578000000000003</v>
      </c>
      <c r="E31" s="42">
        <v>0.33700000000000002</v>
      </c>
      <c r="F31" s="42">
        <v>7.2999999999999995E-2</v>
      </c>
      <c r="G31" s="42">
        <v>1E-3</v>
      </c>
      <c r="H31" s="42">
        <v>0.13900000000000001</v>
      </c>
      <c r="I31" s="42">
        <v>0.03</v>
      </c>
      <c r="J31" s="42">
        <v>0.13300000000000001</v>
      </c>
      <c r="K31" s="42">
        <v>2.4E-2</v>
      </c>
      <c r="L31" s="42">
        <f t="shared" si="9"/>
        <v>99.99799999999999</v>
      </c>
      <c r="M31" s="2">
        <f t="shared" si="10"/>
        <v>91.840036588532953</v>
      </c>
      <c r="N31" s="36">
        <f t="shared" si="11"/>
        <v>2658.9530977019222</v>
      </c>
      <c r="O31" s="36">
        <f t="shared" si="12"/>
        <v>1076.4956301099523</v>
      </c>
      <c r="P31" s="37">
        <v>200</v>
      </c>
      <c r="Q31" s="36">
        <f t="shared" si="13"/>
        <v>190105.52596537949</v>
      </c>
      <c r="R31" s="36">
        <f t="shared" si="14"/>
        <v>127.01451549627305</v>
      </c>
      <c r="S31" s="36">
        <f t="shared" si="15"/>
        <v>499.46812290282247</v>
      </c>
      <c r="T31" s="36">
        <f t="shared" si="16"/>
        <v>62244.810690423146</v>
      </c>
      <c r="U31" s="36">
        <f t="shared" si="17"/>
        <v>1076.4956301099521</v>
      </c>
      <c r="V31" s="36">
        <f t="shared" si="18"/>
        <v>304974.04466501245</v>
      </c>
      <c r="W31" s="36">
        <f t="shared" si="19"/>
        <v>950.52854952031112</v>
      </c>
      <c r="X31" s="36">
        <f t="shared" si="20"/>
        <v>2648.0827420002679</v>
      </c>
      <c r="Y31" s="21"/>
    </row>
    <row r="32" spans="1:25">
      <c r="A32" s="21" t="s">
        <v>486</v>
      </c>
      <c r="B32" s="42">
        <v>40.820999999999998</v>
      </c>
      <c r="C32" s="42">
        <v>7.8040000000000003</v>
      </c>
      <c r="D32" s="42">
        <v>50.71</v>
      </c>
      <c r="E32" s="42">
        <v>0.33400000000000002</v>
      </c>
      <c r="F32" s="42">
        <v>7.1999999999999995E-2</v>
      </c>
      <c r="G32" s="42">
        <v>1E-3</v>
      </c>
      <c r="H32" s="42">
        <v>0.13400000000000001</v>
      </c>
      <c r="I32" s="42">
        <v>3.1E-2</v>
      </c>
      <c r="J32" s="42">
        <v>0.13</v>
      </c>
      <c r="K32" s="42">
        <v>2.7E-2</v>
      </c>
      <c r="L32" s="42">
        <f t="shared" si="9"/>
        <v>100.06400000000002</v>
      </c>
      <c r="M32" s="2">
        <f t="shared" si="10"/>
        <v>92.050436995040428</v>
      </c>
      <c r="N32" s="36">
        <f t="shared" si="11"/>
        <v>2635.2828920843976</v>
      </c>
      <c r="O32" s="36">
        <f t="shared" si="12"/>
        <v>1037.7727657175078</v>
      </c>
      <c r="P32" s="37">
        <v>210</v>
      </c>
      <c r="Q32" s="36">
        <f t="shared" si="13"/>
        <v>190787.896138482</v>
      </c>
      <c r="R32" s="36">
        <f t="shared" si="14"/>
        <v>142.89132993330719</v>
      </c>
      <c r="S32" s="36">
        <f t="shared" si="15"/>
        <v>492.62609382196189</v>
      </c>
      <c r="T32" s="36">
        <f t="shared" si="16"/>
        <v>60659.153674832967</v>
      </c>
      <c r="U32" s="36">
        <f t="shared" si="17"/>
        <v>1037.7727657175078</v>
      </c>
      <c r="V32" s="36">
        <f t="shared" si="18"/>
        <v>305769.97518610425</v>
      </c>
      <c r="W32" s="36">
        <f t="shared" si="19"/>
        <v>929.08805592210865</v>
      </c>
      <c r="X32" s="36">
        <f t="shared" si="20"/>
        <v>2624.5093051278618</v>
      </c>
      <c r="Y32" s="21"/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504D-3EFF-440E-A2F1-204170BDEA57}">
  <dimension ref="A1:Y41"/>
  <sheetViews>
    <sheetView zoomScaleNormal="100" workbookViewId="0">
      <selection activeCell="B2" sqref="B2:K2"/>
    </sheetView>
  </sheetViews>
  <sheetFormatPr defaultColWidth="9" defaultRowHeight="13.8"/>
  <cols>
    <col min="1" max="1" width="9" style="21"/>
    <col min="2" max="16" width="9.109375" style="21" bestFit="1" customWidth="1"/>
    <col min="17" max="17" width="9.44140625" style="40" bestFit="1" customWidth="1"/>
    <col min="18" max="19" width="9.109375" style="21" bestFit="1" customWidth="1"/>
    <col min="20" max="20" width="9.44140625" style="21" bestFit="1" customWidth="1"/>
    <col min="21" max="21" width="9.109375" style="21" bestFit="1" customWidth="1"/>
    <col min="22" max="22" width="9.44140625" style="40" bestFit="1" customWidth="1"/>
    <col min="23" max="24" width="9.109375" style="21" bestFit="1" customWidth="1"/>
    <col min="25" max="25" width="8.88671875" customWidth="1"/>
    <col min="26" max="16384" width="9" style="21"/>
  </cols>
  <sheetData>
    <row r="1" spans="1:25">
      <c r="A1" s="21" t="s">
        <v>527</v>
      </c>
      <c r="Y1" s="21"/>
    </row>
    <row r="2" spans="1:25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40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40" t="s">
        <v>337</v>
      </c>
      <c r="W2" s="21" t="s">
        <v>338</v>
      </c>
      <c r="X2" s="21" t="s">
        <v>339</v>
      </c>
      <c r="Y2" s="21"/>
    </row>
    <row r="3" spans="1:25">
      <c r="A3" s="21" t="s">
        <v>758</v>
      </c>
      <c r="B3" s="42">
        <v>39.718000000000004</v>
      </c>
      <c r="C3" s="42">
        <v>12.871</v>
      </c>
      <c r="D3" s="42">
        <v>46.177</v>
      </c>
      <c r="E3" s="42">
        <v>0.157</v>
      </c>
      <c r="F3" s="42">
        <v>3.1E-2</v>
      </c>
      <c r="G3" s="42">
        <v>3.0000000000000001E-3</v>
      </c>
      <c r="H3" s="42">
        <v>0.247</v>
      </c>
      <c r="I3" s="42">
        <v>4.2000000000000003E-2</v>
      </c>
      <c r="J3" s="42">
        <v>0.30099999999999999</v>
      </c>
      <c r="K3" s="42">
        <v>1.4999999999999999E-2</v>
      </c>
      <c r="L3" s="42">
        <f>SUM(B3:K3)</f>
        <v>99.562000000000012</v>
      </c>
      <c r="M3" s="2">
        <f>(D3/40.32)*100/((D3/40.32)+(C3/71.85))</f>
        <v>86.474094473955191</v>
      </c>
      <c r="N3" s="36">
        <f t="shared" ref="N3:N32" si="0">E3*10000/74.41*58.71</f>
        <v>1238.7407606504503</v>
      </c>
      <c r="O3" s="36">
        <f t="shared" ref="O3:O32" si="1">H3*10000/70.94*54.94</f>
        <v>1912.9095009867494</v>
      </c>
      <c r="P3" s="37">
        <v>0</v>
      </c>
      <c r="Q3" s="36">
        <f>10000*28.08*B3/(60.08)</f>
        <v>185632.72969374168</v>
      </c>
      <c r="R3" s="36">
        <f t="shared" ref="R3:R32" si="2">2*26.98*10000*K3/101.96</f>
        <v>79.384072185170666</v>
      </c>
      <c r="S3" s="36">
        <f t="shared" ref="S3:S32" si="3">2*51.996*10000*F3/151.99</f>
        <v>212.10290150667805</v>
      </c>
      <c r="T3" s="36">
        <f t="shared" ref="T3:T32" si="4">55.84*10000*C3/71.84</f>
        <v>100044.07572383074</v>
      </c>
      <c r="U3" s="36">
        <f t="shared" ref="U3:U32" si="5">54.94*10000*H3/70.94</f>
        <v>1912.9095009867492</v>
      </c>
      <c r="V3" s="36">
        <f t="shared" ref="V3:V32" si="6">24.3*10000*D3/40.3</f>
        <v>278436.99751861044</v>
      </c>
      <c r="W3" s="36">
        <f t="shared" ref="W3:W32" si="7">40.078*10000*J3/56.078</f>
        <v>2151.1961910196515</v>
      </c>
      <c r="X3" s="36">
        <f t="shared" ref="X3:X32" si="8">58.69*10000*E3/74.69</f>
        <v>1233.6765296559113</v>
      </c>
      <c r="Y3" s="21"/>
    </row>
    <row r="4" spans="1:25">
      <c r="A4" s="21" t="s">
        <v>759</v>
      </c>
      <c r="B4" s="42">
        <v>39.899000000000001</v>
      </c>
      <c r="C4" s="42">
        <v>12.054</v>
      </c>
      <c r="D4" s="42">
        <v>46.960999999999999</v>
      </c>
      <c r="E4" s="42">
        <v>0.19700000000000001</v>
      </c>
      <c r="F4" s="42">
        <v>0.03</v>
      </c>
      <c r="G4" s="42">
        <v>4.0000000000000001E-3</v>
      </c>
      <c r="H4" s="42">
        <v>0.22700000000000001</v>
      </c>
      <c r="I4" s="42">
        <v>0.04</v>
      </c>
      <c r="J4" s="42">
        <v>0.26700000000000002</v>
      </c>
      <c r="K4" s="42">
        <v>1.2999999999999999E-2</v>
      </c>
      <c r="L4" s="42">
        <f t="shared" ref="L4:L32" si="9">SUM(B4:K4)</f>
        <v>99.692000000000021</v>
      </c>
      <c r="M4" s="2">
        <f t="shared" ref="M4:M32" si="10">(D4/40.32)*100/((D4/40.32)+(C4/71.85))</f>
        <v>87.409417378991776</v>
      </c>
      <c r="N4" s="36">
        <f t="shared" si="0"/>
        <v>1554.343502217444</v>
      </c>
      <c r="O4" s="36">
        <f t="shared" si="1"/>
        <v>1758.018043416972</v>
      </c>
      <c r="P4" s="37">
        <v>5</v>
      </c>
      <c r="Q4" s="36">
        <f t="shared" ref="Q4:Q32" si="11">10000*28.08*B4/(60.08)</f>
        <v>186478.68175765648</v>
      </c>
      <c r="R4" s="36">
        <f t="shared" si="2"/>
        <v>68.7995292271479</v>
      </c>
      <c r="S4" s="36">
        <f t="shared" si="3"/>
        <v>205.26087242581747</v>
      </c>
      <c r="T4" s="36">
        <f t="shared" si="4"/>
        <v>93693.674832962148</v>
      </c>
      <c r="U4" s="36">
        <f t="shared" si="5"/>
        <v>1758.0180434169722</v>
      </c>
      <c r="V4" s="36">
        <f t="shared" si="6"/>
        <v>283164.34243176179</v>
      </c>
      <c r="W4" s="36">
        <f t="shared" si="7"/>
        <v>1908.2039302400231</v>
      </c>
      <c r="X4" s="36">
        <f t="shared" si="8"/>
        <v>1547.9890212879905</v>
      </c>
      <c r="Y4" s="21"/>
    </row>
    <row r="5" spans="1:25">
      <c r="A5" s="21" t="s">
        <v>760</v>
      </c>
      <c r="B5" s="42">
        <v>40.031999999999996</v>
      </c>
      <c r="C5" s="42">
        <v>11.331</v>
      </c>
      <c r="D5" s="42">
        <v>47.518999999999998</v>
      </c>
      <c r="E5" s="42">
        <v>0.219</v>
      </c>
      <c r="F5" s="42">
        <v>4.1000000000000002E-2</v>
      </c>
      <c r="G5" s="42">
        <v>0</v>
      </c>
      <c r="H5" s="42">
        <v>0.21</v>
      </c>
      <c r="I5" s="42">
        <v>3.6999999999999998E-2</v>
      </c>
      <c r="J5" s="42">
        <v>0.24399999999999999</v>
      </c>
      <c r="K5" s="42">
        <v>8.0000000000000002E-3</v>
      </c>
      <c r="L5" s="42">
        <f t="shared" si="9"/>
        <v>99.640999999999991</v>
      </c>
      <c r="M5" s="2">
        <f t="shared" si="10"/>
        <v>88.198052139656312</v>
      </c>
      <c r="N5" s="36">
        <f t="shared" si="0"/>
        <v>1727.9250100792906</v>
      </c>
      <c r="O5" s="36">
        <f t="shared" si="1"/>
        <v>1626.3603044826614</v>
      </c>
      <c r="P5" s="37">
        <v>10</v>
      </c>
      <c r="Q5" s="36">
        <f t="shared" si="11"/>
        <v>187100.29294274302</v>
      </c>
      <c r="R5" s="36">
        <f t="shared" si="2"/>
        <v>42.338171832091021</v>
      </c>
      <c r="S5" s="36">
        <f t="shared" si="3"/>
        <v>280.52319231528389</v>
      </c>
      <c r="T5" s="36">
        <f t="shared" si="4"/>
        <v>88073.919821826275</v>
      </c>
      <c r="U5" s="36">
        <f t="shared" si="5"/>
        <v>1626.3603044826614</v>
      </c>
      <c r="V5" s="36">
        <f t="shared" si="6"/>
        <v>286528.95781637717</v>
      </c>
      <c r="W5" s="36">
        <f t="shared" si="7"/>
        <v>1743.8268126538037</v>
      </c>
      <c r="X5" s="36">
        <f t="shared" si="8"/>
        <v>1720.860891685634</v>
      </c>
      <c r="Y5" s="21"/>
    </row>
    <row r="6" spans="1:25">
      <c r="A6" s="21" t="s">
        <v>761</v>
      </c>
      <c r="B6" s="42">
        <v>40.174999999999997</v>
      </c>
      <c r="C6" s="42">
        <v>10.708</v>
      </c>
      <c r="D6" s="42">
        <v>48.256999999999998</v>
      </c>
      <c r="E6" s="42">
        <v>0.23100000000000001</v>
      </c>
      <c r="F6" s="42">
        <v>4.1000000000000002E-2</v>
      </c>
      <c r="G6" s="42">
        <v>1E-3</v>
      </c>
      <c r="H6" s="42">
        <v>0.2</v>
      </c>
      <c r="I6" s="42">
        <v>3.5999999999999997E-2</v>
      </c>
      <c r="J6" s="42">
        <v>0.23499999999999999</v>
      </c>
      <c r="K6" s="42">
        <v>1.2E-2</v>
      </c>
      <c r="L6" s="42">
        <f t="shared" si="9"/>
        <v>99.895999999999987</v>
      </c>
      <c r="M6" s="2">
        <f t="shared" si="10"/>
        <v>88.926770194790961</v>
      </c>
      <c r="N6" s="36">
        <f t="shared" si="0"/>
        <v>1822.6058325493887</v>
      </c>
      <c r="O6" s="36">
        <f t="shared" si="1"/>
        <v>1548.9145756977728</v>
      </c>
      <c r="P6" s="37">
        <v>15</v>
      </c>
      <c r="Q6" s="36">
        <f t="shared" si="11"/>
        <v>187768.64181091878</v>
      </c>
      <c r="R6" s="36">
        <f t="shared" si="2"/>
        <v>63.507257748136524</v>
      </c>
      <c r="S6" s="36">
        <f t="shared" si="3"/>
        <v>280.52319231528389</v>
      </c>
      <c r="T6" s="36">
        <f t="shared" si="4"/>
        <v>83231.447661469938</v>
      </c>
      <c r="U6" s="36">
        <f t="shared" si="5"/>
        <v>1548.9145756977728</v>
      </c>
      <c r="V6" s="36">
        <f t="shared" si="6"/>
        <v>290978.93300248141</v>
      </c>
      <c r="W6" s="36">
        <f t="shared" si="7"/>
        <v>1679.5053318591961</v>
      </c>
      <c r="X6" s="36">
        <f t="shared" si="8"/>
        <v>1815.1546391752577</v>
      </c>
      <c r="Y6" s="21"/>
    </row>
    <row r="7" spans="1:25">
      <c r="A7" s="21" t="s">
        <v>561</v>
      </c>
      <c r="B7" s="42">
        <v>40.156999999999996</v>
      </c>
      <c r="C7" s="42">
        <v>10.321999999999999</v>
      </c>
      <c r="D7" s="42">
        <v>48.497</v>
      </c>
      <c r="E7" s="42">
        <v>0.24099999999999999</v>
      </c>
      <c r="F7" s="42">
        <v>4.7E-2</v>
      </c>
      <c r="G7" s="42">
        <v>0</v>
      </c>
      <c r="H7" s="42">
        <v>0.19400000000000001</v>
      </c>
      <c r="I7" s="42">
        <v>3.5999999999999997E-2</v>
      </c>
      <c r="J7" s="42">
        <v>0.23</v>
      </c>
      <c r="K7" s="42">
        <v>1.2999999999999999E-2</v>
      </c>
      <c r="L7" s="42">
        <f t="shared" si="9"/>
        <v>99.737000000000009</v>
      </c>
      <c r="M7" s="2">
        <f t="shared" si="10"/>
        <v>89.330534486711102</v>
      </c>
      <c r="N7" s="36">
        <f t="shared" si="0"/>
        <v>1901.506517941137</v>
      </c>
      <c r="O7" s="36">
        <f t="shared" si="1"/>
        <v>1502.4471384268395</v>
      </c>
      <c r="P7" s="37">
        <v>20</v>
      </c>
      <c r="Q7" s="36">
        <f t="shared" si="11"/>
        <v>187684.51398135818</v>
      </c>
      <c r="R7" s="36">
        <f t="shared" si="2"/>
        <v>68.7995292271479</v>
      </c>
      <c r="S7" s="36">
        <f t="shared" si="3"/>
        <v>321.57536680044734</v>
      </c>
      <c r="T7" s="36">
        <f t="shared" si="4"/>
        <v>80231.13585746102</v>
      </c>
      <c r="U7" s="36">
        <f t="shared" si="5"/>
        <v>1502.4471384268397</v>
      </c>
      <c r="V7" s="36">
        <f t="shared" si="6"/>
        <v>292426.07940446649</v>
      </c>
      <c r="W7" s="36">
        <f t="shared" si="7"/>
        <v>1643.7711758621922</v>
      </c>
      <c r="X7" s="36">
        <f t="shared" si="8"/>
        <v>1893.7327620832775</v>
      </c>
      <c r="Y7" s="21"/>
    </row>
    <row r="8" spans="1:25">
      <c r="A8" s="21" t="s">
        <v>560</v>
      </c>
      <c r="B8" s="42">
        <v>40.125999999999998</v>
      </c>
      <c r="C8" s="42">
        <v>9.9149999999999991</v>
      </c>
      <c r="D8" s="42">
        <v>48.68</v>
      </c>
      <c r="E8" s="42">
        <v>0.248</v>
      </c>
      <c r="F8" s="42">
        <v>4.4999999999999998E-2</v>
      </c>
      <c r="G8" s="42">
        <v>0</v>
      </c>
      <c r="H8" s="42">
        <v>0.188</v>
      </c>
      <c r="I8" s="42">
        <v>3.5000000000000003E-2</v>
      </c>
      <c r="J8" s="42">
        <v>0.22700000000000001</v>
      </c>
      <c r="K8" s="42">
        <v>1.2999999999999999E-2</v>
      </c>
      <c r="L8" s="42">
        <f t="shared" si="9"/>
        <v>99.477000000000018</v>
      </c>
      <c r="M8" s="2">
        <f t="shared" si="10"/>
        <v>89.742658163423968</v>
      </c>
      <c r="N8" s="36">
        <f t="shared" si="0"/>
        <v>1956.7369977153608</v>
      </c>
      <c r="O8" s="36">
        <f t="shared" si="1"/>
        <v>1455.9797011559062</v>
      </c>
      <c r="P8" s="37">
        <v>25</v>
      </c>
      <c r="Q8" s="36">
        <f t="shared" si="11"/>
        <v>187539.62716378161</v>
      </c>
      <c r="R8" s="36">
        <f t="shared" si="2"/>
        <v>68.7995292271479</v>
      </c>
      <c r="S8" s="36">
        <f t="shared" si="3"/>
        <v>307.89130863872623</v>
      </c>
      <c r="T8" s="36">
        <f t="shared" si="4"/>
        <v>77067.594654788409</v>
      </c>
      <c r="U8" s="36">
        <f t="shared" si="5"/>
        <v>1455.9797011559065</v>
      </c>
      <c r="V8" s="36">
        <f t="shared" si="6"/>
        <v>293529.52853598015</v>
      </c>
      <c r="W8" s="36">
        <f t="shared" si="7"/>
        <v>1622.3306822639895</v>
      </c>
      <c r="X8" s="36">
        <f t="shared" si="8"/>
        <v>1948.7374481188917</v>
      </c>
      <c r="Y8" s="21"/>
    </row>
    <row r="9" spans="1:25">
      <c r="A9" s="21" t="s">
        <v>559</v>
      </c>
      <c r="B9" s="42">
        <v>40.448999999999998</v>
      </c>
      <c r="C9" s="42">
        <v>9.7959999999999994</v>
      </c>
      <c r="D9" s="42">
        <v>49.151000000000003</v>
      </c>
      <c r="E9" s="42">
        <v>0.25600000000000001</v>
      </c>
      <c r="F9" s="42">
        <v>4.8000000000000001E-2</v>
      </c>
      <c r="G9" s="42">
        <v>6.0000000000000001E-3</v>
      </c>
      <c r="H9" s="42">
        <v>0.182</v>
      </c>
      <c r="I9" s="42">
        <v>3.5000000000000003E-2</v>
      </c>
      <c r="J9" s="42">
        <v>0.22500000000000001</v>
      </c>
      <c r="K9" s="42">
        <v>1.4999999999999999E-2</v>
      </c>
      <c r="L9" s="42">
        <f t="shared" si="9"/>
        <v>100.163</v>
      </c>
      <c r="M9" s="2">
        <f t="shared" si="10"/>
        <v>89.94072766154801</v>
      </c>
      <c r="N9" s="36">
        <f t="shared" si="0"/>
        <v>2019.8575460287595</v>
      </c>
      <c r="O9" s="36">
        <f t="shared" si="1"/>
        <v>1409.5122638849732</v>
      </c>
      <c r="P9" s="37">
        <v>30</v>
      </c>
      <c r="Q9" s="36">
        <f t="shared" si="11"/>
        <v>189049.25432756325</v>
      </c>
      <c r="R9" s="36">
        <f t="shared" si="2"/>
        <v>79.384072185170666</v>
      </c>
      <c r="S9" s="36">
        <f t="shared" si="3"/>
        <v>328.41739588130798</v>
      </c>
      <c r="T9" s="36">
        <f t="shared" si="4"/>
        <v>76142.628062360789</v>
      </c>
      <c r="U9" s="36">
        <f t="shared" si="5"/>
        <v>1409.5122638849732</v>
      </c>
      <c r="V9" s="36">
        <f t="shared" si="6"/>
        <v>296369.55334987596</v>
      </c>
      <c r="W9" s="36">
        <f t="shared" si="7"/>
        <v>1608.0370198651879</v>
      </c>
      <c r="X9" s="36">
        <f t="shared" si="8"/>
        <v>2011.5999464453073</v>
      </c>
      <c r="Y9" s="21"/>
    </row>
    <row r="10" spans="1:25">
      <c r="A10" s="21" t="s">
        <v>558</v>
      </c>
      <c r="B10" s="42">
        <v>40.279000000000003</v>
      </c>
      <c r="C10" s="42">
        <v>9.4079999999999995</v>
      </c>
      <c r="D10" s="42">
        <v>50.668999999999997</v>
      </c>
      <c r="E10" s="42">
        <v>0.253</v>
      </c>
      <c r="F10" s="42">
        <v>0.05</v>
      </c>
      <c r="G10" s="42">
        <v>0</v>
      </c>
      <c r="H10" s="42">
        <v>0.17399999999999999</v>
      </c>
      <c r="I10" s="42">
        <v>3.3000000000000002E-2</v>
      </c>
      <c r="J10" s="42">
        <v>0.22</v>
      </c>
      <c r="K10" s="42">
        <v>1.7000000000000001E-2</v>
      </c>
      <c r="L10" s="42">
        <f t="shared" si="9"/>
        <v>101.10299999999999</v>
      </c>
      <c r="M10" s="2">
        <f t="shared" si="10"/>
        <v>90.563677481773851</v>
      </c>
      <c r="N10" s="36">
        <f t="shared" si="0"/>
        <v>1996.187340411235</v>
      </c>
      <c r="O10" s="36">
        <f t="shared" si="1"/>
        <v>1347.5556808570623</v>
      </c>
      <c r="P10" s="37">
        <v>35</v>
      </c>
      <c r="Q10" s="36">
        <f t="shared" si="11"/>
        <v>188254.71371504662</v>
      </c>
      <c r="R10" s="36">
        <f t="shared" si="2"/>
        <v>89.968615143193418</v>
      </c>
      <c r="S10" s="36">
        <f t="shared" si="3"/>
        <v>342.10145404302915</v>
      </c>
      <c r="T10" s="36">
        <f t="shared" si="4"/>
        <v>73126.770601336291</v>
      </c>
      <c r="U10" s="36">
        <f t="shared" si="5"/>
        <v>1347.5556808570623</v>
      </c>
      <c r="V10" s="36">
        <f t="shared" si="6"/>
        <v>305522.75434243178</v>
      </c>
      <c r="W10" s="36">
        <f t="shared" si="7"/>
        <v>1572.302863868184</v>
      </c>
      <c r="X10" s="36">
        <f t="shared" si="8"/>
        <v>1988.0265095729014</v>
      </c>
      <c r="Y10" s="21"/>
    </row>
    <row r="11" spans="1:25">
      <c r="A11" s="21" t="s">
        <v>557</v>
      </c>
      <c r="B11" s="42">
        <v>40.488999999999997</v>
      </c>
      <c r="C11" s="42">
        <v>9.2799999999999994</v>
      </c>
      <c r="D11" s="42">
        <v>49.593000000000004</v>
      </c>
      <c r="E11" s="42">
        <v>0.252</v>
      </c>
      <c r="F11" s="42">
        <v>5.5E-2</v>
      </c>
      <c r="G11" s="42">
        <v>0</v>
      </c>
      <c r="H11" s="42">
        <v>0.17</v>
      </c>
      <c r="I11" s="42">
        <v>3.3000000000000002E-2</v>
      </c>
      <c r="J11" s="42">
        <v>0.217</v>
      </c>
      <c r="K11" s="42">
        <v>1.7999999999999999E-2</v>
      </c>
      <c r="L11" s="42">
        <f t="shared" si="9"/>
        <v>100.107</v>
      </c>
      <c r="M11" s="2">
        <f t="shared" si="10"/>
        <v>90.49710297460399</v>
      </c>
      <c r="N11" s="36">
        <f t="shared" si="0"/>
        <v>1988.2972718720603</v>
      </c>
      <c r="O11" s="36">
        <f t="shared" si="1"/>
        <v>1316.5773893431069</v>
      </c>
      <c r="P11" s="37">
        <v>40</v>
      </c>
      <c r="Q11" s="36">
        <f t="shared" si="11"/>
        <v>189236.20505992009</v>
      </c>
      <c r="R11" s="36">
        <f t="shared" si="2"/>
        <v>95.260886622204779</v>
      </c>
      <c r="S11" s="36">
        <f t="shared" si="3"/>
        <v>376.31159944733201</v>
      </c>
      <c r="T11" s="36">
        <f t="shared" si="4"/>
        <v>72131.848552338532</v>
      </c>
      <c r="U11" s="36">
        <f t="shared" si="5"/>
        <v>1316.5773893431069</v>
      </c>
      <c r="V11" s="36">
        <f t="shared" si="6"/>
        <v>299034.71464019851</v>
      </c>
      <c r="W11" s="36">
        <f t="shared" si="7"/>
        <v>1550.8623702699813</v>
      </c>
      <c r="X11" s="36">
        <f t="shared" si="8"/>
        <v>1980.1686972820992</v>
      </c>
      <c r="Y11" s="21"/>
    </row>
    <row r="12" spans="1:25">
      <c r="A12" s="21" t="s">
        <v>556</v>
      </c>
      <c r="B12" s="42">
        <v>40.445999999999998</v>
      </c>
      <c r="C12" s="42">
        <v>9.1069999999999993</v>
      </c>
      <c r="D12" s="42">
        <v>49.87</v>
      </c>
      <c r="E12" s="42">
        <v>0.26600000000000001</v>
      </c>
      <c r="F12" s="42">
        <v>5.2999999999999999E-2</v>
      </c>
      <c r="G12" s="42">
        <v>0</v>
      </c>
      <c r="H12" s="42">
        <v>0.16700000000000001</v>
      </c>
      <c r="I12" s="42">
        <v>3.1E-2</v>
      </c>
      <c r="J12" s="42">
        <v>0.214</v>
      </c>
      <c r="K12" s="42">
        <v>1.9E-2</v>
      </c>
      <c r="L12" s="42">
        <f t="shared" si="9"/>
        <v>100.17300000000002</v>
      </c>
      <c r="M12" s="2">
        <f t="shared" si="10"/>
        <v>90.704775719654918</v>
      </c>
      <c r="N12" s="36">
        <f t="shared" si="0"/>
        <v>2098.7582314205083</v>
      </c>
      <c r="O12" s="36">
        <f t="shared" si="1"/>
        <v>1293.3436707076403</v>
      </c>
      <c r="P12" s="37">
        <v>45</v>
      </c>
      <c r="Q12" s="36">
        <f t="shared" si="11"/>
        <v>189035.23302263647</v>
      </c>
      <c r="R12" s="36">
        <f t="shared" si="2"/>
        <v>100.55315810121617</v>
      </c>
      <c r="S12" s="36">
        <f t="shared" si="3"/>
        <v>362.6275412856109</v>
      </c>
      <c r="T12" s="36">
        <f t="shared" si="4"/>
        <v>70787.14922048997</v>
      </c>
      <c r="U12" s="36">
        <f t="shared" si="5"/>
        <v>1293.3436707076403</v>
      </c>
      <c r="V12" s="36">
        <f t="shared" si="6"/>
        <v>300704.96277915634</v>
      </c>
      <c r="W12" s="36">
        <f t="shared" si="7"/>
        <v>1529.4218766717788</v>
      </c>
      <c r="X12" s="36">
        <f t="shared" si="8"/>
        <v>2090.1780693533269</v>
      </c>
      <c r="Y12" s="21"/>
    </row>
    <row r="13" spans="1:25">
      <c r="A13" s="21" t="s">
        <v>555</v>
      </c>
      <c r="B13" s="42">
        <v>40.420999999999999</v>
      </c>
      <c r="C13" s="42">
        <v>8.8239999999999998</v>
      </c>
      <c r="D13" s="42">
        <v>50.143000000000001</v>
      </c>
      <c r="E13" s="42">
        <v>0.26700000000000002</v>
      </c>
      <c r="F13" s="42">
        <v>0.05</v>
      </c>
      <c r="G13" s="42">
        <v>0</v>
      </c>
      <c r="H13" s="42">
        <v>0.16700000000000001</v>
      </c>
      <c r="I13" s="42">
        <v>3.3000000000000002E-2</v>
      </c>
      <c r="J13" s="42">
        <v>0.217</v>
      </c>
      <c r="K13" s="42">
        <v>1.4E-2</v>
      </c>
      <c r="L13" s="42">
        <f t="shared" si="9"/>
        <v>100.136</v>
      </c>
      <c r="M13" s="2">
        <f t="shared" si="10"/>
        <v>91.012291361443488</v>
      </c>
      <c r="N13" s="36">
        <f t="shared" si="0"/>
        <v>2106.6482999596833</v>
      </c>
      <c r="O13" s="36">
        <f t="shared" si="1"/>
        <v>1293.3436707076403</v>
      </c>
      <c r="P13" s="37">
        <v>50</v>
      </c>
      <c r="Q13" s="36">
        <f t="shared" si="11"/>
        <v>188918.38881491346</v>
      </c>
      <c r="R13" s="36">
        <f t="shared" si="2"/>
        <v>74.09180070615929</v>
      </c>
      <c r="S13" s="36">
        <f t="shared" si="3"/>
        <v>342.10145404302915</v>
      </c>
      <c r="T13" s="36">
        <f t="shared" si="4"/>
        <v>68587.438752783957</v>
      </c>
      <c r="U13" s="36">
        <f t="shared" si="5"/>
        <v>1293.3436707076403</v>
      </c>
      <c r="V13" s="36">
        <f t="shared" si="6"/>
        <v>302351.0918114144</v>
      </c>
      <c r="W13" s="36">
        <f t="shared" si="7"/>
        <v>1550.8623702699813</v>
      </c>
      <c r="X13" s="36">
        <f t="shared" si="8"/>
        <v>2098.0358816441294</v>
      </c>
      <c r="Y13" s="21"/>
    </row>
    <row r="14" spans="1:25">
      <c r="A14" s="21" t="s">
        <v>554</v>
      </c>
      <c r="B14" s="42">
        <v>40.207000000000001</v>
      </c>
      <c r="C14" s="42">
        <v>8.6140000000000008</v>
      </c>
      <c r="D14" s="42">
        <v>50.249000000000002</v>
      </c>
      <c r="E14" s="42">
        <v>0.27</v>
      </c>
      <c r="F14" s="42">
        <v>4.7E-2</v>
      </c>
      <c r="G14" s="42">
        <v>0</v>
      </c>
      <c r="H14" s="42">
        <v>0.16200000000000001</v>
      </c>
      <c r="I14" s="42">
        <v>0.03</v>
      </c>
      <c r="J14" s="42">
        <v>0.21299999999999999</v>
      </c>
      <c r="K14" s="42">
        <v>1.6E-2</v>
      </c>
      <c r="L14" s="42">
        <f t="shared" si="9"/>
        <v>99.807999999999993</v>
      </c>
      <c r="M14" s="2">
        <f t="shared" si="10"/>
        <v>91.224300621759241</v>
      </c>
      <c r="N14" s="36">
        <f t="shared" si="0"/>
        <v>2130.3185055772078</v>
      </c>
      <c r="O14" s="36">
        <f t="shared" si="1"/>
        <v>1254.620806315196</v>
      </c>
      <c r="P14" s="37">
        <v>55</v>
      </c>
      <c r="Q14" s="36">
        <f t="shared" si="11"/>
        <v>187918.20239680426</v>
      </c>
      <c r="R14" s="36">
        <f t="shared" si="2"/>
        <v>84.676343664182042</v>
      </c>
      <c r="S14" s="36">
        <f t="shared" si="3"/>
        <v>321.57536680044734</v>
      </c>
      <c r="T14" s="36">
        <f t="shared" si="4"/>
        <v>66955.144766147001</v>
      </c>
      <c r="U14" s="36">
        <f t="shared" si="5"/>
        <v>1254.620806315196</v>
      </c>
      <c r="V14" s="36">
        <f t="shared" si="6"/>
        <v>302990.24813895783</v>
      </c>
      <c r="W14" s="36">
        <f t="shared" si="7"/>
        <v>1522.275045472378</v>
      </c>
      <c r="X14" s="36">
        <f t="shared" si="8"/>
        <v>2121.609318516535</v>
      </c>
      <c r="Y14" s="21"/>
    </row>
    <row r="15" spans="1:25">
      <c r="A15" s="21" t="s">
        <v>553</v>
      </c>
      <c r="B15" s="42">
        <v>40.404000000000003</v>
      </c>
      <c r="C15" s="42">
        <v>8.5559999999999992</v>
      </c>
      <c r="D15" s="42">
        <v>50.515000000000001</v>
      </c>
      <c r="E15" s="42">
        <v>0.27500000000000002</v>
      </c>
      <c r="F15" s="42">
        <v>0.05</v>
      </c>
      <c r="G15" s="42">
        <v>4.0000000000000001E-3</v>
      </c>
      <c r="H15" s="42">
        <v>0.161</v>
      </c>
      <c r="I15" s="42">
        <v>3.2000000000000001E-2</v>
      </c>
      <c r="J15" s="42">
        <v>0.216</v>
      </c>
      <c r="K15" s="42">
        <v>1.7000000000000001E-2</v>
      </c>
      <c r="L15" s="42">
        <f t="shared" si="9"/>
        <v>100.22999999999999</v>
      </c>
      <c r="M15" s="2">
        <f t="shared" si="10"/>
        <v>91.320176177885401</v>
      </c>
      <c r="N15" s="36">
        <f t="shared" si="0"/>
        <v>2169.7688482730819</v>
      </c>
      <c r="O15" s="36">
        <f t="shared" si="1"/>
        <v>1246.876233436707</v>
      </c>
      <c r="P15" s="37">
        <v>60</v>
      </c>
      <c r="Q15" s="36">
        <f t="shared" si="11"/>
        <v>188838.9347536618</v>
      </c>
      <c r="R15" s="36">
        <f t="shared" si="2"/>
        <v>89.968615143193418</v>
      </c>
      <c r="S15" s="36">
        <f t="shared" si="3"/>
        <v>342.10145404302915</v>
      </c>
      <c r="T15" s="36">
        <f t="shared" si="4"/>
        <v>66504.320712694869</v>
      </c>
      <c r="U15" s="36">
        <f t="shared" si="5"/>
        <v>1246.8762334367073</v>
      </c>
      <c r="V15" s="36">
        <f t="shared" si="6"/>
        <v>304594.16873449134</v>
      </c>
      <c r="W15" s="36">
        <f t="shared" si="7"/>
        <v>1543.7155390705805</v>
      </c>
      <c r="X15" s="36">
        <f t="shared" si="8"/>
        <v>2160.8983799705452</v>
      </c>
      <c r="Y15" s="21"/>
    </row>
    <row r="16" spans="1:25">
      <c r="A16" s="21" t="s">
        <v>552</v>
      </c>
      <c r="B16" s="42">
        <v>40.372</v>
      </c>
      <c r="C16" s="42">
        <v>8.5649999999999995</v>
      </c>
      <c r="D16" s="42">
        <v>50.277000000000001</v>
      </c>
      <c r="E16" s="42">
        <v>0.27400000000000002</v>
      </c>
      <c r="F16" s="42">
        <v>4.8000000000000001E-2</v>
      </c>
      <c r="G16" s="42">
        <v>0</v>
      </c>
      <c r="H16" s="42">
        <v>0.155</v>
      </c>
      <c r="I16" s="42">
        <v>3.2000000000000001E-2</v>
      </c>
      <c r="J16" s="42">
        <v>0.21199999999999999</v>
      </c>
      <c r="K16" s="42">
        <v>1.6E-2</v>
      </c>
      <c r="L16" s="42">
        <f t="shared" si="9"/>
        <v>99.951000000000008</v>
      </c>
      <c r="M16" s="2">
        <f t="shared" si="10"/>
        <v>91.274300069869369</v>
      </c>
      <c r="N16" s="36">
        <f t="shared" si="0"/>
        <v>2161.8787797339069</v>
      </c>
      <c r="O16" s="36">
        <f t="shared" si="1"/>
        <v>1200.408796165774</v>
      </c>
      <c r="P16" s="37">
        <v>65</v>
      </c>
      <c r="Q16" s="36">
        <f t="shared" si="11"/>
        <v>188689.37416777629</v>
      </c>
      <c r="R16" s="36">
        <f t="shared" si="2"/>
        <v>84.676343664182042</v>
      </c>
      <c r="S16" s="36">
        <f t="shared" si="3"/>
        <v>328.41739588130798</v>
      </c>
      <c r="T16" s="36">
        <f t="shared" si="4"/>
        <v>66574.276169265024</v>
      </c>
      <c r="U16" s="36">
        <f t="shared" si="5"/>
        <v>1200.408796165774</v>
      </c>
      <c r="V16" s="36">
        <f t="shared" si="6"/>
        <v>303159.08188585611</v>
      </c>
      <c r="W16" s="36">
        <f t="shared" si="7"/>
        <v>1515.1282142729772</v>
      </c>
      <c r="X16" s="36">
        <f t="shared" si="8"/>
        <v>2153.0405676797432</v>
      </c>
      <c r="Y16" s="21"/>
    </row>
    <row r="17" spans="1:25">
      <c r="A17" s="21" t="s">
        <v>551</v>
      </c>
      <c r="B17" s="42">
        <v>40.173999999999999</v>
      </c>
      <c r="C17" s="42">
        <v>8.4139999999999997</v>
      </c>
      <c r="D17" s="42">
        <v>49.780999999999999</v>
      </c>
      <c r="E17" s="42">
        <v>0.27600000000000002</v>
      </c>
      <c r="F17" s="42">
        <v>5.0999999999999997E-2</v>
      </c>
      <c r="G17" s="42">
        <v>0</v>
      </c>
      <c r="H17" s="42">
        <v>0.157</v>
      </c>
      <c r="I17" s="42">
        <v>0.03</v>
      </c>
      <c r="J17" s="42">
        <v>0.21099999999999999</v>
      </c>
      <c r="K17" s="42">
        <v>1.4999999999999999E-2</v>
      </c>
      <c r="L17" s="42">
        <f t="shared" si="9"/>
        <v>99.108999999999995</v>
      </c>
      <c r="M17" s="2">
        <f t="shared" si="10"/>
        <v>91.336798297570354</v>
      </c>
      <c r="N17" s="36">
        <f t="shared" si="0"/>
        <v>2177.6589168122568</v>
      </c>
      <c r="O17" s="36">
        <f t="shared" si="1"/>
        <v>1215.8979419227517</v>
      </c>
      <c r="P17" s="37">
        <v>70</v>
      </c>
      <c r="Q17" s="36">
        <f t="shared" si="11"/>
        <v>187763.96804260983</v>
      </c>
      <c r="R17" s="36">
        <f t="shared" si="2"/>
        <v>79.384072185170666</v>
      </c>
      <c r="S17" s="36">
        <f t="shared" si="3"/>
        <v>348.94348312388968</v>
      </c>
      <c r="T17" s="36">
        <f t="shared" si="4"/>
        <v>65400.579064587968</v>
      </c>
      <c r="U17" s="36">
        <f t="shared" si="5"/>
        <v>1215.8979419227517</v>
      </c>
      <c r="V17" s="36">
        <f t="shared" si="6"/>
        <v>300168.31265508686</v>
      </c>
      <c r="W17" s="36">
        <f t="shared" si="7"/>
        <v>1507.9813830735764</v>
      </c>
      <c r="X17" s="36">
        <f t="shared" si="8"/>
        <v>2168.7561922613472</v>
      </c>
      <c r="Y17" s="21"/>
    </row>
    <row r="18" spans="1:25">
      <c r="A18" s="21" t="s">
        <v>550</v>
      </c>
      <c r="B18" s="42">
        <v>40.465000000000003</v>
      </c>
      <c r="C18" s="42">
        <v>8.5079999999999991</v>
      </c>
      <c r="D18" s="42">
        <v>50.579000000000001</v>
      </c>
      <c r="E18" s="42">
        <v>0.27600000000000002</v>
      </c>
      <c r="F18" s="42">
        <v>5.1999999999999998E-2</v>
      </c>
      <c r="G18" s="42">
        <v>0</v>
      </c>
      <c r="H18" s="42">
        <v>0.157</v>
      </c>
      <c r="I18" s="42">
        <v>3.2000000000000001E-2</v>
      </c>
      <c r="J18" s="42">
        <v>0.21099999999999999</v>
      </c>
      <c r="K18" s="42">
        <v>1.7000000000000001E-2</v>
      </c>
      <c r="L18" s="42">
        <f t="shared" si="9"/>
        <v>100.29699999999998</v>
      </c>
      <c r="M18" s="2">
        <f t="shared" si="10"/>
        <v>91.374650125479121</v>
      </c>
      <c r="N18" s="36">
        <f t="shared" si="0"/>
        <v>2177.6589168122568</v>
      </c>
      <c r="O18" s="36">
        <f t="shared" si="1"/>
        <v>1215.8979419227517</v>
      </c>
      <c r="P18" s="37">
        <v>75</v>
      </c>
      <c r="Q18" s="36">
        <f t="shared" si="11"/>
        <v>189124.03462050602</v>
      </c>
      <c r="R18" s="36">
        <f t="shared" si="2"/>
        <v>89.968615143193418</v>
      </c>
      <c r="S18" s="36">
        <f t="shared" si="3"/>
        <v>355.78551220475026</v>
      </c>
      <c r="T18" s="36">
        <f t="shared" si="4"/>
        <v>66131.224944320697</v>
      </c>
      <c r="U18" s="36">
        <f t="shared" si="5"/>
        <v>1215.8979419227517</v>
      </c>
      <c r="V18" s="36">
        <f t="shared" si="6"/>
        <v>304980.07444168738</v>
      </c>
      <c r="W18" s="36">
        <f t="shared" si="7"/>
        <v>1507.9813830735764</v>
      </c>
      <c r="X18" s="36">
        <f t="shared" si="8"/>
        <v>2168.7561922613472</v>
      </c>
      <c r="Y18" s="21"/>
    </row>
    <row r="19" spans="1:25">
      <c r="A19" s="21" t="s">
        <v>549</v>
      </c>
      <c r="B19" s="42">
        <v>40.274999999999999</v>
      </c>
      <c r="C19" s="42">
        <v>8.3249999999999993</v>
      </c>
      <c r="D19" s="42">
        <v>50.289000000000001</v>
      </c>
      <c r="E19" s="42">
        <v>0.26800000000000002</v>
      </c>
      <c r="F19" s="42">
        <v>5.1999999999999998E-2</v>
      </c>
      <c r="G19" s="42">
        <v>1E-3</v>
      </c>
      <c r="H19" s="42">
        <v>0.156</v>
      </c>
      <c r="I19" s="42">
        <v>3.1E-2</v>
      </c>
      <c r="J19" s="42">
        <v>0.214</v>
      </c>
      <c r="K19" s="42">
        <v>1.7000000000000001E-2</v>
      </c>
      <c r="L19" s="42">
        <f t="shared" si="9"/>
        <v>99.628000000000014</v>
      </c>
      <c r="M19" s="2">
        <f t="shared" si="10"/>
        <v>91.499871743694342</v>
      </c>
      <c r="N19" s="36">
        <f t="shared" si="0"/>
        <v>2114.5383684988578</v>
      </c>
      <c r="O19" s="36">
        <f t="shared" si="1"/>
        <v>1208.1533690442629</v>
      </c>
      <c r="P19" s="37">
        <v>80</v>
      </c>
      <c r="Q19" s="36">
        <f t="shared" si="11"/>
        <v>188236.01864181092</v>
      </c>
      <c r="R19" s="36">
        <f t="shared" si="2"/>
        <v>89.968615143193418</v>
      </c>
      <c r="S19" s="36">
        <f t="shared" si="3"/>
        <v>355.78551220475026</v>
      </c>
      <c r="T19" s="36">
        <f t="shared" si="4"/>
        <v>64708.797327394204</v>
      </c>
      <c r="U19" s="36">
        <f t="shared" si="5"/>
        <v>1208.1533690442627</v>
      </c>
      <c r="V19" s="36">
        <f t="shared" si="6"/>
        <v>303231.43920595536</v>
      </c>
      <c r="W19" s="36">
        <f t="shared" si="7"/>
        <v>1529.4218766717788</v>
      </c>
      <c r="X19" s="36">
        <f t="shared" si="8"/>
        <v>2105.8936939349314</v>
      </c>
      <c r="Y19" s="21"/>
    </row>
    <row r="20" spans="1:25">
      <c r="A20" s="21" t="s">
        <v>548</v>
      </c>
      <c r="B20" s="42">
        <v>40.466000000000001</v>
      </c>
      <c r="C20" s="42">
        <v>8.1940000000000008</v>
      </c>
      <c r="D20" s="42">
        <v>50.395000000000003</v>
      </c>
      <c r="E20" s="42">
        <v>0.27900000000000003</v>
      </c>
      <c r="F20" s="42">
        <v>0.05</v>
      </c>
      <c r="G20" s="42">
        <v>2E-3</v>
      </c>
      <c r="H20" s="42">
        <v>0.155</v>
      </c>
      <c r="I20" s="42">
        <v>0.03</v>
      </c>
      <c r="J20" s="42">
        <v>0.21199999999999999</v>
      </c>
      <c r="K20" s="42">
        <v>1.7000000000000001E-2</v>
      </c>
      <c r="L20" s="42">
        <f t="shared" si="9"/>
        <v>99.8</v>
      </c>
      <c r="M20" s="2">
        <f t="shared" si="10"/>
        <v>91.638569889819252</v>
      </c>
      <c r="N20" s="36">
        <f t="shared" si="0"/>
        <v>2201.3291224297814</v>
      </c>
      <c r="O20" s="36">
        <f t="shared" si="1"/>
        <v>1200.408796165774</v>
      </c>
      <c r="P20" s="37">
        <v>85</v>
      </c>
      <c r="Q20" s="36">
        <f t="shared" si="11"/>
        <v>189128.70838881494</v>
      </c>
      <c r="R20" s="36">
        <f t="shared" si="2"/>
        <v>89.968615143193418</v>
      </c>
      <c r="S20" s="36">
        <f t="shared" si="3"/>
        <v>342.10145404302915</v>
      </c>
      <c r="T20" s="36">
        <f t="shared" si="4"/>
        <v>63690.556792873052</v>
      </c>
      <c r="U20" s="36">
        <f t="shared" si="5"/>
        <v>1200.408796165774</v>
      </c>
      <c r="V20" s="36">
        <f t="shared" si="6"/>
        <v>303870.5955334988</v>
      </c>
      <c r="W20" s="36">
        <f t="shared" si="7"/>
        <v>1515.1282142729772</v>
      </c>
      <c r="X20" s="36">
        <f t="shared" si="8"/>
        <v>2192.3296291337529</v>
      </c>
      <c r="Y20" s="21"/>
    </row>
    <row r="21" spans="1:25">
      <c r="A21" s="21" t="s">
        <v>547</v>
      </c>
      <c r="B21" s="42">
        <v>40.39</v>
      </c>
      <c r="C21" s="42">
        <v>8.3450000000000006</v>
      </c>
      <c r="D21" s="42">
        <v>50.307000000000002</v>
      </c>
      <c r="E21" s="42">
        <v>0.28499999999999998</v>
      </c>
      <c r="F21" s="42">
        <v>0.06</v>
      </c>
      <c r="G21" s="42">
        <v>0</v>
      </c>
      <c r="H21" s="42">
        <v>0.14000000000000001</v>
      </c>
      <c r="I21" s="42">
        <v>3.1E-2</v>
      </c>
      <c r="J21" s="42">
        <v>0.20899999999999999</v>
      </c>
      <c r="K21" s="42">
        <v>1.9E-2</v>
      </c>
      <c r="L21" s="42">
        <f t="shared" si="9"/>
        <v>99.786000000000016</v>
      </c>
      <c r="M21" s="2">
        <f t="shared" si="10"/>
        <v>91.483979101288909</v>
      </c>
      <c r="N21" s="36">
        <f t="shared" si="0"/>
        <v>2248.6695336648299</v>
      </c>
      <c r="O21" s="36">
        <f t="shared" si="1"/>
        <v>1084.2402029884411</v>
      </c>
      <c r="P21" s="37">
        <v>90</v>
      </c>
      <c r="Q21" s="36">
        <f t="shared" si="11"/>
        <v>188773.50199733689</v>
      </c>
      <c r="R21" s="36">
        <f t="shared" si="2"/>
        <v>100.55315810121617</v>
      </c>
      <c r="S21" s="36">
        <f t="shared" si="3"/>
        <v>410.52174485163494</v>
      </c>
      <c r="T21" s="36">
        <f t="shared" si="4"/>
        <v>64864.253897550108</v>
      </c>
      <c r="U21" s="36">
        <f t="shared" si="5"/>
        <v>1084.2402029884411</v>
      </c>
      <c r="V21" s="36">
        <f t="shared" si="6"/>
        <v>303339.97518610425</v>
      </c>
      <c r="W21" s="36">
        <f t="shared" si="7"/>
        <v>1493.6877206747745</v>
      </c>
      <c r="X21" s="36">
        <f t="shared" si="8"/>
        <v>2239.4765028785646</v>
      </c>
      <c r="Y21" s="21"/>
    </row>
    <row r="22" spans="1:25">
      <c r="A22" s="21" t="s">
        <v>546</v>
      </c>
      <c r="B22" s="42">
        <v>40.442999999999998</v>
      </c>
      <c r="C22" s="42">
        <v>8.2080000000000002</v>
      </c>
      <c r="D22" s="42">
        <v>50.491</v>
      </c>
      <c r="E22" s="42">
        <v>0.27800000000000002</v>
      </c>
      <c r="F22" s="42">
        <v>5.6000000000000001E-2</v>
      </c>
      <c r="G22" s="42">
        <v>0</v>
      </c>
      <c r="H22" s="42">
        <v>0.154</v>
      </c>
      <c r="I22" s="42">
        <v>3.1E-2</v>
      </c>
      <c r="J22" s="42">
        <v>0.21099999999999999</v>
      </c>
      <c r="K22" s="42">
        <v>1.9E-2</v>
      </c>
      <c r="L22" s="42">
        <f t="shared" si="9"/>
        <v>99.891000000000005</v>
      </c>
      <c r="M22" s="2">
        <f t="shared" si="10"/>
        <v>91.640071802816934</v>
      </c>
      <c r="N22" s="36">
        <f t="shared" si="0"/>
        <v>2193.4390538906068</v>
      </c>
      <c r="O22" s="36">
        <f t="shared" si="1"/>
        <v>1192.664223287285</v>
      </c>
      <c r="P22" s="37">
        <v>95</v>
      </c>
      <c r="Q22" s="36">
        <f t="shared" si="11"/>
        <v>189021.2117177097</v>
      </c>
      <c r="R22" s="36">
        <f t="shared" si="2"/>
        <v>100.55315810121617</v>
      </c>
      <c r="S22" s="36">
        <f t="shared" si="3"/>
        <v>383.15362852819266</v>
      </c>
      <c r="T22" s="36">
        <f t="shared" si="4"/>
        <v>63799.376391982179</v>
      </c>
      <c r="U22" s="36">
        <f t="shared" si="5"/>
        <v>1192.664223287285</v>
      </c>
      <c r="V22" s="36">
        <f t="shared" si="6"/>
        <v>304449.45409429283</v>
      </c>
      <c r="W22" s="36">
        <f t="shared" si="7"/>
        <v>1507.9813830735764</v>
      </c>
      <c r="X22" s="36">
        <f t="shared" si="8"/>
        <v>2184.4718168429513</v>
      </c>
      <c r="Y22" s="21"/>
    </row>
    <row r="23" spans="1:25">
      <c r="A23" s="21" t="s">
        <v>545</v>
      </c>
      <c r="B23" s="42">
        <v>40.389000000000003</v>
      </c>
      <c r="C23" s="42">
        <v>8.1340000000000003</v>
      </c>
      <c r="D23" s="42">
        <v>50.481000000000002</v>
      </c>
      <c r="E23" s="42">
        <v>0.27400000000000002</v>
      </c>
      <c r="F23" s="42">
        <v>5.6000000000000001E-2</v>
      </c>
      <c r="G23" s="42">
        <v>2E-3</v>
      </c>
      <c r="H23" s="42">
        <v>0.153</v>
      </c>
      <c r="I23" s="42">
        <v>3.1E-2</v>
      </c>
      <c r="J23" s="42">
        <v>0.20899999999999999</v>
      </c>
      <c r="K23" s="42">
        <v>1.7000000000000001E-2</v>
      </c>
      <c r="L23" s="42">
        <f t="shared" si="9"/>
        <v>99.746000000000009</v>
      </c>
      <c r="M23" s="2">
        <f t="shared" si="10"/>
        <v>91.707686595267674</v>
      </c>
      <c r="N23" s="36">
        <f t="shared" si="0"/>
        <v>2161.8787797339069</v>
      </c>
      <c r="O23" s="36">
        <f t="shared" si="1"/>
        <v>1184.9196504087961</v>
      </c>
      <c r="P23" s="37">
        <v>100</v>
      </c>
      <c r="Q23" s="36">
        <f t="shared" si="11"/>
        <v>188768.82822902797</v>
      </c>
      <c r="R23" s="36">
        <f t="shared" si="2"/>
        <v>89.968615143193418</v>
      </c>
      <c r="S23" s="36">
        <f t="shared" si="3"/>
        <v>383.15362852819266</v>
      </c>
      <c r="T23" s="36">
        <f t="shared" si="4"/>
        <v>63224.187082405348</v>
      </c>
      <c r="U23" s="36">
        <f t="shared" si="5"/>
        <v>1184.9196504087961</v>
      </c>
      <c r="V23" s="36">
        <f t="shared" si="6"/>
        <v>304389.15632754343</v>
      </c>
      <c r="W23" s="36">
        <f t="shared" si="7"/>
        <v>1493.6877206747745</v>
      </c>
      <c r="X23" s="36">
        <f t="shared" si="8"/>
        <v>2153.0405676797432</v>
      </c>
      <c r="Y23" s="21"/>
    </row>
    <row r="24" spans="1:25">
      <c r="A24" s="21" t="s">
        <v>544</v>
      </c>
      <c r="B24" s="42">
        <v>40.472999999999999</v>
      </c>
      <c r="C24" s="42">
        <v>8.2040000000000006</v>
      </c>
      <c r="D24" s="42">
        <v>50.56</v>
      </c>
      <c r="E24" s="42">
        <v>0.28699999999999998</v>
      </c>
      <c r="F24" s="42">
        <v>5.3999999999999999E-2</v>
      </c>
      <c r="G24" s="42">
        <v>3.0000000000000001E-3</v>
      </c>
      <c r="H24" s="42">
        <v>0.152</v>
      </c>
      <c r="I24" s="42">
        <v>0.03</v>
      </c>
      <c r="J24" s="42">
        <v>0.20599999999999999</v>
      </c>
      <c r="K24" s="42">
        <v>1.7000000000000001E-2</v>
      </c>
      <c r="L24" s="42">
        <f t="shared" si="9"/>
        <v>99.986000000000004</v>
      </c>
      <c r="M24" s="2">
        <f t="shared" si="10"/>
        <v>91.654257499028745</v>
      </c>
      <c r="N24" s="36">
        <f t="shared" si="0"/>
        <v>2264.4496707431799</v>
      </c>
      <c r="O24" s="36">
        <f t="shared" si="1"/>
        <v>1177.1750775303071</v>
      </c>
      <c r="P24" s="37">
        <v>105</v>
      </c>
      <c r="Q24" s="36">
        <f t="shared" si="11"/>
        <v>189161.42476697738</v>
      </c>
      <c r="R24" s="36">
        <f t="shared" si="2"/>
        <v>89.968615143193418</v>
      </c>
      <c r="S24" s="36">
        <f t="shared" si="3"/>
        <v>369.46957036647143</v>
      </c>
      <c r="T24" s="36">
        <f t="shared" si="4"/>
        <v>63768.285077951004</v>
      </c>
      <c r="U24" s="36">
        <f t="shared" si="5"/>
        <v>1177.1750775303074</v>
      </c>
      <c r="V24" s="36">
        <f t="shared" si="6"/>
        <v>304865.50868486357</v>
      </c>
      <c r="W24" s="36">
        <f t="shared" si="7"/>
        <v>1472.247227076572</v>
      </c>
      <c r="X24" s="36">
        <f t="shared" si="8"/>
        <v>2255.1921274601686</v>
      </c>
      <c r="Y24" s="21"/>
    </row>
    <row r="25" spans="1:25">
      <c r="A25" s="21" t="s">
        <v>543</v>
      </c>
      <c r="B25" s="42">
        <v>40.363</v>
      </c>
      <c r="C25" s="42">
        <v>8.4190000000000005</v>
      </c>
      <c r="D25" s="42">
        <v>50.582000000000001</v>
      </c>
      <c r="E25" s="42">
        <v>0.28899999999999998</v>
      </c>
      <c r="F25" s="42">
        <v>5.3999999999999999E-2</v>
      </c>
      <c r="G25" s="42">
        <v>1E-3</v>
      </c>
      <c r="H25" s="42">
        <v>0.151</v>
      </c>
      <c r="I25" s="42">
        <v>3.2000000000000001E-2</v>
      </c>
      <c r="J25" s="42">
        <v>0.20300000000000001</v>
      </c>
      <c r="K25" s="42">
        <v>1.6E-2</v>
      </c>
      <c r="L25" s="42">
        <f t="shared" si="9"/>
        <v>100.11000000000001</v>
      </c>
      <c r="M25" s="2">
        <f t="shared" si="10"/>
        <v>91.457633094780562</v>
      </c>
      <c r="N25" s="36">
        <f t="shared" si="0"/>
        <v>2280.2298078215294</v>
      </c>
      <c r="O25" s="36">
        <f t="shared" si="1"/>
        <v>1169.4305046518184</v>
      </c>
      <c r="P25" s="37">
        <v>115</v>
      </c>
      <c r="Q25" s="36">
        <f t="shared" si="11"/>
        <v>188647.31025299602</v>
      </c>
      <c r="R25" s="36">
        <f t="shared" si="2"/>
        <v>84.676343664182042</v>
      </c>
      <c r="S25" s="36">
        <f t="shared" si="3"/>
        <v>369.46957036647143</v>
      </c>
      <c r="T25" s="36">
        <f t="shared" si="4"/>
        <v>65439.443207126955</v>
      </c>
      <c r="U25" s="36">
        <f t="shared" si="5"/>
        <v>1169.4305046518184</v>
      </c>
      <c r="V25" s="36">
        <f t="shared" si="6"/>
        <v>304998.16377171216</v>
      </c>
      <c r="W25" s="36">
        <f t="shared" si="7"/>
        <v>1450.8067334783696</v>
      </c>
      <c r="X25" s="36">
        <f t="shared" si="8"/>
        <v>2270.9077520417723</v>
      </c>
      <c r="Y25" s="21"/>
    </row>
    <row r="26" spans="1:25">
      <c r="A26" s="21" t="s">
        <v>542</v>
      </c>
      <c r="B26" s="42">
        <v>40.408000000000001</v>
      </c>
      <c r="C26" s="42">
        <v>7.8630000000000004</v>
      </c>
      <c r="D26" s="42">
        <v>50.493000000000002</v>
      </c>
      <c r="E26" s="42">
        <v>0.29099999999999998</v>
      </c>
      <c r="F26" s="42">
        <v>5.6000000000000001E-2</v>
      </c>
      <c r="G26" s="42">
        <v>0</v>
      </c>
      <c r="H26" s="42">
        <v>0.152</v>
      </c>
      <c r="I26" s="42">
        <v>0.03</v>
      </c>
      <c r="J26" s="42">
        <v>0.20399999999999999</v>
      </c>
      <c r="K26" s="42">
        <v>1.6E-2</v>
      </c>
      <c r="L26" s="42">
        <f t="shared" si="9"/>
        <v>99.513000000000005</v>
      </c>
      <c r="M26" s="2">
        <f t="shared" si="10"/>
        <v>91.963510305474188</v>
      </c>
      <c r="N26" s="36">
        <f t="shared" si="0"/>
        <v>2296.009944899879</v>
      </c>
      <c r="O26" s="36">
        <f t="shared" si="1"/>
        <v>1177.1750775303071</v>
      </c>
      <c r="P26" s="37">
        <v>125</v>
      </c>
      <c r="Q26" s="36">
        <f t="shared" si="11"/>
        <v>188857.62982689749</v>
      </c>
      <c r="R26" s="36">
        <f t="shared" si="2"/>
        <v>84.676343664182042</v>
      </c>
      <c r="S26" s="36">
        <f t="shared" si="3"/>
        <v>383.15362852819266</v>
      </c>
      <c r="T26" s="36">
        <f t="shared" si="4"/>
        <v>61117.750556792875</v>
      </c>
      <c r="U26" s="36">
        <f t="shared" si="5"/>
        <v>1177.1750775303074</v>
      </c>
      <c r="V26" s="36">
        <f t="shared" si="6"/>
        <v>304461.51364764269</v>
      </c>
      <c r="W26" s="36">
        <f t="shared" si="7"/>
        <v>1457.9535646777704</v>
      </c>
      <c r="X26" s="36">
        <f t="shared" si="8"/>
        <v>2286.6233766233768</v>
      </c>
      <c r="Y26" s="21"/>
    </row>
    <row r="27" spans="1:25">
      <c r="A27" s="21" t="s">
        <v>541</v>
      </c>
      <c r="B27" s="42">
        <v>40.243000000000002</v>
      </c>
      <c r="C27" s="42">
        <v>8.202</v>
      </c>
      <c r="D27" s="42">
        <v>50.533000000000001</v>
      </c>
      <c r="E27" s="42">
        <v>0.28599999999999998</v>
      </c>
      <c r="F27" s="42">
        <v>5.5E-2</v>
      </c>
      <c r="G27" s="42">
        <v>0</v>
      </c>
      <c r="H27" s="42">
        <v>0.14799999999999999</v>
      </c>
      <c r="I27" s="42">
        <v>2.9000000000000001E-2</v>
      </c>
      <c r="J27" s="42">
        <v>0.20200000000000001</v>
      </c>
      <c r="K27" s="42">
        <v>1.4999999999999999E-2</v>
      </c>
      <c r="L27" s="42">
        <f t="shared" si="9"/>
        <v>99.713000000000008</v>
      </c>
      <c r="M27" s="2">
        <f t="shared" si="10"/>
        <v>91.652036289308342</v>
      </c>
      <c r="N27" s="36">
        <f t="shared" si="0"/>
        <v>2256.5596022040045</v>
      </c>
      <c r="O27" s="36">
        <f t="shared" si="1"/>
        <v>1146.1967860163518</v>
      </c>
      <c r="P27" s="37">
        <v>135</v>
      </c>
      <c r="Q27" s="36">
        <f t="shared" si="11"/>
        <v>188086.45805592544</v>
      </c>
      <c r="R27" s="36">
        <f t="shared" si="2"/>
        <v>79.384072185170666</v>
      </c>
      <c r="S27" s="36">
        <f t="shared" si="3"/>
        <v>376.31159944733201</v>
      </c>
      <c r="T27" s="36">
        <f t="shared" si="4"/>
        <v>63752.73942093541</v>
      </c>
      <c r="U27" s="36">
        <f t="shared" si="5"/>
        <v>1146.1967860163518</v>
      </c>
      <c r="V27" s="36">
        <f t="shared" si="6"/>
        <v>304702.70471464022</v>
      </c>
      <c r="W27" s="36">
        <f t="shared" si="7"/>
        <v>1443.6599022789687</v>
      </c>
      <c r="X27" s="36">
        <f t="shared" si="8"/>
        <v>2247.3343151693666</v>
      </c>
      <c r="Y27" s="21"/>
    </row>
    <row r="28" spans="1:25">
      <c r="A28" s="21" t="s">
        <v>540</v>
      </c>
      <c r="B28" s="42">
        <v>40.585999999999999</v>
      </c>
      <c r="C28" s="42">
        <v>8.0619999999999994</v>
      </c>
      <c r="D28" s="42">
        <v>50.667999999999999</v>
      </c>
      <c r="E28" s="42">
        <v>0.28699999999999998</v>
      </c>
      <c r="F28" s="42">
        <v>4.9000000000000002E-2</v>
      </c>
      <c r="G28" s="42">
        <v>0</v>
      </c>
      <c r="H28" s="42">
        <v>0.14899999999999999</v>
      </c>
      <c r="I28" s="42">
        <v>2.9000000000000001E-2</v>
      </c>
      <c r="J28" s="42">
        <v>0.20200000000000001</v>
      </c>
      <c r="K28" s="42">
        <v>1.7000000000000001E-2</v>
      </c>
      <c r="L28" s="42">
        <f t="shared" si="9"/>
        <v>100.04900000000001</v>
      </c>
      <c r="M28" s="2">
        <f t="shared" si="10"/>
        <v>91.802918190803638</v>
      </c>
      <c r="N28" s="36">
        <f t="shared" si="0"/>
        <v>2264.4496707431799</v>
      </c>
      <c r="O28" s="36">
        <f t="shared" si="1"/>
        <v>1153.9413588948407</v>
      </c>
      <c r="P28" s="37">
        <v>145</v>
      </c>
      <c r="Q28" s="36">
        <f t="shared" si="11"/>
        <v>189689.56058588548</v>
      </c>
      <c r="R28" s="36">
        <f t="shared" si="2"/>
        <v>89.968615143193418</v>
      </c>
      <c r="S28" s="36">
        <f t="shared" si="3"/>
        <v>335.25942496216857</v>
      </c>
      <c r="T28" s="36">
        <f t="shared" si="4"/>
        <v>62664.543429844096</v>
      </c>
      <c r="U28" s="36">
        <f t="shared" si="5"/>
        <v>1153.9413588948407</v>
      </c>
      <c r="V28" s="36">
        <f t="shared" si="6"/>
        <v>305516.72456575686</v>
      </c>
      <c r="W28" s="36">
        <f t="shared" si="7"/>
        <v>1443.6599022789687</v>
      </c>
      <c r="X28" s="36">
        <f t="shared" si="8"/>
        <v>2255.1921274601686</v>
      </c>
      <c r="Y28" s="21"/>
    </row>
    <row r="29" spans="1:25">
      <c r="A29" s="21" t="s">
        <v>539</v>
      </c>
      <c r="B29" s="42">
        <v>40.375</v>
      </c>
      <c r="C29" s="42">
        <v>8.0690000000000008</v>
      </c>
      <c r="D29" s="42">
        <v>50.52</v>
      </c>
      <c r="E29" s="42">
        <v>0.27900000000000003</v>
      </c>
      <c r="F29" s="42">
        <v>5.3999999999999999E-2</v>
      </c>
      <c r="G29" s="42">
        <v>1E-3</v>
      </c>
      <c r="H29" s="42">
        <v>0.14899999999999999</v>
      </c>
      <c r="I29" s="42">
        <v>3.2000000000000001E-2</v>
      </c>
      <c r="J29" s="42">
        <v>0.2</v>
      </c>
      <c r="K29" s="42">
        <v>1.9E-2</v>
      </c>
      <c r="L29" s="42">
        <f t="shared" si="9"/>
        <v>99.698000000000008</v>
      </c>
      <c r="M29" s="2">
        <f t="shared" si="10"/>
        <v>91.774328873568521</v>
      </c>
      <c r="N29" s="36">
        <f t="shared" si="0"/>
        <v>2201.3291224297814</v>
      </c>
      <c r="O29" s="36">
        <f t="shared" si="1"/>
        <v>1153.9413588948407</v>
      </c>
      <c r="P29" s="37">
        <v>155</v>
      </c>
      <c r="Q29" s="36">
        <f t="shared" si="11"/>
        <v>188703.39547270307</v>
      </c>
      <c r="R29" s="36">
        <f t="shared" si="2"/>
        <v>100.55315810121617</v>
      </c>
      <c r="S29" s="36">
        <f t="shared" si="3"/>
        <v>369.46957036647143</v>
      </c>
      <c r="T29" s="36">
        <f t="shared" si="4"/>
        <v>62718.95322939867</v>
      </c>
      <c r="U29" s="36">
        <f t="shared" si="5"/>
        <v>1153.9413588948407</v>
      </c>
      <c r="V29" s="36">
        <f t="shared" si="6"/>
        <v>304624.31761786604</v>
      </c>
      <c r="W29" s="36">
        <f t="shared" si="7"/>
        <v>1429.3662398801671</v>
      </c>
      <c r="X29" s="36">
        <f t="shared" si="8"/>
        <v>2192.3296291337529</v>
      </c>
      <c r="Y29" s="21"/>
    </row>
    <row r="30" spans="1:25">
      <c r="A30" s="21" t="s">
        <v>538</v>
      </c>
      <c r="B30" s="42">
        <v>40.045999999999999</v>
      </c>
      <c r="C30" s="42">
        <v>8.2189999999999994</v>
      </c>
      <c r="D30" s="42">
        <v>50.533999999999999</v>
      </c>
      <c r="E30" s="42">
        <v>0.29699999999999999</v>
      </c>
      <c r="F30" s="42">
        <v>5.0999999999999997E-2</v>
      </c>
      <c r="G30" s="42">
        <v>5.0000000000000001E-3</v>
      </c>
      <c r="H30" s="42">
        <v>0.14899999999999999</v>
      </c>
      <c r="I30" s="42">
        <v>2.9000000000000001E-2</v>
      </c>
      <c r="J30" s="42">
        <v>0.2</v>
      </c>
      <c r="K30" s="42">
        <v>1.7000000000000001E-2</v>
      </c>
      <c r="L30" s="42">
        <f t="shared" si="9"/>
        <v>99.546999999999997</v>
      </c>
      <c r="M30" s="2">
        <f t="shared" si="10"/>
        <v>91.636332574185403</v>
      </c>
      <c r="N30" s="36">
        <f t="shared" si="0"/>
        <v>2343.350356134928</v>
      </c>
      <c r="O30" s="36">
        <f t="shared" si="1"/>
        <v>1153.9413588948407</v>
      </c>
      <c r="P30" s="37">
        <v>165</v>
      </c>
      <c r="Q30" s="36">
        <f t="shared" si="11"/>
        <v>187165.72569906793</v>
      </c>
      <c r="R30" s="36">
        <f t="shared" si="2"/>
        <v>89.968615143193418</v>
      </c>
      <c r="S30" s="36">
        <f t="shared" si="3"/>
        <v>348.94348312388968</v>
      </c>
      <c r="T30" s="36">
        <f t="shared" si="4"/>
        <v>63884.877505567922</v>
      </c>
      <c r="U30" s="36">
        <f t="shared" si="5"/>
        <v>1153.9413588948407</v>
      </c>
      <c r="V30" s="36">
        <f t="shared" si="6"/>
        <v>304708.73449131515</v>
      </c>
      <c r="W30" s="36">
        <f t="shared" si="7"/>
        <v>1429.3662398801671</v>
      </c>
      <c r="X30" s="36">
        <f t="shared" si="8"/>
        <v>2333.7702503681885</v>
      </c>
      <c r="Y30" s="21"/>
    </row>
    <row r="31" spans="1:25">
      <c r="A31" s="21" t="s">
        <v>537</v>
      </c>
      <c r="B31" s="42">
        <v>40.533999999999999</v>
      </c>
      <c r="C31" s="42">
        <v>8.3040000000000003</v>
      </c>
      <c r="D31" s="42">
        <v>50.777999999999999</v>
      </c>
      <c r="E31" s="42">
        <v>0.3</v>
      </c>
      <c r="F31" s="42">
        <v>5.7000000000000002E-2</v>
      </c>
      <c r="G31" s="42">
        <v>3.0000000000000001E-3</v>
      </c>
      <c r="H31" s="42">
        <v>0.14699999999999999</v>
      </c>
      <c r="I31" s="42">
        <v>3.3000000000000002E-2</v>
      </c>
      <c r="J31" s="42">
        <v>0.19800000000000001</v>
      </c>
      <c r="K31" s="42">
        <v>1.6E-2</v>
      </c>
      <c r="L31" s="42">
        <f t="shared" si="9"/>
        <v>100.37</v>
      </c>
      <c r="M31" s="2">
        <f t="shared" si="10"/>
        <v>91.594298896998453</v>
      </c>
      <c r="N31" s="36">
        <f t="shared" si="0"/>
        <v>2367.0205617524525</v>
      </c>
      <c r="O31" s="36">
        <f t="shared" si="1"/>
        <v>1138.4522131378628</v>
      </c>
      <c r="P31" s="37">
        <v>175</v>
      </c>
      <c r="Q31" s="36">
        <f t="shared" si="11"/>
        <v>189446.52463382157</v>
      </c>
      <c r="R31" s="36">
        <f t="shared" si="2"/>
        <v>84.676343664182042</v>
      </c>
      <c r="S31" s="36">
        <f t="shared" si="3"/>
        <v>389.99565760905324</v>
      </c>
      <c r="T31" s="36">
        <f t="shared" si="4"/>
        <v>64545.567928730517</v>
      </c>
      <c r="U31" s="36">
        <f t="shared" si="5"/>
        <v>1138.4522131378628</v>
      </c>
      <c r="V31" s="36">
        <f t="shared" si="6"/>
        <v>306180</v>
      </c>
      <c r="W31" s="36">
        <f t="shared" si="7"/>
        <v>1415.0725774813654</v>
      </c>
      <c r="X31" s="36">
        <f t="shared" si="8"/>
        <v>2357.3436872405946</v>
      </c>
      <c r="Y31" s="21"/>
    </row>
    <row r="32" spans="1:25">
      <c r="A32" s="21" t="s">
        <v>536</v>
      </c>
      <c r="B32" s="42">
        <v>40.396000000000001</v>
      </c>
      <c r="C32" s="42">
        <v>8.0429999999999993</v>
      </c>
      <c r="D32" s="42">
        <v>50.823</v>
      </c>
      <c r="E32" s="42">
        <v>0.29299999999999998</v>
      </c>
      <c r="F32" s="42">
        <v>5.0999999999999997E-2</v>
      </c>
      <c r="G32" s="42">
        <v>0</v>
      </c>
      <c r="H32" s="42">
        <v>0.14799999999999999</v>
      </c>
      <c r="I32" s="42">
        <v>2.7E-2</v>
      </c>
      <c r="J32" s="42">
        <v>0.19700000000000001</v>
      </c>
      <c r="K32" s="42">
        <v>1.4999999999999999E-2</v>
      </c>
      <c r="L32" s="42">
        <f t="shared" si="9"/>
        <v>99.993000000000009</v>
      </c>
      <c r="M32" s="2">
        <f t="shared" si="10"/>
        <v>91.843567140961426</v>
      </c>
      <c r="N32" s="36">
        <f t="shared" si="0"/>
        <v>2311.790081978229</v>
      </c>
      <c r="O32" s="36">
        <f t="shared" si="1"/>
        <v>1146.1967860163518</v>
      </c>
      <c r="P32" s="37">
        <v>185</v>
      </c>
      <c r="Q32" s="36">
        <f t="shared" si="11"/>
        <v>188801.54460719044</v>
      </c>
      <c r="R32" s="36">
        <f t="shared" si="2"/>
        <v>79.384072185170666</v>
      </c>
      <c r="S32" s="36">
        <f t="shared" si="3"/>
        <v>348.94348312388968</v>
      </c>
      <c r="T32" s="36">
        <f t="shared" si="4"/>
        <v>62516.859688195975</v>
      </c>
      <c r="U32" s="36">
        <f t="shared" si="5"/>
        <v>1146.1967860163518</v>
      </c>
      <c r="V32" s="36">
        <f t="shared" si="6"/>
        <v>306451.33995037223</v>
      </c>
      <c r="W32" s="36">
        <f t="shared" si="7"/>
        <v>1407.9257462819646</v>
      </c>
      <c r="X32" s="36">
        <f t="shared" si="8"/>
        <v>2302.3390012049804</v>
      </c>
      <c r="Y32" s="21"/>
    </row>
    <row r="33" spans="1:24">
      <c r="A33" s="21" t="s">
        <v>529</v>
      </c>
      <c r="B33" s="42">
        <v>40.551000000000002</v>
      </c>
      <c r="C33" s="42">
        <v>8.0860000000000003</v>
      </c>
      <c r="D33" s="42">
        <v>50.463999999999999</v>
      </c>
      <c r="E33" s="42">
        <v>0.29799999999999999</v>
      </c>
      <c r="F33" s="42">
        <v>5.3999999999999999E-2</v>
      </c>
      <c r="G33" s="42">
        <v>0</v>
      </c>
      <c r="H33" s="42">
        <v>0.14699999999999999</v>
      </c>
      <c r="I33" s="42">
        <v>2.8000000000000001E-2</v>
      </c>
      <c r="J33" s="42">
        <v>0.19600000000000001</v>
      </c>
      <c r="K33" s="42">
        <v>1.6E-2</v>
      </c>
      <c r="L33" s="42">
        <f t="shared" ref="L33:L41" si="12">SUM(B33:K33)</f>
        <v>99.840000000000018</v>
      </c>
      <c r="M33" s="2">
        <f t="shared" ref="M33:M41" si="13">(D33/40.32)*100/((D33/40.32)+(C33/71.85))</f>
        <v>91.750035891905966</v>
      </c>
      <c r="N33" s="36">
        <f t="shared" ref="N33:N41" si="14">E33*10000/74.41*58.71</f>
        <v>2351.240424674103</v>
      </c>
      <c r="O33" s="36">
        <f t="shared" ref="O33:O41" si="15">H33*10000/70.94*54.94</f>
        <v>1138.4522131378628</v>
      </c>
      <c r="P33" s="37">
        <v>195</v>
      </c>
      <c r="Q33" s="36">
        <f t="shared" ref="Q33:Q41" si="16">10000*28.08*B33/(60.08)</f>
        <v>189525.97869507325</v>
      </c>
      <c r="R33" s="36">
        <f t="shared" ref="R33:R41" si="17">2*26.98*10000*K33/101.96</f>
        <v>84.676343664182042</v>
      </c>
      <c r="S33" s="36">
        <f t="shared" ref="S33:S41" si="18">2*51.996*10000*F33/151.99</f>
        <v>369.46957036647143</v>
      </c>
      <c r="T33" s="36">
        <f t="shared" ref="T33:T41" si="19">55.84*10000*C33/71.84</f>
        <v>62851.091314031182</v>
      </c>
      <c r="U33" s="36">
        <f t="shared" ref="U33:U41" si="20">54.94*10000*H33/70.94</f>
        <v>1138.4522131378628</v>
      </c>
      <c r="V33" s="36">
        <f t="shared" ref="V33:V41" si="21">24.3*10000*D33/40.3</f>
        <v>304286.65012406948</v>
      </c>
      <c r="W33" s="36">
        <f t="shared" ref="W33:W41" si="22">40.078*10000*J33/56.078</f>
        <v>1400.7789150825638</v>
      </c>
      <c r="X33" s="36">
        <f t="shared" ref="X33:X41" si="23">58.69*10000*E33/74.69</f>
        <v>2341.6280626589905</v>
      </c>
    </row>
    <row r="34" spans="1:24">
      <c r="A34" s="21" t="s">
        <v>530</v>
      </c>
      <c r="B34" s="42">
        <v>40.551000000000002</v>
      </c>
      <c r="C34" s="42">
        <v>8.0860000000000003</v>
      </c>
      <c r="D34" s="42">
        <v>50.463999999999999</v>
      </c>
      <c r="E34" s="42">
        <v>0.29799999999999999</v>
      </c>
      <c r="F34" s="42">
        <v>5.3999999999999999E-2</v>
      </c>
      <c r="G34" s="42">
        <v>0</v>
      </c>
      <c r="H34" s="42">
        <v>0.14699999999999999</v>
      </c>
      <c r="I34" s="42">
        <v>2.8000000000000001E-2</v>
      </c>
      <c r="J34" s="42">
        <v>0.19600000000000001</v>
      </c>
      <c r="K34" s="42">
        <v>1.6E-2</v>
      </c>
      <c r="L34" s="42">
        <f t="shared" si="12"/>
        <v>99.840000000000018</v>
      </c>
      <c r="M34" s="2">
        <f t="shared" si="13"/>
        <v>91.750035891905966</v>
      </c>
      <c r="N34" s="36">
        <f t="shared" si="14"/>
        <v>2351.240424674103</v>
      </c>
      <c r="O34" s="36">
        <f t="shared" si="15"/>
        <v>1138.4522131378628</v>
      </c>
      <c r="P34" s="37">
        <v>205</v>
      </c>
      <c r="Q34" s="36">
        <f t="shared" si="16"/>
        <v>189525.97869507325</v>
      </c>
      <c r="R34" s="36">
        <f t="shared" si="17"/>
        <v>84.676343664182042</v>
      </c>
      <c r="S34" s="36">
        <f t="shared" si="18"/>
        <v>369.46957036647143</v>
      </c>
      <c r="T34" s="36">
        <f t="shared" si="19"/>
        <v>62851.091314031182</v>
      </c>
      <c r="U34" s="36">
        <f t="shared" si="20"/>
        <v>1138.4522131378628</v>
      </c>
      <c r="V34" s="36">
        <f t="shared" si="21"/>
        <v>304286.65012406948</v>
      </c>
      <c r="W34" s="36">
        <f t="shared" si="22"/>
        <v>1400.7789150825638</v>
      </c>
      <c r="X34" s="36">
        <f t="shared" si="23"/>
        <v>2341.6280626589905</v>
      </c>
    </row>
    <row r="35" spans="1:24">
      <c r="A35" s="21" t="s">
        <v>535</v>
      </c>
      <c r="B35" s="42">
        <v>40.412999999999997</v>
      </c>
      <c r="C35" s="42">
        <v>8.0549999999999997</v>
      </c>
      <c r="D35" s="42">
        <v>50.64</v>
      </c>
      <c r="E35" s="42">
        <v>0.30199999999999999</v>
      </c>
      <c r="F35" s="42">
        <v>5.2999999999999999E-2</v>
      </c>
      <c r="G35" s="42">
        <v>1E-3</v>
      </c>
      <c r="H35" s="42">
        <v>0.15</v>
      </c>
      <c r="I35" s="42">
        <v>3.1E-2</v>
      </c>
      <c r="J35" s="42">
        <v>0.19600000000000001</v>
      </c>
      <c r="K35" s="42">
        <v>1.4999999999999999E-2</v>
      </c>
      <c r="L35" s="42">
        <f t="shared" si="12"/>
        <v>99.856000000000023</v>
      </c>
      <c r="M35" s="2">
        <f t="shared" si="13"/>
        <v>91.80529491164549</v>
      </c>
      <c r="N35" s="36">
        <f t="shared" si="14"/>
        <v>2382.8006988308025</v>
      </c>
      <c r="O35" s="36">
        <f t="shared" si="15"/>
        <v>1161.6859317733295</v>
      </c>
      <c r="P35" s="37">
        <v>215</v>
      </c>
      <c r="Q35" s="36">
        <f t="shared" si="16"/>
        <v>188880.99866844204</v>
      </c>
      <c r="R35" s="36">
        <f t="shared" si="17"/>
        <v>79.384072185170666</v>
      </c>
      <c r="S35" s="36">
        <f t="shared" si="18"/>
        <v>362.6275412856109</v>
      </c>
      <c r="T35" s="36">
        <f t="shared" si="19"/>
        <v>62610.133630289529</v>
      </c>
      <c r="U35" s="36">
        <f t="shared" si="20"/>
        <v>1161.6859317733297</v>
      </c>
      <c r="V35" s="36">
        <f t="shared" si="21"/>
        <v>305347.89081885858</v>
      </c>
      <c r="W35" s="36">
        <f t="shared" si="22"/>
        <v>1400.7789150825638</v>
      </c>
      <c r="X35" s="36">
        <f t="shared" si="23"/>
        <v>2373.0593118221982</v>
      </c>
    </row>
    <row r="36" spans="1:24">
      <c r="A36" s="21" t="s">
        <v>534</v>
      </c>
      <c r="B36" s="42">
        <v>40.542000000000002</v>
      </c>
      <c r="C36" s="42">
        <v>8.2260000000000009</v>
      </c>
      <c r="D36" s="42">
        <v>50.564999999999998</v>
      </c>
      <c r="E36" s="42">
        <v>0.30199999999999999</v>
      </c>
      <c r="F36" s="42">
        <v>5.2999999999999999E-2</v>
      </c>
      <c r="G36" s="42">
        <v>1E-3</v>
      </c>
      <c r="H36" s="42">
        <v>0.14899999999999999</v>
      </c>
      <c r="I36" s="42">
        <v>0.03</v>
      </c>
      <c r="J36" s="42">
        <v>0.19500000000000001</v>
      </c>
      <c r="K36" s="42">
        <v>1.4E-2</v>
      </c>
      <c r="L36" s="42">
        <f t="shared" si="12"/>
        <v>100.077</v>
      </c>
      <c r="M36" s="2">
        <f t="shared" si="13"/>
        <v>91.634507845815534</v>
      </c>
      <c r="N36" s="36">
        <f t="shared" si="14"/>
        <v>2382.8006988308025</v>
      </c>
      <c r="O36" s="36">
        <f t="shared" si="15"/>
        <v>1153.9413588948407</v>
      </c>
      <c r="P36" s="37">
        <v>225</v>
      </c>
      <c r="Q36" s="36">
        <f t="shared" si="16"/>
        <v>189483.91478029295</v>
      </c>
      <c r="R36" s="36">
        <f t="shared" si="17"/>
        <v>74.09180070615929</v>
      </c>
      <c r="S36" s="36">
        <f t="shared" si="18"/>
        <v>362.6275412856109</v>
      </c>
      <c r="T36" s="36">
        <f t="shared" si="19"/>
        <v>63939.287305122496</v>
      </c>
      <c r="U36" s="36">
        <f t="shared" si="20"/>
        <v>1153.9413588948407</v>
      </c>
      <c r="V36" s="36">
        <f t="shared" si="21"/>
        <v>304895.65756823821</v>
      </c>
      <c r="W36" s="36">
        <f t="shared" si="22"/>
        <v>1393.632083883163</v>
      </c>
      <c r="X36" s="36">
        <f t="shared" si="23"/>
        <v>2373.0593118221982</v>
      </c>
    </row>
    <row r="37" spans="1:24">
      <c r="A37" s="21" t="s">
        <v>533</v>
      </c>
      <c r="B37" s="42">
        <v>40.29</v>
      </c>
      <c r="C37" s="42">
        <v>7.9409999999999998</v>
      </c>
      <c r="D37" s="42">
        <v>50.683999999999997</v>
      </c>
      <c r="E37" s="42">
        <v>0.30399999999999999</v>
      </c>
      <c r="F37" s="42">
        <v>5.2999999999999999E-2</v>
      </c>
      <c r="G37" s="42">
        <v>2E-3</v>
      </c>
      <c r="H37" s="42">
        <v>0.14199999999999999</v>
      </c>
      <c r="I37" s="42">
        <v>3.1E-2</v>
      </c>
      <c r="J37" s="42">
        <v>0.19700000000000001</v>
      </c>
      <c r="K37" s="42">
        <v>1.6E-2</v>
      </c>
      <c r="L37" s="42">
        <f t="shared" si="12"/>
        <v>99.66</v>
      </c>
      <c r="M37" s="2">
        <f t="shared" si="13"/>
        <v>91.918345783600827</v>
      </c>
      <c r="N37" s="36">
        <f t="shared" si="14"/>
        <v>2398.580835909152</v>
      </c>
      <c r="O37" s="36">
        <f t="shared" si="15"/>
        <v>1099.7293487454185</v>
      </c>
      <c r="P37" s="37">
        <v>235</v>
      </c>
      <c r="Q37" s="36">
        <f t="shared" si="16"/>
        <v>188306.12516644475</v>
      </c>
      <c r="R37" s="36">
        <f t="shared" si="17"/>
        <v>84.676343664182042</v>
      </c>
      <c r="S37" s="36">
        <f t="shared" si="18"/>
        <v>362.6275412856109</v>
      </c>
      <c r="T37" s="36">
        <f t="shared" si="19"/>
        <v>61724.031180400896</v>
      </c>
      <c r="U37" s="36">
        <f t="shared" si="20"/>
        <v>1099.7293487454185</v>
      </c>
      <c r="V37" s="36">
        <f t="shared" si="21"/>
        <v>305613.20099255588</v>
      </c>
      <c r="W37" s="36">
        <f t="shared" si="22"/>
        <v>1407.9257462819646</v>
      </c>
      <c r="X37" s="36">
        <f t="shared" si="23"/>
        <v>2388.7749364038027</v>
      </c>
    </row>
    <row r="38" spans="1:24">
      <c r="A38" s="21" t="s">
        <v>532</v>
      </c>
      <c r="B38" s="42">
        <v>40.445999999999998</v>
      </c>
      <c r="C38" s="42">
        <v>7.7210000000000001</v>
      </c>
      <c r="D38" s="42">
        <v>50.462000000000003</v>
      </c>
      <c r="E38" s="42">
        <v>0.3</v>
      </c>
      <c r="F38" s="42">
        <v>5.3999999999999999E-2</v>
      </c>
      <c r="G38" s="42">
        <v>0</v>
      </c>
      <c r="H38" s="42">
        <v>0.14199999999999999</v>
      </c>
      <c r="I38" s="42">
        <v>3.2000000000000001E-2</v>
      </c>
      <c r="J38" s="42">
        <v>0.19800000000000001</v>
      </c>
      <c r="K38" s="42">
        <v>1.7000000000000001E-2</v>
      </c>
      <c r="L38" s="42">
        <f t="shared" si="12"/>
        <v>99.371999999999986</v>
      </c>
      <c r="M38" s="2">
        <f t="shared" si="13"/>
        <v>92.092702783223501</v>
      </c>
      <c r="N38" s="36">
        <f t="shared" si="14"/>
        <v>2367.0205617524525</v>
      </c>
      <c r="O38" s="36">
        <f t="shared" si="15"/>
        <v>1099.7293487454185</v>
      </c>
      <c r="P38" s="37">
        <v>245</v>
      </c>
      <c r="Q38" s="36">
        <f t="shared" si="16"/>
        <v>189035.23302263647</v>
      </c>
      <c r="R38" s="36">
        <f t="shared" si="17"/>
        <v>89.968615143193418</v>
      </c>
      <c r="S38" s="36">
        <f t="shared" si="18"/>
        <v>369.46957036647143</v>
      </c>
      <c r="T38" s="36">
        <f t="shared" si="19"/>
        <v>60014.008908685973</v>
      </c>
      <c r="U38" s="36">
        <f t="shared" si="20"/>
        <v>1099.7293487454185</v>
      </c>
      <c r="V38" s="36">
        <f t="shared" si="21"/>
        <v>304274.59057071962</v>
      </c>
      <c r="W38" s="36">
        <f t="shared" si="22"/>
        <v>1415.0725774813654</v>
      </c>
      <c r="X38" s="36">
        <f t="shared" si="23"/>
        <v>2357.3436872405946</v>
      </c>
    </row>
    <row r="39" spans="1:24">
      <c r="A39" s="21" t="s">
        <v>531</v>
      </c>
      <c r="B39" s="42">
        <v>40.448</v>
      </c>
      <c r="C39" s="42">
        <v>8.0640000000000001</v>
      </c>
      <c r="D39" s="42">
        <v>50.61</v>
      </c>
      <c r="E39" s="42">
        <v>0.30099999999999999</v>
      </c>
      <c r="F39" s="42">
        <v>0.05</v>
      </c>
      <c r="G39" s="42">
        <v>0</v>
      </c>
      <c r="H39" s="42">
        <v>0.14499999999999999</v>
      </c>
      <c r="I39" s="42">
        <v>3.1E-2</v>
      </c>
      <c r="J39" s="42">
        <v>0.2</v>
      </c>
      <c r="K39" s="42">
        <v>1.6E-2</v>
      </c>
      <c r="L39" s="42">
        <f t="shared" si="12"/>
        <v>99.865000000000009</v>
      </c>
      <c r="M39" s="2">
        <f t="shared" si="13"/>
        <v>91.792426454895519</v>
      </c>
      <c r="N39" s="36">
        <f t="shared" si="14"/>
        <v>2374.9106302916275</v>
      </c>
      <c r="O39" s="36">
        <f t="shared" si="15"/>
        <v>1122.9630673808851</v>
      </c>
      <c r="P39" s="37">
        <v>255</v>
      </c>
      <c r="Q39" s="36">
        <f t="shared" si="16"/>
        <v>189044.58055925433</v>
      </c>
      <c r="R39" s="36">
        <f t="shared" si="17"/>
        <v>84.676343664182042</v>
      </c>
      <c r="S39" s="36">
        <f t="shared" si="18"/>
        <v>342.10145404302915</v>
      </c>
      <c r="T39" s="36">
        <f t="shared" si="19"/>
        <v>62680.089086859683</v>
      </c>
      <c r="U39" s="36">
        <f t="shared" si="20"/>
        <v>1122.9630673808854</v>
      </c>
      <c r="V39" s="36">
        <f t="shared" si="21"/>
        <v>305166.99751861044</v>
      </c>
      <c r="W39" s="36">
        <f t="shared" si="22"/>
        <v>1429.3662398801671</v>
      </c>
      <c r="X39" s="36">
        <f t="shared" si="23"/>
        <v>2365.2014995313966</v>
      </c>
    </row>
    <row r="40" spans="1:24">
      <c r="A40" s="21" t="s">
        <v>757</v>
      </c>
      <c r="B40" s="42">
        <v>40.225999999999999</v>
      </c>
      <c r="C40" s="42">
        <v>8.2100000000000009</v>
      </c>
      <c r="D40" s="42">
        <v>50.435000000000002</v>
      </c>
      <c r="E40" s="42">
        <v>0.30099999999999999</v>
      </c>
      <c r="F40" s="42">
        <v>5.1999999999999998E-2</v>
      </c>
      <c r="G40" s="42">
        <v>0</v>
      </c>
      <c r="H40" s="42">
        <v>0.14399999999999999</v>
      </c>
      <c r="I40" s="42">
        <v>2.9000000000000001E-2</v>
      </c>
      <c r="J40" s="42">
        <v>0.20100000000000001</v>
      </c>
      <c r="K40" s="42">
        <v>1.7000000000000001E-2</v>
      </c>
      <c r="L40" s="42">
        <f t="shared" si="12"/>
        <v>99.615000000000009</v>
      </c>
      <c r="M40" s="2">
        <f t="shared" si="13"/>
        <v>91.629697814313118</v>
      </c>
      <c r="N40" s="36">
        <f t="shared" si="14"/>
        <v>2374.9106302916275</v>
      </c>
      <c r="O40" s="36">
        <f t="shared" si="15"/>
        <v>1115.2184945023964</v>
      </c>
      <c r="P40" s="37">
        <v>265</v>
      </c>
      <c r="Q40" s="36">
        <f t="shared" si="16"/>
        <v>188007.00399467375</v>
      </c>
      <c r="R40" s="36">
        <f t="shared" si="17"/>
        <v>89.968615143193418</v>
      </c>
      <c r="S40" s="36">
        <f t="shared" si="18"/>
        <v>355.78551220475026</v>
      </c>
      <c r="T40" s="36">
        <f t="shared" si="19"/>
        <v>63814.922048997782</v>
      </c>
      <c r="U40" s="36">
        <f t="shared" si="20"/>
        <v>1115.2184945023962</v>
      </c>
      <c r="V40" s="36">
        <f t="shared" si="21"/>
        <v>304111.78660049627</v>
      </c>
      <c r="W40" s="36">
        <f t="shared" si="22"/>
        <v>1436.5130710795679</v>
      </c>
      <c r="X40" s="36">
        <f t="shared" si="23"/>
        <v>2365.2014995313966</v>
      </c>
    </row>
    <row r="41" spans="1:24">
      <c r="A41" s="21" t="s">
        <v>528</v>
      </c>
      <c r="B41" s="42">
        <v>40.340000000000003</v>
      </c>
      <c r="C41" s="42">
        <v>8.1370000000000005</v>
      </c>
      <c r="D41" s="42">
        <v>50.606000000000002</v>
      </c>
      <c r="E41" s="42">
        <v>0.30099999999999999</v>
      </c>
      <c r="F41" s="42">
        <v>5.1999999999999998E-2</v>
      </c>
      <c r="G41" s="42">
        <v>0</v>
      </c>
      <c r="H41" s="42">
        <v>0.13800000000000001</v>
      </c>
      <c r="I41" s="42">
        <v>0.03</v>
      </c>
      <c r="J41" s="42">
        <v>0.19900000000000001</v>
      </c>
      <c r="K41" s="42">
        <v>1.7000000000000001E-2</v>
      </c>
      <c r="L41" s="42">
        <f t="shared" si="12"/>
        <v>99.820000000000007</v>
      </c>
      <c r="M41" s="2">
        <f t="shared" si="13"/>
        <v>91.723675591314731</v>
      </c>
      <c r="N41" s="36">
        <f t="shared" si="14"/>
        <v>2374.9106302916275</v>
      </c>
      <c r="O41" s="36">
        <f t="shared" si="15"/>
        <v>1068.7510572314634</v>
      </c>
      <c r="P41" s="37">
        <v>275</v>
      </c>
      <c r="Q41" s="36">
        <f t="shared" si="16"/>
        <v>188539.81358189086</v>
      </c>
      <c r="R41" s="36">
        <f t="shared" si="17"/>
        <v>89.968615143193418</v>
      </c>
      <c r="S41" s="36">
        <f t="shared" si="18"/>
        <v>355.78551220475026</v>
      </c>
      <c r="T41" s="36">
        <f t="shared" si="19"/>
        <v>63247.505567928725</v>
      </c>
      <c r="U41" s="36">
        <f t="shared" si="20"/>
        <v>1068.7510572314634</v>
      </c>
      <c r="V41" s="36">
        <f t="shared" si="21"/>
        <v>305142.87841191067</v>
      </c>
      <c r="W41" s="36">
        <f t="shared" si="22"/>
        <v>1422.2194086807663</v>
      </c>
      <c r="X41" s="36">
        <f t="shared" si="23"/>
        <v>2365.2014995313966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ADD4-5935-4B13-9628-31CDD7D7A752}">
  <dimension ref="A1:X41"/>
  <sheetViews>
    <sheetView workbookViewId="0">
      <selection activeCell="B2" sqref="B2:K2"/>
    </sheetView>
  </sheetViews>
  <sheetFormatPr defaultColWidth="9" defaultRowHeight="13.8"/>
  <cols>
    <col min="1" max="11" width="9" style="21"/>
    <col min="12" max="16" width="9.109375" style="21" bestFit="1" customWidth="1"/>
    <col min="17" max="17" width="9.44140625" style="40" bestFit="1" customWidth="1"/>
    <col min="18" max="19" width="9.109375" style="21" bestFit="1" customWidth="1"/>
    <col min="20" max="20" width="9.44140625" style="21" bestFit="1" customWidth="1"/>
    <col min="21" max="21" width="9.109375" style="21" bestFit="1" customWidth="1"/>
    <col min="22" max="22" width="9.44140625" style="40" bestFit="1" customWidth="1"/>
    <col min="23" max="24" width="9.109375" style="21" bestFit="1" customWidth="1"/>
    <col min="25" max="16384" width="9" style="21"/>
  </cols>
  <sheetData>
    <row r="1" spans="1:24">
      <c r="A1" s="21" t="s">
        <v>562</v>
      </c>
    </row>
    <row r="2" spans="1:24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40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40" t="s">
        <v>337</v>
      </c>
      <c r="W2" s="21" t="s">
        <v>338</v>
      </c>
      <c r="X2" s="21" t="s">
        <v>339</v>
      </c>
    </row>
    <row r="3" spans="1:24">
      <c r="A3" s="21" t="s">
        <v>763</v>
      </c>
      <c r="B3" s="42">
        <v>39.692</v>
      </c>
      <c r="C3" s="42">
        <v>13.503</v>
      </c>
      <c r="D3" s="42">
        <v>46.917999999999999</v>
      </c>
      <c r="E3" s="42">
        <v>0.127</v>
      </c>
      <c r="F3" s="42">
        <v>3.5000000000000003E-2</v>
      </c>
      <c r="G3" s="42">
        <v>0</v>
      </c>
      <c r="H3" s="42">
        <v>0.25800000000000001</v>
      </c>
      <c r="I3" s="42">
        <v>4.2999999999999997E-2</v>
      </c>
      <c r="J3" s="42">
        <v>0.307</v>
      </c>
      <c r="K3" s="42">
        <v>1.4999999999999999E-2</v>
      </c>
      <c r="L3" s="42">
        <f>SUM(B3:K3)</f>
        <v>100.898</v>
      </c>
      <c r="M3" s="2">
        <f>(D3/40.32)*100/((D3/40.32)+(C3/71.85))</f>
        <v>86.095235272755474</v>
      </c>
      <c r="N3" s="36">
        <f>E3*10000/74.41*58.71</f>
        <v>1002.0387044752049</v>
      </c>
      <c r="O3" s="36">
        <f t="shared" ref="O3:O37" si="0">H3*10000/70.94*54.94</f>
        <v>1998.0998026501268</v>
      </c>
      <c r="P3" s="37">
        <v>0</v>
      </c>
      <c r="Q3" s="36">
        <f>10000*28.08*B3/(60.08)</f>
        <v>185511.21171770972</v>
      </c>
      <c r="R3" s="36">
        <f>2*26.98*10000*K3/101.96</f>
        <v>79.384072185170666</v>
      </c>
      <c r="S3" s="36">
        <f>2*51.996*10000*F3/151.99</f>
        <v>239.47101783012042</v>
      </c>
      <c r="T3" s="36">
        <f>55.84*10000*C3/71.84</f>
        <v>104956.50334075723</v>
      </c>
      <c r="U3" s="36">
        <f>54.94*10000*H3/70.94</f>
        <v>1998.099802650127</v>
      </c>
      <c r="V3" s="36">
        <f>24.3*10000*D3/40.3</f>
        <v>282905.06203473947</v>
      </c>
      <c r="W3" s="36">
        <f>40.078*10000*J3/56.078</f>
        <v>2194.0771782160564</v>
      </c>
      <c r="X3" s="36">
        <f>58.69*10000*E3/74.69</f>
        <v>997.94216093185173</v>
      </c>
    </row>
    <row r="4" spans="1:24">
      <c r="A4" s="21" t="s">
        <v>764</v>
      </c>
      <c r="B4" s="42">
        <v>39.515000000000001</v>
      </c>
      <c r="C4" s="42">
        <v>13.202</v>
      </c>
      <c r="D4" s="42">
        <v>47.161000000000001</v>
      </c>
      <c r="E4" s="42">
        <v>0.125</v>
      </c>
      <c r="F4" s="42">
        <v>3.2000000000000001E-2</v>
      </c>
      <c r="G4" s="42">
        <v>0</v>
      </c>
      <c r="H4" s="42">
        <v>0.25</v>
      </c>
      <c r="I4" s="42">
        <v>4.2000000000000003E-2</v>
      </c>
      <c r="J4" s="42">
        <v>0.29099999999999998</v>
      </c>
      <c r="K4" s="42">
        <v>1.4999999999999999E-2</v>
      </c>
      <c r="L4" s="42">
        <f t="shared" ref="L4:L37" si="1">SUM(B4:K4)</f>
        <v>100.633</v>
      </c>
      <c r="M4" s="2">
        <f t="shared" ref="M4:M37" si="2">(D4/40.32)*100/((D4/40.32)+(C4/71.85))</f>
        <v>86.423648574817264</v>
      </c>
      <c r="N4" s="36">
        <f t="shared" ref="N4:N37" si="3">E4*10000/74.41*58.71</f>
        <v>986.25856739685526</v>
      </c>
      <c r="O4" s="36">
        <f t="shared" si="0"/>
        <v>1936.1432196222158</v>
      </c>
      <c r="P4" s="37">
        <v>5</v>
      </c>
      <c r="Q4" s="36">
        <f t="shared" ref="Q4:Q37" si="4">10000*28.08*B4/(60.08)</f>
        <v>184683.95472703062</v>
      </c>
      <c r="R4" s="36">
        <f t="shared" ref="R4:R37" si="5">2*26.98*10000*K4/101.96</f>
        <v>79.384072185170666</v>
      </c>
      <c r="S4" s="36">
        <f t="shared" ref="S4:S37" si="6">2*51.996*10000*F4/151.99</f>
        <v>218.94493058753866</v>
      </c>
      <c r="T4" s="36">
        <f t="shared" ref="T4:T37" si="7">55.84*10000*C4/71.84</f>
        <v>102616.88195991091</v>
      </c>
      <c r="U4" s="36">
        <f t="shared" ref="U4:U37" si="8">54.94*10000*H4/70.94</f>
        <v>1936.1432196222161</v>
      </c>
      <c r="V4" s="36">
        <f t="shared" ref="V4:V37" si="9">24.3*10000*D4/40.3</f>
        <v>284370.2977667494</v>
      </c>
      <c r="W4" s="36">
        <f t="shared" ref="W4:W37" si="10">40.078*10000*J4/56.078</f>
        <v>2079.7278790256428</v>
      </c>
      <c r="X4" s="36">
        <f t="shared" ref="X4:X37" si="11">58.69*10000*E4/74.69</f>
        <v>982.22653635024767</v>
      </c>
    </row>
    <row r="5" spans="1:24">
      <c r="A5" s="21" t="s">
        <v>765</v>
      </c>
      <c r="B5" s="42">
        <v>39.573</v>
      </c>
      <c r="C5" s="42">
        <v>13.090999999999999</v>
      </c>
      <c r="D5" s="42">
        <v>47.063000000000002</v>
      </c>
      <c r="E5" s="42">
        <v>0.13</v>
      </c>
      <c r="F5" s="42">
        <v>2.7E-2</v>
      </c>
      <c r="G5" s="42">
        <v>0</v>
      </c>
      <c r="H5" s="42">
        <v>0.246</v>
      </c>
      <c r="I5" s="42">
        <v>4.1000000000000002E-2</v>
      </c>
      <c r="J5" s="42">
        <v>0.28100000000000003</v>
      </c>
      <c r="K5" s="42">
        <v>1.6E-2</v>
      </c>
      <c r="L5" s="42">
        <f t="shared" si="1"/>
        <v>100.468</v>
      </c>
      <c r="M5" s="2">
        <f t="shared" si="2"/>
        <v>86.498136381338526</v>
      </c>
      <c r="N5" s="36">
        <f t="shared" si="3"/>
        <v>1025.7089100927294</v>
      </c>
      <c r="O5" s="36">
        <f t="shared" si="0"/>
        <v>1905.1649281082605</v>
      </c>
      <c r="P5" s="37">
        <v>10</v>
      </c>
      <c r="Q5" s="36">
        <f t="shared" si="4"/>
        <v>184955.03328894809</v>
      </c>
      <c r="R5" s="36">
        <f t="shared" si="5"/>
        <v>84.676343664182042</v>
      </c>
      <c r="S5" s="36">
        <f t="shared" si="6"/>
        <v>184.73478518323572</v>
      </c>
      <c r="T5" s="36">
        <f t="shared" si="7"/>
        <v>101754.09799554564</v>
      </c>
      <c r="U5" s="36">
        <f t="shared" si="8"/>
        <v>1905.1649281082605</v>
      </c>
      <c r="V5" s="36">
        <f t="shared" si="9"/>
        <v>283779.37965260545</v>
      </c>
      <c r="W5" s="36">
        <f t="shared" si="10"/>
        <v>2008.2595670316348</v>
      </c>
      <c r="X5" s="36">
        <f t="shared" si="11"/>
        <v>1021.5155978042576</v>
      </c>
    </row>
    <row r="6" spans="1:24">
      <c r="A6" s="21" t="s">
        <v>766</v>
      </c>
      <c r="B6" s="42">
        <v>39.780999999999999</v>
      </c>
      <c r="C6" s="42">
        <v>12.926</v>
      </c>
      <c r="D6" s="42">
        <v>47.29</v>
      </c>
      <c r="E6" s="42">
        <v>0.13900000000000001</v>
      </c>
      <c r="F6" s="42">
        <v>2.4E-2</v>
      </c>
      <c r="G6" s="42">
        <v>0</v>
      </c>
      <c r="H6" s="42">
        <v>0.24299999999999999</v>
      </c>
      <c r="I6" s="42">
        <v>4.2000000000000003E-2</v>
      </c>
      <c r="J6" s="42">
        <v>0.27700000000000002</v>
      </c>
      <c r="K6" s="42">
        <v>8.9999999999999993E-3</v>
      </c>
      <c r="L6" s="42">
        <f t="shared" si="1"/>
        <v>100.73099999999999</v>
      </c>
      <c r="M6" s="2">
        <f t="shared" si="2"/>
        <v>86.701167019492161</v>
      </c>
      <c r="N6" s="36">
        <f t="shared" si="3"/>
        <v>1096.7195269453034</v>
      </c>
      <c r="O6" s="36">
        <f t="shared" si="0"/>
        <v>1881.9312094727941</v>
      </c>
      <c r="P6" s="37">
        <v>15</v>
      </c>
      <c r="Q6" s="36">
        <f t="shared" si="4"/>
        <v>185927.1770972037</v>
      </c>
      <c r="R6" s="36">
        <f t="shared" si="5"/>
        <v>47.63044331110239</v>
      </c>
      <c r="S6" s="36">
        <f t="shared" si="6"/>
        <v>164.20869794065399</v>
      </c>
      <c r="T6" s="36">
        <f t="shared" si="7"/>
        <v>100471.58129175946</v>
      </c>
      <c r="U6" s="36">
        <f t="shared" si="8"/>
        <v>1881.9312094727936</v>
      </c>
      <c r="V6" s="36">
        <f t="shared" si="9"/>
        <v>285148.13895781641</v>
      </c>
      <c r="W6" s="36">
        <f t="shared" si="10"/>
        <v>1979.6722422340315</v>
      </c>
      <c r="X6" s="36">
        <f t="shared" si="11"/>
        <v>1092.2359084214756</v>
      </c>
    </row>
    <row r="7" spans="1:24">
      <c r="A7" s="21" t="s">
        <v>767</v>
      </c>
      <c r="B7" s="42">
        <v>39.762999999999998</v>
      </c>
      <c r="C7" s="42">
        <v>12.666</v>
      </c>
      <c r="D7" s="42">
        <v>47.484000000000002</v>
      </c>
      <c r="E7" s="42">
        <v>0.14299999999999999</v>
      </c>
      <c r="F7" s="42">
        <v>2.9000000000000001E-2</v>
      </c>
      <c r="G7" s="42">
        <v>1E-3</v>
      </c>
      <c r="H7" s="42">
        <v>0.23699999999999999</v>
      </c>
      <c r="I7" s="42">
        <v>0.04</v>
      </c>
      <c r="J7" s="42">
        <v>0.27300000000000002</v>
      </c>
      <c r="K7" s="42">
        <v>1.0999999999999999E-2</v>
      </c>
      <c r="L7" s="42">
        <f t="shared" si="1"/>
        <v>100.64700000000001</v>
      </c>
      <c r="M7" s="2">
        <f t="shared" si="2"/>
        <v>86.980147136364224</v>
      </c>
      <c r="N7" s="36">
        <f t="shared" si="3"/>
        <v>1128.2798011020022</v>
      </c>
      <c r="O7" s="36">
        <f t="shared" si="0"/>
        <v>1835.4637722018608</v>
      </c>
      <c r="P7" s="37">
        <v>20</v>
      </c>
      <c r="Q7" s="36">
        <f t="shared" si="4"/>
        <v>185843.04926764316</v>
      </c>
      <c r="R7" s="36">
        <f t="shared" si="5"/>
        <v>58.214986269125149</v>
      </c>
      <c r="S7" s="36">
        <f t="shared" si="6"/>
        <v>198.41884334495688</v>
      </c>
      <c r="T7" s="36">
        <f t="shared" si="7"/>
        <v>98450.645879732736</v>
      </c>
      <c r="U7" s="36">
        <f t="shared" si="8"/>
        <v>1835.4637722018606</v>
      </c>
      <c r="V7" s="36">
        <f t="shared" si="9"/>
        <v>286317.91563275439</v>
      </c>
      <c r="W7" s="36">
        <f t="shared" si="10"/>
        <v>1951.084917436428</v>
      </c>
      <c r="X7" s="36">
        <f t="shared" si="11"/>
        <v>1123.6671575846833</v>
      </c>
    </row>
    <row r="8" spans="1:24">
      <c r="A8" s="21" t="s">
        <v>768</v>
      </c>
      <c r="B8" s="42">
        <v>39.707999999999998</v>
      </c>
      <c r="C8" s="42">
        <v>12.331</v>
      </c>
      <c r="D8" s="42">
        <v>47.639000000000003</v>
      </c>
      <c r="E8" s="42">
        <v>0.153</v>
      </c>
      <c r="F8" s="42">
        <v>3.2000000000000001E-2</v>
      </c>
      <c r="G8" s="42">
        <v>0</v>
      </c>
      <c r="H8" s="42">
        <v>0.23200000000000001</v>
      </c>
      <c r="I8" s="42">
        <v>4.1000000000000002E-2</v>
      </c>
      <c r="J8" s="42">
        <v>0.26600000000000001</v>
      </c>
      <c r="K8" s="42">
        <v>1.4E-2</v>
      </c>
      <c r="L8" s="42">
        <f t="shared" si="1"/>
        <v>100.416</v>
      </c>
      <c r="M8" s="2">
        <f t="shared" si="2"/>
        <v>87.316841244755452</v>
      </c>
      <c r="N8" s="36">
        <f t="shared" si="3"/>
        <v>1207.1804864937508</v>
      </c>
      <c r="O8" s="36">
        <f t="shared" si="0"/>
        <v>1796.7409078094163</v>
      </c>
      <c r="P8" s="37">
        <v>25</v>
      </c>
      <c r="Q8" s="36">
        <f t="shared" si="4"/>
        <v>185585.99201065247</v>
      </c>
      <c r="R8" s="36">
        <f t="shared" si="5"/>
        <v>74.09180070615929</v>
      </c>
      <c r="S8" s="36">
        <f t="shared" si="6"/>
        <v>218.94493058753866</v>
      </c>
      <c r="T8" s="36">
        <f t="shared" si="7"/>
        <v>95846.748329621361</v>
      </c>
      <c r="U8" s="36">
        <f t="shared" si="8"/>
        <v>1796.7409078094165</v>
      </c>
      <c r="V8" s="36">
        <f t="shared" si="9"/>
        <v>287252.53101736977</v>
      </c>
      <c r="W8" s="36">
        <f t="shared" si="10"/>
        <v>1901.0570990406222</v>
      </c>
      <c r="X8" s="36">
        <f t="shared" si="11"/>
        <v>1202.2452804927032</v>
      </c>
    </row>
    <row r="9" spans="1:24">
      <c r="A9" s="21" t="s">
        <v>769</v>
      </c>
      <c r="B9" s="42">
        <v>39.926000000000002</v>
      </c>
      <c r="C9" s="42">
        <v>11.972</v>
      </c>
      <c r="D9" s="42">
        <v>48.189</v>
      </c>
      <c r="E9" s="42">
        <v>0.16300000000000001</v>
      </c>
      <c r="F9" s="42">
        <v>2.9000000000000001E-2</v>
      </c>
      <c r="G9" s="42">
        <v>0</v>
      </c>
      <c r="H9" s="42">
        <v>0.224</v>
      </c>
      <c r="I9" s="42">
        <v>0.04</v>
      </c>
      <c r="J9" s="42">
        <v>0.26300000000000001</v>
      </c>
      <c r="K9" s="42">
        <v>8.9999999999999993E-3</v>
      </c>
      <c r="L9" s="42">
        <f t="shared" si="1"/>
        <v>100.81500000000001</v>
      </c>
      <c r="M9" s="2">
        <f t="shared" si="2"/>
        <v>87.764259989673391</v>
      </c>
      <c r="N9" s="36">
        <f t="shared" si="3"/>
        <v>1286.0811718854993</v>
      </c>
      <c r="O9" s="36">
        <f t="shared" si="0"/>
        <v>1734.7843247815056</v>
      </c>
      <c r="P9" s="37">
        <v>30</v>
      </c>
      <c r="Q9" s="36">
        <f t="shared" si="4"/>
        <v>186604.87350199735</v>
      </c>
      <c r="R9" s="36">
        <f t="shared" si="5"/>
        <v>47.63044331110239</v>
      </c>
      <c r="S9" s="36">
        <f t="shared" si="6"/>
        <v>198.41884334495688</v>
      </c>
      <c r="T9" s="36">
        <f t="shared" si="7"/>
        <v>93056.302895322937</v>
      </c>
      <c r="U9" s="36">
        <f t="shared" si="8"/>
        <v>1734.7843247815056</v>
      </c>
      <c r="V9" s="36">
        <f t="shared" si="9"/>
        <v>290568.9081885856</v>
      </c>
      <c r="W9" s="36">
        <f t="shared" si="10"/>
        <v>1879.6166054424195</v>
      </c>
      <c r="X9" s="36">
        <f t="shared" si="11"/>
        <v>1280.823403400723</v>
      </c>
    </row>
    <row r="10" spans="1:24">
      <c r="A10" s="21" t="s">
        <v>770</v>
      </c>
      <c r="B10" s="42">
        <v>39.896000000000001</v>
      </c>
      <c r="C10" s="42">
        <v>11.785</v>
      </c>
      <c r="D10" s="42">
        <v>48.253</v>
      </c>
      <c r="E10" s="42">
        <v>0.155</v>
      </c>
      <c r="F10" s="42">
        <v>3.1E-2</v>
      </c>
      <c r="G10" s="42">
        <v>0</v>
      </c>
      <c r="H10" s="42">
        <v>0.221</v>
      </c>
      <c r="I10" s="42">
        <v>3.9E-2</v>
      </c>
      <c r="J10" s="42">
        <v>0.26</v>
      </c>
      <c r="K10" s="42">
        <v>1.0999999999999999E-2</v>
      </c>
      <c r="L10" s="42">
        <f t="shared" si="1"/>
        <v>100.65100000000001</v>
      </c>
      <c r="M10" s="2">
        <f t="shared" si="2"/>
        <v>87.946392440621068</v>
      </c>
      <c r="N10" s="36">
        <f t="shared" si="3"/>
        <v>1222.9606235721005</v>
      </c>
      <c r="O10" s="36">
        <f t="shared" si="0"/>
        <v>1711.5506061460389</v>
      </c>
      <c r="P10" s="37">
        <v>35</v>
      </c>
      <c r="Q10" s="36">
        <f t="shared" si="4"/>
        <v>186464.6604527297</v>
      </c>
      <c r="R10" s="36">
        <f t="shared" si="5"/>
        <v>58.214986269125149</v>
      </c>
      <c r="S10" s="36">
        <f t="shared" si="6"/>
        <v>212.10290150667805</v>
      </c>
      <c r="T10" s="36">
        <f t="shared" si="7"/>
        <v>91602.783964365255</v>
      </c>
      <c r="U10" s="36">
        <f t="shared" si="8"/>
        <v>1711.5506061460389</v>
      </c>
      <c r="V10" s="36">
        <f t="shared" si="9"/>
        <v>290954.81389578164</v>
      </c>
      <c r="W10" s="36">
        <f t="shared" si="10"/>
        <v>1858.1761118442173</v>
      </c>
      <c r="X10" s="36">
        <f t="shared" si="11"/>
        <v>1217.9609050743072</v>
      </c>
    </row>
    <row r="11" spans="1:24">
      <c r="A11" s="21" t="s">
        <v>588</v>
      </c>
      <c r="B11" s="42">
        <v>39.89</v>
      </c>
      <c r="C11" s="42">
        <v>11.314</v>
      </c>
      <c r="D11" s="42">
        <v>48.56</v>
      </c>
      <c r="E11" s="42">
        <v>0.158</v>
      </c>
      <c r="F11" s="42">
        <v>2.8000000000000001E-2</v>
      </c>
      <c r="G11" s="42">
        <v>0</v>
      </c>
      <c r="H11" s="42">
        <v>0.21199999999999999</v>
      </c>
      <c r="I11" s="42">
        <v>3.6999999999999998E-2</v>
      </c>
      <c r="J11" s="42">
        <v>0.25900000000000001</v>
      </c>
      <c r="K11" s="42">
        <v>1.4999999999999999E-2</v>
      </c>
      <c r="L11" s="42">
        <f t="shared" si="1"/>
        <v>100.47300000000003</v>
      </c>
      <c r="M11" s="2">
        <f t="shared" si="2"/>
        <v>88.437124241151921</v>
      </c>
      <c r="N11" s="36">
        <f t="shared" si="3"/>
        <v>1246.630829189625</v>
      </c>
      <c r="O11" s="36">
        <f t="shared" si="0"/>
        <v>1641.8494502396391</v>
      </c>
      <c r="P11" s="37">
        <v>40</v>
      </c>
      <c r="Q11" s="36">
        <f t="shared" si="4"/>
        <v>186436.61784287618</v>
      </c>
      <c r="R11" s="36">
        <f t="shared" si="5"/>
        <v>79.384072185170666</v>
      </c>
      <c r="S11" s="36">
        <f t="shared" si="6"/>
        <v>191.57681426409633</v>
      </c>
      <c r="T11" s="36">
        <f t="shared" si="7"/>
        <v>87941.781737193756</v>
      </c>
      <c r="U11" s="36">
        <f t="shared" si="8"/>
        <v>1641.8494502396393</v>
      </c>
      <c r="V11" s="36">
        <f t="shared" si="9"/>
        <v>292805.95533498761</v>
      </c>
      <c r="W11" s="36">
        <f t="shared" si="10"/>
        <v>1851.0292806448165</v>
      </c>
      <c r="X11" s="36">
        <f t="shared" si="11"/>
        <v>1241.5343419467131</v>
      </c>
    </row>
    <row r="12" spans="1:24">
      <c r="A12" s="21" t="s">
        <v>587</v>
      </c>
      <c r="B12" s="42">
        <v>40.143000000000001</v>
      </c>
      <c r="C12" s="42">
        <v>10.786</v>
      </c>
      <c r="D12" s="42">
        <v>48.701999999999998</v>
      </c>
      <c r="E12" s="42">
        <v>0.16800000000000001</v>
      </c>
      <c r="F12" s="42">
        <v>2.9000000000000001E-2</v>
      </c>
      <c r="G12" s="42">
        <v>0</v>
      </c>
      <c r="H12" s="42">
        <v>0.20799999999999999</v>
      </c>
      <c r="I12" s="42">
        <v>3.7999999999999999E-2</v>
      </c>
      <c r="J12" s="42">
        <v>0.254</v>
      </c>
      <c r="K12" s="42">
        <v>1.2999999999999999E-2</v>
      </c>
      <c r="L12" s="42">
        <f t="shared" si="1"/>
        <v>100.34100000000001</v>
      </c>
      <c r="M12" s="2">
        <f t="shared" si="2"/>
        <v>88.945675519606979</v>
      </c>
      <c r="N12" s="36">
        <f t="shared" si="3"/>
        <v>1325.5315145813736</v>
      </c>
      <c r="O12" s="36">
        <f t="shared" si="0"/>
        <v>1610.8711587256837</v>
      </c>
      <c r="P12" s="37">
        <v>45</v>
      </c>
      <c r="Q12" s="36">
        <f t="shared" si="4"/>
        <v>187619.0812250333</v>
      </c>
      <c r="R12" s="36">
        <f t="shared" si="5"/>
        <v>68.7995292271479</v>
      </c>
      <c r="S12" s="36">
        <f t="shared" si="6"/>
        <v>198.41884334495688</v>
      </c>
      <c r="T12" s="36">
        <f t="shared" si="7"/>
        <v>83837.728285077945</v>
      </c>
      <c r="U12" s="36">
        <f t="shared" si="8"/>
        <v>1610.8711587256837</v>
      </c>
      <c r="V12" s="36">
        <f t="shared" si="9"/>
        <v>293662.1836228288</v>
      </c>
      <c r="W12" s="36">
        <f t="shared" si="10"/>
        <v>1815.2951246478121</v>
      </c>
      <c r="X12" s="36">
        <f t="shared" si="11"/>
        <v>1320.1124648547332</v>
      </c>
    </row>
    <row r="13" spans="1:24">
      <c r="A13" s="21" t="s">
        <v>586</v>
      </c>
      <c r="B13" s="42">
        <v>40.143000000000001</v>
      </c>
      <c r="C13" s="42">
        <v>10.786</v>
      </c>
      <c r="D13" s="42">
        <v>48.701999999999998</v>
      </c>
      <c r="E13" s="42">
        <v>0.16800000000000001</v>
      </c>
      <c r="F13" s="42">
        <v>2.9000000000000001E-2</v>
      </c>
      <c r="G13" s="42">
        <v>0</v>
      </c>
      <c r="H13" s="42">
        <v>0.20799999999999999</v>
      </c>
      <c r="I13" s="42">
        <v>3.7999999999999999E-2</v>
      </c>
      <c r="J13" s="42">
        <v>0.254</v>
      </c>
      <c r="K13" s="42">
        <v>1.2999999999999999E-2</v>
      </c>
      <c r="L13" s="42">
        <f t="shared" si="1"/>
        <v>100.34100000000001</v>
      </c>
      <c r="M13" s="2">
        <f t="shared" si="2"/>
        <v>88.945675519606979</v>
      </c>
      <c r="N13" s="36">
        <f t="shared" si="3"/>
        <v>1325.5315145813736</v>
      </c>
      <c r="O13" s="36">
        <f t="shared" si="0"/>
        <v>1610.8711587256837</v>
      </c>
      <c r="P13" s="37">
        <v>50</v>
      </c>
      <c r="Q13" s="36">
        <f t="shared" si="4"/>
        <v>187619.0812250333</v>
      </c>
      <c r="R13" s="36">
        <f t="shared" si="5"/>
        <v>68.7995292271479</v>
      </c>
      <c r="S13" s="36">
        <f t="shared" si="6"/>
        <v>198.41884334495688</v>
      </c>
      <c r="T13" s="36">
        <f t="shared" si="7"/>
        <v>83837.728285077945</v>
      </c>
      <c r="U13" s="36">
        <f t="shared" si="8"/>
        <v>1610.8711587256837</v>
      </c>
      <c r="V13" s="36">
        <f t="shared" si="9"/>
        <v>293662.1836228288</v>
      </c>
      <c r="W13" s="36">
        <f t="shared" si="10"/>
        <v>1815.2951246478121</v>
      </c>
      <c r="X13" s="36">
        <f t="shared" si="11"/>
        <v>1320.1124648547332</v>
      </c>
    </row>
    <row r="14" spans="1:24">
      <c r="A14" s="21" t="s">
        <v>585</v>
      </c>
      <c r="B14" s="42">
        <v>40.143000000000001</v>
      </c>
      <c r="C14" s="42">
        <v>10.699</v>
      </c>
      <c r="D14" s="42">
        <v>49.051000000000002</v>
      </c>
      <c r="E14" s="42">
        <v>0.17799999999999999</v>
      </c>
      <c r="F14" s="42">
        <v>3.2000000000000001E-2</v>
      </c>
      <c r="G14" s="42">
        <v>0</v>
      </c>
      <c r="H14" s="42">
        <v>0.20100000000000001</v>
      </c>
      <c r="I14" s="42">
        <v>3.7999999999999999E-2</v>
      </c>
      <c r="J14" s="42">
        <v>0.24399999999999999</v>
      </c>
      <c r="K14" s="42">
        <v>1.4E-2</v>
      </c>
      <c r="L14" s="42">
        <f t="shared" si="1"/>
        <v>100.59999999999998</v>
      </c>
      <c r="M14" s="2">
        <f t="shared" si="2"/>
        <v>89.09462560770848</v>
      </c>
      <c r="N14" s="36">
        <f t="shared" si="3"/>
        <v>1404.4321999731219</v>
      </c>
      <c r="O14" s="36">
        <f t="shared" si="0"/>
        <v>1556.6591485762619</v>
      </c>
      <c r="P14" s="37">
        <v>55</v>
      </c>
      <c r="Q14" s="36">
        <f t="shared" si="4"/>
        <v>187619.0812250333</v>
      </c>
      <c r="R14" s="36">
        <f t="shared" si="5"/>
        <v>74.09180070615929</v>
      </c>
      <c r="S14" s="36">
        <f t="shared" si="6"/>
        <v>218.94493058753866</v>
      </c>
      <c r="T14" s="36">
        <f t="shared" si="7"/>
        <v>83161.492204899769</v>
      </c>
      <c r="U14" s="36">
        <f t="shared" si="8"/>
        <v>1556.6591485762617</v>
      </c>
      <c r="V14" s="36">
        <f t="shared" si="9"/>
        <v>295766.57568238216</v>
      </c>
      <c r="W14" s="36">
        <f t="shared" si="10"/>
        <v>1743.8268126538037</v>
      </c>
      <c r="X14" s="36">
        <f t="shared" si="11"/>
        <v>1398.6905877627528</v>
      </c>
    </row>
    <row r="15" spans="1:24">
      <c r="A15" s="21" t="s">
        <v>584</v>
      </c>
      <c r="B15" s="42">
        <v>40.173999999999999</v>
      </c>
      <c r="C15" s="42">
        <v>10.409000000000001</v>
      </c>
      <c r="D15" s="42">
        <v>48.917999999999999</v>
      </c>
      <c r="E15" s="42">
        <v>0.20200000000000001</v>
      </c>
      <c r="F15" s="42">
        <v>0.03</v>
      </c>
      <c r="G15" s="42">
        <v>0</v>
      </c>
      <c r="H15" s="42">
        <v>0.19500000000000001</v>
      </c>
      <c r="I15" s="42">
        <v>3.5999999999999997E-2</v>
      </c>
      <c r="J15" s="42">
        <v>0.23599999999999999</v>
      </c>
      <c r="K15" s="42">
        <v>1.0999999999999999E-2</v>
      </c>
      <c r="L15" s="42">
        <f t="shared" si="1"/>
        <v>100.211</v>
      </c>
      <c r="M15" s="2">
        <f t="shared" si="2"/>
        <v>89.332919023750108</v>
      </c>
      <c r="N15" s="36">
        <f t="shared" si="3"/>
        <v>1593.7938449133185</v>
      </c>
      <c r="O15" s="36">
        <f t="shared" si="0"/>
        <v>1510.1917113053285</v>
      </c>
      <c r="P15" s="37">
        <v>60</v>
      </c>
      <c r="Q15" s="36">
        <f t="shared" si="4"/>
        <v>187763.96804260983</v>
      </c>
      <c r="R15" s="36">
        <f t="shared" si="5"/>
        <v>58.214986269125149</v>
      </c>
      <c r="S15" s="36">
        <f t="shared" si="6"/>
        <v>205.26087242581747</v>
      </c>
      <c r="T15" s="36">
        <f t="shared" si="7"/>
        <v>80907.371937639196</v>
      </c>
      <c r="U15" s="36">
        <f t="shared" si="8"/>
        <v>1510.1917113053285</v>
      </c>
      <c r="V15" s="36">
        <f t="shared" si="9"/>
        <v>294964.61538461543</v>
      </c>
      <c r="W15" s="36">
        <f t="shared" si="10"/>
        <v>1686.6521630585969</v>
      </c>
      <c r="X15" s="36">
        <f t="shared" si="11"/>
        <v>1587.2780827420004</v>
      </c>
    </row>
    <row r="16" spans="1:24">
      <c r="A16" s="21" t="s">
        <v>583</v>
      </c>
      <c r="B16" s="42">
        <v>40.277999999999999</v>
      </c>
      <c r="C16" s="42">
        <v>10.058</v>
      </c>
      <c r="D16" s="42">
        <v>49.331000000000003</v>
      </c>
      <c r="E16" s="42">
        <v>0.21299999999999999</v>
      </c>
      <c r="F16" s="42">
        <v>3.3000000000000002E-2</v>
      </c>
      <c r="G16" s="42">
        <v>1E-3</v>
      </c>
      <c r="H16" s="42">
        <v>0.19</v>
      </c>
      <c r="I16" s="42">
        <v>3.4000000000000002E-2</v>
      </c>
      <c r="J16" s="42">
        <v>0.22900000000000001</v>
      </c>
      <c r="K16" s="42">
        <v>1.4E-2</v>
      </c>
      <c r="L16" s="42">
        <f t="shared" si="1"/>
        <v>100.381</v>
      </c>
      <c r="M16" s="2">
        <f t="shared" si="2"/>
        <v>89.733125401675423</v>
      </c>
      <c r="N16" s="36">
        <f t="shared" si="3"/>
        <v>1680.5845988442413</v>
      </c>
      <c r="O16" s="36">
        <f t="shared" si="0"/>
        <v>1471.4688469128841</v>
      </c>
      <c r="P16" s="37">
        <v>65</v>
      </c>
      <c r="Q16" s="36">
        <f t="shared" si="4"/>
        <v>188250.0399467377</v>
      </c>
      <c r="R16" s="36">
        <f t="shared" si="5"/>
        <v>74.09180070615929</v>
      </c>
      <c r="S16" s="36">
        <f t="shared" si="6"/>
        <v>225.78695966839922</v>
      </c>
      <c r="T16" s="36">
        <f t="shared" si="7"/>
        <v>78179.109131403122</v>
      </c>
      <c r="U16" s="36">
        <f t="shared" si="8"/>
        <v>1471.4688469128841</v>
      </c>
      <c r="V16" s="36">
        <f t="shared" si="9"/>
        <v>297454.91315136477</v>
      </c>
      <c r="W16" s="36">
        <f t="shared" si="10"/>
        <v>1636.6243446627911</v>
      </c>
      <c r="X16" s="36">
        <f t="shared" si="11"/>
        <v>1673.714017940822</v>
      </c>
    </row>
    <row r="17" spans="1:24">
      <c r="A17" s="21" t="s">
        <v>582</v>
      </c>
      <c r="B17" s="42">
        <v>40.200000000000003</v>
      </c>
      <c r="C17" s="42">
        <v>9.6280000000000001</v>
      </c>
      <c r="D17" s="42">
        <v>49.451999999999998</v>
      </c>
      <c r="E17" s="42">
        <v>0.23300000000000001</v>
      </c>
      <c r="F17" s="42">
        <v>3.6999999999999998E-2</v>
      </c>
      <c r="G17" s="42">
        <v>0</v>
      </c>
      <c r="H17" s="42">
        <v>0.184</v>
      </c>
      <c r="I17" s="42">
        <v>3.4000000000000002E-2</v>
      </c>
      <c r="J17" s="42">
        <v>0.223</v>
      </c>
      <c r="K17" s="42">
        <v>1.0999999999999999E-2</v>
      </c>
      <c r="L17" s="42">
        <f t="shared" si="1"/>
        <v>100.00200000000001</v>
      </c>
      <c r="M17" s="2">
        <f t="shared" si="2"/>
        <v>90.150501487422829</v>
      </c>
      <c r="N17" s="36">
        <f t="shared" si="3"/>
        <v>1838.3859696277384</v>
      </c>
      <c r="O17" s="36">
        <f t="shared" si="0"/>
        <v>1425.0014096419509</v>
      </c>
      <c r="P17" s="37">
        <v>70</v>
      </c>
      <c r="Q17" s="36">
        <f t="shared" si="4"/>
        <v>187885.48601864182</v>
      </c>
      <c r="R17" s="36">
        <f t="shared" si="5"/>
        <v>58.214986269125149</v>
      </c>
      <c r="S17" s="36">
        <f t="shared" si="6"/>
        <v>253.15507599184156</v>
      </c>
      <c r="T17" s="36">
        <f t="shared" si="7"/>
        <v>74836.792873051221</v>
      </c>
      <c r="U17" s="36">
        <f t="shared" si="8"/>
        <v>1425.0014096419509</v>
      </c>
      <c r="V17" s="36">
        <f t="shared" si="9"/>
        <v>298184.5161290323</v>
      </c>
      <c r="W17" s="36">
        <f t="shared" si="10"/>
        <v>1593.7433574663862</v>
      </c>
      <c r="X17" s="36">
        <f t="shared" si="11"/>
        <v>1830.870263756862</v>
      </c>
    </row>
    <row r="18" spans="1:24">
      <c r="A18" s="21" t="s">
        <v>581</v>
      </c>
      <c r="B18" s="42">
        <v>40.121000000000002</v>
      </c>
      <c r="C18" s="42">
        <v>9.6539999999999999</v>
      </c>
      <c r="D18" s="42">
        <v>49.268999999999998</v>
      </c>
      <c r="E18" s="42">
        <v>0.24199999999999999</v>
      </c>
      <c r="F18" s="42">
        <v>4.5999999999999999E-2</v>
      </c>
      <c r="G18" s="42">
        <v>0</v>
      </c>
      <c r="H18" s="42">
        <v>0.17699999999999999</v>
      </c>
      <c r="I18" s="42">
        <v>3.5000000000000003E-2</v>
      </c>
      <c r="J18" s="42">
        <v>0.223</v>
      </c>
      <c r="K18" s="42">
        <v>1.7999999999999999E-2</v>
      </c>
      <c r="L18" s="42">
        <f t="shared" si="1"/>
        <v>99.785000000000025</v>
      </c>
      <c r="M18" s="2">
        <f t="shared" si="2"/>
        <v>90.093489459006648</v>
      </c>
      <c r="N18" s="36">
        <f t="shared" si="3"/>
        <v>1909.3965864803117</v>
      </c>
      <c r="O18" s="36">
        <f t="shared" si="0"/>
        <v>1370.7893994925289</v>
      </c>
      <c r="P18" s="37">
        <v>75</v>
      </c>
      <c r="Q18" s="36">
        <f t="shared" si="4"/>
        <v>187516.25832223703</v>
      </c>
      <c r="R18" s="36">
        <f t="shared" si="5"/>
        <v>95.260886622204779</v>
      </c>
      <c r="S18" s="36">
        <f t="shared" si="6"/>
        <v>314.73333771958681</v>
      </c>
      <c r="T18" s="36">
        <f t="shared" si="7"/>
        <v>75038.886414253895</v>
      </c>
      <c r="U18" s="36">
        <f t="shared" si="8"/>
        <v>1370.7893994925287</v>
      </c>
      <c r="V18" s="36">
        <f t="shared" si="9"/>
        <v>297081.06699751865</v>
      </c>
      <c r="W18" s="36">
        <f t="shared" si="10"/>
        <v>1593.7433574663862</v>
      </c>
      <c r="X18" s="36">
        <f t="shared" si="11"/>
        <v>1901.5905743740793</v>
      </c>
    </row>
    <row r="19" spans="1:24">
      <c r="A19" s="21" t="s">
        <v>580</v>
      </c>
      <c r="B19" s="42">
        <v>40.328000000000003</v>
      </c>
      <c r="C19" s="42">
        <v>9.3529999999999998</v>
      </c>
      <c r="D19" s="42">
        <v>49.247999999999998</v>
      </c>
      <c r="E19" s="42">
        <v>0.248</v>
      </c>
      <c r="F19" s="42">
        <v>4.7E-2</v>
      </c>
      <c r="G19" s="42">
        <v>2E-3</v>
      </c>
      <c r="H19" s="42">
        <v>0.17499999999999999</v>
      </c>
      <c r="I19" s="42">
        <v>3.3000000000000002E-2</v>
      </c>
      <c r="J19" s="42">
        <v>0.221</v>
      </c>
      <c r="K19" s="42">
        <v>2.1999999999999999E-2</v>
      </c>
      <c r="L19" s="42">
        <f t="shared" si="1"/>
        <v>99.677000000000007</v>
      </c>
      <c r="M19" s="2">
        <f t="shared" si="2"/>
        <v>90.368916214381386</v>
      </c>
      <c r="N19" s="36">
        <f t="shared" si="3"/>
        <v>1956.7369977153608</v>
      </c>
      <c r="O19" s="36">
        <f t="shared" si="0"/>
        <v>1355.3002537355512</v>
      </c>
      <c r="P19" s="37">
        <v>80</v>
      </c>
      <c r="Q19" s="36">
        <f t="shared" si="4"/>
        <v>188483.72836218376</v>
      </c>
      <c r="R19" s="36">
        <f t="shared" si="5"/>
        <v>116.4299725382503</v>
      </c>
      <c r="S19" s="36">
        <f t="shared" si="6"/>
        <v>321.57536680044734</v>
      </c>
      <c r="T19" s="36">
        <f t="shared" si="7"/>
        <v>72699.265033407573</v>
      </c>
      <c r="U19" s="36">
        <f t="shared" si="8"/>
        <v>1355.3002537355512</v>
      </c>
      <c r="V19" s="36">
        <f t="shared" si="9"/>
        <v>296954.44168734492</v>
      </c>
      <c r="W19" s="36">
        <f t="shared" si="10"/>
        <v>1579.4496950675848</v>
      </c>
      <c r="X19" s="36">
        <f t="shared" si="11"/>
        <v>1948.7374481188917</v>
      </c>
    </row>
    <row r="20" spans="1:24">
      <c r="A20" s="21" t="s">
        <v>579</v>
      </c>
      <c r="B20" s="42">
        <v>40.241</v>
      </c>
      <c r="C20" s="42">
        <v>9.3089999999999993</v>
      </c>
      <c r="D20" s="42">
        <v>49.545999999999999</v>
      </c>
      <c r="E20" s="42">
        <v>0.251</v>
      </c>
      <c r="F20" s="42">
        <v>4.1000000000000002E-2</v>
      </c>
      <c r="G20" s="42">
        <v>6.0000000000000001E-3</v>
      </c>
      <c r="H20" s="42">
        <v>0.17100000000000001</v>
      </c>
      <c r="I20" s="42">
        <v>3.3000000000000002E-2</v>
      </c>
      <c r="J20" s="42">
        <v>0.223</v>
      </c>
      <c r="K20" s="42">
        <v>1.2999999999999999E-2</v>
      </c>
      <c r="L20" s="42">
        <f t="shared" si="1"/>
        <v>99.834000000000017</v>
      </c>
      <c r="M20" s="2">
        <f t="shared" si="2"/>
        <v>90.462058606964732</v>
      </c>
      <c r="N20" s="36">
        <f t="shared" si="3"/>
        <v>1980.4072033328853</v>
      </c>
      <c r="O20" s="36">
        <f t="shared" si="0"/>
        <v>1324.3219622215959</v>
      </c>
      <c r="P20" s="37">
        <v>85</v>
      </c>
      <c r="Q20" s="36">
        <f t="shared" si="4"/>
        <v>188077.11051930761</v>
      </c>
      <c r="R20" s="36">
        <f t="shared" si="5"/>
        <v>68.7995292271479</v>
      </c>
      <c r="S20" s="36">
        <f t="shared" si="6"/>
        <v>280.52319231528389</v>
      </c>
      <c r="T20" s="36">
        <f t="shared" si="7"/>
        <v>72357.260579064576</v>
      </c>
      <c r="U20" s="36">
        <f t="shared" si="8"/>
        <v>1324.3219622215959</v>
      </c>
      <c r="V20" s="36">
        <f t="shared" si="9"/>
        <v>298751.31513647642</v>
      </c>
      <c r="W20" s="36">
        <f t="shared" si="10"/>
        <v>1593.7433574663862</v>
      </c>
      <c r="X20" s="36">
        <f t="shared" si="11"/>
        <v>1972.3108849912974</v>
      </c>
    </row>
    <row r="21" spans="1:24">
      <c r="A21" s="21" t="s">
        <v>578</v>
      </c>
      <c r="B21" s="42">
        <v>40.212000000000003</v>
      </c>
      <c r="C21" s="42">
        <v>9.2050000000000001</v>
      </c>
      <c r="D21" s="42">
        <v>49.677</v>
      </c>
      <c r="E21" s="42">
        <v>0.254</v>
      </c>
      <c r="F21" s="42">
        <v>3.7999999999999999E-2</v>
      </c>
      <c r="G21" s="42">
        <v>4.0000000000000001E-3</v>
      </c>
      <c r="H21" s="42">
        <v>0.16800000000000001</v>
      </c>
      <c r="I21" s="42">
        <v>3.2000000000000001E-2</v>
      </c>
      <c r="J21" s="42">
        <v>0.221</v>
      </c>
      <c r="K21" s="42">
        <v>0.01</v>
      </c>
      <c r="L21" s="42">
        <f t="shared" si="1"/>
        <v>99.821000000000012</v>
      </c>
      <c r="M21" s="2">
        <f t="shared" si="2"/>
        <v>90.581108108018597</v>
      </c>
      <c r="N21" s="36">
        <f t="shared" si="3"/>
        <v>2004.0774089504098</v>
      </c>
      <c r="O21" s="36">
        <f t="shared" si="0"/>
        <v>1301.088243586129</v>
      </c>
      <c r="P21" s="37">
        <v>90</v>
      </c>
      <c r="Q21" s="36">
        <f t="shared" si="4"/>
        <v>187941.5712383489</v>
      </c>
      <c r="R21" s="36">
        <f t="shared" si="5"/>
        <v>52.922714790113773</v>
      </c>
      <c r="S21" s="36">
        <f t="shared" si="6"/>
        <v>259.99710507270214</v>
      </c>
      <c r="T21" s="36">
        <f t="shared" si="7"/>
        <v>71548.886414253895</v>
      </c>
      <c r="U21" s="36">
        <f t="shared" si="8"/>
        <v>1301.0882435861292</v>
      </c>
      <c r="V21" s="36">
        <f t="shared" si="9"/>
        <v>299541.21588089335</v>
      </c>
      <c r="W21" s="36">
        <f t="shared" si="10"/>
        <v>1579.4496950675848</v>
      </c>
      <c r="X21" s="36">
        <f t="shared" si="11"/>
        <v>1995.8843218637035</v>
      </c>
    </row>
    <row r="22" spans="1:24">
      <c r="A22" s="21" t="s">
        <v>577</v>
      </c>
      <c r="B22" s="42">
        <v>40.228000000000002</v>
      </c>
      <c r="C22" s="42">
        <v>8.9220000000000006</v>
      </c>
      <c r="D22" s="42">
        <v>49.868000000000002</v>
      </c>
      <c r="E22" s="42">
        <v>0.252</v>
      </c>
      <c r="F22" s="42">
        <v>4.2999999999999997E-2</v>
      </c>
      <c r="G22" s="42">
        <v>0</v>
      </c>
      <c r="H22" s="42">
        <v>0.16300000000000001</v>
      </c>
      <c r="I22" s="42">
        <v>3.2000000000000001E-2</v>
      </c>
      <c r="J22" s="42">
        <v>0.223</v>
      </c>
      <c r="K22" s="42">
        <v>1.2E-2</v>
      </c>
      <c r="L22" s="42">
        <f t="shared" si="1"/>
        <v>99.742999999999995</v>
      </c>
      <c r="M22" s="2">
        <f t="shared" si="2"/>
        <v>90.87603922747499</v>
      </c>
      <c r="N22" s="36">
        <f t="shared" si="3"/>
        <v>1988.2972718720603</v>
      </c>
      <c r="O22" s="36">
        <f t="shared" si="0"/>
        <v>1262.3653791936847</v>
      </c>
      <c r="P22" s="37">
        <v>95</v>
      </c>
      <c r="Q22" s="36">
        <f t="shared" si="4"/>
        <v>188016.35153129161</v>
      </c>
      <c r="R22" s="36">
        <f t="shared" si="5"/>
        <v>63.507257748136524</v>
      </c>
      <c r="S22" s="36">
        <f t="shared" si="6"/>
        <v>294.20725047700506</v>
      </c>
      <c r="T22" s="36">
        <f t="shared" si="7"/>
        <v>69349.175946547897</v>
      </c>
      <c r="U22" s="36">
        <f t="shared" si="8"/>
        <v>1262.3653791936847</v>
      </c>
      <c r="V22" s="36">
        <f t="shared" si="9"/>
        <v>300692.90322580648</v>
      </c>
      <c r="W22" s="36">
        <f t="shared" si="10"/>
        <v>1593.7433574663862</v>
      </c>
      <c r="X22" s="36">
        <f t="shared" si="11"/>
        <v>1980.1686972820992</v>
      </c>
    </row>
    <row r="23" spans="1:24">
      <c r="A23" s="21" t="s">
        <v>576</v>
      </c>
      <c r="B23" s="42">
        <v>40.597000000000001</v>
      </c>
      <c r="C23" s="42">
        <v>9.0399999999999991</v>
      </c>
      <c r="D23" s="42">
        <v>50.033999999999999</v>
      </c>
      <c r="E23" s="42">
        <v>0.23899999999999999</v>
      </c>
      <c r="F23" s="42">
        <v>0.04</v>
      </c>
      <c r="G23" s="42">
        <v>0</v>
      </c>
      <c r="H23" s="42">
        <v>0.16400000000000001</v>
      </c>
      <c r="I23" s="42">
        <v>0.03</v>
      </c>
      <c r="J23" s="42">
        <v>0.223</v>
      </c>
      <c r="K23" s="42">
        <v>1.2E-2</v>
      </c>
      <c r="L23" s="42">
        <f t="shared" si="1"/>
        <v>100.379</v>
      </c>
      <c r="M23" s="2">
        <f t="shared" si="2"/>
        <v>90.794324554885435</v>
      </c>
      <c r="N23" s="36">
        <f t="shared" si="3"/>
        <v>1885.7263808627872</v>
      </c>
      <c r="O23" s="36">
        <f t="shared" si="0"/>
        <v>1270.1099520721737</v>
      </c>
      <c r="P23" s="37">
        <v>100</v>
      </c>
      <c r="Q23" s="36">
        <f t="shared" si="4"/>
        <v>189740.97203728362</v>
      </c>
      <c r="R23" s="36">
        <f t="shared" si="5"/>
        <v>63.507257748136524</v>
      </c>
      <c r="S23" s="36">
        <f t="shared" si="6"/>
        <v>273.68116323442331</v>
      </c>
      <c r="T23" s="36">
        <f t="shared" si="7"/>
        <v>70266.369710467683</v>
      </c>
      <c r="U23" s="36">
        <f t="shared" si="8"/>
        <v>1270.1099520721739</v>
      </c>
      <c r="V23" s="36">
        <f t="shared" si="9"/>
        <v>301693.84615384619</v>
      </c>
      <c r="W23" s="36">
        <f t="shared" si="10"/>
        <v>1593.7433574663862</v>
      </c>
      <c r="X23" s="36">
        <f t="shared" si="11"/>
        <v>1878.0171375016737</v>
      </c>
    </row>
    <row r="24" spans="1:24">
      <c r="A24" s="21" t="s">
        <v>575</v>
      </c>
      <c r="B24" s="42">
        <v>40.180999999999997</v>
      </c>
      <c r="C24" s="42">
        <v>8.4550000000000001</v>
      </c>
      <c r="D24" s="42">
        <v>50.094000000000001</v>
      </c>
      <c r="E24" s="42">
        <v>0.252</v>
      </c>
      <c r="F24" s="42">
        <v>4.1000000000000002E-2</v>
      </c>
      <c r="G24" s="42">
        <v>2E-3</v>
      </c>
      <c r="H24" s="42">
        <v>0.16300000000000001</v>
      </c>
      <c r="I24" s="42">
        <v>3.2000000000000001E-2</v>
      </c>
      <c r="J24" s="42">
        <v>0.22700000000000001</v>
      </c>
      <c r="K24" s="42">
        <v>1.4999999999999999E-2</v>
      </c>
      <c r="L24" s="42">
        <f t="shared" si="1"/>
        <v>99.461999999999975</v>
      </c>
      <c r="M24" s="2">
        <f t="shared" si="2"/>
        <v>91.34792385942751</v>
      </c>
      <c r="N24" s="36">
        <f t="shared" si="3"/>
        <v>1988.2972718720603</v>
      </c>
      <c r="O24" s="36">
        <f t="shared" si="0"/>
        <v>1262.3653791936847</v>
      </c>
      <c r="P24" s="37">
        <v>105</v>
      </c>
      <c r="Q24" s="36">
        <f t="shared" si="4"/>
        <v>187796.6844207723</v>
      </c>
      <c r="R24" s="36">
        <f t="shared" si="5"/>
        <v>79.384072185170666</v>
      </c>
      <c r="S24" s="36">
        <f t="shared" si="6"/>
        <v>280.52319231528389</v>
      </c>
      <c r="T24" s="36">
        <f t="shared" si="7"/>
        <v>65719.265033407573</v>
      </c>
      <c r="U24" s="36">
        <f t="shared" si="8"/>
        <v>1262.3653791936847</v>
      </c>
      <c r="V24" s="36">
        <f t="shared" si="9"/>
        <v>302055.63275434246</v>
      </c>
      <c r="W24" s="36">
        <f t="shared" si="10"/>
        <v>1622.3306822639895</v>
      </c>
      <c r="X24" s="36">
        <f t="shared" si="11"/>
        <v>1980.1686972820992</v>
      </c>
    </row>
    <row r="25" spans="1:24">
      <c r="A25" s="21" t="s">
        <v>574</v>
      </c>
      <c r="B25" s="42">
        <v>40.527999999999999</v>
      </c>
      <c r="C25" s="42">
        <v>8.4809999999999999</v>
      </c>
      <c r="D25" s="42">
        <v>49.79</v>
      </c>
      <c r="E25" s="42">
        <v>0.248</v>
      </c>
      <c r="F25" s="42">
        <v>3.3000000000000002E-2</v>
      </c>
      <c r="G25" s="42">
        <v>2E-3</v>
      </c>
      <c r="H25" s="42">
        <v>0.16</v>
      </c>
      <c r="I25" s="42">
        <v>3.4000000000000002E-2</v>
      </c>
      <c r="J25" s="42">
        <v>0.22700000000000001</v>
      </c>
      <c r="K25" s="42">
        <v>1.0999999999999999E-2</v>
      </c>
      <c r="L25" s="42">
        <f t="shared" si="1"/>
        <v>99.51400000000001</v>
      </c>
      <c r="M25" s="2">
        <f t="shared" si="2"/>
        <v>91.275273332385524</v>
      </c>
      <c r="N25" s="36">
        <f t="shared" si="3"/>
        <v>1956.7369977153608</v>
      </c>
      <c r="O25" s="36">
        <f t="shared" si="0"/>
        <v>1239.1316605582183</v>
      </c>
      <c r="P25" s="37">
        <v>115</v>
      </c>
      <c r="Q25" s="36">
        <f t="shared" si="4"/>
        <v>189418.48202396804</v>
      </c>
      <c r="R25" s="36">
        <f t="shared" si="5"/>
        <v>58.214986269125149</v>
      </c>
      <c r="S25" s="36">
        <f t="shared" si="6"/>
        <v>225.78695966839922</v>
      </c>
      <c r="T25" s="36">
        <f t="shared" si="7"/>
        <v>65921.358574610247</v>
      </c>
      <c r="U25" s="36">
        <f t="shared" si="8"/>
        <v>1239.1316605582183</v>
      </c>
      <c r="V25" s="36">
        <f t="shared" si="9"/>
        <v>300222.58064516133</v>
      </c>
      <c r="W25" s="36">
        <f t="shared" si="10"/>
        <v>1622.3306822639895</v>
      </c>
      <c r="X25" s="36">
        <f t="shared" si="11"/>
        <v>1948.7374481188917</v>
      </c>
    </row>
    <row r="26" spans="1:24">
      <c r="A26" s="21" t="s">
        <v>573</v>
      </c>
      <c r="B26" s="42">
        <v>40.488</v>
      </c>
      <c r="C26" s="42">
        <v>8.3629999999999995</v>
      </c>
      <c r="D26" s="42">
        <v>50.201000000000001</v>
      </c>
      <c r="E26" s="42">
        <v>0.245</v>
      </c>
      <c r="F26" s="42">
        <v>3.9E-2</v>
      </c>
      <c r="G26" s="42">
        <v>0</v>
      </c>
      <c r="H26" s="42">
        <v>0.161</v>
      </c>
      <c r="I26" s="42">
        <v>3.3000000000000002E-2</v>
      </c>
      <c r="J26" s="42">
        <v>0.23</v>
      </c>
      <c r="K26" s="42">
        <v>1.6E-2</v>
      </c>
      <c r="L26" s="42">
        <f t="shared" si="1"/>
        <v>99.77600000000001</v>
      </c>
      <c r="M26" s="2">
        <f t="shared" si="2"/>
        <v>91.450700783160471</v>
      </c>
      <c r="N26" s="36">
        <f t="shared" si="3"/>
        <v>1933.0667920978362</v>
      </c>
      <c r="O26" s="36">
        <f t="shared" si="0"/>
        <v>1246.876233436707</v>
      </c>
      <c r="P26" s="37">
        <v>125</v>
      </c>
      <c r="Q26" s="36">
        <f t="shared" si="4"/>
        <v>189231.5312916112</v>
      </c>
      <c r="R26" s="36">
        <f t="shared" si="5"/>
        <v>84.676343664182042</v>
      </c>
      <c r="S26" s="36">
        <f t="shared" si="6"/>
        <v>266.83913415356272</v>
      </c>
      <c r="T26" s="36">
        <f t="shared" si="7"/>
        <v>65004.164810690425</v>
      </c>
      <c r="U26" s="36">
        <f t="shared" si="8"/>
        <v>1246.8762334367073</v>
      </c>
      <c r="V26" s="36">
        <f t="shared" si="9"/>
        <v>302700.81885856081</v>
      </c>
      <c r="W26" s="36">
        <f t="shared" si="10"/>
        <v>1643.7711758621922</v>
      </c>
      <c r="X26" s="36">
        <f t="shared" si="11"/>
        <v>1925.1640112464856</v>
      </c>
    </row>
    <row r="27" spans="1:24">
      <c r="A27" s="21" t="s">
        <v>572</v>
      </c>
      <c r="B27" s="42">
        <v>40.56</v>
      </c>
      <c r="C27" s="42">
        <v>8.7230000000000008</v>
      </c>
      <c r="D27" s="42">
        <v>50.183999999999997</v>
      </c>
      <c r="E27" s="42">
        <v>0.247</v>
      </c>
      <c r="F27" s="42">
        <v>4.2999999999999997E-2</v>
      </c>
      <c r="G27" s="42">
        <v>0</v>
      </c>
      <c r="H27" s="42">
        <v>0.158</v>
      </c>
      <c r="I27" s="42">
        <v>0.03</v>
      </c>
      <c r="J27" s="42">
        <v>0.221</v>
      </c>
      <c r="K27" s="42">
        <v>0.02</v>
      </c>
      <c r="L27" s="42">
        <f t="shared" si="1"/>
        <v>100.18600000000001</v>
      </c>
      <c r="M27" s="2">
        <f t="shared" si="2"/>
        <v>91.112636140566082</v>
      </c>
      <c r="N27" s="36">
        <f t="shared" si="3"/>
        <v>1948.846929176186</v>
      </c>
      <c r="O27" s="36">
        <f t="shared" si="0"/>
        <v>1223.6425148012406</v>
      </c>
      <c r="P27" s="37">
        <v>135</v>
      </c>
      <c r="Q27" s="36">
        <f t="shared" si="4"/>
        <v>189568.04260985352</v>
      </c>
      <c r="R27" s="36">
        <f t="shared" si="5"/>
        <v>105.84542958022755</v>
      </c>
      <c r="S27" s="36">
        <f t="shared" si="6"/>
        <v>294.20725047700506</v>
      </c>
      <c r="T27" s="36">
        <f t="shared" si="7"/>
        <v>67802.383073496661</v>
      </c>
      <c r="U27" s="36">
        <f t="shared" si="8"/>
        <v>1223.6425148012404</v>
      </c>
      <c r="V27" s="36">
        <f t="shared" si="9"/>
        <v>302598.31265508686</v>
      </c>
      <c r="W27" s="36">
        <f t="shared" si="10"/>
        <v>1579.4496950675848</v>
      </c>
      <c r="X27" s="36">
        <f t="shared" si="11"/>
        <v>1940.8796358280892</v>
      </c>
    </row>
    <row r="28" spans="1:24">
      <c r="A28" s="21" t="s">
        <v>571</v>
      </c>
      <c r="B28" s="42">
        <v>40.252000000000002</v>
      </c>
      <c r="C28" s="42">
        <v>8.4060000000000006</v>
      </c>
      <c r="D28" s="42">
        <v>49.927</v>
      </c>
      <c r="E28" s="42">
        <v>0.246</v>
      </c>
      <c r="F28" s="42">
        <v>4.8000000000000001E-2</v>
      </c>
      <c r="G28" s="42">
        <v>0</v>
      </c>
      <c r="H28" s="42">
        <v>0.16</v>
      </c>
      <c r="I28" s="42">
        <v>2.8000000000000001E-2</v>
      </c>
      <c r="J28" s="42">
        <v>0.222</v>
      </c>
      <c r="K28" s="42">
        <v>2.5000000000000001E-2</v>
      </c>
      <c r="L28" s="42">
        <f t="shared" si="1"/>
        <v>99.314000000000007</v>
      </c>
      <c r="M28" s="2">
        <f t="shared" si="2"/>
        <v>91.367448777316483</v>
      </c>
      <c r="N28" s="36">
        <f t="shared" si="3"/>
        <v>1940.9568606370112</v>
      </c>
      <c r="O28" s="36">
        <f t="shared" si="0"/>
        <v>1239.1316605582183</v>
      </c>
      <c r="P28" s="37">
        <v>145</v>
      </c>
      <c r="Q28" s="36">
        <f t="shared" si="4"/>
        <v>188128.52197070577</v>
      </c>
      <c r="R28" s="36">
        <f t="shared" si="5"/>
        <v>132.30678697528444</v>
      </c>
      <c r="S28" s="36">
        <f t="shared" si="6"/>
        <v>328.41739588130798</v>
      </c>
      <c r="T28" s="36">
        <f t="shared" si="7"/>
        <v>65338.396436525618</v>
      </c>
      <c r="U28" s="36">
        <f t="shared" si="8"/>
        <v>1239.1316605582183</v>
      </c>
      <c r="V28" s="36">
        <f t="shared" si="9"/>
        <v>301048.66004962783</v>
      </c>
      <c r="W28" s="36">
        <f t="shared" si="10"/>
        <v>1586.5965262669856</v>
      </c>
      <c r="X28" s="36">
        <f t="shared" si="11"/>
        <v>1933.0218235372874</v>
      </c>
    </row>
    <row r="29" spans="1:24">
      <c r="A29" s="21" t="s">
        <v>570</v>
      </c>
      <c r="B29" s="42">
        <v>40.317999999999998</v>
      </c>
      <c r="C29" s="42">
        <v>8.5069999999999997</v>
      </c>
      <c r="D29" s="42">
        <v>49.973999999999997</v>
      </c>
      <c r="E29" s="42">
        <v>0.25600000000000001</v>
      </c>
      <c r="F29" s="42">
        <v>4.2000000000000003E-2</v>
      </c>
      <c r="G29" s="42">
        <v>3.0000000000000001E-3</v>
      </c>
      <c r="H29" s="42">
        <v>0.159</v>
      </c>
      <c r="I29" s="42">
        <v>3.2000000000000001E-2</v>
      </c>
      <c r="J29" s="42">
        <v>0.223</v>
      </c>
      <c r="K29" s="42">
        <v>1.4E-2</v>
      </c>
      <c r="L29" s="42">
        <f t="shared" si="1"/>
        <v>99.527999999999992</v>
      </c>
      <c r="M29" s="2">
        <f t="shared" si="2"/>
        <v>91.280270920162394</v>
      </c>
      <c r="N29" s="36">
        <f t="shared" si="3"/>
        <v>2019.8575460287595</v>
      </c>
      <c r="O29" s="36">
        <f t="shared" si="0"/>
        <v>1231.3870876797293</v>
      </c>
      <c r="P29" s="37">
        <v>155</v>
      </c>
      <c r="Q29" s="36">
        <f t="shared" si="4"/>
        <v>188436.99067909451</v>
      </c>
      <c r="R29" s="36">
        <f t="shared" si="5"/>
        <v>74.09180070615929</v>
      </c>
      <c r="S29" s="36">
        <f t="shared" si="6"/>
        <v>287.36522139614448</v>
      </c>
      <c r="T29" s="36">
        <f t="shared" si="7"/>
        <v>66123.452115812906</v>
      </c>
      <c r="U29" s="36">
        <f t="shared" si="8"/>
        <v>1231.3870876797296</v>
      </c>
      <c r="V29" s="36">
        <f t="shared" si="9"/>
        <v>301332.05955334991</v>
      </c>
      <c r="W29" s="36">
        <f t="shared" si="10"/>
        <v>1593.7433574663862</v>
      </c>
      <c r="X29" s="36">
        <f t="shared" si="11"/>
        <v>2011.5999464453073</v>
      </c>
    </row>
    <row r="30" spans="1:24">
      <c r="A30" s="21" t="s">
        <v>569</v>
      </c>
      <c r="B30" s="42">
        <v>40.438000000000002</v>
      </c>
      <c r="C30" s="42">
        <v>8.4700000000000006</v>
      </c>
      <c r="D30" s="42">
        <v>49.935000000000002</v>
      </c>
      <c r="E30" s="42">
        <v>0.22900000000000001</v>
      </c>
      <c r="F30" s="42">
        <v>4.5999999999999999E-2</v>
      </c>
      <c r="G30" s="42">
        <v>0</v>
      </c>
      <c r="H30" s="42">
        <v>0.157</v>
      </c>
      <c r="I30" s="42">
        <v>3.3000000000000002E-2</v>
      </c>
      <c r="J30" s="42">
        <v>0.223</v>
      </c>
      <c r="K30" s="42">
        <v>1.4999999999999999E-2</v>
      </c>
      <c r="L30" s="42">
        <f t="shared" si="1"/>
        <v>99.546000000000006</v>
      </c>
      <c r="M30" s="2">
        <f t="shared" si="2"/>
        <v>91.308708664481486</v>
      </c>
      <c r="N30" s="36">
        <f t="shared" si="3"/>
        <v>1806.8256954710389</v>
      </c>
      <c r="O30" s="36">
        <f t="shared" si="0"/>
        <v>1215.8979419227517</v>
      </c>
      <c r="P30" s="37">
        <v>165</v>
      </c>
      <c r="Q30" s="36">
        <f t="shared" si="4"/>
        <v>188997.84287616512</v>
      </c>
      <c r="R30" s="36">
        <f t="shared" si="5"/>
        <v>79.384072185170666</v>
      </c>
      <c r="S30" s="36">
        <f t="shared" si="6"/>
        <v>314.73333771958681</v>
      </c>
      <c r="T30" s="36">
        <f t="shared" si="7"/>
        <v>65835.857461024498</v>
      </c>
      <c r="U30" s="36">
        <f t="shared" si="8"/>
        <v>1215.8979419227517</v>
      </c>
      <c r="V30" s="36">
        <f t="shared" si="9"/>
        <v>301096.89826302731</v>
      </c>
      <c r="W30" s="36">
        <f t="shared" si="10"/>
        <v>1593.7433574663862</v>
      </c>
      <c r="X30" s="36">
        <f t="shared" si="11"/>
        <v>1799.4390145936538</v>
      </c>
    </row>
    <row r="31" spans="1:24">
      <c r="A31" s="21" t="s">
        <v>568</v>
      </c>
      <c r="B31" s="42">
        <v>40.536999999999999</v>
      </c>
      <c r="C31" s="42">
        <v>8.7110000000000003</v>
      </c>
      <c r="D31" s="42">
        <v>50.136000000000003</v>
      </c>
      <c r="E31" s="42">
        <v>0.25</v>
      </c>
      <c r="F31" s="42">
        <v>4.3999999999999997E-2</v>
      </c>
      <c r="G31" s="42">
        <v>0</v>
      </c>
      <c r="H31" s="42">
        <v>0.156</v>
      </c>
      <c r="I31" s="42">
        <v>3.1E-2</v>
      </c>
      <c r="J31" s="42">
        <v>0.222</v>
      </c>
      <c r="K31" s="42">
        <v>1.4999999999999999E-2</v>
      </c>
      <c r="L31" s="42">
        <f t="shared" si="1"/>
        <v>100.102</v>
      </c>
      <c r="M31" s="2">
        <f t="shared" si="2"/>
        <v>91.116033940080911</v>
      </c>
      <c r="N31" s="36">
        <f t="shared" si="3"/>
        <v>1972.5171347937105</v>
      </c>
      <c r="O31" s="36">
        <f t="shared" si="0"/>
        <v>1208.1533690442629</v>
      </c>
      <c r="P31" s="37">
        <v>175</v>
      </c>
      <c r="Q31" s="36">
        <f t="shared" si="4"/>
        <v>189460.54593874834</v>
      </c>
      <c r="R31" s="36">
        <f t="shared" si="5"/>
        <v>79.384072185170666</v>
      </c>
      <c r="S31" s="36">
        <f t="shared" si="6"/>
        <v>301.04927955786559</v>
      </c>
      <c r="T31" s="36">
        <f t="shared" si="7"/>
        <v>67709.109131403122</v>
      </c>
      <c r="U31" s="36">
        <f t="shared" si="8"/>
        <v>1208.1533690442627</v>
      </c>
      <c r="V31" s="36">
        <f t="shared" si="9"/>
        <v>302308.88337468985</v>
      </c>
      <c r="W31" s="36">
        <f t="shared" si="10"/>
        <v>1586.5965262669856</v>
      </c>
      <c r="X31" s="36">
        <f t="shared" si="11"/>
        <v>1964.4530727004953</v>
      </c>
    </row>
    <row r="32" spans="1:24">
      <c r="A32" s="21" t="s">
        <v>567</v>
      </c>
      <c r="B32" s="42">
        <v>40.395000000000003</v>
      </c>
      <c r="C32" s="42">
        <v>8.1509999999999998</v>
      </c>
      <c r="D32" s="42">
        <v>49.889000000000003</v>
      </c>
      <c r="E32" s="42">
        <v>0.25900000000000001</v>
      </c>
      <c r="F32" s="42">
        <v>4.5999999999999999E-2</v>
      </c>
      <c r="G32" s="42">
        <v>0</v>
      </c>
      <c r="H32" s="42">
        <v>0.16</v>
      </c>
      <c r="I32" s="42">
        <v>3.2000000000000001E-2</v>
      </c>
      <c r="J32" s="42">
        <v>0.218</v>
      </c>
      <c r="K32" s="42">
        <v>1.4999999999999999E-2</v>
      </c>
      <c r="L32" s="42">
        <f t="shared" si="1"/>
        <v>99.165000000000006</v>
      </c>
      <c r="M32" s="2">
        <f t="shared" si="2"/>
        <v>91.601487526374271</v>
      </c>
      <c r="N32" s="36">
        <f t="shared" si="3"/>
        <v>2043.5277516462841</v>
      </c>
      <c r="O32" s="36">
        <f t="shared" si="0"/>
        <v>1239.1316605582183</v>
      </c>
      <c r="P32" s="37">
        <v>185</v>
      </c>
      <c r="Q32" s="36">
        <f t="shared" si="4"/>
        <v>188796.8708388815</v>
      </c>
      <c r="R32" s="36">
        <f t="shared" si="5"/>
        <v>79.384072185170666</v>
      </c>
      <c r="S32" s="36">
        <f t="shared" si="6"/>
        <v>314.73333771958681</v>
      </c>
      <c r="T32" s="36">
        <f t="shared" si="7"/>
        <v>63356.325167037852</v>
      </c>
      <c r="U32" s="36">
        <f t="shared" si="8"/>
        <v>1239.1316605582183</v>
      </c>
      <c r="V32" s="36">
        <f t="shared" si="9"/>
        <v>300819.52853598015</v>
      </c>
      <c r="W32" s="36">
        <f t="shared" si="10"/>
        <v>1558.0092014693821</v>
      </c>
      <c r="X32" s="36">
        <f t="shared" si="11"/>
        <v>2035.1733833177134</v>
      </c>
    </row>
    <row r="33" spans="1:24">
      <c r="A33" s="21" t="s">
        <v>566</v>
      </c>
      <c r="B33" s="42">
        <v>40.624000000000002</v>
      </c>
      <c r="C33" s="42">
        <v>8.423</v>
      </c>
      <c r="D33" s="42">
        <v>50.075000000000003</v>
      </c>
      <c r="E33" s="42">
        <v>0.27100000000000002</v>
      </c>
      <c r="F33" s="42">
        <v>4.8000000000000001E-2</v>
      </c>
      <c r="G33" s="42">
        <v>0</v>
      </c>
      <c r="H33" s="42">
        <v>0.16</v>
      </c>
      <c r="I33" s="42">
        <v>3.2000000000000001E-2</v>
      </c>
      <c r="J33" s="42">
        <v>0.22</v>
      </c>
      <c r="K33" s="42">
        <v>1.2999999999999999E-2</v>
      </c>
      <c r="L33" s="42">
        <f t="shared" si="1"/>
        <v>99.866000000000014</v>
      </c>
      <c r="M33" s="2">
        <f t="shared" si="2"/>
        <v>91.374857003006397</v>
      </c>
      <c r="N33" s="36">
        <f t="shared" si="3"/>
        <v>2138.2085741163824</v>
      </c>
      <c r="O33" s="36">
        <f t="shared" si="0"/>
        <v>1239.1316605582183</v>
      </c>
      <c r="P33" s="37">
        <v>195</v>
      </c>
      <c r="Q33" s="36">
        <f t="shared" si="4"/>
        <v>189867.16378162452</v>
      </c>
      <c r="R33" s="36">
        <f t="shared" si="5"/>
        <v>68.7995292271479</v>
      </c>
      <c r="S33" s="36">
        <f t="shared" si="6"/>
        <v>328.41739588130798</v>
      </c>
      <c r="T33" s="36">
        <f t="shared" si="7"/>
        <v>65470.53452115813</v>
      </c>
      <c r="U33" s="36">
        <f t="shared" si="8"/>
        <v>1239.1316605582183</v>
      </c>
      <c r="V33" s="36">
        <f t="shared" si="9"/>
        <v>301941.06699751865</v>
      </c>
      <c r="W33" s="36">
        <f t="shared" si="10"/>
        <v>1572.302863868184</v>
      </c>
      <c r="X33" s="36">
        <f t="shared" si="11"/>
        <v>2129.4671308073375</v>
      </c>
    </row>
    <row r="34" spans="1:24">
      <c r="A34" s="21" t="s">
        <v>565</v>
      </c>
      <c r="B34" s="42">
        <v>40.192999999999998</v>
      </c>
      <c r="C34" s="42">
        <v>8.1660000000000004</v>
      </c>
      <c r="D34" s="42">
        <v>49.609000000000002</v>
      </c>
      <c r="E34" s="42">
        <v>0.27400000000000002</v>
      </c>
      <c r="F34" s="42">
        <v>4.2000000000000003E-2</v>
      </c>
      <c r="G34" s="42">
        <v>0</v>
      </c>
      <c r="H34" s="42">
        <v>0.158</v>
      </c>
      <c r="I34" s="42">
        <v>3.4000000000000002E-2</v>
      </c>
      <c r="J34" s="42">
        <v>0.218</v>
      </c>
      <c r="K34" s="42">
        <v>1.2E-2</v>
      </c>
      <c r="L34" s="42">
        <f t="shared" si="1"/>
        <v>98.706000000000003</v>
      </c>
      <c r="M34" s="2">
        <f t="shared" si="2"/>
        <v>91.54386516929803</v>
      </c>
      <c r="N34" s="36">
        <f t="shared" si="3"/>
        <v>2161.8787797339069</v>
      </c>
      <c r="O34" s="36">
        <f t="shared" si="0"/>
        <v>1223.6425148012406</v>
      </c>
      <c r="P34" s="37">
        <v>205</v>
      </c>
      <c r="Q34" s="36">
        <f t="shared" si="4"/>
        <v>187852.76964047935</v>
      </c>
      <c r="R34" s="36">
        <f t="shared" si="5"/>
        <v>63.507257748136524</v>
      </c>
      <c r="S34" s="36">
        <f t="shared" si="6"/>
        <v>287.36522139614448</v>
      </c>
      <c r="T34" s="36">
        <f t="shared" si="7"/>
        <v>63472.917594654791</v>
      </c>
      <c r="U34" s="36">
        <f t="shared" si="8"/>
        <v>1223.6425148012404</v>
      </c>
      <c r="V34" s="36">
        <f t="shared" si="9"/>
        <v>299131.19106699753</v>
      </c>
      <c r="W34" s="36">
        <f t="shared" si="10"/>
        <v>1558.0092014693821</v>
      </c>
      <c r="X34" s="36">
        <f t="shared" si="11"/>
        <v>2153.0405676797432</v>
      </c>
    </row>
    <row r="35" spans="1:24">
      <c r="A35" s="21" t="s">
        <v>564</v>
      </c>
      <c r="B35" s="42">
        <v>40.652999999999999</v>
      </c>
      <c r="C35" s="42">
        <v>8.6449999999999996</v>
      </c>
      <c r="D35" s="42">
        <v>49.893999999999998</v>
      </c>
      <c r="E35" s="42">
        <v>0.26900000000000002</v>
      </c>
      <c r="F35" s="42">
        <v>4.1000000000000002E-2</v>
      </c>
      <c r="G35" s="42">
        <v>0</v>
      </c>
      <c r="H35" s="42">
        <v>0.159</v>
      </c>
      <c r="I35" s="42">
        <v>3.2000000000000001E-2</v>
      </c>
      <c r="J35" s="42">
        <v>0.215</v>
      </c>
      <c r="K35" s="42">
        <v>0.01</v>
      </c>
      <c r="L35" s="42">
        <f t="shared" si="1"/>
        <v>99.918000000000021</v>
      </c>
      <c r="M35" s="2">
        <f t="shared" si="2"/>
        <v>91.138405892658668</v>
      </c>
      <c r="N35" s="36">
        <f t="shared" si="3"/>
        <v>2122.4284370380328</v>
      </c>
      <c r="O35" s="36">
        <f t="shared" si="0"/>
        <v>1231.3870876797293</v>
      </c>
      <c r="P35" s="37">
        <v>215</v>
      </c>
      <c r="Q35" s="36">
        <f t="shared" si="4"/>
        <v>190002.70306258323</v>
      </c>
      <c r="R35" s="36">
        <f t="shared" si="5"/>
        <v>52.922714790113773</v>
      </c>
      <c r="S35" s="36">
        <f t="shared" si="6"/>
        <v>280.52319231528389</v>
      </c>
      <c r="T35" s="36">
        <f t="shared" si="7"/>
        <v>67196.10244988864</v>
      </c>
      <c r="U35" s="36">
        <f t="shared" si="8"/>
        <v>1231.3870876797296</v>
      </c>
      <c r="V35" s="36">
        <f t="shared" si="9"/>
        <v>300849.67741935485</v>
      </c>
      <c r="W35" s="36">
        <f t="shared" si="10"/>
        <v>1536.5687078711796</v>
      </c>
      <c r="X35" s="36">
        <f t="shared" si="11"/>
        <v>2113.751506225733</v>
      </c>
    </row>
    <row r="36" spans="1:24">
      <c r="A36" s="21" t="s">
        <v>762</v>
      </c>
      <c r="B36" s="42">
        <v>40.537999999999997</v>
      </c>
      <c r="C36" s="42">
        <v>8.7919999999999998</v>
      </c>
      <c r="D36" s="42">
        <v>49.569000000000003</v>
      </c>
      <c r="E36" s="42">
        <v>0.27200000000000002</v>
      </c>
      <c r="F36" s="42">
        <v>4.2000000000000003E-2</v>
      </c>
      <c r="G36" s="42">
        <v>0</v>
      </c>
      <c r="H36" s="42">
        <v>0.157</v>
      </c>
      <c r="I36" s="42">
        <v>3.1E-2</v>
      </c>
      <c r="J36" s="42">
        <v>0.215</v>
      </c>
      <c r="K36" s="42">
        <v>1.2E-2</v>
      </c>
      <c r="L36" s="42">
        <f t="shared" si="1"/>
        <v>99.628000000000014</v>
      </c>
      <c r="M36" s="2">
        <f t="shared" si="2"/>
        <v>90.947623129855103</v>
      </c>
      <c r="N36" s="36">
        <f t="shared" si="3"/>
        <v>2146.0986426555573</v>
      </c>
      <c r="O36" s="36">
        <f t="shared" si="0"/>
        <v>1215.8979419227517</v>
      </c>
      <c r="P36" s="37">
        <v>225</v>
      </c>
      <c r="Q36" s="36">
        <f t="shared" si="4"/>
        <v>189465.21970705723</v>
      </c>
      <c r="R36" s="36">
        <f t="shared" si="5"/>
        <v>63.507257748136524</v>
      </c>
      <c r="S36" s="36">
        <f t="shared" si="6"/>
        <v>287.36522139614448</v>
      </c>
      <c r="T36" s="36">
        <f t="shared" si="7"/>
        <v>68338.708240534514</v>
      </c>
      <c r="U36" s="36">
        <f t="shared" si="8"/>
        <v>1215.8979419227517</v>
      </c>
      <c r="V36" s="36">
        <f t="shared" si="9"/>
        <v>298890</v>
      </c>
      <c r="W36" s="36">
        <f t="shared" si="10"/>
        <v>1536.5687078711796</v>
      </c>
      <c r="X36" s="36">
        <f t="shared" si="11"/>
        <v>2137.3249430981391</v>
      </c>
    </row>
    <row r="37" spans="1:24">
      <c r="A37" s="21" t="s">
        <v>563</v>
      </c>
      <c r="B37" s="42">
        <v>40.229999999999997</v>
      </c>
      <c r="C37" s="42">
        <v>8.7170000000000005</v>
      </c>
      <c r="D37" s="42">
        <v>49.140999999999998</v>
      </c>
      <c r="E37" s="42">
        <v>0.26700000000000002</v>
      </c>
      <c r="F37" s="42">
        <v>0.04</v>
      </c>
      <c r="G37" s="42">
        <v>0</v>
      </c>
      <c r="H37" s="42">
        <v>0.157</v>
      </c>
      <c r="I37" s="42">
        <v>3.2000000000000001E-2</v>
      </c>
      <c r="J37" s="42">
        <v>0.215</v>
      </c>
      <c r="K37" s="42">
        <v>1.0999999999999999E-2</v>
      </c>
      <c r="L37" s="42">
        <f t="shared" si="1"/>
        <v>98.809999999999988</v>
      </c>
      <c r="M37" s="2">
        <f t="shared" si="2"/>
        <v>90.946759900943945</v>
      </c>
      <c r="N37" s="36">
        <f t="shared" si="3"/>
        <v>2106.6482999596833</v>
      </c>
      <c r="O37" s="36">
        <f t="shared" si="0"/>
        <v>1215.8979419227517</v>
      </c>
      <c r="P37" s="37">
        <v>235</v>
      </c>
      <c r="Q37" s="36">
        <f t="shared" si="4"/>
        <v>188025.69906790945</v>
      </c>
      <c r="R37" s="36">
        <f t="shared" si="5"/>
        <v>58.214986269125149</v>
      </c>
      <c r="S37" s="36">
        <f t="shared" si="6"/>
        <v>273.68116323442331</v>
      </c>
      <c r="T37" s="36">
        <f t="shared" si="7"/>
        <v>67755.746102449892</v>
      </c>
      <c r="U37" s="36">
        <f t="shared" si="8"/>
        <v>1215.8979419227517</v>
      </c>
      <c r="V37" s="36">
        <f t="shared" si="9"/>
        <v>296309.25558312656</v>
      </c>
      <c r="W37" s="36">
        <f t="shared" si="10"/>
        <v>1536.5687078711796</v>
      </c>
      <c r="X37" s="36">
        <f t="shared" si="11"/>
        <v>2098.0358816441294</v>
      </c>
    </row>
    <row r="38" spans="1:24">
      <c r="M38" s="2"/>
      <c r="N38" s="2"/>
      <c r="O38" s="2"/>
      <c r="P38" s="20"/>
      <c r="Q38" s="36"/>
      <c r="R38" s="6"/>
      <c r="S38" s="6"/>
      <c r="T38" s="6"/>
      <c r="U38" s="6"/>
      <c r="V38" s="36"/>
      <c r="W38" s="6"/>
      <c r="X38" s="6"/>
    </row>
    <row r="39" spans="1:24">
      <c r="M39" s="2"/>
      <c r="N39" s="2"/>
      <c r="O39" s="2"/>
      <c r="P39" s="20"/>
      <c r="Q39" s="36"/>
      <c r="R39" s="6"/>
      <c r="S39" s="6"/>
      <c r="T39" s="6"/>
      <c r="U39" s="6"/>
      <c r="V39" s="36"/>
      <c r="W39" s="6"/>
      <c r="X39" s="6"/>
    </row>
    <row r="40" spans="1:24">
      <c r="M40" s="2"/>
      <c r="N40" s="2"/>
      <c r="O40" s="2"/>
      <c r="P40" s="20"/>
      <c r="Q40" s="36"/>
      <c r="R40" s="6"/>
      <c r="S40" s="6"/>
      <c r="T40" s="6"/>
      <c r="U40" s="6"/>
      <c r="V40" s="36"/>
      <c r="W40" s="6"/>
      <c r="X40" s="6"/>
    </row>
    <row r="41" spans="1:24">
      <c r="M41" s="2"/>
      <c r="N41" s="2"/>
      <c r="O41" s="2"/>
      <c r="P41" s="20"/>
      <c r="Q41" s="36"/>
      <c r="R41" s="6"/>
      <c r="S41" s="6"/>
      <c r="T41" s="6"/>
      <c r="U41" s="6"/>
      <c r="V41" s="36"/>
      <c r="W41" s="6"/>
      <c r="X41" s="6"/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7CF0-412D-45C0-BD7B-5DEC253E9269}">
  <dimension ref="A1:X37"/>
  <sheetViews>
    <sheetView workbookViewId="0">
      <selection activeCell="B2" sqref="B2:K2"/>
    </sheetView>
  </sheetViews>
  <sheetFormatPr defaultRowHeight="13.8"/>
  <sheetData>
    <row r="1" spans="1:24" s="21" customFormat="1">
      <c r="A1" s="21" t="s">
        <v>589</v>
      </c>
      <c r="R1" s="6"/>
      <c r="S1" s="6"/>
      <c r="T1" s="6"/>
      <c r="U1" s="6"/>
      <c r="V1" s="6"/>
      <c r="W1" s="6"/>
      <c r="X1" s="6"/>
    </row>
    <row r="2" spans="1:24" s="21" customFormat="1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21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4" s="21" customFormat="1">
      <c r="A3" s="21" t="s">
        <v>772</v>
      </c>
      <c r="B3" s="42">
        <v>39.962000000000003</v>
      </c>
      <c r="C3" s="42">
        <v>11.875999999999999</v>
      </c>
      <c r="D3" s="42">
        <v>47.481999999999999</v>
      </c>
      <c r="E3" s="42">
        <v>0.11600000000000001</v>
      </c>
      <c r="F3" s="42">
        <v>2.3E-2</v>
      </c>
      <c r="G3" s="42">
        <v>3.3000000000000002E-2</v>
      </c>
      <c r="H3" s="42">
        <v>0.28000000000000003</v>
      </c>
      <c r="I3" s="42">
        <v>4.4999999999999998E-2</v>
      </c>
      <c r="J3" s="42">
        <v>0.39100000000000001</v>
      </c>
      <c r="K3" s="42">
        <v>0.29099999999999998</v>
      </c>
      <c r="L3" s="42">
        <f t="shared" ref="L3:L29" si="0">SUM(B3:K3)</f>
        <v>100.499</v>
      </c>
      <c r="M3" s="2">
        <f t="shared" ref="M3:M29" si="1">(D3/40.32)*100/((D3/40.32)+(C3/71.85))</f>
        <v>87.691815501291046</v>
      </c>
      <c r="N3" s="36">
        <f t="shared" ref="N3:N29" si="2">E3*10000/74.41*58.71</f>
        <v>915.24795054428171</v>
      </c>
      <c r="O3" s="36">
        <f t="shared" ref="O3:O29" si="3">H3*10000/70.94*54.94</f>
        <v>2168.4804059768821</v>
      </c>
      <c r="P3" s="37">
        <v>0</v>
      </c>
      <c r="Q3" s="36">
        <f t="shared" ref="Q3:Q29" si="4">10000*28.08*B3/(60.08)</f>
        <v>186773.12916111853</v>
      </c>
      <c r="R3" s="36">
        <f>2*26.98*10000*K3/101.96</f>
        <v>1540.0510003923105</v>
      </c>
      <c r="S3" s="36">
        <f>2*51.996*10000*F3/151.99</f>
        <v>157.36666885979341</v>
      </c>
      <c r="T3" s="36">
        <f t="shared" ref="T3:T4" si="5">55.84*10000*C3/71.84</f>
        <v>92310.111358574592</v>
      </c>
      <c r="U3" s="36">
        <f t="shared" ref="U3:U4" si="6">54.94*10000*H3/70.94</f>
        <v>2168.4804059768821</v>
      </c>
      <c r="V3" s="36">
        <f t="shared" ref="V3:V4" si="7">24.3*10000*D3/40.3</f>
        <v>286305.85607940448</v>
      </c>
      <c r="W3" s="36">
        <f t="shared" ref="W3:W4" si="8">40.078*10000*J3/56.078</f>
        <v>2794.4109989657268</v>
      </c>
      <c r="X3" s="36">
        <f t="shared" ref="X3:X4" si="9">58.69*10000*E3/74.69</f>
        <v>911.50622573302996</v>
      </c>
    </row>
    <row r="4" spans="1:24" s="21" customFormat="1">
      <c r="A4" s="21" t="s">
        <v>614</v>
      </c>
      <c r="B4" s="42">
        <v>39.96</v>
      </c>
      <c r="C4" s="42">
        <v>11.590999999999999</v>
      </c>
      <c r="D4" s="42">
        <v>47.875999999999998</v>
      </c>
      <c r="E4" s="42">
        <v>0.13700000000000001</v>
      </c>
      <c r="F4" s="42">
        <v>0.03</v>
      </c>
      <c r="G4" s="42">
        <v>7.0000000000000001E-3</v>
      </c>
      <c r="H4" s="42">
        <v>0.24299999999999999</v>
      </c>
      <c r="I4" s="42">
        <v>0.04</v>
      </c>
      <c r="J4" s="42">
        <v>0.28999999999999998</v>
      </c>
      <c r="K4" s="42">
        <v>1.4999999999999999E-2</v>
      </c>
      <c r="L4" s="42">
        <f t="shared" si="0"/>
        <v>100.18900000000001</v>
      </c>
      <c r="M4" s="2">
        <f t="shared" si="1"/>
        <v>88.038893093562223</v>
      </c>
      <c r="N4" s="36">
        <f t="shared" si="2"/>
        <v>1080.9393898669534</v>
      </c>
      <c r="O4" s="36">
        <f t="shared" si="3"/>
        <v>1881.9312094727941</v>
      </c>
      <c r="P4" s="37">
        <v>5</v>
      </c>
      <c r="Q4" s="36">
        <f t="shared" si="4"/>
        <v>186763.78162450067</v>
      </c>
      <c r="R4" s="36">
        <f t="shared" ref="R4" si="10">2*26.98*10000*K4/101.96</f>
        <v>79.384072185170666</v>
      </c>
      <c r="S4" s="36">
        <f t="shared" ref="S4" si="11">2*51.996*10000*F4/151.99</f>
        <v>205.26087242581747</v>
      </c>
      <c r="T4" s="36">
        <f t="shared" si="5"/>
        <v>90094.855233852999</v>
      </c>
      <c r="U4" s="36">
        <f t="shared" si="6"/>
        <v>1881.9312094727936</v>
      </c>
      <c r="V4" s="36">
        <f t="shared" si="7"/>
        <v>288681.58808933006</v>
      </c>
      <c r="W4" s="36">
        <f t="shared" si="8"/>
        <v>2072.581047826242</v>
      </c>
      <c r="X4" s="36">
        <f t="shared" si="9"/>
        <v>1076.5202838398716</v>
      </c>
    </row>
    <row r="5" spans="1:24" s="21" customFormat="1">
      <c r="A5" s="21" t="s">
        <v>613</v>
      </c>
      <c r="B5" s="42">
        <v>39.89</v>
      </c>
      <c r="C5" s="42">
        <v>11.353</v>
      </c>
      <c r="D5" s="42">
        <v>48.037999999999997</v>
      </c>
      <c r="E5" s="42">
        <v>0.159</v>
      </c>
      <c r="F5" s="42">
        <v>2.5999999999999999E-2</v>
      </c>
      <c r="G5" s="42">
        <v>2E-3</v>
      </c>
      <c r="H5" s="42">
        <v>0.23</v>
      </c>
      <c r="I5" s="42">
        <v>0.04</v>
      </c>
      <c r="J5" s="42">
        <v>0.27700000000000002</v>
      </c>
      <c r="K5" s="42">
        <v>0.01</v>
      </c>
      <c r="L5" s="42">
        <f t="shared" si="0"/>
        <v>100.02500000000002</v>
      </c>
      <c r="M5" s="2">
        <f t="shared" si="1"/>
        <v>88.290616730597307</v>
      </c>
      <c r="N5" s="36">
        <f t="shared" si="2"/>
        <v>1254.5208977287998</v>
      </c>
      <c r="O5" s="36">
        <f t="shared" si="3"/>
        <v>1781.2517620524388</v>
      </c>
      <c r="P5" s="37">
        <v>10</v>
      </c>
      <c r="Q5" s="36">
        <f t="shared" si="4"/>
        <v>186436.61784287618</v>
      </c>
      <c r="R5" s="36">
        <f>2*26.98*10000*K5/101.96</f>
        <v>52.922714790113773</v>
      </c>
      <c r="S5" s="36">
        <f>2*51.996*10000*F5/151.99</f>
        <v>177.89275610237513</v>
      </c>
      <c r="T5" s="36">
        <f>55.84*10000*C5/71.84</f>
        <v>88244.922048997774</v>
      </c>
      <c r="U5" s="36">
        <f>54.94*10000*H5/70.94</f>
        <v>1781.2517620524388</v>
      </c>
      <c r="V5" s="36">
        <f>24.3*10000*D5/40.3</f>
        <v>289658.41191066999</v>
      </c>
      <c r="W5" s="36">
        <f>40.078*10000*J5/56.078</f>
        <v>1979.6722422340315</v>
      </c>
      <c r="X5" s="36">
        <f>58.69*10000*E5/74.69</f>
        <v>1249.3921542375151</v>
      </c>
    </row>
    <row r="6" spans="1:24" s="21" customFormat="1">
      <c r="A6" s="21" t="s">
        <v>612</v>
      </c>
      <c r="B6" s="42">
        <v>40.255000000000003</v>
      </c>
      <c r="C6" s="42">
        <v>10.552</v>
      </c>
      <c r="D6" s="42">
        <v>48.503999999999998</v>
      </c>
      <c r="E6" s="42">
        <v>0.17</v>
      </c>
      <c r="F6" s="42">
        <v>2.9000000000000001E-2</v>
      </c>
      <c r="G6" s="42">
        <v>0</v>
      </c>
      <c r="H6" s="42">
        <v>0.219</v>
      </c>
      <c r="I6" s="42">
        <v>4.1000000000000002E-2</v>
      </c>
      <c r="J6" s="42">
        <v>0.26300000000000001</v>
      </c>
      <c r="K6" s="42">
        <v>1.0999999999999999E-2</v>
      </c>
      <c r="L6" s="42">
        <f t="shared" si="0"/>
        <v>100.044</v>
      </c>
      <c r="M6" s="2">
        <f t="shared" si="1"/>
        <v>89.120061157676361</v>
      </c>
      <c r="N6" s="36">
        <f t="shared" si="2"/>
        <v>1341.3116516597236</v>
      </c>
      <c r="O6" s="36">
        <f t="shared" si="3"/>
        <v>1696.0614603890613</v>
      </c>
      <c r="P6" s="37">
        <v>15</v>
      </c>
      <c r="Q6" s="36">
        <f t="shared" si="4"/>
        <v>188142.54327563249</v>
      </c>
      <c r="R6" s="36">
        <f t="shared" ref="R6:R29" si="12">2*26.98*10000*K6/101.96</f>
        <v>58.214986269125149</v>
      </c>
      <c r="S6" s="36">
        <f t="shared" ref="S6:S29" si="13">2*51.996*10000*F6/151.99</f>
        <v>198.41884334495688</v>
      </c>
      <c r="T6" s="36">
        <f t="shared" ref="T6:T29" si="14">55.84*10000*C6/71.84</f>
        <v>82018.886414253895</v>
      </c>
      <c r="U6" s="36">
        <f t="shared" ref="U6:U29" si="15">54.94*10000*H6/70.94</f>
        <v>1696.0614603890613</v>
      </c>
      <c r="V6" s="36">
        <f t="shared" ref="V6:V29" si="16">24.3*10000*D6/40.3</f>
        <v>292468.28784119111</v>
      </c>
      <c r="W6" s="36">
        <f t="shared" ref="W6:W29" si="17">40.078*10000*J6/56.078</f>
        <v>1879.6166054424195</v>
      </c>
      <c r="X6" s="36">
        <f t="shared" ref="X6:X29" si="18">58.69*10000*E6/74.69</f>
        <v>1335.828089436337</v>
      </c>
    </row>
    <row r="7" spans="1:24" s="21" customFormat="1">
      <c r="A7" s="21" t="s">
        <v>611</v>
      </c>
      <c r="B7" s="42">
        <v>40.003999999999998</v>
      </c>
      <c r="C7" s="42">
        <v>10.207000000000001</v>
      </c>
      <c r="D7" s="42">
        <v>48.963000000000001</v>
      </c>
      <c r="E7" s="42">
        <v>0.182</v>
      </c>
      <c r="F7" s="42">
        <v>3.4000000000000002E-2</v>
      </c>
      <c r="G7" s="42">
        <v>0</v>
      </c>
      <c r="H7" s="42">
        <v>0.21299999999999999</v>
      </c>
      <c r="I7" s="42">
        <v>3.5000000000000003E-2</v>
      </c>
      <c r="J7" s="42">
        <v>0.255</v>
      </c>
      <c r="K7" s="42">
        <v>1.2E-2</v>
      </c>
      <c r="L7" s="42">
        <f t="shared" si="0"/>
        <v>99.905000000000001</v>
      </c>
      <c r="M7" s="2">
        <f t="shared" si="1"/>
        <v>89.526853742256534</v>
      </c>
      <c r="N7" s="36">
        <f t="shared" si="2"/>
        <v>1435.9924741298212</v>
      </c>
      <c r="O7" s="36">
        <f t="shared" si="3"/>
        <v>1649.5940231181278</v>
      </c>
      <c r="P7" s="37">
        <v>20</v>
      </c>
      <c r="Q7" s="36">
        <f t="shared" si="4"/>
        <v>186969.4274300932</v>
      </c>
      <c r="R7" s="36">
        <f t="shared" si="12"/>
        <v>63.507257748136524</v>
      </c>
      <c r="S7" s="36">
        <f t="shared" si="13"/>
        <v>232.62898874925983</v>
      </c>
      <c r="T7" s="36">
        <f t="shared" si="14"/>
        <v>79337.26057906459</v>
      </c>
      <c r="U7" s="36">
        <f t="shared" si="15"/>
        <v>1649.594023118128</v>
      </c>
      <c r="V7" s="36">
        <f t="shared" si="16"/>
        <v>295235.95533498761</v>
      </c>
      <c r="W7" s="36">
        <f t="shared" si="17"/>
        <v>1822.4419558472132</v>
      </c>
      <c r="X7" s="36">
        <f t="shared" si="18"/>
        <v>1430.1218369259607</v>
      </c>
    </row>
    <row r="8" spans="1:24" s="21" customFormat="1">
      <c r="A8" s="21" t="s">
        <v>610</v>
      </c>
      <c r="B8" s="42">
        <v>40.234000000000002</v>
      </c>
      <c r="C8" s="42">
        <v>9.609</v>
      </c>
      <c r="D8" s="42">
        <v>48.927</v>
      </c>
      <c r="E8" s="42">
        <v>0.191</v>
      </c>
      <c r="F8" s="42">
        <v>0.03</v>
      </c>
      <c r="G8" s="42">
        <v>0</v>
      </c>
      <c r="H8" s="42">
        <v>0.20399999999999999</v>
      </c>
      <c r="I8" s="42">
        <v>3.7999999999999999E-2</v>
      </c>
      <c r="J8" s="42">
        <v>0.249</v>
      </c>
      <c r="K8" s="42">
        <v>8.9999999999999993E-3</v>
      </c>
      <c r="L8" s="42">
        <f t="shared" si="0"/>
        <v>99.491</v>
      </c>
      <c r="M8" s="2">
        <f t="shared" si="1"/>
        <v>90.07300076672631</v>
      </c>
      <c r="N8" s="36">
        <f t="shared" si="2"/>
        <v>1507.003090982395</v>
      </c>
      <c r="O8" s="36">
        <f t="shared" si="3"/>
        <v>1579.8928672117281</v>
      </c>
      <c r="P8" s="37">
        <v>25</v>
      </c>
      <c r="Q8" s="36">
        <f t="shared" si="4"/>
        <v>188044.39414114517</v>
      </c>
      <c r="R8" s="36">
        <f t="shared" si="12"/>
        <v>47.63044331110239</v>
      </c>
      <c r="S8" s="36">
        <f t="shared" si="13"/>
        <v>205.26087242581747</v>
      </c>
      <c r="T8" s="36">
        <f t="shared" si="14"/>
        <v>74689.109131403107</v>
      </c>
      <c r="U8" s="36">
        <f t="shared" si="15"/>
        <v>1579.8928672117281</v>
      </c>
      <c r="V8" s="36">
        <f t="shared" si="16"/>
        <v>295018.88337468985</v>
      </c>
      <c r="W8" s="36">
        <f t="shared" si="17"/>
        <v>1779.560968650808</v>
      </c>
      <c r="X8" s="36">
        <f t="shared" si="18"/>
        <v>1500.8421475431787</v>
      </c>
    </row>
    <row r="9" spans="1:24" s="21" customFormat="1">
      <c r="A9" s="21" t="s">
        <v>609</v>
      </c>
      <c r="B9" s="42">
        <v>39.914000000000001</v>
      </c>
      <c r="C9" s="42">
        <v>9.6319999999999997</v>
      </c>
      <c r="D9" s="42">
        <v>49.055999999999997</v>
      </c>
      <c r="E9" s="42">
        <v>0.21</v>
      </c>
      <c r="F9" s="42">
        <v>3.1E-2</v>
      </c>
      <c r="G9" s="42">
        <v>0</v>
      </c>
      <c r="H9" s="42">
        <v>0.19800000000000001</v>
      </c>
      <c r="I9" s="42">
        <v>3.5999999999999997E-2</v>
      </c>
      <c r="J9" s="42">
        <v>0.24</v>
      </c>
      <c r="K9" s="42">
        <v>1.2E-2</v>
      </c>
      <c r="L9" s="42">
        <f t="shared" si="0"/>
        <v>99.328999999999994</v>
      </c>
      <c r="M9" s="2">
        <f t="shared" si="1"/>
        <v>90.075167826727593</v>
      </c>
      <c r="N9" s="36">
        <f t="shared" si="2"/>
        <v>1656.9143932267168</v>
      </c>
      <c r="O9" s="36">
        <f t="shared" si="3"/>
        <v>1533.4254299407951</v>
      </c>
      <c r="P9" s="37">
        <v>30</v>
      </c>
      <c r="Q9" s="36">
        <f t="shared" si="4"/>
        <v>186548.7882822903</v>
      </c>
      <c r="R9" s="36">
        <f t="shared" si="12"/>
        <v>63.507257748136524</v>
      </c>
      <c r="S9" s="36">
        <f t="shared" si="13"/>
        <v>212.10290150667805</v>
      </c>
      <c r="T9" s="36">
        <f t="shared" si="14"/>
        <v>74867.884187082396</v>
      </c>
      <c r="U9" s="36">
        <f t="shared" si="15"/>
        <v>1533.4254299407953</v>
      </c>
      <c r="V9" s="36">
        <f t="shared" si="16"/>
        <v>295796.72456575686</v>
      </c>
      <c r="W9" s="36">
        <f t="shared" si="17"/>
        <v>1715.2394878562004</v>
      </c>
      <c r="X9" s="36">
        <f t="shared" si="18"/>
        <v>1650.1405810684162</v>
      </c>
    </row>
    <row r="10" spans="1:24" s="21" customFormat="1">
      <c r="A10" s="21" t="s">
        <v>608</v>
      </c>
      <c r="B10" s="42">
        <v>40.25</v>
      </c>
      <c r="C10" s="42">
        <v>9.6440000000000001</v>
      </c>
      <c r="D10" s="42">
        <v>49.671999999999997</v>
      </c>
      <c r="E10" s="42">
        <v>0.23</v>
      </c>
      <c r="F10" s="42">
        <v>3.7999999999999999E-2</v>
      </c>
      <c r="G10" s="42">
        <v>2E-3</v>
      </c>
      <c r="H10" s="42">
        <v>0.189</v>
      </c>
      <c r="I10" s="42">
        <v>3.5000000000000003E-2</v>
      </c>
      <c r="J10" s="42">
        <v>0.23599999999999999</v>
      </c>
      <c r="K10" s="42">
        <v>1.4E-2</v>
      </c>
      <c r="L10" s="42">
        <f t="shared" si="0"/>
        <v>100.30999999999999</v>
      </c>
      <c r="M10" s="2">
        <f t="shared" si="1"/>
        <v>90.175144885795646</v>
      </c>
      <c r="N10" s="36">
        <f t="shared" si="2"/>
        <v>1814.7157640102139</v>
      </c>
      <c r="O10" s="36">
        <f t="shared" si="3"/>
        <v>1463.7242740343952</v>
      </c>
      <c r="P10" s="37">
        <v>35</v>
      </c>
      <c r="Q10" s="36">
        <f t="shared" si="4"/>
        <v>188119.17443408788</v>
      </c>
      <c r="R10" s="36">
        <f t="shared" si="12"/>
        <v>74.09180070615929</v>
      </c>
      <c r="S10" s="36">
        <f t="shared" si="13"/>
        <v>259.99710507270214</v>
      </c>
      <c r="T10" s="36">
        <f t="shared" si="14"/>
        <v>74961.158129175936</v>
      </c>
      <c r="U10" s="36">
        <f t="shared" si="15"/>
        <v>1463.7242740343954</v>
      </c>
      <c r="V10" s="36">
        <f t="shared" si="16"/>
        <v>299511.06699751865</v>
      </c>
      <c r="W10" s="36">
        <f t="shared" si="17"/>
        <v>1686.6521630585969</v>
      </c>
      <c r="X10" s="36">
        <f t="shared" si="18"/>
        <v>1807.2968268844559</v>
      </c>
    </row>
    <row r="11" spans="1:24" s="21" customFormat="1">
      <c r="A11" s="21" t="s">
        <v>607</v>
      </c>
      <c r="B11" s="42">
        <v>40.183</v>
      </c>
      <c r="C11" s="42">
        <v>9.0749999999999993</v>
      </c>
      <c r="D11" s="42">
        <v>49.332999999999998</v>
      </c>
      <c r="E11" s="42">
        <v>0.24099999999999999</v>
      </c>
      <c r="F11" s="42">
        <v>3.7999999999999999E-2</v>
      </c>
      <c r="G11" s="42">
        <v>0</v>
      </c>
      <c r="H11" s="42">
        <v>0.187</v>
      </c>
      <c r="I11" s="42">
        <v>3.3000000000000002E-2</v>
      </c>
      <c r="J11" s="42">
        <v>0.22500000000000001</v>
      </c>
      <c r="K11" s="42">
        <v>1.0999999999999999E-2</v>
      </c>
      <c r="L11" s="42">
        <f t="shared" si="0"/>
        <v>99.325999999999979</v>
      </c>
      <c r="M11" s="2">
        <f t="shared" si="1"/>
        <v>90.642990238500246</v>
      </c>
      <c r="N11" s="36">
        <f t="shared" si="2"/>
        <v>1901.506517941137</v>
      </c>
      <c r="O11" s="36">
        <f t="shared" si="3"/>
        <v>1448.2351282774175</v>
      </c>
      <c r="P11" s="37">
        <v>40</v>
      </c>
      <c r="Q11" s="36">
        <f t="shared" si="4"/>
        <v>187806.03195739017</v>
      </c>
      <c r="R11" s="36">
        <f t="shared" si="12"/>
        <v>58.214986269125149</v>
      </c>
      <c r="S11" s="36">
        <f t="shared" si="13"/>
        <v>259.99710507270214</v>
      </c>
      <c r="T11" s="36">
        <f t="shared" si="14"/>
        <v>70538.418708240526</v>
      </c>
      <c r="U11" s="36">
        <f t="shared" si="15"/>
        <v>1448.2351282774175</v>
      </c>
      <c r="V11" s="36">
        <f t="shared" si="16"/>
        <v>297466.97270471469</v>
      </c>
      <c r="W11" s="36">
        <f t="shared" si="17"/>
        <v>1608.0370198651879</v>
      </c>
      <c r="X11" s="36">
        <f t="shared" si="18"/>
        <v>1893.7327620832775</v>
      </c>
    </row>
    <row r="12" spans="1:24" s="21" customFormat="1">
      <c r="A12" s="21" t="s">
        <v>606</v>
      </c>
      <c r="B12" s="42">
        <v>40.173999999999999</v>
      </c>
      <c r="C12" s="42">
        <v>9.1940000000000008</v>
      </c>
      <c r="D12" s="42">
        <v>49.494</v>
      </c>
      <c r="E12" s="42">
        <v>0.24199999999999999</v>
      </c>
      <c r="F12" s="42">
        <v>4.9000000000000002E-2</v>
      </c>
      <c r="G12" s="42">
        <v>0</v>
      </c>
      <c r="H12" s="42">
        <v>0.17899999999999999</v>
      </c>
      <c r="I12" s="42">
        <v>3.4000000000000002E-2</v>
      </c>
      <c r="J12" s="42">
        <v>0.22600000000000001</v>
      </c>
      <c r="K12" s="42">
        <v>1.4999999999999999E-2</v>
      </c>
      <c r="L12" s="42">
        <f t="shared" si="0"/>
        <v>99.607000000000014</v>
      </c>
      <c r="M12" s="2">
        <f t="shared" si="1"/>
        <v>90.559800871028798</v>
      </c>
      <c r="N12" s="36">
        <f t="shared" si="2"/>
        <v>1909.3965864803117</v>
      </c>
      <c r="O12" s="36">
        <f t="shared" si="3"/>
        <v>1386.2785452495066</v>
      </c>
      <c r="P12" s="37">
        <v>45</v>
      </c>
      <c r="Q12" s="36">
        <f t="shared" si="4"/>
        <v>187763.96804260983</v>
      </c>
      <c r="R12" s="36">
        <f t="shared" si="12"/>
        <v>79.384072185170666</v>
      </c>
      <c r="S12" s="36">
        <f t="shared" si="13"/>
        <v>335.25942496216857</v>
      </c>
      <c r="T12" s="36">
        <f t="shared" si="14"/>
        <v>71463.38530066816</v>
      </c>
      <c r="U12" s="36">
        <f t="shared" si="15"/>
        <v>1386.2785452495066</v>
      </c>
      <c r="V12" s="36">
        <f t="shared" si="16"/>
        <v>298437.76674937969</v>
      </c>
      <c r="W12" s="36">
        <f t="shared" si="17"/>
        <v>1615.1838510645887</v>
      </c>
      <c r="X12" s="36">
        <f t="shared" si="18"/>
        <v>1901.5905743740793</v>
      </c>
    </row>
    <row r="13" spans="1:24" s="21" customFormat="1">
      <c r="A13" s="21" t="s">
        <v>605</v>
      </c>
      <c r="B13" s="42">
        <v>40.478999999999999</v>
      </c>
      <c r="C13" s="42">
        <v>9.1270000000000007</v>
      </c>
      <c r="D13" s="42">
        <v>49.817</v>
      </c>
      <c r="E13" s="42">
        <v>0.25600000000000001</v>
      </c>
      <c r="F13" s="42">
        <v>4.2999999999999997E-2</v>
      </c>
      <c r="G13" s="42">
        <v>0</v>
      </c>
      <c r="H13" s="42">
        <v>0.17799999999999999</v>
      </c>
      <c r="I13" s="42">
        <v>3.3000000000000002E-2</v>
      </c>
      <c r="J13" s="42">
        <v>0.22500000000000001</v>
      </c>
      <c r="K13" s="42">
        <v>1.7999999999999999E-2</v>
      </c>
      <c r="L13" s="42">
        <f t="shared" si="0"/>
        <v>100.176</v>
      </c>
      <c r="M13" s="2">
        <f t="shared" si="1"/>
        <v>90.677278550036817</v>
      </c>
      <c r="N13" s="36">
        <f t="shared" si="2"/>
        <v>2019.8575460287595</v>
      </c>
      <c r="O13" s="36">
        <f t="shared" si="3"/>
        <v>1378.5339723710179</v>
      </c>
      <c r="P13" s="37">
        <v>50</v>
      </c>
      <c r="Q13" s="36">
        <f t="shared" si="4"/>
        <v>189189.46737683087</v>
      </c>
      <c r="R13" s="36">
        <f t="shared" si="12"/>
        <v>95.260886622204779</v>
      </c>
      <c r="S13" s="36">
        <f t="shared" si="13"/>
        <v>294.20725047700506</v>
      </c>
      <c r="T13" s="36">
        <f t="shared" si="14"/>
        <v>70942.605790645888</v>
      </c>
      <c r="U13" s="36">
        <f t="shared" si="15"/>
        <v>1378.5339723710179</v>
      </c>
      <c r="V13" s="36">
        <f t="shared" si="16"/>
        <v>300385.38461538462</v>
      </c>
      <c r="W13" s="36">
        <f t="shared" si="17"/>
        <v>1608.0370198651879</v>
      </c>
      <c r="X13" s="36">
        <f t="shared" si="18"/>
        <v>2011.5999464453073</v>
      </c>
    </row>
    <row r="14" spans="1:24" s="21" customFormat="1">
      <c r="A14" s="21" t="s">
        <v>604</v>
      </c>
      <c r="B14" s="42">
        <v>40.545000000000002</v>
      </c>
      <c r="C14" s="42">
        <v>9.06</v>
      </c>
      <c r="D14" s="42">
        <v>50.017000000000003</v>
      </c>
      <c r="E14" s="42">
        <v>0.25800000000000001</v>
      </c>
      <c r="F14" s="42">
        <v>4.1000000000000002E-2</v>
      </c>
      <c r="G14" s="42">
        <v>0</v>
      </c>
      <c r="H14" s="42">
        <v>0.17299999999999999</v>
      </c>
      <c r="I14" s="42">
        <v>3.2000000000000001E-2</v>
      </c>
      <c r="J14" s="42">
        <v>0.22500000000000001</v>
      </c>
      <c r="K14" s="42">
        <v>1.2E-2</v>
      </c>
      <c r="L14" s="42">
        <f t="shared" si="0"/>
        <v>100.363</v>
      </c>
      <c r="M14" s="2">
        <f t="shared" si="1"/>
        <v>90.772990790032878</v>
      </c>
      <c r="N14" s="36">
        <f t="shared" si="2"/>
        <v>2035.6376831071093</v>
      </c>
      <c r="O14" s="36">
        <f t="shared" si="3"/>
        <v>1339.8111079785733</v>
      </c>
      <c r="P14" s="37">
        <v>55</v>
      </c>
      <c r="Q14" s="36">
        <f t="shared" si="4"/>
        <v>189497.9360852197</v>
      </c>
      <c r="R14" s="36">
        <f t="shared" si="12"/>
        <v>63.507257748136524</v>
      </c>
      <c r="S14" s="36">
        <f t="shared" si="13"/>
        <v>280.52319231528389</v>
      </c>
      <c r="T14" s="36">
        <f t="shared" si="14"/>
        <v>70421.826280623602</v>
      </c>
      <c r="U14" s="36">
        <f t="shared" si="15"/>
        <v>1339.8111079785735</v>
      </c>
      <c r="V14" s="36">
        <f t="shared" si="16"/>
        <v>301591.33995037223</v>
      </c>
      <c r="W14" s="36">
        <f t="shared" si="17"/>
        <v>1608.0370198651879</v>
      </c>
      <c r="X14" s="36">
        <f t="shared" si="18"/>
        <v>2027.3155710269114</v>
      </c>
    </row>
    <row r="15" spans="1:24" s="21" customFormat="1">
      <c r="A15" s="21" t="s">
        <v>603</v>
      </c>
      <c r="B15" s="42">
        <v>40.585000000000001</v>
      </c>
      <c r="C15" s="42">
        <v>9.141</v>
      </c>
      <c r="D15" s="42">
        <v>50.02</v>
      </c>
      <c r="E15" s="42">
        <v>0.25600000000000001</v>
      </c>
      <c r="F15" s="42">
        <v>4.1000000000000002E-2</v>
      </c>
      <c r="G15" s="42">
        <v>0</v>
      </c>
      <c r="H15" s="42">
        <v>0.17100000000000001</v>
      </c>
      <c r="I15" s="42">
        <v>3.3000000000000002E-2</v>
      </c>
      <c r="J15" s="42">
        <v>0.22600000000000001</v>
      </c>
      <c r="K15" s="42">
        <v>8.9999999999999993E-3</v>
      </c>
      <c r="L15" s="42">
        <f t="shared" si="0"/>
        <v>100.48200000000001</v>
      </c>
      <c r="M15" s="2">
        <f t="shared" si="1"/>
        <v>90.698677026827696</v>
      </c>
      <c r="N15" s="36">
        <f t="shared" si="2"/>
        <v>2019.8575460287595</v>
      </c>
      <c r="O15" s="36">
        <f t="shared" si="3"/>
        <v>1324.3219622215959</v>
      </c>
      <c r="P15" s="37">
        <v>60</v>
      </c>
      <c r="Q15" s="36">
        <f t="shared" si="4"/>
        <v>189684.88681757657</v>
      </c>
      <c r="R15" s="36">
        <f t="shared" si="12"/>
        <v>47.63044331110239</v>
      </c>
      <c r="S15" s="36">
        <f t="shared" si="13"/>
        <v>280.52319231528389</v>
      </c>
      <c r="T15" s="36">
        <f t="shared" si="14"/>
        <v>71051.425389755008</v>
      </c>
      <c r="U15" s="36">
        <f t="shared" si="15"/>
        <v>1324.3219622215959</v>
      </c>
      <c r="V15" s="36">
        <f t="shared" si="16"/>
        <v>301609.42928039702</v>
      </c>
      <c r="W15" s="36">
        <f t="shared" si="17"/>
        <v>1615.1838510645887</v>
      </c>
      <c r="X15" s="36">
        <f t="shared" si="18"/>
        <v>2011.5999464453073</v>
      </c>
    </row>
    <row r="16" spans="1:24" s="21" customFormat="1">
      <c r="A16" s="21" t="s">
        <v>602</v>
      </c>
      <c r="B16" s="42">
        <v>40.649000000000001</v>
      </c>
      <c r="C16" s="42">
        <v>8.7780000000000005</v>
      </c>
      <c r="D16" s="42">
        <v>49.874000000000002</v>
      </c>
      <c r="E16" s="42">
        <v>0.25900000000000001</v>
      </c>
      <c r="F16" s="42">
        <v>3.4000000000000002E-2</v>
      </c>
      <c r="G16" s="42">
        <v>0</v>
      </c>
      <c r="H16" s="42">
        <v>0.16500000000000001</v>
      </c>
      <c r="I16" s="42">
        <v>2.9000000000000001E-2</v>
      </c>
      <c r="J16" s="42">
        <v>0.23</v>
      </c>
      <c r="K16" s="42">
        <v>1.2999999999999999E-2</v>
      </c>
      <c r="L16" s="42">
        <f t="shared" si="0"/>
        <v>100.03100000000002</v>
      </c>
      <c r="M16" s="2">
        <f t="shared" si="1"/>
        <v>91.01104459963851</v>
      </c>
      <c r="N16" s="36">
        <f t="shared" si="2"/>
        <v>2043.5277516462841</v>
      </c>
      <c r="O16" s="36">
        <f t="shared" si="3"/>
        <v>1277.8545249506626</v>
      </c>
      <c r="P16" s="37">
        <v>65</v>
      </c>
      <c r="Q16" s="36">
        <f t="shared" si="4"/>
        <v>189984.00798934756</v>
      </c>
      <c r="R16" s="36">
        <f t="shared" si="12"/>
        <v>68.7995292271479</v>
      </c>
      <c r="S16" s="36">
        <f t="shared" si="13"/>
        <v>232.62898874925983</v>
      </c>
      <c r="T16" s="36">
        <f t="shared" si="14"/>
        <v>68229.888641425394</v>
      </c>
      <c r="U16" s="36">
        <f t="shared" si="15"/>
        <v>1277.8545249506626</v>
      </c>
      <c r="V16" s="36">
        <f t="shared" si="16"/>
        <v>300729.08188585611</v>
      </c>
      <c r="W16" s="36">
        <f t="shared" si="17"/>
        <v>1643.7711758621922</v>
      </c>
      <c r="X16" s="36">
        <f t="shared" si="18"/>
        <v>2035.1733833177134</v>
      </c>
    </row>
    <row r="17" spans="1:24" s="21" customFormat="1">
      <c r="A17" s="21" t="s">
        <v>601</v>
      </c>
      <c r="B17" s="42">
        <v>40.493000000000002</v>
      </c>
      <c r="C17" s="42">
        <v>8.4049999999999994</v>
      </c>
      <c r="D17" s="42">
        <v>50.063000000000002</v>
      </c>
      <c r="E17" s="42">
        <v>0.25800000000000001</v>
      </c>
      <c r="F17" s="42">
        <v>3.1E-2</v>
      </c>
      <c r="G17" s="42">
        <v>0</v>
      </c>
      <c r="H17" s="42">
        <v>0.161</v>
      </c>
      <c r="I17" s="42">
        <v>3.2000000000000001E-2</v>
      </c>
      <c r="J17" s="42">
        <v>0.23799999999999999</v>
      </c>
      <c r="K17" s="42">
        <v>7.0000000000000001E-3</v>
      </c>
      <c r="L17" s="42">
        <f t="shared" si="0"/>
        <v>99.688000000000017</v>
      </c>
      <c r="M17" s="2">
        <f t="shared" si="1"/>
        <v>91.38981657421742</v>
      </c>
      <c r="N17" s="36">
        <f t="shared" si="2"/>
        <v>2035.6376831071093</v>
      </c>
      <c r="O17" s="36">
        <f t="shared" si="3"/>
        <v>1246.876233436707</v>
      </c>
      <c r="P17" s="37">
        <v>75</v>
      </c>
      <c r="Q17" s="36">
        <f t="shared" si="4"/>
        <v>189254.90013315581</v>
      </c>
      <c r="R17" s="36">
        <f t="shared" si="12"/>
        <v>37.045900353079645</v>
      </c>
      <c r="S17" s="36">
        <f t="shared" si="13"/>
        <v>212.10290150667805</v>
      </c>
      <c r="T17" s="36">
        <f t="shared" si="14"/>
        <v>65330.623608017813</v>
      </c>
      <c r="U17" s="36">
        <f t="shared" si="15"/>
        <v>1246.8762334367073</v>
      </c>
      <c r="V17" s="36">
        <f t="shared" si="16"/>
        <v>301868.70967741939</v>
      </c>
      <c r="W17" s="36">
        <f t="shared" si="17"/>
        <v>1700.9458254573988</v>
      </c>
      <c r="X17" s="36">
        <f t="shared" si="18"/>
        <v>2027.3155710269114</v>
      </c>
    </row>
    <row r="18" spans="1:24" s="21" customFormat="1">
      <c r="A18" s="21" t="s">
        <v>600</v>
      </c>
      <c r="B18" s="42">
        <v>40.415999999999997</v>
      </c>
      <c r="C18" s="42">
        <v>8.6530000000000005</v>
      </c>
      <c r="D18" s="42">
        <v>50.32</v>
      </c>
      <c r="E18" s="42">
        <v>0.255</v>
      </c>
      <c r="F18" s="42">
        <v>0.03</v>
      </c>
      <c r="G18" s="42">
        <v>3.0000000000000001E-3</v>
      </c>
      <c r="H18" s="42">
        <v>0.161</v>
      </c>
      <c r="I18" s="42">
        <v>3.2000000000000001E-2</v>
      </c>
      <c r="J18" s="42">
        <v>0.245</v>
      </c>
      <c r="K18" s="42">
        <v>7.0000000000000001E-3</v>
      </c>
      <c r="L18" s="42">
        <f t="shared" si="0"/>
        <v>100.122</v>
      </c>
      <c r="M18" s="2">
        <f t="shared" si="1"/>
        <v>91.199408847932716</v>
      </c>
      <c r="N18" s="36">
        <f t="shared" si="2"/>
        <v>2011.9674774895848</v>
      </c>
      <c r="O18" s="36">
        <f t="shared" si="3"/>
        <v>1246.876233436707</v>
      </c>
      <c r="P18" s="37">
        <v>85</v>
      </c>
      <c r="Q18" s="36">
        <f t="shared" si="4"/>
        <v>188895.01997336882</v>
      </c>
      <c r="R18" s="36">
        <f t="shared" si="12"/>
        <v>37.045900353079645</v>
      </c>
      <c r="S18" s="36">
        <f t="shared" si="13"/>
        <v>205.26087242581747</v>
      </c>
      <c r="T18" s="36">
        <f t="shared" si="14"/>
        <v>67258.285077951004</v>
      </c>
      <c r="U18" s="36">
        <f t="shared" si="15"/>
        <v>1246.8762334367073</v>
      </c>
      <c r="V18" s="36">
        <f t="shared" si="16"/>
        <v>303418.36228287843</v>
      </c>
      <c r="W18" s="36">
        <f t="shared" si="17"/>
        <v>1750.9736438532045</v>
      </c>
      <c r="X18" s="36">
        <f t="shared" si="18"/>
        <v>2003.7421341545053</v>
      </c>
    </row>
    <row r="19" spans="1:24" s="21" customFormat="1">
      <c r="A19" s="21" t="s">
        <v>599</v>
      </c>
      <c r="B19" s="42">
        <v>40.515999999999998</v>
      </c>
      <c r="C19" s="42">
        <v>8.4740000000000002</v>
      </c>
      <c r="D19" s="42">
        <v>50.18</v>
      </c>
      <c r="E19" s="42">
        <v>0.254</v>
      </c>
      <c r="F19" s="42">
        <v>3.5999999999999997E-2</v>
      </c>
      <c r="G19" s="42">
        <v>0</v>
      </c>
      <c r="H19" s="42">
        <v>0.161</v>
      </c>
      <c r="I19" s="42">
        <v>0.03</v>
      </c>
      <c r="J19" s="42">
        <v>0.24299999999999999</v>
      </c>
      <c r="K19" s="42">
        <v>8.0000000000000002E-3</v>
      </c>
      <c r="L19" s="42">
        <f t="shared" si="0"/>
        <v>99.901999999999987</v>
      </c>
      <c r="M19" s="2">
        <f t="shared" si="1"/>
        <v>91.343739077120205</v>
      </c>
      <c r="N19" s="36">
        <f t="shared" si="2"/>
        <v>2004.0774089504098</v>
      </c>
      <c r="O19" s="36">
        <f t="shared" si="3"/>
        <v>1246.876233436707</v>
      </c>
      <c r="P19" s="37">
        <v>95</v>
      </c>
      <c r="Q19" s="36">
        <f t="shared" si="4"/>
        <v>189362.39680426096</v>
      </c>
      <c r="R19" s="36">
        <f t="shared" si="12"/>
        <v>42.338171832091021</v>
      </c>
      <c r="S19" s="36">
        <f t="shared" si="13"/>
        <v>246.31304691098094</v>
      </c>
      <c r="T19" s="36">
        <f t="shared" si="14"/>
        <v>65866.948775055687</v>
      </c>
      <c r="U19" s="36">
        <f t="shared" si="15"/>
        <v>1246.8762334367073</v>
      </c>
      <c r="V19" s="36">
        <f t="shared" si="16"/>
        <v>302574.19354838709</v>
      </c>
      <c r="W19" s="36">
        <f t="shared" si="17"/>
        <v>1736.6799814544029</v>
      </c>
      <c r="X19" s="36">
        <f t="shared" si="18"/>
        <v>1995.8843218637035</v>
      </c>
    </row>
    <row r="20" spans="1:24" s="21" customFormat="1">
      <c r="A20" s="21" t="s">
        <v>598</v>
      </c>
      <c r="B20" s="42">
        <v>40.567</v>
      </c>
      <c r="C20" s="42">
        <v>8.4939999999999998</v>
      </c>
      <c r="D20" s="42">
        <v>50.25</v>
      </c>
      <c r="E20" s="42">
        <v>0.246</v>
      </c>
      <c r="F20" s="42">
        <v>3.7999999999999999E-2</v>
      </c>
      <c r="G20" s="42">
        <v>0</v>
      </c>
      <c r="H20" s="42">
        <v>0.158</v>
      </c>
      <c r="I20" s="42">
        <v>3.1E-2</v>
      </c>
      <c r="J20" s="42">
        <v>0.23599999999999999</v>
      </c>
      <c r="K20" s="42">
        <v>1.0999999999999999E-2</v>
      </c>
      <c r="L20" s="42">
        <f t="shared" si="0"/>
        <v>100.03100000000001</v>
      </c>
      <c r="M20" s="2">
        <f t="shared" si="1"/>
        <v>91.336118692682192</v>
      </c>
      <c r="N20" s="36">
        <f t="shared" si="2"/>
        <v>1940.9568606370112</v>
      </c>
      <c r="O20" s="36">
        <f t="shared" si="3"/>
        <v>1223.6425148012406</v>
      </c>
      <c r="P20" s="37">
        <v>105</v>
      </c>
      <c r="Q20" s="36">
        <f t="shared" si="4"/>
        <v>189600.75898801596</v>
      </c>
      <c r="R20" s="36">
        <f t="shared" si="12"/>
        <v>58.214986269125149</v>
      </c>
      <c r="S20" s="36">
        <f t="shared" si="13"/>
        <v>259.99710507270214</v>
      </c>
      <c r="T20" s="36">
        <f t="shared" si="14"/>
        <v>66022.405345211577</v>
      </c>
      <c r="U20" s="36">
        <f t="shared" si="15"/>
        <v>1223.6425148012404</v>
      </c>
      <c r="V20" s="36">
        <f t="shared" si="16"/>
        <v>302996.27791563276</v>
      </c>
      <c r="W20" s="36">
        <f t="shared" si="17"/>
        <v>1686.6521630585969</v>
      </c>
      <c r="X20" s="36">
        <f t="shared" si="18"/>
        <v>1933.0218235372874</v>
      </c>
    </row>
    <row r="21" spans="1:24" s="21" customFormat="1">
      <c r="A21" s="21" t="s">
        <v>597</v>
      </c>
      <c r="B21" s="42">
        <v>40.631</v>
      </c>
      <c r="C21" s="42">
        <v>8.34</v>
      </c>
      <c r="D21" s="42">
        <v>50.167000000000002</v>
      </c>
      <c r="E21" s="42">
        <v>0.25700000000000001</v>
      </c>
      <c r="F21" s="42">
        <v>4.3999999999999997E-2</v>
      </c>
      <c r="G21" s="42">
        <v>0</v>
      </c>
      <c r="H21" s="42">
        <v>0.157</v>
      </c>
      <c r="I21" s="42">
        <v>0.03</v>
      </c>
      <c r="J21" s="42">
        <v>0.23100000000000001</v>
      </c>
      <c r="K21" s="42">
        <v>1.4999999999999999E-2</v>
      </c>
      <c r="L21" s="42">
        <f t="shared" si="0"/>
        <v>99.872</v>
      </c>
      <c r="M21" s="2">
        <f t="shared" si="1"/>
        <v>91.46692164236272</v>
      </c>
      <c r="N21" s="36">
        <f t="shared" si="2"/>
        <v>2027.7476145679343</v>
      </c>
      <c r="O21" s="36">
        <f t="shared" si="3"/>
        <v>1215.8979419227517</v>
      </c>
      <c r="P21" s="37">
        <v>115</v>
      </c>
      <c r="Q21" s="36">
        <f t="shared" si="4"/>
        <v>189899.88015978696</v>
      </c>
      <c r="R21" s="36">
        <f t="shared" si="12"/>
        <v>79.384072185170666</v>
      </c>
      <c r="S21" s="36">
        <f t="shared" si="13"/>
        <v>301.04927955786559</v>
      </c>
      <c r="T21" s="36">
        <f t="shared" si="14"/>
        <v>64825.389755011136</v>
      </c>
      <c r="U21" s="36">
        <f t="shared" si="15"/>
        <v>1215.8979419227517</v>
      </c>
      <c r="V21" s="36">
        <f t="shared" si="16"/>
        <v>302495.80645161291</v>
      </c>
      <c r="W21" s="36">
        <f t="shared" si="17"/>
        <v>1650.918007061593</v>
      </c>
      <c r="X21" s="36">
        <f t="shared" si="18"/>
        <v>2019.4577587361096</v>
      </c>
    </row>
    <row r="22" spans="1:24" s="21" customFormat="1">
      <c r="A22" s="21" t="s">
        <v>596</v>
      </c>
      <c r="B22" s="42">
        <v>40.511000000000003</v>
      </c>
      <c r="C22" s="42">
        <v>8.548</v>
      </c>
      <c r="D22" s="42">
        <v>50.158999999999999</v>
      </c>
      <c r="E22" s="42">
        <v>0.23599999999999999</v>
      </c>
      <c r="F22" s="42">
        <v>5.3999999999999999E-2</v>
      </c>
      <c r="G22" s="42">
        <v>0</v>
      </c>
      <c r="H22" s="42">
        <v>0.157</v>
      </c>
      <c r="I22" s="42">
        <v>3.2000000000000001E-2</v>
      </c>
      <c r="J22" s="42">
        <v>0.224</v>
      </c>
      <c r="K22" s="42">
        <v>2.3E-2</v>
      </c>
      <c r="L22" s="42">
        <f t="shared" si="0"/>
        <v>99.944000000000003</v>
      </c>
      <c r="M22" s="2">
        <f t="shared" si="1"/>
        <v>91.271408892054964</v>
      </c>
      <c r="N22" s="36">
        <f t="shared" si="2"/>
        <v>1862.0561752452629</v>
      </c>
      <c r="O22" s="36">
        <f t="shared" si="3"/>
        <v>1215.8979419227517</v>
      </c>
      <c r="P22" s="37">
        <v>125</v>
      </c>
      <c r="Q22" s="36">
        <f t="shared" si="4"/>
        <v>189339.02796271638</v>
      </c>
      <c r="R22" s="36">
        <f t="shared" si="12"/>
        <v>121.72224401726167</v>
      </c>
      <c r="S22" s="36">
        <f t="shared" si="13"/>
        <v>369.46957036647143</v>
      </c>
      <c r="T22" s="36">
        <f t="shared" si="14"/>
        <v>66442.138084632519</v>
      </c>
      <c r="U22" s="36">
        <f t="shared" si="15"/>
        <v>1215.8979419227517</v>
      </c>
      <c r="V22" s="36">
        <f t="shared" si="16"/>
        <v>302447.56823821343</v>
      </c>
      <c r="W22" s="36">
        <f t="shared" si="17"/>
        <v>1600.890188665787</v>
      </c>
      <c r="X22" s="36">
        <f t="shared" si="18"/>
        <v>1854.4437006292676</v>
      </c>
    </row>
    <row r="23" spans="1:24" s="21" customFormat="1">
      <c r="A23" s="21" t="s">
        <v>595</v>
      </c>
      <c r="B23" s="42">
        <v>40.722000000000001</v>
      </c>
      <c r="C23" s="42">
        <v>8.1750000000000007</v>
      </c>
      <c r="D23" s="42">
        <v>50.411999999999999</v>
      </c>
      <c r="E23" s="42">
        <v>0.25600000000000001</v>
      </c>
      <c r="F23" s="42">
        <v>4.8000000000000001E-2</v>
      </c>
      <c r="G23" s="42">
        <v>0</v>
      </c>
      <c r="H23" s="42">
        <v>0.157</v>
      </c>
      <c r="I23" s="42">
        <v>3.3000000000000002E-2</v>
      </c>
      <c r="J23" s="42">
        <v>0.221</v>
      </c>
      <c r="K23" s="42">
        <v>1.6E-2</v>
      </c>
      <c r="L23" s="42">
        <f t="shared" si="0"/>
        <v>100.04</v>
      </c>
      <c r="M23" s="2">
        <f t="shared" si="1"/>
        <v>91.658919403716595</v>
      </c>
      <c r="N23" s="36">
        <f t="shared" si="2"/>
        <v>2019.8575460287595</v>
      </c>
      <c r="O23" s="36">
        <f t="shared" si="3"/>
        <v>1215.8979419227517</v>
      </c>
      <c r="P23" s="37">
        <v>135</v>
      </c>
      <c r="Q23" s="36">
        <f t="shared" si="4"/>
        <v>190325.1930758988</v>
      </c>
      <c r="R23" s="36">
        <f t="shared" si="12"/>
        <v>84.676343664182042</v>
      </c>
      <c r="S23" s="36">
        <f t="shared" si="13"/>
        <v>328.41739588130798</v>
      </c>
      <c r="T23" s="36">
        <f t="shared" si="14"/>
        <v>63542.873051224939</v>
      </c>
      <c r="U23" s="36">
        <f t="shared" si="15"/>
        <v>1215.8979419227517</v>
      </c>
      <c r="V23" s="36">
        <f t="shared" si="16"/>
        <v>303973.10173697275</v>
      </c>
      <c r="W23" s="36">
        <f t="shared" si="17"/>
        <v>1579.4496950675848</v>
      </c>
      <c r="X23" s="36">
        <f t="shared" si="18"/>
        <v>2011.5999464453073</v>
      </c>
    </row>
    <row r="24" spans="1:24" s="21" customFormat="1">
      <c r="A24" s="21" t="s">
        <v>594</v>
      </c>
      <c r="B24" s="42">
        <v>40.514000000000003</v>
      </c>
      <c r="C24" s="42">
        <v>8.2550000000000008</v>
      </c>
      <c r="D24" s="42">
        <v>50.16</v>
      </c>
      <c r="E24" s="42">
        <v>0.246</v>
      </c>
      <c r="F24" s="42">
        <v>4.2999999999999997E-2</v>
      </c>
      <c r="G24" s="42">
        <v>6.0000000000000001E-3</v>
      </c>
      <c r="H24" s="42">
        <v>0.154</v>
      </c>
      <c r="I24" s="42">
        <v>3.1E-2</v>
      </c>
      <c r="J24" s="42">
        <v>0.222</v>
      </c>
      <c r="K24" s="42">
        <v>1.4E-2</v>
      </c>
      <c r="L24" s="42">
        <f t="shared" si="0"/>
        <v>99.644999999999996</v>
      </c>
      <c r="M24" s="2">
        <f t="shared" si="1"/>
        <v>91.545457704427534</v>
      </c>
      <c r="N24" s="36">
        <f t="shared" si="2"/>
        <v>1940.9568606370112</v>
      </c>
      <c r="O24" s="36">
        <f t="shared" si="3"/>
        <v>1192.664223287285</v>
      </c>
      <c r="P24" s="37">
        <v>145</v>
      </c>
      <c r="Q24" s="36">
        <f t="shared" si="4"/>
        <v>189353.04926764316</v>
      </c>
      <c r="R24" s="36">
        <f t="shared" si="12"/>
        <v>74.09180070615929</v>
      </c>
      <c r="S24" s="36">
        <f t="shared" si="13"/>
        <v>294.20725047700506</v>
      </c>
      <c r="T24" s="36">
        <f t="shared" si="14"/>
        <v>64164.699331848547</v>
      </c>
      <c r="U24" s="36">
        <f t="shared" si="15"/>
        <v>1192.664223287285</v>
      </c>
      <c r="V24" s="36">
        <f t="shared" si="16"/>
        <v>302453.59801488835</v>
      </c>
      <c r="W24" s="36">
        <f t="shared" si="17"/>
        <v>1586.5965262669856</v>
      </c>
      <c r="X24" s="36">
        <f t="shared" si="18"/>
        <v>1933.0218235372874</v>
      </c>
    </row>
    <row r="25" spans="1:24" s="21" customFormat="1">
      <c r="A25" s="21" t="s">
        <v>593</v>
      </c>
      <c r="B25" s="42">
        <v>40.531999999999996</v>
      </c>
      <c r="C25" s="42">
        <v>8.4849999999999994</v>
      </c>
      <c r="D25" s="42">
        <v>50.350999999999999</v>
      </c>
      <c r="E25" s="42">
        <v>0.25600000000000001</v>
      </c>
      <c r="F25" s="42">
        <v>4.5999999999999999E-2</v>
      </c>
      <c r="G25" s="42">
        <v>3.0000000000000001E-3</v>
      </c>
      <c r="H25" s="42">
        <v>0.159</v>
      </c>
      <c r="I25" s="42">
        <v>0.03</v>
      </c>
      <c r="J25" s="42">
        <v>0.219</v>
      </c>
      <c r="K25" s="42">
        <v>1.2999999999999999E-2</v>
      </c>
      <c r="L25" s="42">
        <f t="shared" si="0"/>
        <v>100.09400000000001</v>
      </c>
      <c r="M25" s="2">
        <f t="shared" si="1"/>
        <v>91.360366306213464</v>
      </c>
      <c r="N25" s="36">
        <f t="shared" si="2"/>
        <v>2019.8575460287595</v>
      </c>
      <c r="O25" s="36">
        <f t="shared" si="3"/>
        <v>1231.3870876797293</v>
      </c>
      <c r="P25" s="37">
        <v>155</v>
      </c>
      <c r="Q25" s="36">
        <f t="shared" si="4"/>
        <v>189437.17709720373</v>
      </c>
      <c r="R25" s="36">
        <f t="shared" si="12"/>
        <v>68.7995292271479</v>
      </c>
      <c r="S25" s="36">
        <f t="shared" si="13"/>
        <v>314.73333771958681</v>
      </c>
      <c r="T25" s="36">
        <f t="shared" si="14"/>
        <v>65952.449888641422</v>
      </c>
      <c r="U25" s="36">
        <f t="shared" si="15"/>
        <v>1231.3870876797296</v>
      </c>
      <c r="V25" s="36">
        <f t="shared" si="16"/>
        <v>303605.28535980149</v>
      </c>
      <c r="W25" s="36">
        <f t="shared" si="17"/>
        <v>1565.1560326687827</v>
      </c>
      <c r="X25" s="36">
        <f t="shared" si="18"/>
        <v>2011.5999464453073</v>
      </c>
    </row>
    <row r="26" spans="1:24" s="21" customFormat="1">
      <c r="A26" s="21" t="s">
        <v>592</v>
      </c>
      <c r="B26" s="42">
        <v>40.662999999999997</v>
      </c>
      <c r="C26" s="42">
        <v>8.59</v>
      </c>
      <c r="D26" s="42">
        <v>50.39</v>
      </c>
      <c r="E26" s="42">
        <v>0.26100000000000001</v>
      </c>
      <c r="F26" s="42">
        <v>4.8000000000000001E-2</v>
      </c>
      <c r="G26" s="42">
        <v>1E-3</v>
      </c>
      <c r="H26" s="42">
        <v>0.155</v>
      </c>
      <c r="I26" s="42">
        <v>3.1E-2</v>
      </c>
      <c r="J26" s="42">
        <v>0.219</v>
      </c>
      <c r="K26" s="42">
        <v>1.4E-2</v>
      </c>
      <c r="L26" s="42">
        <f t="shared" si="0"/>
        <v>100.372</v>
      </c>
      <c r="M26" s="2">
        <f t="shared" si="1"/>
        <v>91.268965864601114</v>
      </c>
      <c r="N26" s="36">
        <f t="shared" si="2"/>
        <v>2059.3078887246343</v>
      </c>
      <c r="O26" s="36">
        <f t="shared" si="3"/>
        <v>1200.408796165774</v>
      </c>
      <c r="P26" s="37">
        <v>165</v>
      </c>
      <c r="Q26" s="36">
        <f t="shared" si="4"/>
        <v>190049.44074567241</v>
      </c>
      <c r="R26" s="36">
        <f t="shared" si="12"/>
        <v>74.09180070615929</v>
      </c>
      <c r="S26" s="36">
        <f t="shared" si="13"/>
        <v>328.41739588130798</v>
      </c>
      <c r="T26" s="36">
        <f t="shared" si="14"/>
        <v>66768.596881959907</v>
      </c>
      <c r="U26" s="36">
        <f t="shared" si="15"/>
        <v>1200.408796165774</v>
      </c>
      <c r="V26" s="36">
        <f t="shared" si="16"/>
        <v>303840.4466501241</v>
      </c>
      <c r="W26" s="36">
        <f t="shared" si="17"/>
        <v>1565.1560326687827</v>
      </c>
      <c r="X26" s="36">
        <f t="shared" si="18"/>
        <v>2050.8890078993172</v>
      </c>
    </row>
    <row r="27" spans="1:24" s="21" customFormat="1">
      <c r="A27" s="21" t="s">
        <v>591</v>
      </c>
      <c r="B27" s="42">
        <v>40.564999999999998</v>
      </c>
      <c r="C27" s="42">
        <v>8.5459999999999994</v>
      </c>
      <c r="D27" s="42">
        <v>50.05</v>
      </c>
      <c r="E27" s="42">
        <v>0.26400000000000001</v>
      </c>
      <c r="F27" s="42">
        <v>4.8000000000000001E-2</v>
      </c>
      <c r="G27" s="42">
        <v>0</v>
      </c>
      <c r="H27" s="42">
        <v>0.156</v>
      </c>
      <c r="I27" s="42">
        <v>0.03</v>
      </c>
      <c r="J27" s="42">
        <v>0.221</v>
      </c>
      <c r="K27" s="42">
        <v>1.0999999999999999E-2</v>
      </c>
      <c r="L27" s="42">
        <f t="shared" si="0"/>
        <v>99.891000000000005</v>
      </c>
      <c r="M27" s="2">
        <f t="shared" si="1"/>
        <v>91.255929497137288</v>
      </c>
      <c r="N27" s="36">
        <f t="shared" si="2"/>
        <v>2082.9780943421588</v>
      </c>
      <c r="O27" s="36">
        <f t="shared" si="3"/>
        <v>1208.1533690442629</v>
      </c>
      <c r="P27" s="37">
        <v>175</v>
      </c>
      <c r="Q27" s="36">
        <f t="shared" si="4"/>
        <v>189591.41145139813</v>
      </c>
      <c r="R27" s="36">
        <f t="shared" si="12"/>
        <v>58.214986269125149</v>
      </c>
      <c r="S27" s="36">
        <f t="shared" si="13"/>
        <v>328.41739588130798</v>
      </c>
      <c r="T27" s="36">
        <f t="shared" si="14"/>
        <v>66426.59242761691</v>
      </c>
      <c r="U27" s="36">
        <f t="shared" si="15"/>
        <v>1208.1533690442627</v>
      </c>
      <c r="V27" s="36">
        <f t="shared" si="16"/>
        <v>301790.32258064521</v>
      </c>
      <c r="W27" s="36">
        <f t="shared" si="17"/>
        <v>1579.4496950675848</v>
      </c>
      <c r="X27" s="36">
        <f t="shared" si="18"/>
        <v>2074.4624447717233</v>
      </c>
    </row>
    <row r="28" spans="1:24" s="21" customFormat="1">
      <c r="A28" s="21" t="s">
        <v>771</v>
      </c>
      <c r="B28" s="42">
        <v>40.476999999999997</v>
      </c>
      <c r="C28" s="42">
        <v>8.4870000000000001</v>
      </c>
      <c r="D28" s="42">
        <v>50.429000000000002</v>
      </c>
      <c r="E28" s="42">
        <v>0.26200000000000001</v>
      </c>
      <c r="F28" s="42">
        <v>5.1999999999999998E-2</v>
      </c>
      <c r="G28" s="42">
        <v>0</v>
      </c>
      <c r="H28" s="42">
        <v>0.158</v>
      </c>
      <c r="I28" s="42">
        <v>0.03</v>
      </c>
      <c r="J28" s="42">
        <v>0.218</v>
      </c>
      <c r="K28" s="42">
        <v>1.2999999999999999E-2</v>
      </c>
      <c r="L28" s="42">
        <f t="shared" si="0"/>
        <v>100.12600000000002</v>
      </c>
      <c r="M28" s="2">
        <f t="shared" si="1"/>
        <v>91.370718493177804</v>
      </c>
      <c r="N28" s="36">
        <f t="shared" si="2"/>
        <v>2067.1979572638088</v>
      </c>
      <c r="O28" s="36">
        <f t="shared" si="3"/>
        <v>1223.6425148012406</v>
      </c>
      <c r="P28" s="37">
        <v>185</v>
      </c>
      <c r="Q28" s="36">
        <f t="shared" si="4"/>
        <v>189180.11984021304</v>
      </c>
      <c r="R28" s="36">
        <f t="shared" si="12"/>
        <v>68.7995292271479</v>
      </c>
      <c r="S28" s="36">
        <f t="shared" si="13"/>
        <v>355.78551220475026</v>
      </c>
      <c r="T28" s="36">
        <f t="shared" si="14"/>
        <v>65967.995545657017</v>
      </c>
      <c r="U28" s="36">
        <f t="shared" si="15"/>
        <v>1223.6425148012404</v>
      </c>
      <c r="V28" s="36">
        <f t="shared" si="16"/>
        <v>304075.60794044664</v>
      </c>
      <c r="W28" s="36">
        <f t="shared" si="17"/>
        <v>1558.0092014693821</v>
      </c>
      <c r="X28" s="36">
        <f t="shared" si="18"/>
        <v>2058.7468201901193</v>
      </c>
    </row>
    <row r="29" spans="1:24" s="21" customFormat="1">
      <c r="A29" s="21" t="s">
        <v>590</v>
      </c>
      <c r="B29" s="42">
        <v>40.527000000000001</v>
      </c>
      <c r="C29" s="42">
        <v>8.4410000000000007</v>
      </c>
      <c r="D29" s="42">
        <v>50.305</v>
      </c>
      <c r="E29" s="42">
        <v>0.27200000000000002</v>
      </c>
      <c r="F29" s="42">
        <v>4.9000000000000002E-2</v>
      </c>
      <c r="G29" s="42">
        <v>0</v>
      </c>
      <c r="H29" s="42">
        <v>0.157</v>
      </c>
      <c r="I29" s="42">
        <v>0.03</v>
      </c>
      <c r="J29" s="42">
        <v>0.216</v>
      </c>
      <c r="K29" s="42">
        <v>1.4E-2</v>
      </c>
      <c r="L29" s="42">
        <f t="shared" si="0"/>
        <v>100.011</v>
      </c>
      <c r="M29" s="2">
        <f t="shared" si="1"/>
        <v>91.394129644989889</v>
      </c>
      <c r="N29" s="36">
        <f t="shared" si="2"/>
        <v>2146.0986426555573</v>
      </c>
      <c r="O29" s="36">
        <f t="shared" si="3"/>
        <v>1215.8979419227517</v>
      </c>
      <c r="P29" s="37">
        <v>195</v>
      </c>
      <c r="Q29" s="36">
        <f t="shared" si="4"/>
        <v>189413.80825565913</v>
      </c>
      <c r="R29" s="36">
        <f t="shared" si="12"/>
        <v>74.09180070615929</v>
      </c>
      <c r="S29" s="36">
        <f t="shared" si="13"/>
        <v>335.25942496216857</v>
      </c>
      <c r="T29" s="36">
        <f t="shared" si="14"/>
        <v>65610.445434298439</v>
      </c>
      <c r="U29" s="36">
        <f t="shared" si="15"/>
        <v>1215.8979419227517</v>
      </c>
      <c r="V29" s="36">
        <f t="shared" si="16"/>
        <v>303327.91563275439</v>
      </c>
      <c r="W29" s="36">
        <f t="shared" si="17"/>
        <v>1543.7155390705805</v>
      </c>
      <c r="X29" s="36">
        <f t="shared" si="18"/>
        <v>2137.3249430981391</v>
      </c>
    </row>
    <row r="30" spans="1:24" s="21" customFormat="1">
      <c r="M30" s="2"/>
      <c r="N30" s="2"/>
      <c r="O30" s="2"/>
      <c r="P30" s="20"/>
      <c r="Q30" s="6"/>
      <c r="R30" s="6"/>
      <c r="S30" s="6"/>
      <c r="T30" s="6"/>
      <c r="U30" s="6"/>
      <c r="V30" s="6"/>
      <c r="W30" s="6"/>
      <c r="X30" s="6"/>
    </row>
    <row r="31" spans="1:24" s="21" customFormat="1">
      <c r="M31" s="2"/>
      <c r="N31" s="2"/>
      <c r="O31" s="2"/>
      <c r="P31" s="20"/>
      <c r="Q31" s="6"/>
      <c r="R31" s="6"/>
      <c r="S31" s="6"/>
      <c r="T31" s="6"/>
      <c r="U31" s="6"/>
      <c r="V31" s="6"/>
      <c r="W31" s="6"/>
      <c r="X31" s="6"/>
    </row>
    <row r="32" spans="1:24" s="21" customFormat="1">
      <c r="M32" s="2"/>
      <c r="N32" s="2"/>
      <c r="O32" s="2"/>
      <c r="P32" s="20"/>
      <c r="Q32" s="6"/>
      <c r="R32" s="6"/>
      <c r="S32" s="6"/>
      <c r="T32" s="6"/>
      <c r="U32" s="6"/>
      <c r="V32" s="6"/>
      <c r="W32" s="6"/>
      <c r="X32" s="6"/>
    </row>
    <row r="33" spans="13:24" s="21" customFormat="1">
      <c r="M33" s="2"/>
      <c r="N33" s="2"/>
      <c r="O33" s="2"/>
      <c r="P33" s="20"/>
      <c r="Q33" s="6"/>
      <c r="R33" s="6"/>
      <c r="S33" s="6"/>
      <c r="T33" s="6"/>
      <c r="U33" s="6"/>
      <c r="V33" s="6"/>
      <c r="W33" s="6"/>
      <c r="X33" s="6"/>
    </row>
    <row r="34" spans="13:24" s="21" customFormat="1">
      <c r="M34" s="2"/>
      <c r="N34" s="2"/>
      <c r="O34" s="2"/>
      <c r="P34" s="20"/>
      <c r="Q34" s="6"/>
      <c r="R34" s="6"/>
      <c r="S34" s="6"/>
      <c r="T34" s="6"/>
      <c r="U34" s="6"/>
      <c r="V34" s="6"/>
      <c r="W34" s="6"/>
      <c r="X34" s="6"/>
    </row>
    <row r="35" spans="13:24" s="21" customFormat="1">
      <c r="M35" s="2"/>
      <c r="N35" s="2"/>
      <c r="O35" s="2"/>
      <c r="P35" s="20"/>
      <c r="Q35" s="6"/>
      <c r="R35" s="6"/>
      <c r="S35" s="6"/>
      <c r="T35" s="6"/>
      <c r="U35" s="6"/>
      <c r="V35" s="6"/>
      <c r="W35" s="6"/>
      <c r="X35" s="6"/>
    </row>
    <row r="36" spans="13:24" s="21" customFormat="1">
      <c r="M36" s="2"/>
      <c r="N36" s="2"/>
      <c r="O36" s="2"/>
      <c r="P36" s="20"/>
      <c r="Q36" s="6"/>
      <c r="R36" s="6"/>
      <c r="S36" s="6"/>
      <c r="T36" s="6"/>
      <c r="U36" s="6"/>
      <c r="V36" s="6"/>
      <c r="W36" s="6"/>
      <c r="X36" s="6"/>
    </row>
    <row r="37" spans="13:24" s="21" customFormat="1">
      <c r="M37" s="2"/>
      <c r="N37" s="2"/>
      <c r="O37" s="2"/>
      <c r="P37" s="20"/>
      <c r="Q37" s="6"/>
      <c r="R37" s="6"/>
      <c r="S37" s="6"/>
      <c r="T37" s="6"/>
      <c r="U37" s="6"/>
      <c r="V37" s="6"/>
      <c r="W37" s="6"/>
      <c r="X37" s="6"/>
    </row>
  </sheetData>
  <sortState xmlns:xlrd2="http://schemas.microsoft.com/office/spreadsheetml/2017/richdata2" ref="A3:Q29">
    <sortCondition ref="P5:P29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08D0-DA66-4509-9777-D86EC28263AE}">
  <dimension ref="A1:AG34"/>
  <sheetViews>
    <sheetView zoomScaleNormal="100" workbookViewId="0">
      <pane ySplit="2" topLeftCell="A3" activePane="bottomLeft" state="frozen"/>
      <selection pane="bottomLeft" activeCell="B2" sqref="B2:K2"/>
    </sheetView>
  </sheetViews>
  <sheetFormatPr defaultColWidth="9" defaultRowHeight="13.8"/>
  <cols>
    <col min="1" max="1" width="13.77734375" style="5" customWidth="1"/>
    <col min="2" max="2" width="11.21875" style="5" bestFit="1" customWidth="1"/>
    <col min="3" max="3" width="11.109375" style="5" bestFit="1" customWidth="1"/>
    <col min="4" max="4" width="13.44140625" style="5" bestFit="1" customWidth="1"/>
    <col min="5" max="5" width="12.6640625" style="5" bestFit="1" customWidth="1"/>
    <col min="6" max="6" width="12.44140625" style="5" bestFit="1" customWidth="1"/>
    <col min="7" max="7" width="12.21875" style="5" bestFit="1" customWidth="1"/>
    <col min="8" max="8" width="13.44140625" style="5" bestFit="1" customWidth="1"/>
    <col min="9" max="10" width="13" style="5" bestFit="1" customWidth="1"/>
    <col min="11" max="11" width="10.6640625" style="5" bestFit="1" customWidth="1"/>
    <col min="12" max="12" width="9" style="5"/>
    <col min="13" max="13" width="10.109375" style="5" bestFit="1" customWidth="1"/>
    <col min="14" max="15" width="9" style="5"/>
    <col min="16" max="16" width="21.21875" style="5" customWidth="1"/>
    <col min="17" max="17" width="9.44140625" style="5" bestFit="1" customWidth="1"/>
    <col min="18" max="19" width="9" style="5"/>
    <col min="20" max="20" width="9.44140625" style="5" bestFit="1" customWidth="1"/>
    <col min="21" max="21" width="9" style="5"/>
    <col min="22" max="22" width="9.44140625" style="5" bestFit="1" customWidth="1"/>
    <col min="23" max="32" width="9" style="5"/>
    <col min="33" max="33" width="9.6640625" style="5" bestFit="1" customWidth="1"/>
    <col min="34" max="16384" width="9" style="5"/>
  </cols>
  <sheetData>
    <row r="1" spans="1:33">
      <c r="A1" s="34" t="s">
        <v>351</v>
      </c>
    </row>
    <row r="2" spans="1:33" ht="16.2">
      <c r="A2" s="5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5" t="s">
        <v>1</v>
      </c>
      <c r="M2" s="6" t="s">
        <v>786</v>
      </c>
      <c r="N2" s="5" t="s">
        <v>0</v>
      </c>
      <c r="O2" s="5" t="s">
        <v>57</v>
      </c>
      <c r="P2" s="6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  <c r="Y2" s="5" t="s">
        <v>352</v>
      </c>
      <c r="Z2" s="5" t="s">
        <v>353</v>
      </c>
      <c r="AA2" s="5" t="s">
        <v>354</v>
      </c>
      <c r="AB2" s="5" t="s">
        <v>355</v>
      </c>
      <c r="AC2" s="5" t="s">
        <v>356</v>
      </c>
      <c r="AD2" s="5" t="s">
        <v>357</v>
      </c>
      <c r="AE2" s="5" t="s">
        <v>358</v>
      </c>
      <c r="AF2" s="5" t="s">
        <v>359</v>
      </c>
      <c r="AG2" s="5" t="s">
        <v>360</v>
      </c>
    </row>
    <row r="3" spans="1:33">
      <c r="A3" s="5" t="s">
        <v>33</v>
      </c>
      <c r="B3" s="5">
        <v>39.241999999999997</v>
      </c>
      <c r="C3" s="5">
        <v>13.590999999999999</v>
      </c>
      <c r="D3" s="5">
        <v>46.003</v>
      </c>
      <c r="E3" s="5">
        <v>0.126</v>
      </c>
      <c r="F3" s="5">
        <v>2.4E-2</v>
      </c>
      <c r="G3" s="5">
        <v>8.8999999999999996E-2</v>
      </c>
      <c r="H3" s="5">
        <v>0.24299999999999999</v>
      </c>
      <c r="I3" s="5">
        <v>4.8000000000000001E-2</v>
      </c>
      <c r="J3" s="5">
        <v>0.27100000000000002</v>
      </c>
      <c r="K3" s="5">
        <v>1.7000000000000001E-2</v>
      </c>
      <c r="L3" s="5">
        <f>SUM(B3:K3)</f>
        <v>99.653999999999996</v>
      </c>
      <c r="M3" s="5">
        <f t="shared" ref="M3:M34" si="0">(D3/40.32)*100/((D3/40.32)+(C3/71.85))</f>
        <v>85.778723279620664</v>
      </c>
      <c r="N3" s="38">
        <f>E3*10000/74.41*58.71</f>
        <v>994.14863593603013</v>
      </c>
      <c r="O3" s="38">
        <f t="shared" ref="O3:O34" si="1">H3*10000/70.94*54.94</f>
        <v>1881.9312094727941</v>
      </c>
      <c r="P3" s="38">
        <v>0</v>
      </c>
      <c r="Q3" s="38">
        <f>10000*28.08*B3/(60.08)</f>
        <v>183408.01597869507</v>
      </c>
      <c r="R3" s="38">
        <f>2*26.98*10000*K3/101.96</f>
        <v>89.968615143193418</v>
      </c>
      <c r="S3" s="38">
        <f>2*51.996*10000*F3/151.99</f>
        <v>164.20869794065399</v>
      </c>
      <c r="T3" s="38">
        <f>55.84*10000*C3/71.84</f>
        <v>105640.5122494432</v>
      </c>
      <c r="U3" s="38">
        <f>54.94*10000*H3/70.94</f>
        <v>1881.9312094727936</v>
      </c>
      <c r="V3" s="38">
        <f>24.3*10000*D3/40.3</f>
        <v>277387.81637717126</v>
      </c>
      <c r="W3" s="38">
        <f>40.078*10000*J3/56.078</f>
        <v>1936.7912550376263</v>
      </c>
      <c r="X3" s="38">
        <f>58.69*10000*E3/74.69</f>
        <v>990.08434864104959</v>
      </c>
      <c r="Y3" s="38">
        <v>2003.9479329999999</v>
      </c>
      <c r="Z3" s="5">
        <v>6.8447041789999998</v>
      </c>
      <c r="AA3" s="5">
        <v>15.01849824</v>
      </c>
      <c r="AB3" s="38">
        <v>516.04046289999997</v>
      </c>
      <c r="AC3" s="5">
        <v>19.312085669999998</v>
      </c>
      <c r="AD3" s="38">
        <v>2250.7615970000002</v>
      </c>
      <c r="AE3" s="5">
        <v>26.426588379999998</v>
      </c>
      <c r="AF3" s="5">
        <v>40.8028859</v>
      </c>
      <c r="AG3" s="41">
        <v>8.7600099999999995E-4</v>
      </c>
    </row>
    <row r="4" spans="1:33">
      <c r="A4" s="5" t="s">
        <v>32</v>
      </c>
      <c r="B4" s="5">
        <v>39.106000000000002</v>
      </c>
      <c r="C4" s="5">
        <v>13.393000000000001</v>
      </c>
      <c r="D4" s="5">
        <v>45.896000000000001</v>
      </c>
      <c r="E4" s="5">
        <v>0.128</v>
      </c>
      <c r="F4" s="5">
        <v>2.5000000000000001E-2</v>
      </c>
      <c r="G4" s="5">
        <v>0.04</v>
      </c>
      <c r="H4" s="5">
        <v>0.23599999999999999</v>
      </c>
      <c r="I4" s="5">
        <v>4.5999999999999999E-2</v>
      </c>
      <c r="J4" s="5">
        <v>0.26500000000000001</v>
      </c>
      <c r="K4" s="5">
        <v>0.02</v>
      </c>
      <c r="L4" s="5">
        <f t="shared" ref="L4:L34" si="2">SUM(B4:K4)</f>
        <v>99.15500000000003</v>
      </c>
      <c r="M4" s="5">
        <f t="shared" si="0"/>
        <v>85.928677668155359</v>
      </c>
      <c r="N4" s="38">
        <f t="shared" ref="N4:N34" si="3">E4*10000/74.41*58.71</f>
        <v>1009.9287730143798</v>
      </c>
      <c r="O4" s="38">
        <f t="shared" si="1"/>
        <v>1827.7191993233719</v>
      </c>
      <c r="P4" s="38">
        <v>5</v>
      </c>
      <c r="Q4" s="38">
        <f t="shared" ref="Q4:Q34" si="4">10000*28.08*B4/(60.08)</f>
        <v>182772.38348868178</v>
      </c>
      <c r="R4" s="38">
        <f t="shared" ref="R4:R34" si="5">2*26.98*10000*K4/101.96</f>
        <v>105.84542958022755</v>
      </c>
      <c r="S4" s="38">
        <f t="shared" ref="S4:S34" si="6">2*51.996*10000*F4/151.99</f>
        <v>171.05072702151458</v>
      </c>
      <c r="T4" s="38">
        <f t="shared" ref="T4:T34" si="7">55.84*10000*C4/71.84</f>
        <v>104101.49220489977</v>
      </c>
      <c r="U4" s="38">
        <f t="shared" ref="U4:U34" si="8">54.94*10000*H4/70.94</f>
        <v>1827.7191993233719</v>
      </c>
      <c r="V4" s="38">
        <f t="shared" ref="V4:V34" si="9">24.3*10000*D4/40.3</f>
        <v>276742.6302729529</v>
      </c>
      <c r="W4" s="38">
        <f t="shared" ref="W4:W34" si="10">40.078*10000*J4/56.078</f>
        <v>1893.9102678412214</v>
      </c>
      <c r="X4" s="38">
        <f t="shared" ref="X4:X34" si="11">58.69*10000*E4/74.69</f>
        <v>1005.7999732226536</v>
      </c>
      <c r="Y4" s="38">
        <v>2003.9479329999999</v>
      </c>
      <c r="Z4" s="5">
        <v>6.8447041789999998</v>
      </c>
      <c r="AA4" s="5">
        <v>15.01849824</v>
      </c>
      <c r="AB4" s="38">
        <v>516.04046289999997</v>
      </c>
      <c r="AC4" s="5">
        <v>19.312085669999998</v>
      </c>
      <c r="AD4" s="38">
        <v>2250.7615970000002</v>
      </c>
      <c r="AE4" s="5">
        <v>26.426588379999998</v>
      </c>
      <c r="AF4" s="5">
        <v>40.8028859</v>
      </c>
      <c r="AG4" s="41">
        <v>8.7600099999999995E-4</v>
      </c>
    </row>
    <row r="5" spans="1:33">
      <c r="A5" s="5" t="s">
        <v>31</v>
      </c>
      <c r="B5" s="5">
        <v>39.683</v>
      </c>
      <c r="C5" s="5">
        <v>13.545</v>
      </c>
      <c r="D5" s="5">
        <v>46.451000000000001</v>
      </c>
      <c r="E5" s="5">
        <v>0.14000000000000001</v>
      </c>
      <c r="F5" s="5">
        <v>2.8000000000000001E-2</v>
      </c>
      <c r="G5" s="5">
        <v>3.5000000000000003E-2</v>
      </c>
      <c r="H5" s="5">
        <v>0.23100000000000001</v>
      </c>
      <c r="I5" s="5">
        <v>4.4999999999999998E-2</v>
      </c>
      <c r="J5" s="5">
        <v>0.26200000000000001</v>
      </c>
      <c r="K5" s="5">
        <v>1.6E-2</v>
      </c>
      <c r="L5" s="5">
        <f t="shared" si="2"/>
        <v>100.43600000000001</v>
      </c>
      <c r="M5" s="5">
        <f t="shared" si="0"/>
        <v>85.937559202693606</v>
      </c>
      <c r="N5" s="38">
        <f t="shared" si="3"/>
        <v>1104.6095954844782</v>
      </c>
      <c r="O5" s="38">
        <f t="shared" si="1"/>
        <v>1788.9963349309273</v>
      </c>
      <c r="P5" s="38">
        <v>10</v>
      </c>
      <c r="Q5" s="38">
        <f t="shared" si="4"/>
        <v>185469.14780292945</v>
      </c>
      <c r="R5" s="38">
        <f t="shared" si="5"/>
        <v>84.676343664182042</v>
      </c>
      <c r="S5" s="38">
        <f t="shared" si="6"/>
        <v>191.57681426409633</v>
      </c>
      <c r="T5" s="38">
        <f t="shared" si="7"/>
        <v>105282.96213808462</v>
      </c>
      <c r="U5" s="38">
        <f t="shared" si="8"/>
        <v>1788.9963349309278</v>
      </c>
      <c r="V5" s="38">
        <f t="shared" si="9"/>
        <v>280089.15632754343</v>
      </c>
      <c r="W5" s="38">
        <f t="shared" si="10"/>
        <v>1872.4697742430187</v>
      </c>
      <c r="X5" s="38">
        <f t="shared" si="11"/>
        <v>1100.0937207122777</v>
      </c>
      <c r="Y5" s="38">
        <v>2003.9479329999999</v>
      </c>
      <c r="Z5" s="5">
        <v>6.8447041789999998</v>
      </c>
      <c r="AA5" s="5">
        <v>15.01849824</v>
      </c>
      <c r="AB5" s="38">
        <v>516.04046289999997</v>
      </c>
      <c r="AC5" s="5">
        <v>19.312085669999998</v>
      </c>
      <c r="AD5" s="38">
        <v>2250.7615970000002</v>
      </c>
      <c r="AE5" s="5">
        <v>26.426588379999998</v>
      </c>
      <c r="AF5" s="5">
        <v>40.8028859</v>
      </c>
      <c r="AG5" s="41">
        <v>8.7600099999999995E-4</v>
      </c>
    </row>
    <row r="6" spans="1:33">
      <c r="A6" s="5" t="s">
        <v>30</v>
      </c>
      <c r="B6" s="5">
        <v>39.613999999999997</v>
      </c>
      <c r="C6" s="5">
        <v>13.452999999999999</v>
      </c>
      <c r="D6" s="5">
        <v>46.097000000000001</v>
      </c>
      <c r="E6" s="5">
        <v>0.14699999999999999</v>
      </c>
      <c r="F6" s="5">
        <v>2.7E-2</v>
      </c>
      <c r="G6" s="5">
        <v>0.05</v>
      </c>
      <c r="H6" s="5">
        <v>0.23100000000000001</v>
      </c>
      <c r="I6" s="5">
        <v>4.3999999999999997E-2</v>
      </c>
      <c r="J6" s="5">
        <v>0.26100000000000001</v>
      </c>
      <c r="K6" s="5">
        <v>2.1000000000000001E-2</v>
      </c>
      <c r="L6" s="5">
        <f t="shared" si="2"/>
        <v>99.944999999999979</v>
      </c>
      <c r="M6" s="5">
        <f t="shared" si="0"/>
        <v>85.927467981462186</v>
      </c>
      <c r="N6" s="38">
        <f t="shared" si="3"/>
        <v>1159.8400752587017</v>
      </c>
      <c r="O6" s="38">
        <f t="shared" si="1"/>
        <v>1788.9963349309273</v>
      </c>
      <c r="P6" s="38">
        <v>15</v>
      </c>
      <c r="Q6" s="38">
        <f t="shared" si="4"/>
        <v>185146.65778961385</v>
      </c>
      <c r="R6" s="38">
        <f t="shared" si="5"/>
        <v>111.13770105923892</v>
      </c>
      <c r="S6" s="38">
        <f t="shared" si="6"/>
        <v>184.73478518323572</v>
      </c>
      <c r="T6" s="38">
        <f t="shared" si="7"/>
        <v>104567.86191536747</v>
      </c>
      <c r="U6" s="38">
        <f t="shared" si="8"/>
        <v>1788.9963349309278</v>
      </c>
      <c r="V6" s="38">
        <f t="shared" si="9"/>
        <v>277954.61538461538</v>
      </c>
      <c r="W6" s="38">
        <f t="shared" si="10"/>
        <v>1865.3229430436179</v>
      </c>
      <c r="X6" s="38">
        <f t="shared" si="11"/>
        <v>1155.0984067478912</v>
      </c>
      <c r="Y6" s="38">
        <v>2003.9479329999999</v>
      </c>
      <c r="Z6" s="5">
        <v>6.8447041789999998</v>
      </c>
      <c r="AA6" s="5">
        <v>15.01849824</v>
      </c>
      <c r="AB6" s="38">
        <v>516.04046289999997</v>
      </c>
      <c r="AC6" s="5">
        <v>19.312085669999998</v>
      </c>
      <c r="AD6" s="38">
        <v>2250.7615970000002</v>
      </c>
      <c r="AE6" s="5">
        <v>26.426588379999998</v>
      </c>
      <c r="AF6" s="5">
        <v>40.8028859</v>
      </c>
      <c r="AG6" s="41">
        <v>8.7600099999999995E-4</v>
      </c>
    </row>
    <row r="7" spans="1:33">
      <c r="A7" s="5" t="s">
        <v>29</v>
      </c>
      <c r="B7" s="5">
        <v>39.664000000000001</v>
      </c>
      <c r="C7" s="5">
        <v>13.349</v>
      </c>
      <c r="D7" s="5">
        <v>46.264000000000003</v>
      </c>
      <c r="E7" s="5">
        <v>0.153</v>
      </c>
      <c r="F7" s="5">
        <v>2.7E-2</v>
      </c>
      <c r="G7" s="5">
        <v>9.0999999999999998E-2</v>
      </c>
      <c r="H7" s="5">
        <v>0.221</v>
      </c>
      <c r="I7" s="5">
        <v>4.2000000000000003E-2</v>
      </c>
      <c r="J7" s="5">
        <v>0.25700000000000001</v>
      </c>
      <c r="K7" s="5">
        <v>0.02</v>
      </c>
      <c r="L7" s="5">
        <f t="shared" si="2"/>
        <v>100.08800000000002</v>
      </c>
      <c r="M7" s="5">
        <f t="shared" si="0"/>
        <v>86.06447793150241</v>
      </c>
      <c r="N7" s="38">
        <f t="shared" si="3"/>
        <v>1207.1804864937508</v>
      </c>
      <c r="O7" s="38">
        <f t="shared" si="1"/>
        <v>1711.5506061460389</v>
      </c>
      <c r="P7" s="38">
        <v>20</v>
      </c>
      <c r="Q7" s="38">
        <f t="shared" si="4"/>
        <v>185380.34620505993</v>
      </c>
      <c r="R7" s="38">
        <f t="shared" si="5"/>
        <v>105.84542958022755</v>
      </c>
      <c r="S7" s="38">
        <f t="shared" si="6"/>
        <v>184.73478518323572</v>
      </c>
      <c r="T7" s="38">
        <f t="shared" si="7"/>
        <v>103759.4877505568</v>
      </c>
      <c r="U7" s="38">
        <f t="shared" si="8"/>
        <v>1711.5506061460389</v>
      </c>
      <c r="V7" s="38">
        <f t="shared" si="9"/>
        <v>278961.58808933006</v>
      </c>
      <c r="W7" s="38">
        <f t="shared" si="10"/>
        <v>1836.7356182460148</v>
      </c>
      <c r="X7" s="38">
        <f t="shared" si="11"/>
        <v>1202.2452804927032</v>
      </c>
      <c r="Y7" s="38">
        <v>2003.9479329999999</v>
      </c>
      <c r="Z7" s="5">
        <v>6.8447041789999998</v>
      </c>
      <c r="AA7" s="5">
        <v>15.01849824</v>
      </c>
      <c r="AB7" s="38">
        <v>516.04046289999997</v>
      </c>
      <c r="AC7" s="5">
        <v>19.312085669999998</v>
      </c>
      <c r="AD7" s="38">
        <v>2250.7615970000002</v>
      </c>
      <c r="AE7" s="5">
        <v>26.426588379999998</v>
      </c>
      <c r="AF7" s="5">
        <v>40.8028859</v>
      </c>
      <c r="AG7" s="41">
        <v>8.7600099999999995E-4</v>
      </c>
    </row>
    <row r="8" spans="1:33">
      <c r="A8" s="5" t="s">
        <v>28</v>
      </c>
      <c r="B8" s="5">
        <v>39.595999999999997</v>
      </c>
      <c r="C8" s="5">
        <v>13.663</v>
      </c>
      <c r="D8" s="5">
        <v>46.286000000000001</v>
      </c>
      <c r="E8" s="5">
        <v>0.155</v>
      </c>
      <c r="F8" s="5">
        <v>2.8000000000000001E-2</v>
      </c>
      <c r="G8" s="5">
        <v>4.1000000000000002E-2</v>
      </c>
      <c r="H8" s="5">
        <v>0.22</v>
      </c>
      <c r="I8" s="5">
        <v>4.4999999999999998E-2</v>
      </c>
      <c r="J8" s="5">
        <v>0.25</v>
      </c>
      <c r="K8" s="5">
        <v>2.1000000000000001E-2</v>
      </c>
      <c r="L8" s="5">
        <f t="shared" si="2"/>
        <v>100.30500000000001</v>
      </c>
      <c r="M8" s="5">
        <f t="shared" si="0"/>
        <v>85.789080444354667</v>
      </c>
      <c r="N8" s="38">
        <f t="shared" si="3"/>
        <v>1222.9606235721005</v>
      </c>
      <c r="O8" s="38">
        <f t="shared" si="1"/>
        <v>1703.80603326755</v>
      </c>
      <c r="P8" s="38">
        <v>25</v>
      </c>
      <c r="Q8" s="38">
        <f t="shared" si="4"/>
        <v>185062.52996005325</v>
      </c>
      <c r="R8" s="38">
        <f t="shared" si="5"/>
        <v>111.13770105923892</v>
      </c>
      <c r="S8" s="38">
        <f t="shared" si="6"/>
        <v>191.57681426409633</v>
      </c>
      <c r="T8" s="38">
        <f t="shared" si="7"/>
        <v>106200.15590200445</v>
      </c>
      <c r="U8" s="38">
        <f t="shared" si="8"/>
        <v>1703.80603326755</v>
      </c>
      <c r="V8" s="38">
        <f t="shared" si="9"/>
        <v>279094.24317617866</v>
      </c>
      <c r="W8" s="38">
        <f t="shared" si="10"/>
        <v>1786.7077998502089</v>
      </c>
      <c r="X8" s="38">
        <f t="shared" si="11"/>
        <v>1217.9609050743072</v>
      </c>
      <c r="Y8" s="38">
        <v>2003.9479329999999</v>
      </c>
      <c r="Z8" s="5">
        <v>6.8447041789999998</v>
      </c>
      <c r="AA8" s="5">
        <v>15.01849824</v>
      </c>
      <c r="AB8" s="38">
        <v>516.04046289999997</v>
      </c>
      <c r="AC8" s="5">
        <v>19.312085669999998</v>
      </c>
      <c r="AD8" s="38">
        <v>2250.7615970000002</v>
      </c>
      <c r="AE8" s="5">
        <v>26.426588379999998</v>
      </c>
      <c r="AF8" s="5">
        <v>40.8028859</v>
      </c>
      <c r="AG8" s="41">
        <v>8.7600099999999995E-4</v>
      </c>
    </row>
    <row r="9" spans="1:33">
      <c r="A9" s="5" t="s">
        <v>27</v>
      </c>
      <c r="B9" s="5">
        <v>39.506</v>
      </c>
      <c r="C9" s="5">
        <v>13.327999999999999</v>
      </c>
      <c r="D9" s="5">
        <v>46.058</v>
      </c>
      <c r="E9" s="5">
        <v>0.161</v>
      </c>
      <c r="F9" s="5">
        <v>2.8000000000000001E-2</v>
      </c>
      <c r="G9" s="5">
        <v>0.02</v>
      </c>
      <c r="H9" s="5">
        <v>0.219</v>
      </c>
      <c r="I9" s="5">
        <v>4.1000000000000002E-2</v>
      </c>
      <c r="J9" s="5">
        <v>0.246</v>
      </c>
      <c r="K9" s="5">
        <v>1.9E-2</v>
      </c>
      <c r="L9" s="5">
        <f t="shared" si="2"/>
        <v>99.625999999999991</v>
      </c>
      <c r="M9" s="5">
        <f t="shared" si="0"/>
        <v>86.029801404507509</v>
      </c>
      <c r="N9" s="38">
        <f t="shared" si="3"/>
        <v>1270.3010348071498</v>
      </c>
      <c r="O9" s="38">
        <f t="shared" si="1"/>
        <v>1696.0614603890613</v>
      </c>
      <c r="P9" s="38">
        <v>30</v>
      </c>
      <c r="Q9" s="38">
        <f t="shared" si="4"/>
        <v>184641.89081225035</v>
      </c>
      <c r="R9" s="38">
        <f t="shared" si="5"/>
        <v>100.55315810121617</v>
      </c>
      <c r="S9" s="38">
        <f t="shared" si="6"/>
        <v>191.57681426409633</v>
      </c>
      <c r="T9" s="38">
        <f t="shared" si="7"/>
        <v>103596.25835189308</v>
      </c>
      <c r="U9" s="38">
        <f t="shared" si="8"/>
        <v>1696.0614603890613</v>
      </c>
      <c r="V9" s="38">
        <f t="shared" si="9"/>
        <v>277719.45409429283</v>
      </c>
      <c r="W9" s="38">
        <f t="shared" si="10"/>
        <v>1758.1204750526056</v>
      </c>
      <c r="X9" s="38">
        <f t="shared" si="11"/>
        <v>1265.1077788191192</v>
      </c>
      <c r="Y9" s="38">
        <v>2003.9479329999999</v>
      </c>
      <c r="Z9" s="5">
        <v>6.8447041789999998</v>
      </c>
      <c r="AA9" s="5">
        <v>15.01849824</v>
      </c>
      <c r="AB9" s="38">
        <v>516.04046289999997</v>
      </c>
      <c r="AC9" s="5">
        <v>19.312085669999998</v>
      </c>
      <c r="AD9" s="38">
        <v>2250.7615970000002</v>
      </c>
      <c r="AE9" s="5">
        <v>26.426588379999998</v>
      </c>
      <c r="AF9" s="5">
        <v>40.8028859</v>
      </c>
      <c r="AG9" s="41">
        <v>8.7600099999999995E-4</v>
      </c>
    </row>
    <row r="10" spans="1:33">
      <c r="A10" s="5" t="s">
        <v>26</v>
      </c>
      <c r="B10" s="5">
        <v>39.789000000000001</v>
      </c>
      <c r="C10" s="5">
        <v>13.33</v>
      </c>
      <c r="D10" s="5">
        <v>46.316000000000003</v>
      </c>
      <c r="E10" s="5">
        <v>0.16500000000000001</v>
      </c>
      <c r="F10" s="5">
        <v>2.5000000000000001E-2</v>
      </c>
      <c r="G10" s="5">
        <v>1.7000000000000001E-2</v>
      </c>
      <c r="H10" s="5">
        <v>0.214</v>
      </c>
      <c r="I10" s="5">
        <v>3.9E-2</v>
      </c>
      <c r="J10" s="5">
        <v>0.25700000000000001</v>
      </c>
      <c r="K10" s="5">
        <v>1.9E-2</v>
      </c>
      <c r="L10" s="5">
        <f t="shared" si="2"/>
        <v>100.17100000000002</v>
      </c>
      <c r="M10" s="5">
        <f t="shared" si="0"/>
        <v>86.095005725602306</v>
      </c>
      <c r="N10" s="38">
        <f t="shared" si="3"/>
        <v>1301.8613089638491</v>
      </c>
      <c r="O10" s="38">
        <f t="shared" si="1"/>
        <v>1657.3385959966167</v>
      </c>
      <c r="P10" s="38">
        <v>35</v>
      </c>
      <c r="Q10" s="38">
        <f t="shared" si="4"/>
        <v>185964.56724367512</v>
      </c>
      <c r="R10" s="38">
        <f t="shared" si="5"/>
        <v>100.55315810121617</v>
      </c>
      <c r="S10" s="38">
        <f t="shared" si="6"/>
        <v>171.05072702151458</v>
      </c>
      <c r="T10" s="38">
        <f t="shared" si="7"/>
        <v>103611.80400890869</v>
      </c>
      <c r="U10" s="38">
        <f t="shared" si="8"/>
        <v>1657.3385959966167</v>
      </c>
      <c r="V10" s="38">
        <f t="shared" si="9"/>
        <v>279275.13647642679</v>
      </c>
      <c r="W10" s="38">
        <f t="shared" si="10"/>
        <v>1836.7356182460148</v>
      </c>
      <c r="X10" s="38">
        <f t="shared" si="11"/>
        <v>1296.5390279823271</v>
      </c>
      <c r="Y10" s="38">
        <v>2003.9479329999999</v>
      </c>
      <c r="Z10" s="5">
        <v>6.8447041789999998</v>
      </c>
      <c r="AA10" s="5">
        <v>15.01849824</v>
      </c>
      <c r="AB10" s="38">
        <v>516.04046289999997</v>
      </c>
      <c r="AC10" s="5">
        <v>19.312085669999998</v>
      </c>
      <c r="AD10" s="38">
        <v>2250.7615970000002</v>
      </c>
      <c r="AE10" s="5">
        <v>26.426588379999998</v>
      </c>
      <c r="AF10" s="5">
        <v>40.8028859</v>
      </c>
      <c r="AG10" s="41">
        <v>8.7600099999999995E-4</v>
      </c>
    </row>
    <row r="11" spans="1:33">
      <c r="A11" s="5" t="s">
        <v>25</v>
      </c>
      <c r="B11" s="5">
        <v>39.625999999999998</v>
      </c>
      <c r="C11" s="5">
        <v>13.409000000000001</v>
      </c>
      <c r="D11" s="5">
        <v>46.232999999999997</v>
      </c>
      <c r="E11" s="5">
        <v>0.16200000000000001</v>
      </c>
      <c r="F11" s="5">
        <v>2.5000000000000001E-2</v>
      </c>
      <c r="G11" s="5">
        <v>2.5999999999999999E-2</v>
      </c>
      <c r="H11" s="5">
        <v>0.21099999999999999</v>
      </c>
      <c r="I11" s="5">
        <v>0.04</v>
      </c>
      <c r="J11" s="5">
        <v>0.25600000000000001</v>
      </c>
      <c r="K11" s="5">
        <v>1.9E-2</v>
      </c>
      <c r="L11" s="5">
        <f t="shared" si="2"/>
        <v>100.00700000000002</v>
      </c>
      <c r="M11" s="5">
        <f t="shared" si="0"/>
        <v>86.002536968407327</v>
      </c>
      <c r="N11" s="38">
        <f t="shared" si="3"/>
        <v>1278.1911033463246</v>
      </c>
      <c r="O11" s="38">
        <f t="shared" si="1"/>
        <v>1634.1048773611501</v>
      </c>
      <c r="P11" s="38">
        <v>40</v>
      </c>
      <c r="Q11" s="38">
        <f t="shared" si="4"/>
        <v>185202.7430093209</v>
      </c>
      <c r="R11" s="38">
        <f t="shared" si="5"/>
        <v>100.55315810121617</v>
      </c>
      <c r="S11" s="38">
        <f t="shared" si="6"/>
        <v>171.05072702151458</v>
      </c>
      <c r="T11" s="38">
        <f t="shared" si="7"/>
        <v>104225.8574610245</v>
      </c>
      <c r="U11" s="38">
        <f t="shared" si="8"/>
        <v>1634.1048773611503</v>
      </c>
      <c r="V11" s="38">
        <f t="shared" si="9"/>
        <v>278774.66501240694</v>
      </c>
      <c r="W11" s="38">
        <f t="shared" si="10"/>
        <v>1829.588787046614</v>
      </c>
      <c r="X11" s="38">
        <f t="shared" si="11"/>
        <v>1272.965591109921</v>
      </c>
      <c r="Y11" s="38">
        <v>2003.9479329999999</v>
      </c>
      <c r="Z11" s="5">
        <v>6.8447041789999998</v>
      </c>
      <c r="AA11" s="5">
        <v>15.01849824</v>
      </c>
      <c r="AB11" s="38">
        <v>516.04046289999997</v>
      </c>
      <c r="AC11" s="5">
        <v>19.312085669999998</v>
      </c>
      <c r="AD11" s="38">
        <v>2250.7615970000002</v>
      </c>
      <c r="AE11" s="5">
        <v>26.426588379999998</v>
      </c>
      <c r="AF11" s="5">
        <v>40.8028859</v>
      </c>
      <c r="AG11" s="41">
        <v>8.7600099999999995E-4</v>
      </c>
    </row>
    <row r="12" spans="1:33">
      <c r="A12" s="5" t="s">
        <v>24</v>
      </c>
      <c r="B12" s="5">
        <v>39.43</v>
      </c>
      <c r="C12" s="5">
        <v>13.225</v>
      </c>
      <c r="D12" s="5">
        <v>46.072000000000003</v>
      </c>
      <c r="E12" s="5">
        <v>0.16300000000000001</v>
      </c>
      <c r="F12" s="5">
        <v>2.7E-2</v>
      </c>
      <c r="G12" s="5">
        <v>1.7000000000000001E-2</v>
      </c>
      <c r="H12" s="5">
        <v>0.20599999999999999</v>
      </c>
      <c r="I12" s="5">
        <v>3.7999999999999999E-2</v>
      </c>
      <c r="J12" s="5">
        <v>0.25600000000000001</v>
      </c>
      <c r="K12" s="5">
        <v>2.1000000000000001E-2</v>
      </c>
      <c r="L12" s="5">
        <f t="shared" si="2"/>
        <v>99.454999999999998</v>
      </c>
      <c r="M12" s="5">
        <f t="shared" si="0"/>
        <v>86.126413982736381</v>
      </c>
      <c r="N12" s="38">
        <f t="shared" si="3"/>
        <v>1286.0811718854993</v>
      </c>
      <c r="O12" s="38">
        <f t="shared" si="1"/>
        <v>1595.382012968706</v>
      </c>
      <c r="P12" s="38">
        <v>45</v>
      </c>
      <c r="Q12" s="38">
        <f t="shared" si="4"/>
        <v>184286.6844207723</v>
      </c>
      <c r="R12" s="38">
        <f t="shared" si="5"/>
        <v>111.13770105923892</v>
      </c>
      <c r="S12" s="38">
        <f t="shared" si="6"/>
        <v>184.73478518323572</v>
      </c>
      <c r="T12" s="38">
        <f t="shared" si="7"/>
        <v>102795.6570155902</v>
      </c>
      <c r="U12" s="38">
        <f t="shared" si="8"/>
        <v>1595.382012968706</v>
      </c>
      <c r="V12" s="38">
        <f t="shared" si="9"/>
        <v>277803.87096774194</v>
      </c>
      <c r="W12" s="38">
        <f t="shared" si="10"/>
        <v>1829.588787046614</v>
      </c>
      <c r="X12" s="38">
        <f t="shared" si="11"/>
        <v>1280.823403400723</v>
      </c>
      <c r="Y12" s="38">
        <v>2003.9479329999999</v>
      </c>
      <c r="Z12" s="5">
        <v>6.8447041789999998</v>
      </c>
      <c r="AA12" s="5">
        <v>15.01849824</v>
      </c>
      <c r="AB12" s="38">
        <v>516.04046289999997</v>
      </c>
      <c r="AC12" s="5">
        <v>19.312085669999998</v>
      </c>
      <c r="AD12" s="38">
        <v>2250.7615970000002</v>
      </c>
      <c r="AE12" s="5">
        <v>26.426588379999998</v>
      </c>
      <c r="AF12" s="5">
        <v>40.8028859</v>
      </c>
      <c r="AG12" s="41">
        <v>8.7600099999999995E-4</v>
      </c>
    </row>
    <row r="13" spans="1:33">
      <c r="A13" s="5" t="s">
        <v>23</v>
      </c>
      <c r="B13" s="5">
        <v>39.881999999999998</v>
      </c>
      <c r="C13" s="5">
        <v>12.856999999999999</v>
      </c>
      <c r="D13" s="5">
        <v>46.311</v>
      </c>
      <c r="E13" s="5">
        <v>0.16700000000000001</v>
      </c>
      <c r="F13" s="5">
        <v>2.5999999999999999E-2</v>
      </c>
      <c r="G13" s="5">
        <v>5.7000000000000002E-2</v>
      </c>
      <c r="H13" s="5">
        <v>0.20499999999999999</v>
      </c>
      <c r="I13" s="5">
        <v>4.1000000000000002E-2</v>
      </c>
      <c r="J13" s="5">
        <v>0.25600000000000001</v>
      </c>
      <c r="K13" s="5">
        <v>1.9E-2</v>
      </c>
      <c r="L13" s="5">
        <f t="shared" si="2"/>
        <v>99.820999999999998</v>
      </c>
      <c r="M13" s="5">
        <f t="shared" si="0"/>
        <v>86.520648408011226</v>
      </c>
      <c r="N13" s="38">
        <f t="shared" si="3"/>
        <v>1317.6414460421988</v>
      </c>
      <c r="O13" s="38">
        <f t="shared" si="1"/>
        <v>1587.6374400902171</v>
      </c>
      <c r="P13" s="38">
        <v>50</v>
      </c>
      <c r="Q13" s="38">
        <f t="shared" si="4"/>
        <v>186399.22769640479</v>
      </c>
      <c r="R13" s="38">
        <f t="shared" si="5"/>
        <v>100.55315810121617</v>
      </c>
      <c r="S13" s="38">
        <f t="shared" si="6"/>
        <v>177.89275610237513</v>
      </c>
      <c r="T13" s="38">
        <f t="shared" si="7"/>
        <v>99935.256124721593</v>
      </c>
      <c r="U13" s="38">
        <f t="shared" si="8"/>
        <v>1587.6374400902171</v>
      </c>
      <c r="V13" s="38">
        <f t="shared" si="9"/>
        <v>279244.98759305215</v>
      </c>
      <c r="W13" s="38">
        <f t="shared" si="10"/>
        <v>1829.588787046614</v>
      </c>
      <c r="X13" s="38">
        <f t="shared" si="11"/>
        <v>1312.2546525639309</v>
      </c>
      <c r="Y13" s="38">
        <v>2003.9479329999999</v>
      </c>
      <c r="Z13" s="5">
        <v>6.8447041789999998</v>
      </c>
      <c r="AA13" s="5">
        <v>15.01849824</v>
      </c>
      <c r="AB13" s="38">
        <v>516.04046289999997</v>
      </c>
      <c r="AC13" s="5">
        <v>19.312085669999998</v>
      </c>
      <c r="AD13" s="38">
        <v>2250.7615970000002</v>
      </c>
      <c r="AE13" s="5">
        <v>26.426588379999998</v>
      </c>
      <c r="AF13" s="5">
        <v>40.8028859</v>
      </c>
      <c r="AG13" s="41">
        <v>8.7600099999999995E-4</v>
      </c>
    </row>
    <row r="14" spans="1:33">
      <c r="A14" s="5" t="s">
        <v>22</v>
      </c>
      <c r="B14" s="5">
        <v>39.591999999999999</v>
      </c>
      <c r="C14" s="5">
        <v>12.752000000000001</v>
      </c>
      <c r="D14" s="5">
        <v>46.713999999999999</v>
      </c>
      <c r="E14" s="5">
        <v>0.158</v>
      </c>
      <c r="F14" s="5">
        <v>0.03</v>
      </c>
      <c r="G14" s="5">
        <v>1E-3</v>
      </c>
      <c r="H14" s="5">
        <v>0.20100000000000001</v>
      </c>
      <c r="I14" s="5">
        <v>4.2000000000000003E-2</v>
      </c>
      <c r="J14" s="5">
        <v>0.245</v>
      </c>
      <c r="K14" s="5">
        <v>1.7999999999999999E-2</v>
      </c>
      <c r="L14" s="5">
        <f t="shared" si="2"/>
        <v>99.753</v>
      </c>
      <c r="M14" s="5">
        <f t="shared" si="0"/>
        <v>86.716122849709294</v>
      </c>
      <c r="N14" s="38">
        <f t="shared" si="3"/>
        <v>1246.630829189625</v>
      </c>
      <c r="O14" s="38">
        <f t="shared" si="1"/>
        <v>1556.6591485762619</v>
      </c>
      <c r="P14" s="38">
        <v>55</v>
      </c>
      <c r="Q14" s="38">
        <f t="shared" si="4"/>
        <v>185043.83488681758</v>
      </c>
      <c r="R14" s="38">
        <f t="shared" si="5"/>
        <v>95.260886622204779</v>
      </c>
      <c r="S14" s="38">
        <f t="shared" si="6"/>
        <v>205.26087242581747</v>
      </c>
      <c r="T14" s="38">
        <f t="shared" si="7"/>
        <v>99119.109131403122</v>
      </c>
      <c r="U14" s="38">
        <f t="shared" si="8"/>
        <v>1556.6591485762617</v>
      </c>
      <c r="V14" s="38">
        <f t="shared" si="9"/>
        <v>281674.98759305215</v>
      </c>
      <c r="W14" s="38">
        <f t="shared" si="10"/>
        <v>1750.9736438532045</v>
      </c>
      <c r="X14" s="38">
        <f t="shared" si="11"/>
        <v>1241.5343419467131</v>
      </c>
      <c r="Y14" s="38">
        <v>2003.9479329999999</v>
      </c>
      <c r="Z14" s="5">
        <v>6.8447041789999998</v>
      </c>
      <c r="AA14" s="5">
        <v>15.01849824</v>
      </c>
      <c r="AB14" s="38">
        <v>516.04046289999997</v>
      </c>
      <c r="AC14" s="5">
        <v>19.312085669999998</v>
      </c>
      <c r="AD14" s="38">
        <v>2250.7615970000002</v>
      </c>
      <c r="AE14" s="5">
        <v>26.426588379999998</v>
      </c>
      <c r="AF14" s="5">
        <v>40.8028859</v>
      </c>
      <c r="AG14" s="41">
        <v>8.7600099999999995E-4</v>
      </c>
    </row>
    <row r="15" spans="1:33">
      <c r="A15" s="5" t="s">
        <v>21</v>
      </c>
      <c r="B15" s="5">
        <v>39.756</v>
      </c>
      <c r="C15" s="5">
        <v>12.528</v>
      </c>
      <c r="D15" s="5">
        <v>47.155999999999999</v>
      </c>
      <c r="E15" s="5">
        <v>0.153</v>
      </c>
      <c r="F15" s="5">
        <v>2.5000000000000001E-2</v>
      </c>
      <c r="G15" s="5">
        <v>0.152</v>
      </c>
      <c r="H15" s="5">
        <v>0.20100000000000001</v>
      </c>
      <c r="I15" s="5">
        <v>4.4999999999999998E-2</v>
      </c>
      <c r="J15" s="5">
        <v>0.25</v>
      </c>
      <c r="K15" s="5">
        <v>1.9E-2</v>
      </c>
      <c r="L15" s="5">
        <f t="shared" si="2"/>
        <v>100.28500000000001</v>
      </c>
      <c r="M15" s="5">
        <f t="shared" si="0"/>
        <v>87.025644722734015</v>
      </c>
      <c r="N15" s="38">
        <f t="shared" si="3"/>
        <v>1207.1804864937508</v>
      </c>
      <c r="O15" s="38">
        <f t="shared" si="1"/>
        <v>1556.6591485762619</v>
      </c>
      <c r="P15" s="38">
        <v>60</v>
      </c>
      <c r="Q15" s="38">
        <f t="shared" si="4"/>
        <v>185810.33288948072</v>
      </c>
      <c r="R15" s="38">
        <f t="shared" si="5"/>
        <v>100.55315810121617</v>
      </c>
      <c r="S15" s="38">
        <f t="shared" si="6"/>
        <v>171.05072702151458</v>
      </c>
      <c r="T15" s="38">
        <f t="shared" si="7"/>
        <v>97377.995545657017</v>
      </c>
      <c r="U15" s="38">
        <f t="shared" si="8"/>
        <v>1556.6591485762617</v>
      </c>
      <c r="V15" s="38">
        <f t="shared" si="9"/>
        <v>284340.1488833747</v>
      </c>
      <c r="W15" s="38">
        <f t="shared" si="10"/>
        <v>1786.7077998502089</v>
      </c>
      <c r="X15" s="38">
        <f t="shared" si="11"/>
        <v>1202.2452804927032</v>
      </c>
      <c r="Y15" s="38">
        <v>2003.9479329999999</v>
      </c>
      <c r="Z15" s="5">
        <v>6.8447041789999998</v>
      </c>
      <c r="AA15" s="5">
        <v>15.01849824</v>
      </c>
      <c r="AB15" s="38">
        <v>516.04046289999997</v>
      </c>
      <c r="AC15" s="5">
        <v>19.312085669999998</v>
      </c>
      <c r="AD15" s="38">
        <v>2250.7615970000002</v>
      </c>
      <c r="AE15" s="5">
        <v>26.426588379999998</v>
      </c>
      <c r="AF15" s="5">
        <v>40.8028859</v>
      </c>
      <c r="AG15" s="41">
        <v>8.7600099999999995E-4</v>
      </c>
    </row>
    <row r="16" spans="1:33">
      <c r="A16" s="5" t="s">
        <v>20</v>
      </c>
      <c r="B16" s="5">
        <v>39.933</v>
      </c>
      <c r="C16" s="5">
        <v>12.127000000000001</v>
      </c>
      <c r="D16" s="5">
        <v>47.122</v>
      </c>
      <c r="E16" s="5">
        <v>0.16700000000000001</v>
      </c>
      <c r="F16" s="5">
        <v>2.7E-2</v>
      </c>
      <c r="G16" s="5">
        <v>1.7999999999999999E-2</v>
      </c>
      <c r="H16" s="5">
        <v>0.19400000000000001</v>
      </c>
      <c r="I16" s="5">
        <v>3.9E-2</v>
      </c>
      <c r="J16" s="5">
        <v>0.23599999999999999</v>
      </c>
      <c r="K16" s="5">
        <v>2.1999999999999999E-2</v>
      </c>
      <c r="L16" s="5">
        <f t="shared" si="2"/>
        <v>99.885000000000019</v>
      </c>
      <c r="M16" s="5">
        <f t="shared" si="0"/>
        <v>87.380606866378926</v>
      </c>
      <c r="N16" s="38">
        <f t="shared" si="3"/>
        <v>1317.6414460421988</v>
      </c>
      <c r="O16" s="38">
        <f t="shared" si="1"/>
        <v>1502.4471384268395</v>
      </c>
      <c r="P16" s="38">
        <v>65</v>
      </c>
      <c r="Q16" s="38">
        <f t="shared" si="4"/>
        <v>186637.58988015979</v>
      </c>
      <c r="R16" s="38">
        <f t="shared" si="5"/>
        <v>116.4299725382503</v>
      </c>
      <c r="S16" s="38">
        <f t="shared" si="6"/>
        <v>184.73478518323572</v>
      </c>
      <c r="T16" s="38">
        <f t="shared" si="7"/>
        <v>94261.09131403119</v>
      </c>
      <c r="U16" s="38">
        <f t="shared" si="8"/>
        <v>1502.4471384268397</v>
      </c>
      <c r="V16" s="38">
        <f t="shared" si="9"/>
        <v>284135.13647642679</v>
      </c>
      <c r="W16" s="38">
        <f t="shared" si="10"/>
        <v>1686.6521630585969</v>
      </c>
      <c r="X16" s="38">
        <f t="shared" si="11"/>
        <v>1312.2546525639309</v>
      </c>
      <c r="Y16" s="38">
        <v>2003.9479329999999</v>
      </c>
      <c r="Z16" s="5">
        <v>6.8447041789999998</v>
      </c>
      <c r="AA16" s="5">
        <v>15.01849824</v>
      </c>
      <c r="AB16" s="38">
        <v>516.04046289999997</v>
      </c>
      <c r="AC16" s="5">
        <v>19.312085669999998</v>
      </c>
      <c r="AD16" s="38">
        <v>2250.7615970000002</v>
      </c>
      <c r="AE16" s="5">
        <v>26.426588379999998</v>
      </c>
      <c r="AF16" s="5">
        <v>40.8028859</v>
      </c>
      <c r="AG16" s="41">
        <v>8.7600099999999995E-4</v>
      </c>
    </row>
    <row r="17" spans="1:33">
      <c r="A17" s="5" t="s">
        <v>19</v>
      </c>
      <c r="B17" s="5">
        <v>40.067</v>
      </c>
      <c r="C17" s="5">
        <v>11.701000000000001</v>
      </c>
      <c r="D17" s="5">
        <v>47.508000000000003</v>
      </c>
      <c r="E17" s="5">
        <v>0.16600000000000001</v>
      </c>
      <c r="F17" s="5">
        <v>3.3000000000000002E-2</v>
      </c>
      <c r="G17" s="5">
        <v>1.7999999999999999E-2</v>
      </c>
      <c r="H17" s="5">
        <v>0.19</v>
      </c>
      <c r="I17" s="5">
        <v>0.04</v>
      </c>
      <c r="J17" s="5">
        <v>0.23599999999999999</v>
      </c>
      <c r="K17" s="5">
        <v>0.02</v>
      </c>
      <c r="L17" s="5">
        <f t="shared" si="2"/>
        <v>99.979000000000013</v>
      </c>
      <c r="M17" s="5">
        <f t="shared" si="0"/>
        <v>87.856991228111625</v>
      </c>
      <c r="N17" s="38">
        <f t="shared" si="3"/>
        <v>1309.7513775030238</v>
      </c>
      <c r="O17" s="38">
        <f t="shared" si="1"/>
        <v>1471.4688469128841</v>
      </c>
      <c r="P17" s="38">
        <v>70</v>
      </c>
      <c r="Q17" s="38">
        <f t="shared" si="4"/>
        <v>187263.87483355525</v>
      </c>
      <c r="R17" s="38">
        <f t="shared" si="5"/>
        <v>105.84542958022755</v>
      </c>
      <c r="S17" s="38">
        <f t="shared" si="6"/>
        <v>225.78695966839922</v>
      </c>
      <c r="T17" s="38">
        <f t="shared" si="7"/>
        <v>90949.866369710464</v>
      </c>
      <c r="U17" s="38">
        <f t="shared" si="8"/>
        <v>1471.4688469128841</v>
      </c>
      <c r="V17" s="38">
        <f t="shared" si="9"/>
        <v>286462.6302729529</v>
      </c>
      <c r="W17" s="38">
        <f t="shared" si="10"/>
        <v>1686.6521630585969</v>
      </c>
      <c r="X17" s="38">
        <f t="shared" si="11"/>
        <v>1304.3968402731291</v>
      </c>
      <c r="Y17" s="38">
        <v>2003.9479329999999</v>
      </c>
      <c r="Z17" s="5">
        <v>6.8447041789999998</v>
      </c>
      <c r="AA17" s="5">
        <v>15.01849824</v>
      </c>
      <c r="AB17" s="38">
        <v>516.04046289999997</v>
      </c>
      <c r="AC17" s="5">
        <v>19.312085669999998</v>
      </c>
      <c r="AD17" s="38">
        <v>2250.7615970000002</v>
      </c>
      <c r="AE17" s="5">
        <v>26.426588379999998</v>
      </c>
      <c r="AF17" s="5">
        <v>40.8028859</v>
      </c>
      <c r="AG17" s="41">
        <v>8.7600099999999995E-4</v>
      </c>
    </row>
    <row r="18" spans="1:33">
      <c r="A18" s="5" t="s">
        <v>18</v>
      </c>
      <c r="B18" s="5">
        <v>40.110999999999997</v>
      </c>
      <c r="C18" s="5">
        <v>11.61</v>
      </c>
      <c r="D18" s="5">
        <v>47.670999999999999</v>
      </c>
      <c r="E18" s="5">
        <v>0.18</v>
      </c>
      <c r="F18" s="5">
        <v>3.4000000000000002E-2</v>
      </c>
      <c r="G18" s="5">
        <v>3.6999999999999998E-2</v>
      </c>
      <c r="H18" s="5">
        <v>0.184</v>
      </c>
      <c r="I18" s="5">
        <v>3.5999999999999997E-2</v>
      </c>
      <c r="J18" s="5">
        <v>0.22700000000000001</v>
      </c>
      <c r="K18" s="5">
        <v>2.5000000000000001E-2</v>
      </c>
      <c r="L18" s="5">
        <f t="shared" si="2"/>
        <v>100.11500000000002</v>
      </c>
      <c r="M18" s="5">
        <f t="shared" si="0"/>
        <v>87.976317788162262</v>
      </c>
      <c r="N18" s="38">
        <f t="shared" si="3"/>
        <v>1420.2123370514716</v>
      </c>
      <c r="O18" s="38">
        <f t="shared" si="1"/>
        <v>1425.0014096419509</v>
      </c>
      <c r="P18" s="38">
        <v>75</v>
      </c>
      <c r="Q18" s="38">
        <f t="shared" si="4"/>
        <v>187469.52063914778</v>
      </c>
      <c r="R18" s="38">
        <f t="shared" si="5"/>
        <v>132.30678697528444</v>
      </c>
      <c r="S18" s="38">
        <f t="shared" si="6"/>
        <v>232.62898874925983</v>
      </c>
      <c r="T18" s="38">
        <f t="shared" si="7"/>
        <v>90242.538975501113</v>
      </c>
      <c r="U18" s="38">
        <f t="shared" si="8"/>
        <v>1425.0014096419509</v>
      </c>
      <c r="V18" s="38">
        <f t="shared" si="9"/>
        <v>287445.48387096776</v>
      </c>
      <c r="W18" s="38">
        <f t="shared" si="10"/>
        <v>1622.3306822639895</v>
      </c>
      <c r="X18" s="38">
        <f t="shared" si="11"/>
        <v>1414.4062123443566</v>
      </c>
      <c r="Y18" s="38">
        <v>2003.9479329999999</v>
      </c>
      <c r="Z18" s="5">
        <v>6.8447041789999998</v>
      </c>
      <c r="AA18" s="5">
        <v>15.01849824</v>
      </c>
      <c r="AB18" s="38">
        <v>516.04046289999997</v>
      </c>
      <c r="AC18" s="5">
        <v>19.312085669999998</v>
      </c>
      <c r="AD18" s="38">
        <v>2250.7615970000002</v>
      </c>
      <c r="AE18" s="5">
        <v>26.426588379999998</v>
      </c>
      <c r="AF18" s="5">
        <v>40.8028859</v>
      </c>
      <c r="AG18" s="41">
        <v>8.7600099999999995E-4</v>
      </c>
    </row>
    <row r="19" spans="1:33">
      <c r="A19" s="5" t="s">
        <v>17</v>
      </c>
      <c r="B19" s="5">
        <v>40.131</v>
      </c>
      <c r="C19" s="5">
        <v>11.4</v>
      </c>
      <c r="D19" s="5">
        <v>47.615000000000002</v>
      </c>
      <c r="E19" s="5">
        <v>0.19500000000000001</v>
      </c>
      <c r="F19" s="5">
        <v>3.4000000000000002E-2</v>
      </c>
      <c r="G19" s="5">
        <v>8.3000000000000004E-2</v>
      </c>
      <c r="H19" s="5">
        <v>0.17899999999999999</v>
      </c>
      <c r="I19" s="5">
        <v>0.04</v>
      </c>
      <c r="J19" s="5">
        <v>0.219</v>
      </c>
      <c r="K19" s="5">
        <v>2.1999999999999999E-2</v>
      </c>
      <c r="L19" s="5">
        <f t="shared" si="2"/>
        <v>99.918000000000006</v>
      </c>
      <c r="M19" s="5">
        <f t="shared" si="0"/>
        <v>88.155800664852478</v>
      </c>
      <c r="N19" s="38">
        <f t="shared" si="3"/>
        <v>1538.5633651390945</v>
      </c>
      <c r="O19" s="38">
        <f t="shared" si="1"/>
        <v>1386.2785452495066</v>
      </c>
      <c r="P19" s="38">
        <v>80</v>
      </c>
      <c r="Q19" s="38">
        <f t="shared" si="4"/>
        <v>187562.99600532625</v>
      </c>
      <c r="R19" s="38">
        <f t="shared" si="5"/>
        <v>116.4299725382503</v>
      </c>
      <c r="S19" s="38">
        <f t="shared" si="6"/>
        <v>232.62898874925983</v>
      </c>
      <c r="T19" s="38">
        <f t="shared" si="7"/>
        <v>88610.244988864142</v>
      </c>
      <c r="U19" s="38">
        <f t="shared" si="8"/>
        <v>1386.2785452495066</v>
      </c>
      <c r="V19" s="38">
        <f t="shared" si="9"/>
        <v>287107.81637717126</v>
      </c>
      <c r="W19" s="38">
        <f t="shared" si="10"/>
        <v>1565.1560326687827</v>
      </c>
      <c r="X19" s="38">
        <f t="shared" si="11"/>
        <v>1532.2733967063864</v>
      </c>
      <c r="Y19" s="38">
        <v>2003.9479329999999</v>
      </c>
      <c r="Z19" s="5">
        <v>6.8447041789999998</v>
      </c>
      <c r="AA19" s="5">
        <v>15.01849824</v>
      </c>
      <c r="AB19" s="38">
        <v>516.04046289999997</v>
      </c>
      <c r="AC19" s="5">
        <v>19.312085669999998</v>
      </c>
      <c r="AD19" s="38">
        <v>2250.7615970000002</v>
      </c>
      <c r="AE19" s="5">
        <v>26.426588379999998</v>
      </c>
      <c r="AF19" s="5">
        <v>40.8028859</v>
      </c>
      <c r="AG19" s="41">
        <v>8.7600099999999995E-4</v>
      </c>
    </row>
    <row r="20" spans="1:33">
      <c r="A20" s="5" t="s">
        <v>16</v>
      </c>
      <c r="B20" s="5">
        <v>40.524000000000001</v>
      </c>
      <c r="C20" s="5">
        <v>11.163</v>
      </c>
      <c r="D20" s="5">
        <v>48.405999999999999</v>
      </c>
      <c r="E20" s="5">
        <v>0.21299999999999999</v>
      </c>
      <c r="F20" s="5">
        <v>3.6999999999999998E-2</v>
      </c>
      <c r="G20" s="5">
        <v>0.14499999999999999</v>
      </c>
      <c r="H20" s="5">
        <v>0.17100000000000001</v>
      </c>
      <c r="I20" s="5">
        <v>3.6999999999999998E-2</v>
      </c>
      <c r="J20" s="5">
        <v>0.20699999999999999</v>
      </c>
      <c r="K20" s="5">
        <v>1.7999999999999999E-2</v>
      </c>
      <c r="L20" s="5">
        <f t="shared" si="2"/>
        <v>100.92099999999999</v>
      </c>
      <c r="M20" s="5">
        <f t="shared" si="0"/>
        <v>88.541626491015307</v>
      </c>
      <c r="N20" s="38">
        <f t="shared" si="3"/>
        <v>1680.5845988442413</v>
      </c>
      <c r="O20" s="38">
        <f t="shared" si="1"/>
        <v>1324.3219622215959</v>
      </c>
      <c r="P20" s="38">
        <v>85</v>
      </c>
      <c r="Q20" s="38">
        <f t="shared" si="4"/>
        <v>189399.78695073238</v>
      </c>
      <c r="R20" s="38">
        <f t="shared" si="5"/>
        <v>95.260886622204779</v>
      </c>
      <c r="S20" s="38">
        <f t="shared" si="6"/>
        <v>253.15507599184156</v>
      </c>
      <c r="T20" s="38">
        <f t="shared" si="7"/>
        <v>86768.084632516708</v>
      </c>
      <c r="U20" s="38">
        <f t="shared" si="8"/>
        <v>1324.3219622215959</v>
      </c>
      <c r="V20" s="38">
        <f t="shared" si="9"/>
        <v>291877.36972704716</v>
      </c>
      <c r="W20" s="38">
        <f t="shared" si="10"/>
        <v>1479.3940582759728</v>
      </c>
      <c r="X20" s="38">
        <f t="shared" si="11"/>
        <v>1673.714017940822</v>
      </c>
      <c r="Y20" s="38">
        <v>2003.9479329999999</v>
      </c>
      <c r="Z20" s="5">
        <v>6.8447041789999998</v>
      </c>
      <c r="AA20" s="5">
        <v>15.01849824</v>
      </c>
      <c r="AB20" s="38">
        <v>516.04046289999997</v>
      </c>
      <c r="AC20" s="5">
        <v>19.312085669999998</v>
      </c>
      <c r="AD20" s="38">
        <v>2250.7615970000002</v>
      </c>
      <c r="AE20" s="5">
        <v>26.426588379999998</v>
      </c>
      <c r="AF20" s="5">
        <v>40.8028859</v>
      </c>
      <c r="AG20" s="41">
        <v>8.7600099999999995E-4</v>
      </c>
    </row>
    <row r="21" spans="1:33">
      <c r="A21" s="5" t="s">
        <v>15</v>
      </c>
      <c r="B21" s="5">
        <v>40.67</v>
      </c>
      <c r="C21" s="5">
        <v>10.657</v>
      </c>
      <c r="D21" s="5">
        <v>48.783000000000001</v>
      </c>
      <c r="E21" s="5">
        <v>0.23799999999999999</v>
      </c>
      <c r="F21" s="5">
        <v>0.04</v>
      </c>
      <c r="G21" s="5">
        <v>3.6999999999999998E-2</v>
      </c>
      <c r="H21" s="5">
        <v>0.17</v>
      </c>
      <c r="I21" s="5">
        <v>3.5000000000000003E-2</v>
      </c>
      <c r="J21" s="5">
        <v>0.20499999999999999</v>
      </c>
      <c r="K21" s="5">
        <v>2.4E-2</v>
      </c>
      <c r="L21" s="5">
        <f t="shared" si="2"/>
        <v>100.85900000000001</v>
      </c>
      <c r="M21" s="5">
        <f t="shared" si="0"/>
        <v>89.079601699299332</v>
      </c>
      <c r="N21" s="38">
        <f t="shared" si="3"/>
        <v>1877.8363123236124</v>
      </c>
      <c r="O21" s="38">
        <f t="shared" si="1"/>
        <v>1316.5773893431069</v>
      </c>
      <c r="P21" s="38">
        <v>90</v>
      </c>
      <c r="Q21" s="38">
        <f t="shared" si="4"/>
        <v>190082.15712383488</v>
      </c>
      <c r="R21" s="38">
        <f t="shared" si="5"/>
        <v>127.01451549627305</v>
      </c>
      <c r="S21" s="38">
        <f t="shared" si="6"/>
        <v>273.68116323442331</v>
      </c>
      <c r="T21" s="38">
        <f t="shared" si="7"/>
        <v>82835.03340757238</v>
      </c>
      <c r="U21" s="38">
        <f t="shared" si="8"/>
        <v>1316.5773893431069</v>
      </c>
      <c r="V21" s="38">
        <f t="shared" si="9"/>
        <v>294150.5955334988</v>
      </c>
      <c r="W21" s="38">
        <f t="shared" si="10"/>
        <v>1465.1003958771712</v>
      </c>
      <c r="X21" s="38">
        <f t="shared" si="11"/>
        <v>1870.1593252108714</v>
      </c>
      <c r="Y21" s="38">
        <v>2003.9479329999999</v>
      </c>
      <c r="Z21" s="5">
        <v>6.8447041789999998</v>
      </c>
      <c r="AA21" s="5">
        <v>15.01849824</v>
      </c>
      <c r="AB21" s="38">
        <v>516.04046289999997</v>
      </c>
      <c r="AC21" s="5">
        <v>19.312085669999998</v>
      </c>
      <c r="AD21" s="38">
        <v>2250.7615970000002</v>
      </c>
      <c r="AE21" s="5">
        <v>26.426588379999998</v>
      </c>
      <c r="AF21" s="5">
        <v>40.8028859</v>
      </c>
      <c r="AG21" s="41">
        <v>8.7600099999999995E-4</v>
      </c>
    </row>
    <row r="22" spans="1:33">
      <c r="A22" s="5" t="s">
        <v>14</v>
      </c>
      <c r="B22" s="5">
        <v>40.170999999999999</v>
      </c>
      <c r="C22" s="5">
        <v>10.422000000000001</v>
      </c>
      <c r="D22" s="5">
        <v>48.57</v>
      </c>
      <c r="E22" s="5">
        <v>0.26300000000000001</v>
      </c>
      <c r="F22" s="5">
        <v>4.7E-2</v>
      </c>
      <c r="G22" s="5">
        <v>0.03</v>
      </c>
      <c r="H22" s="5">
        <v>0.159</v>
      </c>
      <c r="I22" s="5">
        <v>2.9000000000000001E-2</v>
      </c>
      <c r="J22" s="5">
        <v>0.191</v>
      </c>
      <c r="K22" s="5">
        <v>2.3E-2</v>
      </c>
      <c r="L22" s="5">
        <f t="shared" si="2"/>
        <v>99.905000000000015</v>
      </c>
      <c r="M22" s="5">
        <f t="shared" si="0"/>
        <v>89.252728551946731</v>
      </c>
      <c r="N22" s="38">
        <f t="shared" si="3"/>
        <v>2075.0880258029838</v>
      </c>
      <c r="O22" s="38">
        <f t="shared" si="1"/>
        <v>1231.3870876797293</v>
      </c>
      <c r="P22" s="38">
        <v>95</v>
      </c>
      <c r="Q22" s="38">
        <f t="shared" si="4"/>
        <v>187749.94673768312</v>
      </c>
      <c r="R22" s="38">
        <f t="shared" si="5"/>
        <v>121.72224401726167</v>
      </c>
      <c r="S22" s="38">
        <f t="shared" si="6"/>
        <v>321.57536680044734</v>
      </c>
      <c r="T22" s="38">
        <f t="shared" si="7"/>
        <v>81008.418708240541</v>
      </c>
      <c r="U22" s="38">
        <f t="shared" si="8"/>
        <v>1231.3870876797296</v>
      </c>
      <c r="V22" s="38">
        <f t="shared" si="9"/>
        <v>292866.25310173701</v>
      </c>
      <c r="W22" s="38">
        <f t="shared" si="10"/>
        <v>1365.0447590855595</v>
      </c>
      <c r="X22" s="38">
        <f t="shared" si="11"/>
        <v>2066.6046324809213</v>
      </c>
      <c r="Y22" s="38">
        <v>2003.9479329999999</v>
      </c>
      <c r="Z22" s="5">
        <v>6.8447041789999998</v>
      </c>
      <c r="AA22" s="5">
        <v>15.01849824</v>
      </c>
      <c r="AB22" s="38">
        <v>516.04046289999997</v>
      </c>
      <c r="AC22" s="5">
        <v>19.312085669999998</v>
      </c>
      <c r="AD22" s="38">
        <v>2250.7615970000002</v>
      </c>
      <c r="AE22" s="5">
        <v>26.426588379999998</v>
      </c>
      <c r="AF22" s="5">
        <v>40.8028859</v>
      </c>
      <c r="AG22" s="41">
        <v>8.7600099999999995E-4</v>
      </c>
    </row>
    <row r="23" spans="1:33">
      <c r="A23" s="5" t="s">
        <v>13</v>
      </c>
      <c r="B23" s="5">
        <v>40.350999999999999</v>
      </c>
      <c r="C23" s="5">
        <v>9.9969999999999999</v>
      </c>
      <c r="D23" s="5">
        <v>48.99</v>
      </c>
      <c r="E23" s="5">
        <v>0.28399999999999997</v>
      </c>
      <c r="F23" s="5">
        <v>5.3999999999999999E-2</v>
      </c>
      <c r="G23" s="5">
        <v>0.02</v>
      </c>
      <c r="H23" s="5">
        <v>0.157</v>
      </c>
      <c r="I23" s="5">
        <v>3.5000000000000003E-2</v>
      </c>
      <c r="J23" s="5">
        <v>0.189</v>
      </c>
      <c r="K23" s="5">
        <v>2.4E-2</v>
      </c>
      <c r="L23" s="5">
        <f t="shared" si="2"/>
        <v>100.10099999999998</v>
      </c>
      <c r="M23" s="5">
        <f t="shared" si="0"/>
        <v>89.725262374645567</v>
      </c>
      <c r="N23" s="38">
        <f t="shared" si="3"/>
        <v>2240.779465125655</v>
      </c>
      <c r="O23" s="38">
        <f t="shared" si="1"/>
        <v>1215.8979419227517</v>
      </c>
      <c r="P23" s="38">
        <v>100</v>
      </c>
      <c r="Q23" s="38">
        <f t="shared" si="4"/>
        <v>188591.22503328894</v>
      </c>
      <c r="R23" s="38">
        <f t="shared" si="5"/>
        <v>127.01451549627305</v>
      </c>
      <c r="S23" s="38">
        <f t="shared" si="6"/>
        <v>369.46957036647143</v>
      </c>
      <c r="T23" s="38">
        <f t="shared" si="7"/>
        <v>77704.966592427605</v>
      </c>
      <c r="U23" s="38">
        <f t="shared" si="8"/>
        <v>1215.8979419227517</v>
      </c>
      <c r="V23" s="38">
        <f t="shared" si="9"/>
        <v>295398.75930521096</v>
      </c>
      <c r="W23" s="38">
        <f t="shared" si="10"/>
        <v>1350.7510966867578</v>
      </c>
      <c r="X23" s="38">
        <f t="shared" si="11"/>
        <v>2231.6186905877626</v>
      </c>
      <c r="Y23" s="38">
        <v>2003.9479329999999</v>
      </c>
      <c r="Z23" s="5">
        <v>6.8447041789999998</v>
      </c>
      <c r="AA23" s="5">
        <v>15.01849824</v>
      </c>
      <c r="AB23" s="38">
        <v>516.04046289999997</v>
      </c>
      <c r="AC23" s="5">
        <v>19.312085669999998</v>
      </c>
      <c r="AD23" s="38">
        <v>2250.7615970000002</v>
      </c>
      <c r="AE23" s="5">
        <v>26.426588379999998</v>
      </c>
      <c r="AF23" s="5">
        <v>40.8028859</v>
      </c>
      <c r="AG23" s="41">
        <v>8.7600099999999995E-4</v>
      </c>
    </row>
    <row r="24" spans="1:33">
      <c r="A24" s="5" t="s">
        <v>12</v>
      </c>
      <c r="B24" s="5">
        <v>40.491999999999997</v>
      </c>
      <c r="C24" s="5">
        <v>9.7579999999999991</v>
      </c>
      <c r="D24" s="5">
        <v>49.176000000000002</v>
      </c>
      <c r="E24" s="5">
        <v>0.30199999999999999</v>
      </c>
      <c r="F24" s="5">
        <v>5.0999999999999997E-2</v>
      </c>
      <c r="G24" s="5">
        <v>3.9E-2</v>
      </c>
      <c r="H24" s="5">
        <v>0.151</v>
      </c>
      <c r="I24" s="5">
        <v>2.8000000000000001E-2</v>
      </c>
      <c r="J24" s="5">
        <v>0.186</v>
      </c>
      <c r="K24" s="5">
        <v>2.3E-2</v>
      </c>
      <c r="L24" s="5">
        <f t="shared" si="2"/>
        <v>100.20600000000002</v>
      </c>
      <c r="M24" s="5">
        <f t="shared" si="0"/>
        <v>89.980422835221589</v>
      </c>
      <c r="N24" s="38">
        <f t="shared" si="3"/>
        <v>2382.8006988308025</v>
      </c>
      <c r="O24" s="38">
        <f t="shared" si="1"/>
        <v>1169.4305046518184</v>
      </c>
      <c r="P24" s="38">
        <v>105</v>
      </c>
      <c r="Q24" s="38">
        <f t="shared" si="4"/>
        <v>189250.22636484687</v>
      </c>
      <c r="R24" s="38">
        <f t="shared" si="5"/>
        <v>121.72224401726167</v>
      </c>
      <c r="S24" s="38">
        <f t="shared" si="6"/>
        <v>348.94348312388968</v>
      </c>
      <c r="T24" s="38">
        <f t="shared" si="7"/>
        <v>75847.260579064576</v>
      </c>
      <c r="U24" s="38">
        <f t="shared" si="8"/>
        <v>1169.4305046518184</v>
      </c>
      <c r="V24" s="38">
        <f t="shared" si="9"/>
        <v>296520.2977667494</v>
      </c>
      <c r="W24" s="38">
        <f t="shared" si="10"/>
        <v>1329.3106030885554</v>
      </c>
      <c r="X24" s="38">
        <f t="shared" si="11"/>
        <v>2373.0593118221982</v>
      </c>
      <c r="Y24" s="38">
        <v>2003.9479329999999</v>
      </c>
      <c r="Z24" s="5">
        <v>6.8447041789999998</v>
      </c>
      <c r="AA24" s="5">
        <v>15.01849824</v>
      </c>
      <c r="AB24" s="38">
        <v>516.04046289999997</v>
      </c>
      <c r="AC24" s="5">
        <v>19.312085669999998</v>
      </c>
      <c r="AD24" s="38">
        <v>2250.7615970000002</v>
      </c>
      <c r="AE24" s="5">
        <v>26.426588379999998</v>
      </c>
      <c r="AF24" s="5">
        <v>40.8028859</v>
      </c>
      <c r="AG24" s="41">
        <v>8.7600099999999995E-4</v>
      </c>
    </row>
    <row r="25" spans="1:33">
      <c r="A25" s="5" t="s">
        <v>11</v>
      </c>
      <c r="B25" s="5">
        <v>40.654000000000003</v>
      </c>
      <c r="C25" s="5">
        <v>9.41</v>
      </c>
      <c r="D25" s="5">
        <v>49.454999999999998</v>
      </c>
      <c r="E25" s="5">
        <v>0.309</v>
      </c>
      <c r="F25" s="5">
        <v>5.8999999999999997E-2</v>
      </c>
      <c r="G25" s="5">
        <v>3.7999999999999999E-2</v>
      </c>
      <c r="H25" s="5">
        <v>0.14199999999999999</v>
      </c>
      <c r="I25" s="5">
        <v>2.8000000000000001E-2</v>
      </c>
      <c r="J25" s="5">
        <v>0.186</v>
      </c>
      <c r="K25" s="6">
        <v>4.7E-2</v>
      </c>
      <c r="L25" s="5">
        <f t="shared" si="2"/>
        <v>100.328</v>
      </c>
      <c r="M25" s="5">
        <f t="shared" si="0"/>
        <v>90.352529008973221</v>
      </c>
      <c r="N25" s="38">
        <f t="shared" si="3"/>
        <v>2438.0311786050261</v>
      </c>
      <c r="O25" s="38">
        <f t="shared" si="1"/>
        <v>1099.7293487454185</v>
      </c>
      <c r="P25" s="38">
        <v>110</v>
      </c>
      <c r="Q25" s="38">
        <f t="shared" si="4"/>
        <v>190007.37683089217</v>
      </c>
      <c r="R25" s="38">
        <f t="shared" si="5"/>
        <v>248.73675951353474</v>
      </c>
      <c r="S25" s="38">
        <f t="shared" si="6"/>
        <v>403.67971577077435</v>
      </c>
      <c r="T25" s="38">
        <f t="shared" si="7"/>
        <v>73142.316258351886</v>
      </c>
      <c r="U25" s="38">
        <f t="shared" si="8"/>
        <v>1099.7293487454185</v>
      </c>
      <c r="V25" s="38">
        <f t="shared" si="9"/>
        <v>298202.60545905709</v>
      </c>
      <c r="W25" s="38">
        <f t="shared" si="10"/>
        <v>1329.3106030885554</v>
      </c>
      <c r="X25" s="38">
        <f t="shared" si="11"/>
        <v>2428.0639978578124</v>
      </c>
      <c r="Y25" s="38">
        <v>2003.9479329999999</v>
      </c>
      <c r="Z25" s="5">
        <v>6.8447041789999998</v>
      </c>
      <c r="AA25" s="5">
        <v>15.01849824</v>
      </c>
      <c r="AB25" s="38">
        <v>516.04046289999997</v>
      </c>
      <c r="AC25" s="5">
        <v>19.312085669999998</v>
      </c>
      <c r="AD25" s="38">
        <v>2250.7615970000002</v>
      </c>
      <c r="AE25" s="5">
        <v>26.426588379999998</v>
      </c>
      <c r="AF25" s="5">
        <v>40.8028859</v>
      </c>
      <c r="AG25" s="41">
        <v>8.7600099999999995E-4</v>
      </c>
    </row>
    <row r="26" spans="1:33">
      <c r="A26" s="5" t="s">
        <v>10</v>
      </c>
      <c r="B26" s="5">
        <v>40.027000000000001</v>
      </c>
      <c r="C26" s="5">
        <v>8.6419999999999995</v>
      </c>
      <c r="D26" s="5">
        <v>49.122999999999998</v>
      </c>
      <c r="E26" s="5">
        <v>0.317</v>
      </c>
      <c r="F26" s="5">
        <v>5.1999999999999998E-2</v>
      </c>
      <c r="G26" s="5">
        <v>3.1E-2</v>
      </c>
      <c r="H26" s="5">
        <v>0.14099999999999999</v>
      </c>
      <c r="I26" s="5">
        <v>0.03</v>
      </c>
      <c r="J26" s="5">
        <v>0.18</v>
      </c>
      <c r="K26" s="5">
        <v>2.4E-2</v>
      </c>
      <c r="L26" s="5">
        <f t="shared" si="2"/>
        <v>98.567000000000021</v>
      </c>
      <c r="M26" s="5">
        <f t="shared" si="0"/>
        <v>91.014660622075368</v>
      </c>
      <c r="N26" s="38">
        <f t="shared" si="3"/>
        <v>2501.1517269184251</v>
      </c>
      <c r="O26" s="38">
        <f t="shared" si="1"/>
        <v>1091.9847758669296</v>
      </c>
      <c r="P26" s="38">
        <v>115</v>
      </c>
      <c r="Q26" s="38">
        <f t="shared" si="4"/>
        <v>187076.92410119841</v>
      </c>
      <c r="R26" s="38">
        <f t="shared" si="5"/>
        <v>127.01451549627305</v>
      </c>
      <c r="S26" s="38">
        <f t="shared" si="6"/>
        <v>355.78551220475026</v>
      </c>
      <c r="T26" s="38">
        <f t="shared" si="7"/>
        <v>67172.783964365255</v>
      </c>
      <c r="U26" s="38">
        <f t="shared" si="8"/>
        <v>1091.9847758669298</v>
      </c>
      <c r="V26" s="38">
        <f t="shared" si="9"/>
        <v>296200.71960297768</v>
      </c>
      <c r="W26" s="38">
        <f t="shared" si="10"/>
        <v>1286.4296158921502</v>
      </c>
      <c r="X26" s="38">
        <f t="shared" si="11"/>
        <v>2490.9264961842282</v>
      </c>
      <c r="Y26" s="38">
        <v>2003.9479329999999</v>
      </c>
      <c r="Z26" s="5">
        <v>6.8447041789999998</v>
      </c>
      <c r="AA26" s="5">
        <v>15.01849824</v>
      </c>
      <c r="AB26" s="38">
        <v>516.04046289999997</v>
      </c>
      <c r="AC26" s="5">
        <v>19.312085669999998</v>
      </c>
      <c r="AD26" s="38">
        <v>2250.7615970000002</v>
      </c>
      <c r="AE26" s="5">
        <v>26.426588379999998</v>
      </c>
      <c r="AF26" s="5">
        <v>40.8028859</v>
      </c>
      <c r="AG26" s="41">
        <v>8.7600099999999995E-4</v>
      </c>
    </row>
    <row r="27" spans="1:33">
      <c r="A27" s="5" t="s">
        <v>9</v>
      </c>
      <c r="B27" s="5">
        <v>40.281999999999996</v>
      </c>
      <c r="C27" s="5">
        <v>7.9249999999999998</v>
      </c>
      <c r="D27" s="5">
        <v>50.075000000000003</v>
      </c>
      <c r="E27" s="5">
        <v>0.30199999999999999</v>
      </c>
      <c r="F27" s="5">
        <v>5.6000000000000001E-2</v>
      </c>
      <c r="G27" s="5">
        <v>8.1000000000000003E-2</v>
      </c>
      <c r="H27" s="5">
        <v>0.13900000000000001</v>
      </c>
      <c r="I27" s="5">
        <v>3.1E-2</v>
      </c>
      <c r="J27" s="5">
        <v>0.18</v>
      </c>
      <c r="K27" s="5">
        <v>2.5000000000000001E-2</v>
      </c>
      <c r="L27" s="5">
        <f t="shared" si="2"/>
        <v>99.096000000000018</v>
      </c>
      <c r="M27" s="5">
        <f t="shared" si="0"/>
        <v>91.843212814745186</v>
      </c>
      <c r="N27" s="38">
        <f t="shared" si="3"/>
        <v>2382.8006988308025</v>
      </c>
      <c r="O27" s="38">
        <f t="shared" si="1"/>
        <v>1076.4956301099523</v>
      </c>
      <c r="P27" s="38">
        <v>120</v>
      </c>
      <c r="Q27" s="38">
        <f t="shared" si="4"/>
        <v>188268.73501997336</v>
      </c>
      <c r="R27" s="38">
        <f t="shared" si="5"/>
        <v>132.30678697528444</v>
      </c>
      <c r="S27" s="38">
        <f t="shared" si="6"/>
        <v>383.15362852819266</v>
      </c>
      <c r="T27" s="38">
        <f t="shared" si="7"/>
        <v>61599.665924276167</v>
      </c>
      <c r="U27" s="38">
        <f t="shared" si="8"/>
        <v>1076.4956301099521</v>
      </c>
      <c r="V27" s="38">
        <f t="shared" si="9"/>
        <v>301941.06699751865</v>
      </c>
      <c r="W27" s="38">
        <f t="shared" si="10"/>
        <v>1286.4296158921502</v>
      </c>
      <c r="X27" s="38">
        <f t="shared" si="11"/>
        <v>2373.0593118221982</v>
      </c>
      <c r="Y27" s="38">
        <v>2003.9479329999999</v>
      </c>
      <c r="Z27" s="5">
        <v>6.8447041789999998</v>
      </c>
      <c r="AA27" s="5">
        <v>15.01849824</v>
      </c>
      <c r="AB27" s="38">
        <v>516.04046289999997</v>
      </c>
      <c r="AC27" s="5">
        <v>19.312085669999998</v>
      </c>
      <c r="AD27" s="38">
        <v>2250.7615970000002</v>
      </c>
      <c r="AE27" s="5">
        <v>26.426588379999998</v>
      </c>
      <c r="AF27" s="5">
        <v>40.8028859</v>
      </c>
      <c r="AG27" s="41">
        <v>8.7600099999999995E-4</v>
      </c>
    </row>
    <row r="28" spans="1:33">
      <c r="A28" s="5" t="s">
        <v>8</v>
      </c>
      <c r="B28" s="5">
        <v>40.448</v>
      </c>
      <c r="C28" s="5">
        <v>8.1329999999999991</v>
      </c>
      <c r="D28" s="5">
        <v>49.984999999999999</v>
      </c>
      <c r="E28" s="5">
        <v>0.308</v>
      </c>
      <c r="F28" s="5">
        <v>5.6000000000000001E-2</v>
      </c>
      <c r="G28" s="5">
        <v>0.249</v>
      </c>
      <c r="H28" s="5">
        <v>0.13100000000000001</v>
      </c>
      <c r="I28" s="5">
        <v>2.9000000000000001E-2</v>
      </c>
      <c r="J28" s="5">
        <v>0.17799999999999999</v>
      </c>
      <c r="K28" s="5">
        <v>2.4E-2</v>
      </c>
      <c r="L28" s="5">
        <f t="shared" si="2"/>
        <v>99.540999999999997</v>
      </c>
      <c r="M28" s="5">
        <f t="shared" si="0"/>
        <v>91.633230146954077</v>
      </c>
      <c r="N28" s="38">
        <f t="shared" si="3"/>
        <v>2430.1411100658515</v>
      </c>
      <c r="O28" s="38">
        <f t="shared" si="1"/>
        <v>1014.5390470820411</v>
      </c>
      <c r="P28" s="38">
        <v>125</v>
      </c>
      <c r="Q28" s="38">
        <f t="shared" si="4"/>
        <v>189044.58055925433</v>
      </c>
      <c r="R28" s="38">
        <f t="shared" si="5"/>
        <v>127.01451549627305</v>
      </c>
      <c r="S28" s="38">
        <f t="shared" si="6"/>
        <v>383.15362852819266</v>
      </c>
      <c r="T28" s="38">
        <f t="shared" si="7"/>
        <v>63216.414253897536</v>
      </c>
      <c r="U28" s="38">
        <f t="shared" si="8"/>
        <v>1014.5390470820413</v>
      </c>
      <c r="V28" s="38">
        <f t="shared" si="9"/>
        <v>301398.38709677424</v>
      </c>
      <c r="W28" s="38">
        <f t="shared" si="10"/>
        <v>1272.1359534933488</v>
      </c>
      <c r="X28" s="38">
        <f t="shared" si="11"/>
        <v>2420.2061855670104</v>
      </c>
      <c r="Y28" s="38">
        <v>2003.9479329999999</v>
      </c>
      <c r="Z28" s="5">
        <v>6.8447041789999998</v>
      </c>
      <c r="AA28" s="5">
        <v>15.01849824</v>
      </c>
      <c r="AB28" s="38">
        <v>516.04046289999997</v>
      </c>
      <c r="AC28" s="5">
        <v>19.312085669999998</v>
      </c>
      <c r="AD28" s="38">
        <v>2250.7615970000002</v>
      </c>
      <c r="AE28" s="5">
        <v>26.426588379999998</v>
      </c>
      <c r="AF28" s="5">
        <v>40.8028859</v>
      </c>
      <c r="AG28" s="41">
        <v>8.7600099999999995E-4</v>
      </c>
    </row>
    <row r="29" spans="1:33">
      <c r="A29" s="5" t="s">
        <v>7</v>
      </c>
      <c r="B29" s="5">
        <v>40.631</v>
      </c>
      <c r="C29" s="5">
        <v>7.9139999999999997</v>
      </c>
      <c r="D29" s="5">
        <v>50.593000000000004</v>
      </c>
      <c r="E29" s="5">
        <v>0.32600000000000001</v>
      </c>
      <c r="F29" s="5">
        <v>5.7000000000000002E-2</v>
      </c>
      <c r="G29" s="5">
        <v>0</v>
      </c>
      <c r="H29" s="5">
        <v>0.13100000000000001</v>
      </c>
      <c r="I29" s="5">
        <v>2.8000000000000001E-2</v>
      </c>
      <c r="J29" s="5">
        <v>0.17699999999999999</v>
      </c>
      <c r="K29" s="5">
        <v>2.1999999999999999E-2</v>
      </c>
      <c r="L29" s="5">
        <f t="shared" si="2"/>
        <v>99.879000000000019</v>
      </c>
      <c r="M29" s="5">
        <f t="shared" si="0"/>
        <v>91.930288859247327</v>
      </c>
      <c r="N29" s="38">
        <f t="shared" si="3"/>
        <v>2572.1623437709986</v>
      </c>
      <c r="O29" s="38">
        <f t="shared" si="1"/>
        <v>1014.5390470820411</v>
      </c>
      <c r="P29" s="38">
        <v>130</v>
      </c>
      <c r="Q29" s="38">
        <f t="shared" si="4"/>
        <v>189899.88015978696</v>
      </c>
      <c r="R29" s="38">
        <f t="shared" si="5"/>
        <v>116.4299725382503</v>
      </c>
      <c r="S29" s="38">
        <f t="shared" si="6"/>
        <v>389.99565760905324</v>
      </c>
      <c r="T29" s="38">
        <f t="shared" si="7"/>
        <v>61514.164810690418</v>
      </c>
      <c r="U29" s="38">
        <f t="shared" si="8"/>
        <v>1014.5390470820413</v>
      </c>
      <c r="V29" s="38">
        <f t="shared" si="9"/>
        <v>305064.49131513649</v>
      </c>
      <c r="W29" s="38">
        <f t="shared" si="10"/>
        <v>1264.989122293948</v>
      </c>
      <c r="X29" s="38">
        <f t="shared" si="11"/>
        <v>2561.646806801446</v>
      </c>
      <c r="Y29" s="38">
        <v>2003.9479329999999</v>
      </c>
      <c r="Z29" s="5">
        <v>6.8447041789999998</v>
      </c>
      <c r="AA29" s="5">
        <v>15.01849824</v>
      </c>
      <c r="AB29" s="38">
        <v>516.04046289999997</v>
      </c>
      <c r="AC29" s="5">
        <v>19.312085669999998</v>
      </c>
      <c r="AD29" s="38">
        <v>2250.7615970000002</v>
      </c>
      <c r="AE29" s="5">
        <v>26.426588379999998</v>
      </c>
      <c r="AF29" s="5">
        <v>40.8028859</v>
      </c>
      <c r="AG29" s="41">
        <v>8.7600099999999995E-4</v>
      </c>
    </row>
    <row r="30" spans="1:33">
      <c r="A30" s="5" t="s">
        <v>6</v>
      </c>
      <c r="B30" s="5">
        <v>41.212000000000003</v>
      </c>
      <c r="C30" s="5">
        <v>7.8150000000000004</v>
      </c>
      <c r="D30" s="5">
        <v>50.905000000000001</v>
      </c>
      <c r="E30" s="5">
        <v>0.32600000000000001</v>
      </c>
      <c r="F30" s="5">
        <v>5.6000000000000001E-2</v>
      </c>
      <c r="G30" s="5">
        <v>5.3999999999999999E-2</v>
      </c>
      <c r="H30" s="5">
        <v>0.126</v>
      </c>
      <c r="I30" s="5">
        <v>2.5000000000000001E-2</v>
      </c>
      <c r="J30" s="5">
        <v>0.17399999999999999</v>
      </c>
      <c r="K30" s="5">
        <v>2.5000000000000001E-2</v>
      </c>
      <c r="L30" s="5">
        <f t="shared" si="2"/>
        <v>100.71800000000002</v>
      </c>
      <c r="M30" s="5">
        <f t="shared" si="0"/>
        <v>92.068196821142237</v>
      </c>
      <c r="N30" s="38">
        <f t="shared" si="3"/>
        <v>2572.1623437709986</v>
      </c>
      <c r="O30" s="38">
        <f t="shared" si="1"/>
        <v>975.81618268959687</v>
      </c>
      <c r="P30" s="38">
        <v>150</v>
      </c>
      <c r="Q30" s="38">
        <f t="shared" si="4"/>
        <v>192615.33954727033</v>
      </c>
      <c r="R30" s="38">
        <f t="shared" si="5"/>
        <v>132.30678697528444</v>
      </c>
      <c r="S30" s="38">
        <f t="shared" si="6"/>
        <v>383.15362852819266</v>
      </c>
      <c r="T30" s="38">
        <f t="shared" si="7"/>
        <v>60744.654788418702</v>
      </c>
      <c r="U30" s="38">
        <f t="shared" si="8"/>
        <v>975.81618268959676</v>
      </c>
      <c r="V30" s="38">
        <f t="shared" si="9"/>
        <v>306945.78163771715</v>
      </c>
      <c r="W30" s="38">
        <f t="shared" si="10"/>
        <v>1243.5486286957453</v>
      </c>
      <c r="X30" s="38">
        <f t="shared" si="11"/>
        <v>2561.646806801446</v>
      </c>
      <c r="Y30" s="38">
        <v>2003.9479329999999</v>
      </c>
      <c r="Z30" s="5">
        <v>6.8447041789999998</v>
      </c>
      <c r="AA30" s="5">
        <v>15.01849824</v>
      </c>
      <c r="AB30" s="38">
        <v>516.04046289999997</v>
      </c>
      <c r="AC30" s="5">
        <v>19.312085669999998</v>
      </c>
      <c r="AD30" s="38">
        <v>2250.7615970000002</v>
      </c>
      <c r="AE30" s="5">
        <v>26.426588379999998</v>
      </c>
      <c r="AF30" s="5">
        <v>40.8028859</v>
      </c>
      <c r="AG30" s="41">
        <v>8.7600099999999995E-4</v>
      </c>
    </row>
    <row r="31" spans="1:33">
      <c r="A31" s="5" t="s">
        <v>5</v>
      </c>
      <c r="B31" s="5">
        <v>39.798999999999999</v>
      </c>
      <c r="C31" s="5">
        <v>7.4459999999999997</v>
      </c>
      <c r="D31" s="5">
        <v>50.564</v>
      </c>
      <c r="E31" s="5">
        <v>0.32600000000000001</v>
      </c>
      <c r="F31" s="5">
        <v>5.8999999999999997E-2</v>
      </c>
      <c r="G31" s="5">
        <v>0.06</v>
      </c>
      <c r="H31" s="5">
        <v>0.125</v>
      </c>
      <c r="I31" s="5">
        <v>2.8000000000000001E-2</v>
      </c>
      <c r="J31" s="5">
        <v>0.17899999999999999</v>
      </c>
      <c r="K31" s="5">
        <v>2.5999999999999999E-2</v>
      </c>
      <c r="L31" s="5">
        <f t="shared" si="2"/>
        <v>98.611999999999995</v>
      </c>
      <c r="M31" s="5">
        <f t="shared" si="0"/>
        <v>92.367049738550307</v>
      </c>
      <c r="N31" s="38">
        <f t="shared" si="3"/>
        <v>2572.1623437709986</v>
      </c>
      <c r="O31" s="38">
        <f t="shared" si="1"/>
        <v>968.07160981110792</v>
      </c>
      <c r="P31" s="38">
        <v>170</v>
      </c>
      <c r="Q31" s="38">
        <f t="shared" si="4"/>
        <v>186011.30492676431</v>
      </c>
      <c r="R31" s="38">
        <f t="shared" si="5"/>
        <v>137.5990584542958</v>
      </c>
      <c r="S31" s="38">
        <f t="shared" si="6"/>
        <v>403.67971577077435</v>
      </c>
      <c r="T31" s="38">
        <f t="shared" si="7"/>
        <v>57876.481069042311</v>
      </c>
      <c r="U31" s="38">
        <f t="shared" si="8"/>
        <v>968.07160981110803</v>
      </c>
      <c r="V31" s="38">
        <f t="shared" si="9"/>
        <v>304889.62779156328</v>
      </c>
      <c r="W31" s="38">
        <f t="shared" si="10"/>
        <v>1279.2827846927496</v>
      </c>
      <c r="X31" s="38">
        <f t="shared" si="11"/>
        <v>2561.646806801446</v>
      </c>
      <c r="Y31" s="38">
        <v>2003.9479329999999</v>
      </c>
      <c r="Z31" s="5">
        <v>6.8447041789999998</v>
      </c>
      <c r="AA31" s="5">
        <v>15.01849824</v>
      </c>
      <c r="AB31" s="38">
        <v>516.04046289999997</v>
      </c>
      <c r="AC31" s="5">
        <v>19.312085669999998</v>
      </c>
      <c r="AD31" s="38">
        <v>2250.7615970000002</v>
      </c>
      <c r="AE31" s="5">
        <v>26.426588379999998</v>
      </c>
      <c r="AF31" s="5">
        <v>40.8028859</v>
      </c>
      <c r="AG31" s="41">
        <v>8.7600099999999995E-4</v>
      </c>
    </row>
    <row r="32" spans="1:33">
      <c r="A32" s="5" t="s">
        <v>4</v>
      </c>
      <c r="B32" s="5">
        <v>41.045999999999999</v>
      </c>
      <c r="C32" s="5">
        <v>7.1230000000000002</v>
      </c>
      <c r="D32" s="5">
        <v>51.182000000000002</v>
      </c>
      <c r="E32" s="5">
        <v>0.31900000000000001</v>
      </c>
      <c r="F32" s="5">
        <v>5.5E-2</v>
      </c>
      <c r="G32" s="5">
        <v>2.8000000000000001E-2</v>
      </c>
      <c r="H32" s="5">
        <v>0.122</v>
      </c>
      <c r="I32" s="5">
        <v>2.4E-2</v>
      </c>
      <c r="J32" s="5">
        <v>0.186</v>
      </c>
      <c r="K32" s="5">
        <v>2.3E-2</v>
      </c>
      <c r="L32" s="5">
        <f t="shared" si="2"/>
        <v>100.10800000000002</v>
      </c>
      <c r="M32" s="5">
        <f t="shared" si="0"/>
        <v>92.755953382397934</v>
      </c>
      <c r="N32" s="38">
        <f t="shared" si="3"/>
        <v>2516.9318639967751</v>
      </c>
      <c r="O32" s="38">
        <f t="shared" si="1"/>
        <v>944.83789117564129</v>
      </c>
      <c r="P32" s="38">
        <v>190</v>
      </c>
      <c r="Q32" s="38">
        <f t="shared" si="4"/>
        <v>191839.49400798936</v>
      </c>
      <c r="R32" s="38">
        <f t="shared" si="5"/>
        <v>121.72224401726167</v>
      </c>
      <c r="S32" s="38">
        <f t="shared" si="6"/>
        <v>376.31159944733201</v>
      </c>
      <c r="T32" s="38">
        <f t="shared" si="7"/>
        <v>55365.857461024498</v>
      </c>
      <c r="U32" s="38">
        <f t="shared" si="8"/>
        <v>944.8378911756414</v>
      </c>
      <c r="V32" s="38">
        <f t="shared" si="9"/>
        <v>308616.02977667499</v>
      </c>
      <c r="W32" s="38">
        <f t="shared" si="10"/>
        <v>1329.3106030885554</v>
      </c>
      <c r="X32" s="38">
        <f t="shared" si="11"/>
        <v>2506.6421207658323</v>
      </c>
      <c r="Y32" s="38">
        <v>2003.9479329999999</v>
      </c>
      <c r="Z32" s="5">
        <v>6.8447041789999998</v>
      </c>
      <c r="AA32" s="5">
        <v>15.01849824</v>
      </c>
      <c r="AB32" s="38">
        <v>516.04046289999997</v>
      </c>
      <c r="AC32" s="5">
        <v>19.312085669999998</v>
      </c>
      <c r="AD32" s="38">
        <v>2250.7615970000002</v>
      </c>
      <c r="AE32" s="5">
        <v>26.426588379999998</v>
      </c>
      <c r="AF32" s="5">
        <v>40.8028859</v>
      </c>
      <c r="AG32" s="41">
        <v>8.7600099999999995E-4</v>
      </c>
    </row>
    <row r="33" spans="1:33">
      <c r="A33" s="5" t="s">
        <v>3</v>
      </c>
      <c r="B33" s="5">
        <v>41.234000000000002</v>
      </c>
      <c r="C33" s="5">
        <v>7.0739999999999998</v>
      </c>
      <c r="D33" s="5">
        <v>51.033999999999999</v>
      </c>
      <c r="E33" s="5">
        <v>0.33</v>
      </c>
      <c r="F33" s="5">
        <v>5.8000000000000003E-2</v>
      </c>
      <c r="G33" s="5">
        <v>4.4999999999999998E-2</v>
      </c>
      <c r="H33" s="5">
        <v>0.12</v>
      </c>
      <c r="I33" s="5">
        <v>2.7E-2</v>
      </c>
      <c r="J33" s="5">
        <v>0.183</v>
      </c>
      <c r="K33" s="5">
        <v>2.1999999999999999E-2</v>
      </c>
      <c r="L33" s="5">
        <f t="shared" si="2"/>
        <v>100.12700000000002</v>
      </c>
      <c r="M33" s="5">
        <f t="shared" si="0"/>
        <v>92.782831897937015</v>
      </c>
      <c r="N33" s="38">
        <f t="shared" si="3"/>
        <v>2603.7226179276981</v>
      </c>
      <c r="O33" s="38">
        <f t="shared" si="1"/>
        <v>929.34874541866361</v>
      </c>
      <c r="P33" s="38">
        <v>210</v>
      </c>
      <c r="Q33" s="38">
        <f t="shared" si="4"/>
        <v>192718.16245006659</v>
      </c>
      <c r="R33" s="38">
        <f t="shared" si="5"/>
        <v>116.4299725382503</v>
      </c>
      <c r="S33" s="38">
        <f t="shared" si="6"/>
        <v>396.83768668991377</v>
      </c>
      <c r="T33" s="38">
        <f t="shared" si="7"/>
        <v>54984.988864142535</v>
      </c>
      <c r="U33" s="38">
        <f t="shared" si="8"/>
        <v>929.34874541866373</v>
      </c>
      <c r="V33" s="38">
        <f t="shared" si="9"/>
        <v>307723.62282878417</v>
      </c>
      <c r="W33" s="38">
        <f t="shared" si="10"/>
        <v>1307.8701094903527</v>
      </c>
      <c r="X33" s="38">
        <f t="shared" si="11"/>
        <v>2593.0780559646541</v>
      </c>
      <c r="Y33" s="38">
        <v>2003.9479329999999</v>
      </c>
      <c r="Z33" s="5">
        <v>6.8447041789999998</v>
      </c>
      <c r="AA33" s="5">
        <v>15.01849824</v>
      </c>
      <c r="AB33" s="38">
        <v>516.04046289999997</v>
      </c>
      <c r="AC33" s="5">
        <v>19.312085669999998</v>
      </c>
      <c r="AD33" s="38">
        <v>2250.7615970000002</v>
      </c>
      <c r="AE33" s="5">
        <v>26.426588379999998</v>
      </c>
      <c r="AF33" s="5">
        <v>40.8028859</v>
      </c>
      <c r="AG33" s="41">
        <v>8.7600099999999995E-4</v>
      </c>
    </row>
    <row r="34" spans="1:33">
      <c r="A34" s="5" t="s">
        <v>2</v>
      </c>
      <c r="B34" s="5">
        <v>41.484000000000002</v>
      </c>
      <c r="C34" s="5">
        <v>7.1630000000000003</v>
      </c>
      <c r="D34" s="5">
        <v>51.720999999999997</v>
      </c>
      <c r="E34" s="5">
        <v>0.32400000000000001</v>
      </c>
      <c r="F34" s="5">
        <v>5.6000000000000001E-2</v>
      </c>
      <c r="G34" s="5">
        <v>7.0000000000000001E-3</v>
      </c>
      <c r="H34" s="5">
        <v>0.12</v>
      </c>
      <c r="I34" s="5">
        <v>2.7E-2</v>
      </c>
      <c r="J34" s="5">
        <v>0.182</v>
      </c>
      <c r="K34" s="5">
        <v>2.1000000000000001E-2</v>
      </c>
      <c r="L34" s="5">
        <f t="shared" si="2"/>
        <v>101.105</v>
      </c>
      <c r="M34" s="5">
        <f t="shared" si="0"/>
        <v>92.788648910406096</v>
      </c>
      <c r="N34" s="38">
        <f t="shared" si="3"/>
        <v>2556.3822066926491</v>
      </c>
      <c r="O34" s="38">
        <f t="shared" si="1"/>
        <v>929.34874541866361</v>
      </c>
      <c r="P34" s="38">
        <v>230</v>
      </c>
      <c r="Q34" s="38">
        <f t="shared" si="4"/>
        <v>193886.60452729696</v>
      </c>
      <c r="R34" s="38">
        <f t="shared" si="5"/>
        <v>111.13770105923892</v>
      </c>
      <c r="S34" s="38">
        <f t="shared" si="6"/>
        <v>383.15362852819266</v>
      </c>
      <c r="T34" s="38">
        <f t="shared" si="7"/>
        <v>55676.770601336306</v>
      </c>
      <c r="U34" s="38">
        <f t="shared" si="8"/>
        <v>929.34874541866373</v>
      </c>
      <c r="V34" s="38">
        <f t="shared" si="9"/>
        <v>311866.07940446649</v>
      </c>
      <c r="W34" s="38">
        <f t="shared" si="10"/>
        <v>1300.7232782909518</v>
      </c>
      <c r="X34" s="38">
        <f t="shared" si="11"/>
        <v>2545.931182219842</v>
      </c>
      <c r="Y34" s="38">
        <v>2003.9479329999999</v>
      </c>
      <c r="Z34" s="5">
        <v>6.8447041789999998</v>
      </c>
      <c r="AA34" s="5">
        <v>15.01849824</v>
      </c>
      <c r="AB34" s="38">
        <v>516.04046289999997</v>
      </c>
      <c r="AC34" s="5">
        <v>19.312085669999998</v>
      </c>
      <c r="AD34" s="38">
        <v>2250.7615970000002</v>
      </c>
      <c r="AE34" s="5">
        <v>26.426588379999998</v>
      </c>
      <c r="AF34" s="5">
        <v>40.8028859</v>
      </c>
      <c r="AG34" s="41">
        <v>8.7600099999999995E-4</v>
      </c>
    </row>
  </sheetData>
  <sortState xmlns:xlrd2="http://schemas.microsoft.com/office/spreadsheetml/2017/richdata2" ref="A3:P36">
    <sortCondition ref="P2:P36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B88A-E977-4CEB-8064-4745A6657D4C}">
  <dimension ref="A1:Z28"/>
  <sheetViews>
    <sheetView workbookViewId="0">
      <selection activeCell="B2" sqref="B2:K2"/>
    </sheetView>
  </sheetViews>
  <sheetFormatPr defaultRowHeight="13.8"/>
  <sheetData>
    <row r="1" spans="1:26" s="21" customFormat="1">
      <c r="A1" s="21" t="s">
        <v>615</v>
      </c>
      <c r="R1" s="6"/>
      <c r="S1" s="6"/>
      <c r="T1" s="6"/>
      <c r="U1" s="6"/>
      <c r="V1" s="6"/>
      <c r="W1" s="6"/>
      <c r="X1" s="6"/>
    </row>
    <row r="2" spans="1:26" s="21" customFormat="1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21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6" s="21" customFormat="1">
      <c r="A3" s="21" t="s">
        <v>640</v>
      </c>
      <c r="B3" s="42">
        <v>39.295000000000002</v>
      </c>
      <c r="C3" s="42">
        <v>13.169</v>
      </c>
      <c r="D3" s="42">
        <v>47.774999999999999</v>
      </c>
      <c r="E3" s="42">
        <v>0.124</v>
      </c>
      <c r="F3" s="42">
        <v>2.4E-2</v>
      </c>
      <c r="G3" s="42">
        <v>0</v>
      </c>
      <c r="H3" s="42">
        <v>0.255</v>
      </c>
      <c r="I3" s="42">
        <v>4.3999999999999997E-2</v>
      </c>
      <c r="J3" s="42">
        <v>0.316</v>
      </c>
      <c r="K3" s="42">
        <v>1.4E-2</v>
      </c>
      <c r="L3" s="42">
        <f t="shared" ref="L3:L28" si="0">SUM(B3:K3)</f>
        <v>101.01599999999999</v>
      </c>
      <c r="M3" s="2">
        <f t="shared" ref="M3:M28" si="1">(D3/40.32)*100/((D3/40.32)+(C3/71.85))</f>
        <v>86.603768516624413</v>
      </c>
      <c r="N3" s="36">
        <f t="shared" ref="N3:N28" si="2">E3*10000/74.41*58.71</f>
        <v>978.36849885768038</v>
      </c>
      <c r="O3" s="36">
        <f t="shared" ref="O3:O28" si="3">H3*10000/70.94*54.94</f>
        <v>1974.8660840146601</v>
      </c>
      <c r="P3" s="37">
        <v>0</v>
      </c>
      <c r="Q3" s="36">
        <f t="shared" ref="Q3:Q28" si="4">10000*28.08*B3/(60.08)</f>
        <v>183655.7256990679</v>
      </c>
      <c r="R3" s="36">
        <f>2*26.98*10000*K3/101.96</f>
        <v>74.09180070615929</v>
      </c>
      <c r="S3" s="36">
        <f>2*51.996*10000*F3/151.99</f>
        <v>164.20869794065399</v>
      </c>
      <c r="T3" s="36">
        <f t="shared" ref="T3:T4" si="5">55.84*10000*C3/71.84</f>
        <v>102360.37861915368</v>
      </c>
      <c r="U3" s="36">
        <f t="shared" ref="U3:U4" si="6">54.94*10000*H3/70.94</f>
        <v>1974.8660840146604</v>
      </c>
      <c r="V3" s="36">
        <f t="shared" ref="V3:V4" si="7">24.3*10000*D3/40.3</f>
        <v>288072.58064516133</v>
      </c>
      <c r="W3" s="36">
        <f t="shared" ref="W3:W4" si="8">40.078*10000*J3/56.078</f>
        <v>2258.3986590106642</v>
      </c>
      <c r="X3" s="36">
        <f t="shared" ref="X3:X4" si="9">58.69*10000*E3/74.69</f>
        <v>974.36872405944587</v>
      </c>
      <c r="Y3" s="21" t="e">
        <f>AVERAGE(#REF!)+0.000876</f>
        <v>#REF!</v>
      </c>
      <c r="Z3" s="21" t="e">
        <f>AVERAGE(#REF!)-0.000876</f>
        <v>#REF!</v>
      </c>
    </row>
    <row r="4" spans="1:26" s="21" customFormat="1">
      <c r="A4" s="21" t="s">
        <v>639</v>
      </c>
      <c r="B4" s="42">
        <v>39.558999999999997</v>
      </c>
      <c r="C4" s="42">
        <v>13.260999999999999</v>
      </c>
      <c r="D4" s="42">
        <v>47.57</v>
      </c>
      <c r="E4" s="42">
        <v>0.113</v>
      </c>
      <c r="F4" s="42">
        <v>2.9000000000000001E-2</v>
      </c>
      <c r="G4" s="42">
        <v>3.0000000000000001E-3</v>
      </c>
      <c r="H4" s="42">
        <v>0.255</v>
      </c>
      <c r="I4" s="42">
        <v>4.2000000000000003E-2</v>
      </c>
      <c r="J4" s="42">
        <v>0.30299999999999999</v>
      </c>
      <c r="K4" s="42">
        <v>1.4999999999999999E-2</v>
      </c>
      <c r="L4" s="42">
        <f t="shared" si="0"/>
        <v>101.14999999999998</v>
      </c>
      <c r="M4" s="2">
        <f t="shared" si="1"/>
        <v>86.472571457118349</v>
      </c>
      <c r="N4" s="36">
        <f t="shared" si="2"/>
        <v>891.57774492675719</v>
      </c>
      <c r="O4" s="36">
        <f t="shared" si="3"/>
        <v>1974.8660840146601</v>
      </c>
      <c r="P4" s="37">
        <v>5</v>
      </c>
      <c r="Q4" s="36">
        <f t="shared" si="4"/>
        <v>184889.60053262315</v>
      </c>
      <c r="R4" s="36">
        <f t="shared" ref="R4" si="10">2*26.98*10000*K4/101.96</f>
        <v>79.384072185170666</v>
      </c>
      <c r="S4" s="36">
        <f t="shared" ref="S4" si="11">2*51.996*10000*F4/151.99</f>
        <v>198.41884334495688</v>
      </c>
      <c r="T4" s="36">
        <f t="shared" si="5"/>
        <v>103075.4788418708</v>
      </c>
      <c r="U4" s="36">
        <f t="shared" si="6"/>
        <v>1974.8660840146604</v>
      </c>
      <c r="V4" s="36">
        <f t="shared" si="7"/>
        <v>286836.47642679902</v>
      </c>
      <c r="W4" s="36">
        <f t="shared" si="8"/>
        <v>2165.4898534184531</v>
      </c>
      <c r="X4" s="36">
        <f t="shared" si="9"/>
        <v>887.93278886062387</v>
      </c>
    </row>
    <row r="5" spans="1:26" s="21" customFormat="1">
      <c r="A5" s="21" t="s">
        <v>638</v>
      </c>
      <c r="B5" s="42">
        <v>39.588000000000001</v>
      </c>
      <c r="C5" s="42">
        <v>13.51</v>
      </c>
      <c r="D5" s="42">
        <v>47.636000000000003</v>
      </c>
      <c r="E5" s="42">
        <v>0.13200000000000001</v>
      </c>
      <c r="F5" s="42">
        <v>2.5000000000000001E-2</v>
      </c>
      <c r="G5" s="42">
        <v>1E-3</v>
      </c>
      <c r="H5" s="42">
        <v>0.254</v>
      </c>
      <c r="I5" s="42">
        <v>4.3999999999999997E-2</v>
      </c>
      <c r="J5" s="42">
        <v>0.3</v>
      </c>
      <c r="K5" s="42">
        <v>1.6E-2</v>
      </c>
      <c r="L5" s="42">
        <f t="shared" si="0"/>
        <v>101.50600000000003</v>
      </c>
      <c r="M5" s="2">
        <f t="shared" si="1"/>
        <v>86.269916154526356</v>
      </c>
      <c r="N5" s="36">
        <f t="shared" si="2"/>
        <v>1041.4890471710794</v>
      </c>
      <c r="O5" s="36">
        <f t="shared" si="3"/>
        <v>1967.1215111361712</v>
      </c>
      <c r="P5" s="37">
        <v>10</v>
      </c>
      <c r="Q5" s="36">
        <f t="shared" si="4"/>
        <v>185025.13981358189</v>
      </c>
      <c r="R5" s="36">
        <f>2*26.98*10000*K5/101.96</f>
        <v>84.676343664182042</v>
      </c>
      <c r="S5" s="36">
        <f>2*51.996*10000*F5/151.99</f>
        <v>171.05072702151458</v>
      </c>
      <c r="T5" s="36">
        <f>55.84*10000*C5/71.84</f>
        <v>105010.91314031179</v>
      </c>
      <c r="U5" s="36">
        <f>54.94*10000*H5/70.94</f>
        <v>1967.1215111361716</v>
      </c>
      <c r="V5" s="36">
        <f>24.3*10000*D5/40.3</f>
        <v>287234.44168734492</v>
      </c>
      <c r="W5" s="36">
        <f>40.078*10000*J5/56.078</f>
        <v>2144.0493598202506</v>
      </c>
      <c r="X5" s="36">
        <f>58.69*10000*E5/74.69</f>
        <v>1037.2312223858617</v>
      </c>
    </row>
    <row r="6" spans="1:26" s="21" customFormat="1">
      <c r="A6" s="21" t="s">
        <v>637</v>
      </c>
      <c r="B6" s="42">
        <v>39.575000000000003</v>
      </c>
      <c r="C6" s="42">
        <v>13.249000000000001</v>
      </c>
      <c r="D6" s="42">
        <v>48.024999999999999</v>
      </c>
      <c r="E6" s="42">
        <v>0.124</v>
      </c>
      <c r="F6" s="42">
        <v>2.9000000000000001E-2</v>
      </c>
      <c r="G6" s="42">
        <v>0</v>
      </c>
      <c r="H6" s="42">
        <v>0.255</v>
      </c>
      <c r="I6" s="42">
        <v>4.2999999999999997E-2</v>
      </c>
      <c r="J6" s="42">
        <v>0.29099999999999998</v>
      </c>
      <c r="K6" s="42">
        <v>1.2999999999999999E-2</v>
      </c>
      <c r="L6" s="42">
        <f t="shared" si="0"/>
        <v>101.604</v>
      </c>
      <c r="M6" s="2">
        <f t="shared" si="1"/>
        <v>86.594051756120905</v>
      </c>
      <c r="N6" s="36">
        <f t="shared" si="2"/>
        <v>978.36849885768038</v>
      </c>
      <c r="O6" s="36">
        <f t="shared" si="3"/>
        <v>1974.8660840146601</v>
      </c>
      <c r="P6" s="37">
        <v>15</v>
      </c>
      <c r="Q6" s="36">
        <f t="shared" si="4"/>
        <v>184964.38082556592</v>
      </c>
      <c r="R6" s="36">
        <f t="shared" ref="R6:R28" si="12">2*26.98*10000*K6/101.96</f>
        <v>68.7995292271479</v>
      </c>
      <c r="S6" s="36">
        <f t="shared" ref="S6:S28" si="13">2*51.996*10000*F6/151.99</f>
        <v>198.41884334495688</v>
      </c>
      <c r="T6" s="36">
        <f t="shared" ref="T6:T28" si="14">55.84*10000*C6/71.84</f>
        <v>102982.20489977728</v>
      </c>
      <c r="U6" s="36">
        <f t="shared" ref="U6:U28" si="15">54.94*10000*H6/70.94</f>
        <v>1974.8660840146604</v>
      </c>
      <c r="V6" s="36">
        <f t="shared" ref="V6:V28" si="16">24.3*10000*D6/40.3</f>
        <v>289580.02481389581</v>
      </c>
      <c r="W6" s="36">
        <f t="shared" ref="W6:W28" si="17">40.078*10000*J6/56.078</f>
        <v>2079.7278790256428</v>
      </c>
      <c r="X6" s="36">
        <f t="shared" ref="X6:X28" si="18">58.69*10000*E6/74.69</f>
        <v>974.36872405944587</v>
      </c>
    </row>
    <row r="7" spans="1:26" s="21" customFormat="1">
      <c r="A7" s="21" t="s">
        <v>636</v>
      </c>
      <c r="B7" s="42">
        <v>39.389000000000003</v>
      </c>
      <c r="C7" s="42">
        <v>13.465</v>
      </c>
      <c r="D7" s="42">
        <v>47.776000000000003</v>
      </c>
      <c r="E7" s="42">
        <v>0.13</v>
      </c>
      <c r="F7" s="42">
        <v>2.8000000000000001E-2</v>
      </c>
      <c r="G7" s="42">
        <v>0</v>
      </c>
      <c r="H7" s="42">
        <v>0.25</v>
      </c>
      <c r="I7" s="42">
        <v>4.2000000000000003E-2</v>
      </c>
      <c r="J7" s="42">
        <v>0.28799999999999998</v>
      </c>
      <c r="K7" s="42">
        <v>1.4999999999999999E-2</v>
      </c>
      <c r="L7" s="42">
        <f t="shared" si="0"/>
        <v>101.383</v>
      </c>
      <c r="M7" s="2">
        <f t="shared" si="1"/>
        <v>86.344027730657174</v>
      </c>
      <c r="N7" s="36">
        <f t="shared" si="2"/>
        <v>1025.7089100927294</v>
      </c>
      <c r="O7" s="36">
        <f t="shared" si="3"/>
        <v>1936.1432196222158</v>
      </c>
      <c r="P7" s="37">
        <v>20</v>
      </c>
      <c r="Q7" s="36">
        <f t="shared" si="4"/>
        <v>184095.05992010655</v>
      </c>
      <c r="R7" s="36">
        <f t="shared" si="12"/>
        <v>79.384072185170666</v>
      </c>
      <c r="S7" s="36">
        <f t="shared" si="13"/>
        <v>191.57681426409633</v>
      </c>
      <c r="T7" s="36">
        <f t="shared" si="14"/>
        <v>104661.13585746102</v>
      </c>
      <c r="U7" s="36">
        <f t="shared" si="15"/>
        <v>1936.1432196222161</v>
      </c>
      <c r="V7" s="36">
        <f t="shared" si="16"/>
        <v>288078.61042183626</v>
      </c>
      <c r="W7" s="36">
        <f t="shared" si="17"/>
        <v>2058.2873854274403</v>
      </c>
      <c r="X7" s="36">
        <f t="shared" si="18"/>
        <v>1021.5155978042576</v>
      </c>
    </row>
    <row r="8" spans="1:26" s="21" customFormat="1">
      <c r="A8" s="21" t="s">
        <v>635</v>
      </c>
      <c r="B8" s="42">
        <v>39.518000000000001</v>
      </c>
      <c r="C8" s="42">
        <v>12.64</v>
      </c>
      <c r="D8" s="42">
        <v>47.582999999999998</v>
      </c>
      <c r="E8" s="42">
        <v>0.13400000000000001</v>
      </c>
      <c r="F8" s="42">
        <v>2.7E-2</v>
      </c>
      <c r="G8" s="42">
        <v>0</v>
      </c>
      <c r="H8" s="42">
        <v>0.249</v>
      </c>
      <c r="I8" s="42">
        <v>4.3999999999999997E-2</v>
      </c>
      <c r="J8" s="42">
        <v>0.28599999999999998</v>
      </c>
      <c r="K8" s="42">
        <v>1.2E-2</v>
      </c>
      <c r="L8" s="42">
        <f t="shared" si="0"/>
        <v>100.49299999999999</v>
      </c>
      <c r="M8" s="2">
        <f t="shared" si="1"/>
        <v>87.026932416552043</v>
      </c>
      <c r="N8" s="36">
        <f t="shared" si="2"/>
        <v>1057.2691842494289</v>
      </c>
      <c r="O8" s="36">
        <f t="shared" si="3"/>
        <v>1928.3986467437269</v>
      </c>
      <c r="P8" s="37">
        <v>25</v>
      </c>
      <c r="Q8" s="36">
        <f t="shared" si="4"/>
        <v>184697.9760319574</v>
      </c>
      <c r="R8" s="36">
        <f t="shared" si="12"/>
        <v>63.507257748136524</v>
      </c>
      <c r="S8" s="36">
        <f t="shared" si="13"/>
        <v>184.73478518323572</v>
      </c>
      <c r="T8" s="36">
        <f t="shared" si="14"/>
        <v>98248.552338530062</v>
      </c>
      <c r="U8" s="36">
        <f t="shared" si="15"/>
        <v>1928.3986467437273</v>
      </c>
      <c r="V8" s="36">
        <f t="shared" si="16"/>
        <v>286914.86352357321</v>
      </c>
      <c r="W8" s="36">
        <f t="shared" si="17"/>
        <v>2043.9937230286387</v>
      </c>
      <c r="X8" s="36">
        <f t="shared" si="18"/>
        <v>1052.9468469674657</v>
      </c>
    </row>
    <row r="9" spans="1:26" s="21" customFormat="1">
      <c r="A9" s="21" t="s">
        <v>634</v>
      </c>
      <c r="B9" s="42">
        <v>39.747999999999998</v>
      </c>
      <c r="C9" s="42">
        <v>12.999000000000001</v>
      </c>
      <c r="D9" s="42">
        <v>47.822000000000003</v>
      </c>
      <c r="E9" s="42">
        <v>0.121</v>
      </c>
      <c r="F9" s="42">
        <v>2.7E-2</v>
      </c>
      <c r="G9" s="42">
        <v>1E-3</v>
      </c>
      <c r="H9" s="42">
        <v>0.246</v>
      </c>
      <c r="I9" s="42">
        <v>4.1000000000000002E-2</v>
      </c>
      <c r="J9" s="42">
        <v>0.27900000000000003</v>
      </c>
      <c r="K9" s="42">
        <v>1.2E-2</v>
      </c>
      <c r="L9" s="42">
        <f t="shared" si="0"/>
        <v>101.29599999999999</v>
      </c>
      <c r="M9" s="2">
        <f t="shared" si="1"/>
        <v>86.765090294830145</v>
      </c>
      <c r="N9" s="36">
        <f t="shared" si="2"/>
        <v>954.69829324015586</v>
      </c>
      <c r="O9" s="36">
        <f t="shared" si="3"/>
        <v>1905.1649281082605</v>
      </c>
      <c r="P9" s="37">
        <v>30</v>
      </c>
      <c r="Q9" s="36">
        <f t="shared" si="4"/>
        <v>185772.94274300931</v>
      </c>
      <c r="R9" s="36">
        <f t="shared" si="12"/>
        <v>63.507257748136524</v>
      </c>
      <c r="S9" s="36">
        <f t="shared" si="13"/>
        <v>184.73478518323572</v>
      </c>
      <c r="T9" s="36">
        <f t="shared" si="14"/>
        <v>101038.99777282852</v>
      </c>
      <c r="U9" s="36">
        <f t="shared" si="15"/>
        <v>1905.1649281082605</v>
      </c>
      <c r="V9" s="36">
        <f t="shared" si="16"/>
        <v>288355.98014888342</v>
      </c>
      <c r="W9" s="36">
        <f t="shared" si="17"/>
        <v>1993.9659046328331</v>
      </c>
      <c r="X9" s="36">
        <f t="shared" si="18"/>
        <v>950.79528718703966</v>
      </c>
    </row>
    <row r="10" spans="1:26" s="21" customFormat="1">
      <c r="A10" s="21" t="s">
        <v>633</v>
      </c>
      <c r="B10" s="42">
        <v>39.762999999999998</v>
      </c>
      <c r="C10" s="42">
        <v>12.827</v>
      </c>
      <c r="D10" s="42">
        <v>47.997</v>
      </c>
      <c r="E10" s="42">
        <v>0.15</v>
      </c>
      <c r="F10" s="42">
        <v>3.1E-2</v>
      </c>
      <c r="G10" s="42">
        <v>1E-3</v>
      </c>
      <c r="H10" s="42">
        <v>0.24299999999999999</v>
      </c>
      <c r="I10" s="42">
        <v>4.2000000000000003E-2</v>
      </c>
      <c r="J10" s="42">
        <v>0.27700000000000002</v>
      </c>
      <c r="K10" s="42">
        <v>1.2E-2</v>
      </c>
      <c r="L10" s="42">
        <f t="shared" si="0"/>
        <v>101.343</v>
      </c>
      <c r="M10" s="2">
        <f t="shared" si="1"/>
        <v>86.958780799817077</v>
      </c>
      <c r="N10" s="36">
        <f t="shared" si="2"/>
        <v>1183.5102808762263</v>
      </c>
      <c r="O10" s="36">
        <f t="shared" si="3"/>
        <v>1881.9312094727941</v>
      </c>
      <c r="P10" s="37">
        <v>35</v>
      </c>
      <c r="Q10" s="36">
        <f t="shared" si="4"/>
        <v>185843.04926764316</v>
      </c>
      <c r="R10" s="36">
        <f t="shared" si="12"/>
        <v>63.507257748136524</v>
      </c>
      <c r="S10" s="36">
        <f t="shared" si="13"/>
        <v>212.10290150667805</v>
      </c>
      <c r="T10" s="36">
        <f t="shared" si="14"/>
        <v>99702.071269487744</v>
      </c>
      <c r="U10" s="36">
        <f t="shared" si="15"/>
        <v>1881.9312094727936</v>
      </c>
      <c r="V10" s="36">
        <f t="shared" si="16"/>
        <v>289411.19106699753</v>
      </c>
      <c r="W10" s="36">
        <f t="shared" si="17"/>
        <v>1979.6722422340315</v>
      </c>
      <c r="X10" s="36">
        <f t="shared" si="18"/>
        <v>1178.6718436202973</v>
      </c>
    </row>
    <row r="11" spans="1:26" s="21" customFormat="1">
      <c r="A11" s="21" t="s">
        <v>632</v>
      </c>
      <c r="B11" s="42">
        <v>39.735999999999997</v>
      </c>
      <c r="C11" s="42">
        <v>12.497</v>
      </c>
      <c r="D11" s="42">
        <v>47.933999999999997</v>
      </c>
      <c r="E11" s="42">
        <v>0.158</v>
      </c>
      <c r="F11" s="42">
        <v>3.1E-2</v>
      </c>
      <c r="G11" s="42">
        <v>0</v>
      </c>
      <c r="H11" s="42">
        <v>0.24</v>
      </c>
      <c r="I11" s="42">
        <v>4.4999999999999998E-2</v>
      </c>
      <c r="J11" s="42">
        <v>0.27200000000000002</v>
      </c>
      <c r="K11" s="42">
        <v>1.2E-2</v>
      </c>
      <c r="L11" s="42">
        <f t="shared" si="0"/>
        <v>100.92500000000001</v>
      </c>
      <c r="M11" s="2">
        <f t="shared" si="1"/>
        <v>87.236902522561564</v>
      </c>
      <c r="N11" s="36">
        <f t="shared" si="2"/>
        <v>1246.630829189625</v>
      </c>
      <c r="O11" s="36">
        <f t="shared" si="3"/>
        <v>1858.6974908373272</v>
      </c>
      <c r="P11" s="37">
        <v>40</v>
      </c>
      <c r="Q11" s="36">
        <f t="shared" si="4"/>
        <v>185716.85752330226</v>
      </c>
      <c r="R11" s="36">
        <f t="shared" si="12"/>
        <v>63.507257748136524</v>
      </c>
      <c r="S11" s="36">
        <f t="shared" si="13"/>
        <v>212.10290150667805</v>
      </c>
      <c r="T11" s="36">
        <f t="shared" si="14"/>
        <v>97137.037861915363</v>
      </c>
      <c r="U11" s="36">
        <f t="shared" si="15"/>
        <v>1858.6974908373275</v>
      </c>
      <c r="V11" s="36">
        <f t="shared" si="16"/>
        <v>289031.31513647642</v>
      </c>
      <c r="W11" s="36">
        <f t="shared" si="17"/>
        <v>1943.9380862370272</v>
      </c>
      <c r="X11" s="36">
        <f t="shared" si="18"/>
        <v>1241.5343419467131</v>
      </c>
    </row>
    <row r="12" spans="1:26" s="21" customFormat="1">
      <c r="A12" s="21" t="s">
        <v>631</v>
      </c>
      <c r="B12" s="42">
        <v>39.917000000000002</v>
      </c>
      <c r="C12" s="42">
        <v>12.462</v>
      </c>
      <c r="D12" s="42">
        <v>48.15</v>
      </c>
      <c r="E12" s="42">
        <v>0.157</v>
      </c>
      <c r="F12" s="42">
        <v>3.1E-2</v>
      </c>
      <c r="G12" s="42">
        <v>0</v>
      </c>
      <c r="H12" s="42">
        <v>0.23400000000000001</v>
      </c>
      <c r="I12" s="42">
        <v>4.2000000000000003E-2</v>
      </c>
      <c r="J12" s="42">
        <v>0.27</v>
      </c>
      <c r="K12" s="42">
        <v>1.4E-2</v>
      </c>
      <c r="L12" s="42">
        <f t="shared" si="0"/>
        <v>101.27699999999999</v>
      </c>
      <c r="M12" s="2">
        <f t="shared" si="1"/>
        <v>87.317968451113188</v>
      </c>
      <c r="N12" s="36">
        <f t="shared" si="2"/>
        <v>1238.7407606504503</v>
      </c>
      <c r="O12" s="36">
        <f t="shared" si="3"/>
        <v>1812.2300535663942</v>
      </c>
      <c r="P12" s="37">
        <v>45</v>
      </c>
      <c r="Q12" s="36">
        <f t="shared" si="4"/>
        <v>186562.80958721705</v>
      </c>
      <c r="R12" s="36">
        <f t="shared" si="12"/>
        <v>74.09180070615929</v>
      </c>
      <c r="S12" s="36">
        <f t="shared" si="13"/>
        <v>212.10290150667805</v>
      </c>
      <c r="T12" s="36">
        <f t="shared" si="14"/>
        <v>96864.988864142535</v>
      </c>
      <c r="U12" s="36">
        <f t="shared" si="15"/>
        <v>1812.2300535663942</v>
      </c>
      <c r="V12" s="36">
        <f t="shared" si="16"/>
        <v>290333.74689826305</v>
      </c>
      <c r="W12" s="36">
        <f t="shared" si="17"/>
        <v>1929.6444238382255</v>
      </c>
      <c r="X12" s="36">
        <f t="shared" si="18"/>
        <v>1233.6765296559113</v>
      </c>
    </row>
    <row r="13" spans="1:26" s="21" customFormat="1">
      <c r="A13" s="21" t="s">
        <v>630</v>
      </c>
      <c r="B13" s="42">
        <v>39.997999999999998</v>
      </c>
      <c r="C13" s="42">
        <v>12.212</v>
      </c>
      <c r="D13" s="42">
        <v>48.518000000000001</v>
      </c>
      <c r="E13" s="42">
        <v>0.14599999999999999</v>
      </c>
      <c r="F13" s="42">
        <v>0.03</v>
      </c>
      <c r="G13" s="42">
        <v>0</v>
      </c>
      <c r="H13" s="42">
        <v>0.23400000000000001</v>
      </c>
      <c r="I13" s="42">
        <v>4.1000000000000002E-2</v>
      </c>
      <c r="J13" s="42">
        <v>0.27</v>
      </c>
      <c r="K13" s="42">
        <v>1.2E-2</v>
      </c>
      <c r="L13" s="42">
        <f t="shared" si="0"/>
        <v>101.46099999999998</v>
      </c>
      <c r="M13" s="2">
        <f t="shared" si="1"/>
        <v>87.623489843095811</v>
      </c>
      <c r="N13" s="36">
        <f t="shared" si="2"/>
        <v>1151.950006719527</v>
      </c>
      <c r="O13" s="36">
        <f t="shared" si="3"/>
        <v>1812.2300535663942</v>
      </c>
      <c r="P13" s="37">
        <v>50</v>
      </c>
      <c r="Q13" s="36">
        <f t="shared" si="4"/>
        <v>186941.38482023965</v>
      </c>
      <c r="R13" s="36">
        <f t="shared" si="12"/>
        <v>63.507257748136524</v>
      </c>
      <c r="S13" s="36">
        <f t="shared" si="13"/>
        <v>205.26087242581747</v>
      </c>
      <c r="T13" s="36">
        <f t="shared" si="14"/>
        <v>94921.781737193756</v>
      </c>
      <c r="U13" s="36">
        <f t="shared" si="15"/>
        <v>1812.2300535663942</v>
      </c>
      <c r="V13" s="36">
        <f t="shared" si="16"/>
        <v>292552.70471464022</v>
      </c>
      <c r="W13" s="36">
        <f t="shared" si="17"/>
        <v>1929.6444238382255</v>
      </c>
      <c r="X13" s="36">
        <f t="shared" si="18"/>
        <v>1147.2405944570892</v>
      </c>
    </row>
    <row r="14" spans="1:26" s="21" customFormat="1">
      <c r="A14" s="21" t="s">
        <v>629</v>
      </c>
      <c r="B14" s="42">
        <v>39.959000000000003</v>
      </c>
      <c r="C14" s="42">
        <v>12.324</v>
      </c>
      <c r="D14" s="42">
        <v>48.707000000000001</v>
      </c>
      <c r="E14" s="42">
        <v>0.161</v>
      </c>
      <c r="F14" s="42">
        <v>2.7E-2</v>
      </c>
      <c r="G14" s="42">
        <v>3.0000000000000001E-3</v>
      </c>
      <c r="H14" s="42">
        <v>0.22900000000000001</v>
      </c>
      <c r="I14" s="42">
        <v>4.1000000000000002E-2</v>
      </c>
      <c r="J14" s="42">
        <v>0.27200000000000002</v>
      </c>
      <c r="K14" s="42">
        <v>0.01</v>
      </c>
      <c r="L14" s="42">
        <f t="shared" si="0"/>
        <v>101.73300000000002</v>
      </c>
      <c r="M14" s="2">
        <f t="shared" si="1"/>
        <v>87.566533783698219</v>
      </c>
      <c r="N14" s="36">
        <f t="shared" si="2"/>
        <v>1270.3010348071498</v>
      </c>
      <c r="O14" s="36">
        <f t="shared" si="3"/>
        <v>1773.5071891739499</v>
      </c>
      <c r="P14" s="37">
        <v>55</v>
      </c>
      <c r="Q14" s="36">
        <f t="shared" si="4"/>
        <v>186759.10785619178</v>
      </c>
      <c r="R14" s="36">
        <f t="shared" si="12"/>
        <v>52.922714790113773</v>
      </c>
      <c r="S14" s="36">
        <f t="shared" si="13"/>
        <v>184.73478518323572</v>
      </c>
      <c r="T14" s="36">
        <f t="shared" si="14"/>
        <v>95792.338530066801</v>
      </c>
      <c r="U14" s="36">
        <f t="shared" si="15"/>
        <v>1773.5071891739499</v>
      </c>
      <c r="V14" s="36">
        <f t="shared" si="16"/>
        <v>293692.3325062035</v>
      </c>
      <c r="W14" s="36">
        <f t="shared" si="17"/>
        <v>1943.9380862370272</v>
      </c>
      <c r="X14" s="36">
        <f t="shared" si="18"/>
        <v>1265.1077788191192</v>
      </c>
    </row>
    <row r="15" spans="1:26" s="21" customFormat="1">
      <c r="A15" s="21" t="s">
        <v>628</v>
      </c>
      <c r="B15" s="42">
        <v>40.177999999999997</v>
      </c>
      <c r="C15" s="42">
        <v>11.811999999999999</v>
      </c>
      <c r="D15" s="42">
        <v>48.262</v>
      </c>
      <c r="E15" s="42">
        <v>0.16300000000000001</v>
      </c>
      <c r="F15" s="42">
        <v>2.5999999999999999E-2</v>
      </c>
      <c r="G15" s="42">
        <v>1E-3</v>
      </c>
      <c r="H15" s="42">
        <v>0.22700000000000001</v>
      </c>
      <c r="I15" s="42">
        <v>0.04</v>
      </c>
      <c r="J15" s="42">
        <v>0.27</v>
      </c>
      <c r="K15" s="42">
        <v>1.0999999999999999E-2</v>
      </c>
      <c r="L15" s="42">
        <f t="shared" si="0"/>
        <v>100.99</v>
      </c>
      <c r="M15" s="2">
        <f t="shared" si="1"/>
        <v>87.924092727116189</v>
      </c>
      <c r="N15" s="36">
        <f t="shared" si="2"/>
        <v>1286.0811718854993</v>
      </c>
      <c r="O15" s="36">
        <f t="shared" si="3"/>
        <v>1758.018043416972</v>
      </c>
      <c r="P15" s="37">
        <v>60</v>
      </c>
      <c r="Q15" s="36">
        <f t="shared" si="4"/>
        <v>187782.66311584553</v>
      </c>
      <c r="R15" s="36">
        <f t="shared" si="12"/>
        <v>58.214986269125149</v>
      </c>
      <c r="S15" s="36">
        <f t="shared" si="13"/>
        <v>177.89275610237513</v>
      </c>
      <c r="T15" s="36">
        <f t="shared" si="14"/>
        <v>91812.650334075719</v>
      </c>
      <c r="U15" s="36">
        <f t="shared" si="15"/>
        <v>1758.0180434169722</v>
      </c>
      <c r="V15" s="36">
        <f t="shared" si="16"/>
        <v>291009.08188585611</v>
      </c>
      <c r="W15" s="36">
        <f t="shared" si="17"/>
        <v>1929.6444238382255</v>
      </c>
      <c r="X15" s="36">
        <f t="shared" si="18"/>
        <v>1280.823403400723</v>
      </c>
    </row>
    <row r="16" spans="1:26" s="21" customFormat="1">
      <c r="A16" s="21" t="s">
        <v>627</v>
      </c>
      <c r="B16" s="42">
        <v>39.993000000000002</v>
      </c>
      <c r="C16" s="42">
        <v>11.247</v>
      </c>
      <c r="D16" s="42">
        <v>48.999000000000002</v>
      </c>
      <c r="E16" s="42">
        <v>0.16300000000000001</v>
      </c>
      <c r="F16" s="42">
        <v>2.5999999999999999E-2</v>
      </c>
      <c r="G16" s="42">
        <v>1E-3</v>
      </c>
      <c r="H16" s="42">
        <v>0.217</v>
      </c>
      <c r="I16" s="42">
        <v>0.04</v>
      </c>
      <c r="J16" s="42">
        <v>0.26400000000000001</v>
      </c>
      <c r="K16" s="42">
        <v>0.01</v>
      </c>
      <c r="L16" s="42">
        <f t="shared" si="0"/>
        <v>100.96000000000001</v>
      </c>
      <c r="M16" s="2">
        <f t="shared" si="1"/>
        <v>88.589015750928326</v>
      </c>
      <c r="N16" s="36">
        <f t="shared" si="2"/>
        <v>1286.0811718854993</v>
      </c>
      <c r="O16" s="36">
        <f t="shared" si="3"/>
        <v>1680.5723146320836</v>
      </c>
      <c r="P16" s="37">
        <v>65</v>
      </c>
      <c r="Q16" s="36">
        <f t="shared" si="4"/>
        <v>186918.0159786951</v>
      </c>
      <c r="R16" s="36">
        <f t="shared" si="12"/>
        <v>52.922714790113773</v>
      </c>
      <c r="S16" s="36">
        <f t="shared" si="13"/>
        <v>177.89275610237513</v>
      </c>
      <c r="T16" s="36">
        <f t="shared" si="14"/>
        <v>87421.002227171484</v>
      </c>
      <c r="U16" s="36">
        <f t="shared" si="15"/>
        <v>1680.5723146320836</v>
      </c>
      <c r="V16" s="36">
        <f t="shared" si="16"/>
        <v>295453.02729528537</v>
      </c>
      <c r="W16" s="36">
        <f t="shared" si="17"/>
        <v>1886.7634366418208</v>
      </c>
      <c r="X16" s="36">
        <f t="shared" si="18"/>
        <v>1280.823403400723</v>
      </c>
    </row>
    <row r="17" spans="1:24" s="21" customFormat="1">
      <c r="A17" s="21" t="s">
        <v>626</v>
      </c>
      <c r="B17" s="42">
        <v>40.271999999999998</v>
      </c>
      <c r="C17" s="42">
        <v>11.170999999999999</v>
      </c>
      <c r="D17" s="42">
        <v>49.3</v>
      </c>
      <c r="E17" s="42">
        <v>0.17299999999999999</v>
      </c>
      <c r="F17" s="42">
        <v>2.7E-2</v>
      </c>
      <c r="G17" s="42">
        <v>0</v>
      </c>
      <c r="H17" s="42">
        <v>0.21</v>
      </c>
      <c r="I17" s="42">
        <v>0.04</v>
      </c>
      <c r="J17" s="42">
        <v>0.255</v>
      </c>
      <c r="K17" s="42">
        <v>1.2E-2</v>
      </c>
      <c r="L17" s="42">
        <f t="shared" si="0"/>
        <v>101.46</v>
      </c>
      <c r="M17" s="2">
        <f t="shared" si="1"/>
        <v>88.718817428472747</v>
      </c>
      <c r="N17" s="36">
        <f t="shared" si="2"/>
        <v>1364.9818572772476</v>
      </c>
      <c r="O17" s="36">
        <f t="shared" si="3"/>
        <v>1626.3603044826614</v>
      </c>
      <c r="P17" s="37">
        <v>75</v>
      </c>
      <c r="Q17" s="36">
        <f t="shared" si="4"/>
        <v>188221.99733688415</v>
      </c>
      <c r="R17" s="36">
        <f t="shared" si="12"/>
        <v>63.507257748136524</v>
      </c>
      <c r="S17" s="36">
        <f t="shared" si="13"/>
        <v>184.73478518323572</v>
      </c>
      <c r="T17" s="36">
        <f t="shared" si="14"/>
        <v>86830.267260579058</v>
      </c>
      <c r="U17" s="36">
        <f t="shared" si="15"/>
        <v>1626.3603044826614</v>
      </c>
      <c r="V17" s="36">
        <f t="shared" si="16"/>
        <v>297267.99007444171</v>
      </c>
      <c r="W17" s="36">
        <f t="shared" si="17"/>
        <v>1822.4419558472132</v>
      </c>
      <c r="X17" s="36">
        <f t="shared" si="18"/>
        <v>1359.4015263087429</v>
      </c>
    </row>
    <row r="18" spans="1:24" s="21" customFormat="1">
      <c r="A18" s="21" t="s">
        <v>625</v>
      </c>
      <c r="B18" s="42">
        <v>40.207999999999998</v>
      </c>
      <c r="C18" s="42">
        <v>10.573</v>
      </c>
      <c r="D18" s="42">
        <v>49.343000000000004</v>
      </c>
      <c r="E18" s="42">
        <v>0.187</v>
      </c>
      <c r="F18" s="42">
        <v>3.4000000000000002E-2</v>
      </c>
      <c r="G18" s="42">
        <v>5.0000000000000001E-3</v>
      </c>
      <c r="H18" s="42">
        <v>0.20300000000000001</v>
      </c>
      <c r="I18" s="42">
        <v>3.7999999999999999E-2</v>
      </c>
      <c r="J18" s="42">
        <v>0.24099999999999999</v>
      </c>
      <c r="K18" s="42">
        <v>1.2E-2</v>
      </c>
      <c r="L18" s="42">
        <f t="shared" si="0"/>
        <v>100.84399999999999</v>
      </c>
      <c r="M18" s="2">
        <f t="shared" si="1"/>
        <v>89.266200414532889</v>
      </c>
      <c r="N18" s="36">
        <f t="shared" si="2"/>
        <v>1475.4428168256954</v>
      </c>
      <c r="O18" s="36">
        <f t="shared" si="3"/>
        <v>1572.1482943332396</v>
      </c>
      <c r="P18" s="37">
        <v>85</v>
      </c>
      <c r="Q18" s="36">
        <f t="shared" si="4"/>
        <v>187922.87616511321</v>
      </c>
      <c r="R18" s="36">
        <f t="shared" si="12"/>
        <v>63.507257748136524</v>
      </c>
      <c r="S18" s="36">
        <f t="shared" si="13"/>
        <v>232.62898874925983</v>
      </c>
      <c r="T18" s="36">
        <f t="shared" si="14"/>
        <v>82182.115812917589</v>
      </c>
      <c r="U18" s="36">
        <f t="shared" si="15"/>
        <v>1572.1482943332396</v>
      </c>
      <c r="V18" s="36">
        <f t="shared" si="16"/>
        <v>297527.27047146403</v>
      </c>
      <c r="W18" s="36">
        <f t="shared" si="17"/>
        <v>1722.3863190556012</v>
      </c>
      <c r="X18" s="36">
        <f t="shared" si="18"/>
        <v>1469.4108983799706</v>
      </c>
    </row>
    <row r="19" spans="1:24" s="21" customFormat="1">
      <c r="A19" s="21" t="s">
        <v>624</v>
      </c>
      <c r="B19" s="42">
        <v>40.534999999999997</v>
      </c>
      <c r="C19" s="42">
        <v>9.8219999999999992</v>
      </c>
      <c r="D19" s="42">
        <v>49.884</v>
      </c>
      <c r="E19" s="42">
        <v>0.222</v>
      </c>
      <c r="F19" s="42">
        <v>3.9E-2</v>
      </c>
      <c r="G19" s="42">
        <v>6.0000000000000001E-3</v>
      </c>
      <c r="H19" s="42">
        <v>0.186</v>
      </c>
      <c r="I19" s="42">
        <v>3.5999999999999997E-2</v>
      </c>
      <c r="J19" s="42">
        <v>0.22700000000000001</v>
      </c>
      <c r="K19" s="42">
        <v>1.2E-2</v>
      </c>
      <c r="L19" s="42">
        <f t="shared" si="0"/>
        <v>100.96900000000001</v>
      </c>
      <c r="M19" s="2">
        <f t="shared" si="1"/>
        <v>90.050143455016922</v>
      </c>
      <c r="N19" s="36">
        <f t="shared" si="2"/>
        <v>1751.5952156968151</v>
      </c>
      <c r="O19" s="36">
        <f t="shared" si="3"/>
        <v>1440.4905553989286</v>
      </c>
      <c r="P19" s="37">
        <v>95</v>
      </c>
      <c r="Q19" s="36">
        <f t="shared" si="4"/>
        <v>189451.19840213048</v>
      </c>
      <c r="R19" s="36">
        <f t="shared" si="12"/>
        <v>63.507257748136524</v>
      </c>
      <c r="S19" s="36">
        <f t="shared" si="13"/>
        <v>266.83913415356272</v>
      </c>
      <c r="T19" s="36">
        <f t="shared" si="14"/>
        <v>76344.721603563463</v>
      </c>
      <c r="U19" s="36">
        <f t="shared" si="15"/>
        <v>1440.4905553989286</v>
      </c>
      <c r="V19" s="36">
        <f t="shared" si="16"/>
        <v>300789.37965260551</v>
      </c>
      <c r="W19" s="36">
        <f t="shared" si="17"/>
        <v>1622.3306822639895</v>
      </c>
      <c r="X19" s="36">
        <f t="shared" si="18"/>
        <v>1744.4343285580401</v>
      </c>
    </row>
    <row r="20" spans="1:24" s="21" customFormat="1">
      <c r="A20" s="21" t="s">
        <v>623</v>
      </c>
      <c r="B20" s="42">
        <v>40.694000000000003</v>
      </c>
      <c r="C20" s="42">
        <v>9.7520000000000007</v>
      </c>
      <c r="D20" s="42">
        <v>50.444000000000003</v>
      </c>
      <c r="E20" s="42">
        <v>0.23300000000000001</v>
      </c>
      <c r="F20" s="42">
        <v>3.9E-2</v>
      </c>
      <c r="G20" s="42">
        <v>6.0000000000000001E-3</v>
      </c>
      <c r="H20" s="42">
        <v>0.17699999999999999</v>
      </c>
      <c r="I20" s="42">
        <v>3.5999999999999997E-2</v>
      </c>
      <c r="J20" s="42">
        <v>0.23</v>
      </c>
      <c r="K20" s="42">
        <v>1.2E-2</v>
      </c>
      <c r="L20" s="42">
        <f t="shared" si="0"/>
        <v>101.62300000000003</v>
      </c>
      <c r="M20" s="2">
        <f t="shared" si="1"/>
        <v>90.213051564460073</v>
      </c>
      <c r="N20" s="36">
        <f t="shared" si="2"/>
        <v>1838.3859696277384</v>
      </c>
      <c r="O20" s="36">
        <f t="shared" si="3"/>
        <v>1370.7893994925289</v>
      </c>
      <c r="P20" s="37">
        <v>105</v>
      </c>
      <c r="Q20" s="36">
        <f t="shared" si="4"/>
        <v>190194.32756324901</v>
      </c>
      <c r="R20" s="36">
        <f t="shared" si="12"/>
        <v>63.507257748136524</v>
      </c>
      <c r="S20" s="36">
        <f t="shared" si="13"/>
        <v>266.83913415356272</v>
      </c>
      <c r="T20" s="36">
        <f t="shared" si="14"/>
        <v>75800.623608017821</v>
      </c>
      <c r="U20" s="36">
        <f t="shared" si="15"/>
        <v>1370.7893994925287</v>
      </c>
      <c r="V20" s="36">
        <f t="shared" si="16"/>
        <v>304166.05459057074</v>
      </c>
      <c r="W20" s="36">
        <f t="shared" si="17"/>
        <v>1643.7711758621922</v>
      </c>
      <c r="X20" s="36">
        <f t="shared" si="18"/>
        <v>1830.870263756862</v>
      </c>
    </row>
    <row r="21" spans="1:24" s="21" customFormat="1">
      <c r="A21" s="21" t="s">
        <v>622</v>
      </c>
      <c r="B21" s="42">
        <v>40.869</v>
      </c>
      <c r="C21" s="42">
        <v>9.1080000000000005</v>
      </c>
      <c r="D21" s="42">
        <v>50.618000000000002</v>
      </c>
      <c r="E21" s="42">
        <v>0.23499999999999999</v>
      </c>
      <c r="F21" s="42">
        <v>4.1000000000000002E-2</v>
      </c>
      <c r="G21" s="42">
        <v>1.2999999999999999E-2</v>
      </c>
      <c r="H21" s="42">
        <v>0.17199999999999999</v>
      </c>
      <c r="I21" s="42">
        <v>3.4000000000000002E-2</v>
      </c>
      <c r="J21" s="42">
        <v>0.23200000000000001</v>
      </c>
      <c r="K21" s="42">
        <v>0.01</v>
      </c>
      <c r="L21" s="42">
        <f t="shared" si="0"/>
        <v>101.33200000000001</v>
      </c>
      <c r="M21" s="2">
        <f t="shared" si="1"/>
        <v>90.828623468024162</v>
      </c>
      <c r="N21" s="36">
        <f t="shared" si="2"/>
        <v>1854.1661067060879</v>
      </c>
      <c r="O21" s="36">
        <f t="shared" si="3"/>
        <v>1332.0665351000844</v>
      </c>
      <c r="P21" s="37">
        <v>115</v>
      </c>
      <c r="Q21" s="36">
        <f t="shared" si="4"/>
        <v>191012.23701731025</v>
      </c>
      <c r="R21" s="36">
        <f t="shared" si="12"/>
        <v>52.922714790113773</v>
      </c>
      <c r="S21" s="36">
        <f t="shared" si="13"/>
        <v>280.52319231528389</v>
      </c>
      <c r="T21" s="36">
        <f t="shared" si="14"/>
        <v>70794.922048997774</v>
      </c>
      <c r="U21" s="36">
        <f t="shared" si="15"/>
        <v>1332.0665351000844</v>
      </c>
      <c r="V21" s="36">
        <f t="shared" si="16"/>
        <v>305215.23573200993</v>
      </c>
      <c r="W21" s="36">
        <f t="shared" si="17"/>
        <v>1658.0648382609938</v>
      </c>
      <c r="X21" s="36">
        <f t="shared" si="18"/>
        <v>1846.5858883384658</v>
      </c>
    </row>
    <row r="22" spans="1:24" s="21" customFormat="1">
      <c r="A22" s="21" t="s">
        <v>621</v>
      </c>
      <c r="B22" s="42">
        <v>40.634</v>
      </c>
      <c r="C22" s="42">
        <v>9.0220000000000002</v>
      </c>
      <c r="D22" s="42">
        <v>50.631</v>
      </c>
      <c r="E22" s="42">
        <v>0.22800000000000001</v>
      </c>
      <c r="F22" s="42">
        <v>3.9E-2</v>
      </c>
      <c r="G22" s="42">
        <v>8.0000000000000002E-3</v>
      </c>
      <c r="H22" s="42">
        <v>0.16700000000000001</v>
      </c>
      <c r="I22" s="42">
        <v>3.5999999999999997E-2</v>
      </c>
      <c r="J22" s="42">
        <v>0.23</v>
      </c>
      <c r="K22" s="42">
        <v>0.01</v>
      </c>
      <c r="L22" s="42">
        <f t="shared" si="0"/>
        <v>101.00500000000001</v>
      </c>
      <c r="M22" s="2">
        <f t="shared" si="1"/>
        <v>90.909470188780958</v>
      </c>
      <c r="N22" s="36">
        <f t="shared" si="2"/>
        <v>1798.9356269318641</v>
      </c>
      <c r="O22" s="36">
        <f t="shared" si="3"/>
        <v>1293.3436707076403</v>
      </c>
      <c r="P22" s="37">
        <v>125</v>
      </c>
      <c r="Q22" s="36">
        <f t="shared" si="4"/>
        <v>189913.90146471371</v>
      </c>
      <c r="R22" s="36">
        <f t="shared" si="12"/>
        <v>52.922714790113773</v>
      </c>
      <c r="S22" s="36">
        <f t="shared" si="13"/>
        <v>266.83913415356272</v>
      </c>
      <c r="T22" s="36">
        <f t="shared" si="14"/>
        <v>70126.458797327388</v>
      </c>
      <c r="U22" s="36">
        <f t="shared" si="15"/>
        <v>1293.3436707076403</v>
      </c>
      <c r="V22" s="36">
        <f t="shared" si="16"/>
        <v>305293.62282878417</v>
      </c>
      <c r="W22" s="36">
        <f t="shared" si="17"/>
        <v>1643.7711758621922</v>
      </c>
      <c r="X22" s="36">
        <f t="shared" si="18"/>
        <v>1791.581202302852</v>
      </c>
    </row>
    <row r="23" spans="1:24" s="21" customFormat="1">
      <c r="A23" s="21" t="s">
        <v>620</v>
      </c>
      <c r="B23" s="42">
        <v>40.622</v>
      </c>
      <c r="C23" s="42">
        <v>8.8119999999999994</v>
      </c>
      <c r="D23" s="42">
        <v>50.807000000000002</v>
      </c>
      <c r="E23" s="42">
        <v>0.219</v>
      </c>
      <c r="F23" s="42">
        <v>3.5000000000000003E-2</v>
      </c>
      <c r="G23" s="42">
        <v>5.0000000000000001E-3</v>
      </c>
      <c r="H23" s="42">
        <v>0.16400000000000001</v>
      </c>
      <c r="I23" s="42">
        <v>3.3000000000000002E-2</v>
      </c>
      <c r="J23" s="42">
        <v>0.23200000000000001</v>
      </c>
      <c r="K23" s="42">
        <v>8.9999999999999993E-3</v>
      </c>
      <c r="L23" s="42">
        <f t="shared" si="0"/>
        <v>100.93799999999999</v>
      </c>
      <c r="M23" s="2">
        <f t="shared" si="1"/>
        <v>91.130326864278132</v>
      </c>
      <c r="N23" s="36">
        <f t="shared" si="2"/>
        <v>1727.9250100792906</v>
      </c>
      <c r="O23" s="36">
        <f t="shared" si="3"/>
        <v>1270.1099520721737</v>
      </c>
      <c r="P23" s="37">
        <v>135</v>
      </c>
      <c r="Q23" s="36">
        <f t="shared" si="4"/>
        <v>189857.81624500666</v>
      </c>
      <c r="R23" s="36">
        <f t="shared" si="12"/>
        <v>47.63044331110239</v>
      </c>
      <c r="S23" s="36">
        <f t="shared" si="13"/>
        <v>239.47101783012042</v>
      </c>
      <c r="T23" s="36">
        <f t="shared" si="14"/>
        <v>68494.164810690418</v>
      </c>
      <c r="U23" s="36">
        <f t="shared" si="15"/>
        <v>1270.1099520721739</v>
      </c>
      <c r="V23" s="36">
        <f t="shared" si="16"/>
        <v>306354.86352357321</v>
      </c>
      <c r="W23" s="36">
        <f t="shared" si="17"/>
        <v>1658.0648382609938</v>
      </c>
      <c r="X23" s="36">
        <f t="shared" si="18"/>
        <v>1720.860891685634</v>
      </c>
    </row>
    <row r="24" spans="1:24" s="21" customFormat="1">
      <c r="A24" s="21" t="s">
        <v>619</v>
      </c>
      <c r="B24" s="42">
        <v>40.366</v>
      </c>
      <c r="C24" s="42">
        <v>8.4320000000000004</v>
      </c>
      <c r="D24" s="42">
        <v>50.432000000000002</v>
      </c>
      <c r="E24" s="42">
        <v>0.22800000000000001</v>
      </c>
      <c r="F24" s="42">
        <v>3.5999999999999997E-2</v>
      </c>
      <c r="G24" s="42">
        <v>1.4999999999999999E-2</v>
      </c>
      <c r="H24" s="42">
        <v>0.16400000000000001</v>
      </c>
      <c r="I24" s="42">
        <v>3.2000000000000001E-2</v>
      </c>
      <c r="J24" s="42">
        <v>0.23799999999999999</v>
      </c>
      <c r="K24" s="42">
        <v>0.01</v>
      </c>
      <c r="L24" s="42">
        <f t="shared" si="0"/>
        <v>99.953000000000003</v>
      </c>
      <c r="M24" s="2">
        <f t="shared" si="1"/>
        <v>91.422309977271098</v>
      </c>
      <c r="N24" s="36">
        <f t="shared" si="2"/>
        <v>1798.9356269318641</v>
      </c>
      <c r="O24" s="36">
        <f t="shared" si="3"/>
        <v>1270.1099520721737</v>
      </c>
      <c r="P24" s="37">
        <v>145</v>
      </c>
      <c r="Q24" s="36">
        <f t="shared" si="4"/>
        <v>188661.33155792279</v>
      </c>
      <c r="R24" s="36">
        <f t="shared" si="12"/>
        <v>52.922714790113773</v>
      </c>
      <c r="S24" s="36">
        <f t="shared" si="13"/>
        <v>246.31304691098094</v>
      </c>
      <c r="T24" s="36">
        <f t="shared" si="14"/>
        <v>65540.489977728284</v>
      </c>
      <c r="U24" s="36">
        <f t="shared" si="15"/>
        <v>1270.1099520721739</v>
      </c>
      <c r="V24" s="36">
        <f t="shared" si="16"/>
        <v>304093.69727047149</v>
      </c>
      <c r="W24" s="36">
        <f t="shared" si="17"/>
        <v>1700.9458254573988</v>
      </c>
      <c r="X24" s="36">
        <f t="shared" si="18"/>
        <v>1791.581202302852</v>
      </c>
    </row>
    <row r="25" spans="1:24" s="21" customFormat="1">
      <c r="A25" s="21" t="s">
        <v>618</v>
      </c>
      <c r="B25" s="42">
        <v>40.520000000000003</v>
      </c>
      <c r="C25" s="42">
        <v>8.7100000000000009</v>
      </c>
      <c r="D25" s="42">
        <v>50.716999999999999</v>
      </c>
      <c r="E25" s="42">
        <v>0.19700000000000001</v>
      </c>
      <c r="F25" s="42">
        <v>3.3000000000000002E-2</v>
      </c>
      <c r="G25" s="42">
        <v>8.0000000000000002E-3</v>
      </c>
      <c r="H25" s="42">
        <v>0.161</v>
      </c>
      <c r="I25" s="42">
        <v>3.3000000000000002E-2</v>
      </c>
      <c r="J25" s="42">
        <v>0.23499999999999999</v>
      </c>
      <c r="K25" s="42">
        <v>1.0999999999999999E-2</v>
      </c>
      <c r="L25" s="42">
        <f t="shared" si="0"/>
        <v>100.625</v>
      </c>
      <c r="M25" s="2">
        <f t="shared" si="1"/>
        <v>91.209779756784116</v>
      </c>
      <c r="N25" s="36">
        <f t="shared" si="2"/>
        <v>1554.343502217444</v>
      </c>
      <c r="O25" s="36">
        <f t="shared" si="3"/>
        <v>1246.876233436707</v>
      </c>
      <c r="P25" s="37">
        <v>155</v>
      </c>
      <c r="Q25" s="36">
        <f t="shared" si="4"/>
        <v>189381.09187749668</v>
      </c>
      <c r="R25" s="36">
        <f t="shared" si="12"/>
        <v>58.214986269125149</v>
      </c>
      <c r="S25" s="36">
        <f t="shared" si="13"/>
        <v>225.78695966839922</v>
      </c>
      <c r="T25" s="36">
        <f t="shared" si="14"/>
        <v>67701.336302895332</v>
      </c>
      <c r="U25" s="36">
        <f t="shared" si="15"/>
        <v>1246.8762334367073</v>
      </c>
      <c r="V25" s="36">
        <f t="shared" si="16"/>
        <v>305812.1836228288</v>
      </c>
      <c r="W25" s="36">
        <f t="shared" si="17"/>
        <v>1679.5053318591961</v>
      </c>
      <c r="X25" s="36">
        <f t="shared" si="18"/>
        <v>1547.9890212879905</v>
      </c>
    </row>
    <row r="26" spans="1:24" s="21" customFormat="1">
      <c r="A26" s="21" t="s">
        <v>617</v>
      </c>
      <c r="B26" s="42">
        <v>40.540999999999997</v>
      </c>
      <c r="C26" s="42">
        <v>8.5370000000000008</v>
      </c>
      <c r="D26" s="42">
        <v>50.634</v>
      </c>
      <c r="E26" s="42">
        <v>0.222</v>
      </c>
      <c r="F26" s="42">
        <v>3.5000000000000003E-2</v>
      </c>
      <c r="G26" s="42">
        <v>1.0999999999999999E-2</v>
      </c>
      <c r="H26" s="42">
        <v>0.16</v>
      </c>
      <c r="I26" s="42">
        <v>3.2000000000000001E-2</v>
      </c>
      <c r="J26" s="42">
        <v>0.23599999999999999</v>
      </c>
      <c r="K26" s="42">
        <v>0.01</v>
      </c>
      <c r="L26" s="42">
        <f t="shared" si="0"/>
        <v>100.41799999999998</v>
      </c>
      <c r="M26" s="2">
        <f t="shared" si="1"/>
        <v>91.356379787045498</v>
      </c>
      <c r="N26" s="36">
        <f t="shared" si="2"/>
        <v>1751.5952156968151</v>
      </c>
      <c r="O26" s="36">
        <f t="shared" si="3"/>
        <v>1239.1316605582183</v>
      </c>
      <c r="P26" s="37">
        <v>165</v>
      </c>
      <c r="Q26" s="36">
        <f t="shared" si="4"/>
        <v>189479.24101198401</v>
      </c>
      <c r="R26" s="36">
        <f t="shared" si="12"/>
        <v>52.922714790113773</v>
      </c>
      <c r="S26" s="36">
        <f t="shared" si="13"/>
        <v>239.47101783012042</v>
      </c>
      <c r="T26" s="36">
        <f t="shared" si="14"/>
        <v>66356.636971046784</v>
      </c>
      <c r="U26" s="36">
        <f t="shared" si="15"/>
        <v>1239.1316605582183</v>
      </c>
      <c r="V26" s="36">
        <f t="shared" si="16"/>
        <v>305311.71215880895</v>
      </c>
      <c r="W26" s="36">
        <f t="shared" si="17"/>
        <v>1686.6521630585969</v>
      </c>
      <c r="X26" s="36">
        <f t="shared" si="18"/>
        <v>1744.4343285580401</v>
      </c>
    </row>
    <row r="27" spans="1:24" s="21" customFormat="1">
      <c r="A27" s="21" t="s">
        <v>773</v>
      </c>
      <c r="B27" s="42">
        <v>40.764000000000003</v>
      </c>
      <c r="C27" s="42">
        <v>8.7260000000000009</v>
      </c>
      <c r="D27" s="42">
        <v>50.374000000000002</v>
      </c>
      <c r="E27" s="42">
        <v>0.217</v>
      </c>
      <c r="F27" s="42">
        <v>3.6999999999999998E-2</v>
      </c>
      <c r="G27" s="42">
        <v>1.2999999999999999E-2</v>
      </c>
      <c r="H27" s="42">
        <v>0.161</v>
      </c>
      <c r="I27" s="42">
        <v>3.5000000000000003E-2</v>
      </c>
      <c r="J27" s="42">
        <v>0.23699999999999999</v>
      </c>
      <c r="K27" s="42">
        <v>8.9999999999999993E-3</v>
      </c>
      <c r="L27" s="42">
        <f t="shared" si="0"/>
        <v>100.57300000000001</v>
      </c>
      <c r="M27" s="2">
        <f t="shared" si="1"/>
        <v>91.140412315536864</v>
      </c>
      <c r="N27" s="36">
        <f t="shared" si="2"/>
        <v>1712.1448730009408</v>
      </c>
      <c r="O27" s="36">
        <f t="shared" si="3"/>
        <v>1246.876233436707</v>
      </c>
      <c r="P27" s="37">
        <v>175</v>
      </c>
      <c r="Q27" s="36">
        <f t="shared" si="4"/>
        <v>190521.49134487353</v>
      </c>
      <c r="R27" s="36">
        <f t="shared" si="12"/>
        <v>47.63044331110239</v>
      </c>
      <c r="S27" s="36">
        <f t="shared" si="13"/>
        <v>253.15507599184156</v>
      </c>
      <c r="T27" s="36">
        <f t="shared" si="14"/>
        <v>67825.701559020046</v>
      </c>
      <c r="U27" s="36">
        <f t="shared" si="15"/>
        <v>1246.8762334367073</v>
      </c>
      <c r="V27" s="36">
        <f t="shared" si="16"/>
        <v>303743.97022332507</v>
      </c>
      <c r="W27" s="36">
        <f t="shared" si="17"/>
        <v>1693.7989942579979</v>
      </c>
      <c r="X27" s="36">
        <f t="shared" si="18"/>
        <v>1705.1452671040302</v>
      </c>
    </row>
    <row r="28" spans="1:24" s="21" customFormat="1">
      <c r="A28" s="21" t="s">
        <v>616</v>
      </c>
      <c r="B28" s="42">
        <v>40.563000000000002</v>
      </c>
      <c r="C28" s="42">
        <v>8.4909999999999997</v>
      </c>
      <c r="D28" s="42">
        <v>48.406999999999996</v>
      </c>
      <c r="E28" s="42">
        <v>0.219</v>
      </c>
      <c r="F28" s="42">
        <v>3.7999999999999999E-2</v>
      </c>
      <c r="G28" s="42">
        <v>0</v>
      </c>
      <c r="H28" s="42">
        <v>0.16</v>
      </c>
      <c r="I28" s="42">
        <v>3.4000000000000002E-2</v>
      </c>
      <c r="J28" s="42">
        <v>0.23499999999999999</v>
      </c>
      <c r="K28" s="42">
        <v>8.0000000000000002E-3</v>
      </c>
      <c r="L28" s="42">
        <f t="shared" si="0"/>
        <v>98.154999999999987</v>
      </c>
      <c r="M28" s="2">
        <f t="shared" si="1"/>
        <v>91.038710246908778</v>
      </c>
      <c r="N28" s="36">
        <f t="shared" si="2"/>
        <v>1727.9250100792906</v>
      </c>
      <c r="O28" s="36">
        <f t="shared" si="3"/>
        <v>1239.1316605582183</v>
      </c>
      <c r="P28" s="37">
        <v>185</v>
      </c>
      <c r="Q28" s="36">
        <f t="shared" si="4"/>
        <v>189582.0639147803</v>
      </c>
      <c r="R28" s="36">
        <f t="shared" si="12"/>
        <v>42.338171832091021</v>
      </c>
      <c r="S28" s="36">
        <f t="shared" si="13"/>
        <v>259.99710507270214</v>
      </c>
      <c r="T28" s="36">
        <f t="shared" si="14"/>
        <v>65999.086859688192</v>
      </c>
      <c r="U28" s="36">
        <f t="shared" si="15"/>
        <v>1239.1316605582183</v>
      </c>
      <c r="V28" s="36">
        <f t="shared" si="16"/>
        <v>291883.39950372209</v>
      </c>
      <c r="W28" s="36">
        <f t="shared" si="17"/>
        <v>1679.5053318591961</v>
      </c>
      <c r="X28" s="36">
        <f t="shared" si="18"/>
        <v>1720.860891685634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42AA-6CB0-45ED-9E5A-F34E4D051A08}">
  <dimension ref="A1:X37"/>
  <sheetViews>
    <sheetView tabSelected="1" workbookViewId="0">
      <selection activeCell="E9" sqref="E9"/>
    </sheetView>
  </sheetViews>
  <sheetFormatPr defaultRowHeight="13.8"/>
  <sheetData>
    <row r="1" spans="1:24" s="21" customFormat="1">
      <c r="A1" s="21" t="s">
        <v>641</v>
      </c>
      <c r="R1" s="6"/>
      <c r="S1" s="6"/>
      <c r="T1" s="6"/>
      <c r="U1" s="6"/>
      <c r="V1" s="6"/>
      <c r="W1" s="6"/>
      <c r="X1" s="6"/>
    </row>
    <row r="2" spans="1:24" s="21" customFormat="1" ht="16.2">
      <c r="A2" s="21" t="s">
        <v>394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21" t="s">
        <v>1</v>
      </c>
      <c r="M2" s="21" t="s">
        <v>786</v>
      </c>
      <c r="N2" s="21" t="s">
        <v>111</v>
      </c>
      <c r="O2" s="21" t="s">
        <v>112</v>
      </c>
      <c r="P2" s="21" t="s">
        <v>455</v>
      </c>
      <c r="Q2" s="21" t="s">
        <v>332</v>
      </c>
      <c r="R2" s="21" t="s">
        <v>333</v>
      </c>
      <c r="S2" s="21" t="s">
        <v>334</v>
      </c>
      <c r="T2" s="21" t="s">
        <v>335</v>
      </c>
      <c r="U2" s="21" t="s">
        <v>336</v>
      </c>
      <c r="V2" s="21" t="s">
        <v>337</v>
      </c>
      <c r="W2" s="21" t="s">
        <v>338</v>
      </c>
      <c r="X2" s="21" t="s">
        <v>339</v>
      </c>
    </row>
    <row r="3" spans="1:24" s="21" customFormat="1">
      <c r="A3" s="21" t="s">
        <v>675</v>
      </c>
      <c r="B3" s="42">
        <v>39.988999999999997</v>
      </c>
      <c r="C3" s="42">
        <v>13.423999999999999</v>
      </c>
      <c r="D3" s="42">
        <v>46.176000000000002</v>
      </c>
      <c r="E3" s="42">
        <v>0.12</v>
      </c>
      <c r="F3" s="42">
        <v>0.03</v>
      </c>
      <c r="G3" s="42">
        <v>2E-3</v>
      </c>
      <c r="H3" s="42">
        <v>0.25700000000000001</v>
      </c>
      <c r="I3" s="42">
        <v>3.9E-2</v>
      </c>
      <c r="J3" s="42">
        <v>0.308</v>
      </c>
      <c r="K3" s="42">
        <v>1.4E-2</v>
      </c>
      <c r="L3" s="42">
        <f t="shared" ref="L3:L28" si="0">SUM(B3:K3)</f>
        <v>100.35900000000001</v>
      </c>
      <c r="M3" s="2">
        <f t="shared" ref="M3:M28" si="1">(D3/40.32)*100/((D3/40.32)+(C3/71.85))</f>
        <v>85.974203149266629</v>
      </c>
      <c r="N3" s="36">
        <f t="shared" ref="N3:N28" si="2">E3*10000/74.41*58.71</f>
        <v>946.8082247009811</v>
      </c>
      <c r="O3" s="36">
        <f t="shared" ref="O3:O28" si="3">H3*10000/70.94*54.94</f>
        <v>1990.3552297716381</v>
      </c>
      <c r="P3" s="37">
        <v>0</v>
      </c>
      <c r="Q3" s="36">
        <f t="shared" ref="Q3:Q28" si="4">10000*28.08*B3/(60.08)</f>
        <v>186899.32090545938</v>
      </c>
      <c r="R3" s="36">
        <f>2*26.98*10000*K3/101.96</f>
        <v>74.09180070615929</v>
      </c>
      <c r="S3" s="36">
        <f>2*51.996*10000*F3/151.99</f>
        <v>205.26087242581747</v>
      </c>
      <c r="T3" s="36">
        <f t="shared" ref="T3:T4" si="5">55.84*10000*C3/71.84</f>
        <v>104342.44988864142</v>
      </c>
      <c r="U3" s="36">
        <f t="shared" ref="U3:U4" si="6">54.94*10000*H3/70.94</f>
        <v>1990.3552297716383</v>
      </c>
      <c r="V3" s="36">
        <f t="shared" ref="V3:V4" si="7">24.3*10000*D3/40.3</f>
        <v>278430.96774193551</v>
      </c>
      <c r="W3" s="36">
        <f t="shared" ref="W3:W4" si="8">40.078*10000*J3/56.078</f>
        <v>2201.2240094154572</v>
      </c>
      <c r="X3" s="36">
        <f t="shared" ref="X3:X4" si="9">58.69*10000*E3/74.69</f>
        <v>942.93747489623786</v>
      </c>
    </row>
    <row r="4" spans="1:24" s="21" customFormat="1">
      <c r="A4" s="21" t="s">
        <v>674</v>
      </c>
      <c r="B4" s="42">
        <v>40.152000000000001</v>
      </c>
      <c r="C4" s="42">
        <v>13.391</v>
      </c>
      <c r="D4" s="42">
        <v>46.396000000000001</v>
      </c>
      <c r="E4" s="42">
        <v>0.11600000000000001</v>
      </c>
      <c r="F4" s="42">
        <v>2.7E-2</v>
      </c>
      <c r="G4" s="42">
        <v>0</v>
      </c>
      <c r="H4" s="42">
        <v>0.25600000000000001</v>
      </c>
      <c r="I4" s="42">
        <v>4.2000000000000003E-2</v>
      </c>
      <c r="J4" s="42">
        <v>0.29499999999999998</v>
      </c>
      <c r="K4" s="42">
        <v>1.0999999999999999E-2</v>
      </c>
      <c r="L4" s="42">
        <f t="shared" si="0"/>
        <v>100.68599999999999</v>
      </c>
      <c r="M4" s="2">
        <f t="shared" si="1"/>
        <v>86.060972618683337</v>
      </c>
      <c r="N4" s="36">
        <f t="shared" si="2"/>
        <v>915.24795054428171</v>
      </c>
      <c r="O4" s="36">
        <f t="shared" si="3"/>
        <v>1982.6106568931491</v>
      </c>
      <c r="P4" s="37">
        <v>5</v>
      </c>
      <c r="Q4" s="36">
        <f t="shared" si="4"/>
        <v>187661.14513981357</v>
      </c>
      <c r="R4" s="36">
        <f t="shared" ref="R4" si="10">2*26.98*10000*K4/101.96</f>
        <v>58.214986269125149</v>
      </c>
      <c r="S4" s="36">
        <f t="shared" ref="S4" si="11">2*51.996*10000*F4/151.99</f>
        <v>184.73478518323572</v>
      </c>
      <c r="T4" s="36">
        <f t="shared" si="5"/>
        <v>104085.94654788419</v>
      </c>
      <c r="U4" s="36">
        <f t="shared" si="6"/>
        <v>1982.6106568931491</v>
      </c>
      <c r="V4" s="36">
        <f t="shared" si="7"/>
        <v>279757.51861042186</v>
      </c>
      <c r="W4" s="36">
        <f t="shared" si="8"/>
        <v>2108.3152038232461</v>
      </c>
      <c r="X4" s="36">
        <f t="shared" si="9"/>
        <v>911.50622573302996</v>
      </c>
    </row>
    <row r="5" spans="1:24" s="21" customFormat="1">
      <c r="A5" s="21" t="s">
        <v>673</v>
      </c>
      <c r="B5" s="42">
        <v>40.18</v>
      </c>
      <c r="C5" s="42">
        <v>13.321999999999999</v>
      </c>
      <c r="D5" s="42">
        <v>46.473999999999997</v>
      </c>
      <c r="E5" s="42">
        <v>0.127</v>
      </c>
      <c r="F5" s="42">
        <v>2.8000000000000001E-2</v>
      </c>
      <c r="G5" s="42">
        <v>0</v>
      </c>
      <c r="H5" s="42">
        <v>0.251</v>
      </c>
      <c r="I5" s="42">
        <v>4.5999999999999999E-2</v>
      </c>
      <c r="J5" s="42">
        <v>0.28799999999999998</v>
      </c>
      <c r="K5" s="42">
        <v>8.9999999999999993E-3</v>
      </c>
      <c r="L5" s="42">
        <f t="shared" si="0"/>
        <v>100.72500000000001</v>
      </c>
      <c r="M5" s="2">
        <f t="shared" si="1"/>
        <v>86.142892750451097</v>
      </c>
      <c r="N5" s="36">
        <f t="shared" si="2"/>
        <v>1002.0387044752049</v>
      </c>
      <c r="O5" s="36">
        <f t="shared" si="3"/>
        <v>1943.8877925007048</v>
      </c>
      <c r="P5" s="37">
        <v>10</v>
      </c>
      <c r="Q5" s="36">
        <f t="shared" si="4"/>
        <v>187792.01065246339</v>
      </c>
      <c r="R5" s="36">
        <f>2*26.98*10000*K5/101.96</f>
        <v>47.63044331110239</v>
      </c>
      <c r="S5" s="36">
        <f>2*51.996*10000*F5/151.99</f>
        <v>191.57681426409633</v>
      </c>
      <c r="T5" s="36">
        <f>55.84*10000*C5/71.84</f>
        <v>103549.62138084632</v>
      </c>
      <c r="U5" s="36">
        <f>54.94*10000*H5/70.94</f>
        <v>1943.8877925007048</v>
      </c>
      <c r="V5" s="36">
        <f>24.3*10000*D5/40.3</f>
        <v>280227.84119106701</v>
      </c>
      <c r="W5" s="36">
        <f>40.078*10000*J5/56.078</f>
        <v>2058.2873854274403</v>
      </c>
      <c r="X5" s="36">
        <f>58.69*10000*E5/74.69</f>
        <v>997.94216093185173</v>
      </c>
    </row>
    <row r="6" spans="1:24" s="21" customFormat="1">
      <c r="A6" s="21" t="s">
        <v>672</v>
      </c>
      <c r="B6" s="42">
        <v>39.820999999999998</v>
      </c>
      <c r="C6" s="42">
        <v>13.178000000000001</v>
      </c>
      <c r="D6" s="42">
        <v>46.363999999999997</v>
      </c>
      <c r="E6" s="42">
        <v>0.122</v>
      </c>
      <c r="F6" s="42">
        <v>2.5000000000000001E-2</v>
      </c>
      <c r="G6" s="42">
        <v>0</v>
      </c>
      <c r="H6" s="42">
        <v>0.25</v>
      </c>
      <c r="I6" s="42">
        <v>4.3999999999999997E-2</v>
      </c>
      <c r="J6" s="42">
        <v>0.28599999999999998</v>
      </c>
      <c r="K6" s="42">
        <v>1.2E-2</v>
      </c>
      <c r="L6" s="42">
        <f t="shared" si="0"/>
        <v>100.102</v>
      </c>
      <c r="M6" s="2">
        <f t="shared" si="1"/>
        <v>86.244025110651393</v>
      </c>
      <c r="N6" s="36">
        <f t="shared" si="2"/>
        <v>962.58836177933074</v>
      </c>
      <c r="O6" s="36">
        <f t="shared" si="3"/>
        <v>1936.1432196222158</v>
      </c>
      <c r="P6" s="37">
        <v>15</v>
      </c>
      <c r="Q6" s="36">
        <f t="shared" si="4"/>
        <v>186114.12782956057</v>
      </c>
      <c r="R6" s="36">
        <f t="shared" ref="R6:R37" si="12">2*26.98*10000*K6/101.96</f>
        <v>63.507257748136524</v>
      </c>
      <c r="S6" s="36">
        <f t="shared" ref="S6:S37" si="13">2*51.996*10000*F6/151.99</f>
        <v>171.05072702151458</v>
      </c>
      <c r="T6" s="36">
        <f t="shared" ref="T6:T37" si="14">55.84*10000*C6/71.84</f>
        <v>102430.33407572383</v>
      </c>
      <c r="U6" s="36">
        <f t="shared" ref="U6:U37" si="15">54.94*10000*H6/70.94</f>
        <v>1936.1432196222161</v>
      </c>
      <c r="V6" s="36">
        <f t="shared" ref="V6:V37" si="16">24.3*10000*D6/40.3</f>
        <v>279564.56575682387</v>
      </c>
      <c r="W6" s="36">
        <f t="shared" ref="W6:W37" si="17">40.078*10000*J6/56.078</f>
        <v>2043.9937230286387</v>
      </c>
      <c r="X6" s="36">
        <f t="shared" ref="X6:X37" si="18">58.69*10000*E6/74.69</f>
        <v>958.65309947784181</v>
      </c>
    </row>
    <row r="7" spans="1:24" s="21" customFormat="1">
      <c r="A7" s="21" t="s">
        <v>671</v>
      </c>
      <c r="B7" s="42">
        <v>40.076999999999998</v>
      </c>
      <c r="C7" s="42">
        <v>13.276</v>
      </c>
      <c r="D7" s="42">
        <v>46.478000000000002</v>
      </c>
      <c r="E7" s="42">
        <v>0.13100000000000001</v>
      </c>
      <c r="F7" s="42">
        <v>2.5999999999999999E-2</v>
      </c>
      <c r="G7" s="42">
        <v>0</v>
      </c>
      <c r="H7" s="42">
        <v>0.248</v>
      </c>
      <c r="I7" s="42">
        <v>4.3999999999999997E-2</v>
      </c>
      <c r="J7" s="42">
        <v>0.28199999999999997</v>
      </c>
      <c r="K7" s="42">
        <v>1.2E-2</v>
      </c>
      <c r="L7" s="42">
        <f t="shared" si="0"/>
        <v>100.57399999999998</v>
      </c>
      <c r="M7" s="2">
        <f t="shared" si="1"/>
        <v>86.185154628811517</v>
      </c>
      <c r="N7" s="36">
        <f t="shared" si="2"/>
        <v>1033.5989786319044</v>
      </c>
      <c r="O7" s="36">
        <f t="shared" si="3"/>
        <v>1920.6540738652384</v>
      </c>
      <c r="P7" s="37">
        <v>20</v>
      </c>
      <c r="Q7" s="36">
        <f t="shared" si="4"/>
        <v>187310.61251664447</v>
      </c>
      <c r="R7" s="36">
        <f t="shared" si="12"/>
        <v>63.507257748136524</v>
      </c>
      <c r="S7" s="36">
        <f t="shared" si="13"/>
        <v>177.89275610237513</v>
      </c>
      <c r="T7" s="36">
        <f t="shared" si="14"/>
        <v>103192.07126948774</v>
      </c>
      <c r="U7" s="36">
        <f t="shared" si="15"/>
        <v>1920.6540738652384</v>
      </c>
      <c r="V7" s="36">
        <f t="shared" si="16"/>
        <v>280251.96029776678</v>
      </c>
      <c r="W7" s="36">
        <f t="shared" si="17"/>
        <v>2015.4063982310354</v>
      </c>
      <c r="X7" s="36">
        <f t="shared" si="18"/>
        <v>1029.3734100950596</v>
      </c>
    </row>
    <row r="8" spans="1:24" s="21" customFormat="1">
      <c r="A8" s="21" t="s">
        <v>670</v>
      </c>
      <c r="B8" s="42">
        <v>40.067999999999998</v>
      </c>
      <c r="C8" s="42">
        <v>13.113</v>
      </c>
      <c r="D8" s="42">
        <v>46.878</v>
      </c>
      <c r="E8" s="42">
        <v>0.13400000000000001</v>
      </c>
      <c r="F8" s="42">
        <v>2.7E-2</v>
      </c>
      <c r="G8" s="42">
        <v>0</v>
      </c>
      <c r="H8" s="42">
        <v>0.249</v>
      </c>
      <c r="I8" s="42">
        <v>4.2000000000000003E-2</v>
      </c>
      <c r="J8" s="42">
        <v>0.28199999999999997</v>
      </c>
      <c r="K8" s="42">
        <v>1.0999999999999999E-2</v>
      </c>
      <c r="L8" s="42">
        <f t="shared" si="0"/>
        <v>100.80399999999999</v>
      </c>
      <c r="M8" s="2">
        <f t="shared" si="1"/>
        <v>86.432392476352874</v>
      </c>
      <c r="N8" s="36">
        <f t="shared" si="2"/>
        <v>1057.2691842494289</v>
      </c>
      <c r="O8" s="36">
        <f t="shared" si="3"/>
        <v>1928.3986467437269</v>
      </c>
      <c r="P8" s="37">
        <v>25</v>
      </c>
      <c r="Q8" s="36">
        <f t="shared" si="4"/>
        <v>187268.54860186417</v>
      </c>
      <c r="R8" s="36">
        <f t="shared" si="12"/>
        <v>58.214986269125149</v>
      </c>
      <c r="S8" s="36">
        <f t="shared" si="13"/>
        <v>184.73478518323572</v>
      </c>
      <c r="T8" s="36">
        <f t="shared" si="14"/>
        <v>101925.10022271714</v>
      </c>
      <c r="U8" s="36">
        <f t="shared" si="15"/>
        <v>1928.3986467437273</v>
      </c>
      <c r="V8" s="36">
        <f t="shared" si="16"/>
        <v>282663.87096774194</v>
      </c>
      <c r="W8" s="36">
        <f t="shared" si="17"/>
        <v>2015.4063982310354</v>
      </c>
      <c r="X8" s="36">
        <f t="shared" si="18"/>
        <v>1052.9468469674657</v>
      </c>
    </row>
    <row r="9" spans="1:24" s="21" customFormat="1">
      <c r="A9" s="21" t="s">
        <v>669</v>
      </c>
      <c r="B9" s="42">
        <v>40.274999999999999</v>
      </c>
      <c r="C9" s="42">
        <v>12.523999999999999</v>
      </c>
      <c r="D9" s="42">
        <v>46.789000000000001</v>
      </c>
      <c r="E9" s="42">
        <v>0.13300000000000001</v>
      </c>
      <c r="F9" s="42">
        <v>2.8000000000000001E-2</v>
      </c>
      <c r="G9" s="42">
        <v>6.0000000000000001E-3</v>
      </c>
      <c r="H9" s="42">
        <v>0.24199999999999999</v>
      </c>
      <c r="I9" s="42">
        <v>0.04</v>
      </c>
      <c r="J9" s="42">
        <v>0.27400000000000002</v>
      </c>
      <c r="K9" s="42">
        <v>8.9999999999999993E-3</v>
      </c>
      <c r="L9" s="42">
        <f t="shared" si="0"/>
        <v>100.32000000000001</v>
      </c>
      <c r="M9" s="2">
        <f t="shared" si="1"/>
        <v>86.940797239013719</v>
      </c>
      <c r="N9" s="36">
        <f t="shared" si="2"/>
        <v>1049.3791157102542</v>
      </c>
      <c r="O9" s="36">
        <f t="shared" si="3"/>
        <v>1874.1866365943051</v>
      </c>
      <c r="P9" s="37">
        <v>30</v>
      </c>
      <c r="Q9" s="36">
        <f t="shared" si="4"/>
        <v>188236.01864181092</v>
      </c>
      <c r="R9" s="36">
        <f t="shared" si="12"/>
        <v>47.63044331110239</v>
      </c>
      <c r="S9" s="36">
        <f t="shared" si="13"/>
        <v>191.57681426409633</v>
      </c>
      <c r="T9" s="36">
        <f t="shared" si="14"/>
        <v>97346.904231625827</v>
      </c>
      <c r="U9" s="36">
        <f t="shared" si="15"/>
        <v>1874.1866365943049</v>
      </c>
      <c r="V9" s="36">
        <f t="shared" si="16"/>
        <v>282127.22084367246</v>
      </c>
      <c r="W9" s="36">
        <f t="shared" si="17"/>
        <v>1958.231748635829</v>
      </c>
      <c r="X9" s="36">
        <f t="shared" si="18"/>
        <v>1045.0890346766635</v>
      </c>
    </row>
    <row r="10" spans="1:24" s="21" customFormat="1">
      <c r="A10" s="21" t="s">
        <v>668</v>
      </c>
      <c r="B10" s="42">
        <v>40.298000000000002</v>
      </c>
      <c r="C10" s="42">
        <v>12.625999999999999</v>
      </c>
      <c r="D10" s="42">
        <v>47.332999999999998</v>
      </c>
      <c r="E10" s="42">
        <v>0.14699999999999999</v>
      </c>
      <c r="F10" s="42">
        <v>2.9000000000000001E-2</v>
      </c>
      <c r="G10" s="42">
        <v>2E-3</v>
      </c>
      <c r="H10" s="42">
        <v>0.23899999999999999</v>
      </c>
      <c r="I10" s="42">
        <v>4.2999999999999997E-2</v>
      </c>
      <c r="J10" s="42">
        <v>0.27100000000000002</v>
      </c>
      <c r="K10" s="42">
        <v>1.2E-2</v>
      </c>
      <c r="L10" s="42">
        <f t="shared" si="0"/>
        <v>101.00000000000001</v>
      </c>
      <c r="M10" s="2">
        <f t="shared" si="1"/>
        <v>86.97989768105775</v>
      </c>
      <c r="N10" s="36">
        <f t="shared" si="2"/>
        <v>1159.8400752587017</v>
      </c>
      <c r="O10" s="36">
        <f t="shared" si="3"/>
        <v>1850.9529179588387</v>
      </c>
      <c r="P10" s="37">
        <v>35</v>
      </c>
      <c r="Q10" s="36">
        <f t="shared" si="4"/>
        <v>188343.51531291613</v>
      </c>
      <c r="R10" s="36">
        <f t="shared" si="12"/>
        <v>63.507257748136524</v>
      </c>
      <c r="S10" s="36">
        <f t="shared" si="13"/>
        <v>198.41884334495688</v>
      </c>
      <c r="T10" s="36">
        <f t="shared" si="14"/>
        <v>98139.732739420928</v>
      </c>
      <c r="U10" s="36">
        <f t="shared" si="15"/>
        <v>1850.9529179588385</v>
      </c>
      <c r="V10" s="36">
        <f t="shared" si="16"/>
        <v>285407.41935483873</v>
      </c>
      <c r="W10" s="36">
        <f t="shared" si="17"/>
        <v>1936.7912550376263</v>
      </c>
      <c r="X10" s="36">
        <f t="shared" si="18"/>
        <v>1155.0984067478912</v>
      </c>
    </row>
    <row r="11" spans="1:24" s="21" customFormat="1">
      <c r="A11" s="21" t="s">
        <v>667</v>
      </c>
      <c r="B11" s="42">
        <v>40.21</v>
      </c>
      <c r="C11" s="42">
        <v>12.478</v>
      </c>
      <c r="D11" s="42">
        <v>47.262</v>
      </c>
      <c r="E11" s="42">
        <v>0.153</v>
      </c>
      <c r="F11" s="42">
        <v>3.1E-2</v>
      </c>
      <c r="G11" s="42">
        <v>0</v>
      </c>
      <c r="H11" s="42">
        <v>0.23300000000000001</v>
      </c>
      <c r="I11" s="42">
        <v>0.04</v>
      </c>
      <c r="J11" s="42">
        <v>0.26800000000000002</v>
      </c>
      <c r="K11" s="42">
        <v>1.4999999999999999E-2</v>
      </c>
      <c r="L11" s="42">
        <f t="shared" si="0"/>
        <v>100.69000000000003</v>
      </c>
      <c r="M11" s="2">
        <f t="shared" si="1"/>
        <v>87.095987269353643</v>
      </c>
      <c r="N11" s="36">
        <f t="shared" si="2"/>
        <v>1207.1804864937508</v>
      </c>
      <c r="O11" s="36">
        <f t="shared" si="3"/>
        <v>1804.4854806879052</v>
      </c>
      <c r="P11" s="37">
        <v>40</v>
      </c>
      <c r="Q11" s="36">
        <f t="shared" si="4"/>
        <v>187932.22370173104</v>
      </c>
      <c r="R11" s="36">
        <f t="shared" si="12"/>
        <v>79.384072185170666</v>
      </c>
      <c r="S11" s="36">
        <f t="shared" si="13"/>
        <v>212.10290150667805</v>
      </c>
      <c r="T11" s="36">
        <f t="shared" si="14"/>
        <v>96989.354120267264</v>
      </c>
      <c r="U11" s="36">
        <f t="shared" si="15"/>
        <v>1804.4854806879055</v>
      </c>
      <c r="V11" s="36">
        <f t="shared" si="16"/>
        <v>284979.30521091813</v>
      </c>
      <c r="W11" s="36">
        <f t="shared" si="17"/>
        <v>1915.3507614394239</v>
      </c>
      <c r="X11" s="36">
        <f t="shared" si="18"/>
        <v>1202.2452804927032</v>
      </c>
    </row>
    <row r="12" spans="1:24" s="21" customFormat="1">
      <c r="A12" s="21" t="s">
        <v>666</v>
      </c>
      <c r="B12" s="42">
        <v>40.28</v>
      </c>
      <c r="C12" s="42">
        <v>12.137</v>
      </c>
      <c r="D12" s="42">
        <v>47.817</v>
      </c>
      <c r="E12" s="42">
        <v>0.159</v>
      </c>
      <c r="F12" s="42">
        <v>0.03</v>
      </c>
      <c r="G12" s="42">
        <v>0</v>
      </c>
      <c r="H12" s="42">
        <v>0.22600000000000001</v>
      </c>
      <c r="I12" s="42">
        <v>4.1000000000000002E-2</v>
      </c>
      <c r="J12" s="42">
        <v>0.26600000000000001</v>
      </c>
      <c r="K12" s="42">
        <v>1.4999999999999999E-2</v>
      </c>
      <c r="L12" s="42">
        <f t="shared" si="0"/>
        <v>100.97100000000002</v>
      </c>
      <c r="M12" s="2">
        <f t="shared" si="1"/>
        <v>87.532180033877012</v>
      </c>
      <c r="N12" s="36">
        <f t="shared" si="2"/>
        <v>1254.5208977287998</v>
      </c>
      <c r="O12" s="36">
        <f t="shared" si="3"/>
        <v>1750.2734705384833</v>
      </c>
      <c r="P12" s="37">
        <v>45</v>
      </c>
      <c r="Q12" s="36">
        <f t="shared" si="4"/>
        <v>188259.38748335553</v>
      </c>
      <c r="R12" s="36">
        <f t="shared" si="12"/>
        <v>79.384072185170666</v>
      </c>
      <c r="S12" s="36">
        <f t="shared" si="13"/>
        <v>205.26087242581747</v>
      </c>
      <c r="T12" s="36">
        <f t="shared" si="14"/>
        <v>94338.81959910912</v>
      </c>
      <c r="U12" s="36">
        <f t="shared" si="15"/>
        <v>1750.2734705384835</v>
      </c>
      <c r="V12" s="36">
        <f t="shared" si="16"/>
        <v>288325.83126550872</v>
      </c>
      <c r="W12" s="36">
        <f t="shared" si="17"/>
        <v>1901.0570990406222</v>
      </c>
      <c r="X12" s="36">
        <f t="shared" si="18"/>
        <v>1249.3921542375151</v>
      </c>
    </row>
    <row r="13" spans="1:24" s="21" customFormat="1">
      <c r="A13" s="21" t="s">
        <v>665</v>
      </c>
      <c r="B13" s="42">
        <v>40.445</v>
      </c>
      <c r="C13" s="42">
        <v>11.89</v>
      </c>
      <c r="D13" s="42">
        <v>47.906999999999996</v>
      </c>
      <c r="E13" s="42">
        <v>0.16800000000000001</v>
      </c>
      <c r="F13" s="42">
        <v>2.9000000000000001E-2</v>
      </c>
      <c r="G13" s="42">
        <v>0</v>
      </c>
      <c r="H13" s="42">
        <v>0.224</v>
      </c>
      <c r="I13" s="42">
        <v>0.04</v>
      </c>
      <c r="J13" s="42">
        <v>0.26700000000000002</v>
      </c>
      <c r="K13" s="42">
        <v>1.0999999999999999E-2</v>
      </c>
      <c r="L13" s="42">
        <f t="shared" si="0"/>
        <v>100.98099999999999</v>
      </c>
      <c r="M13" s="2">
        <f t="shared" si="1"/>
        <v>87.775034583185828</v>
      </c>
      <c r="N13" s="36">
        <f t="shared" si="2"/>
        <v>1325.5315145813736</v>
      </c>
      <c r="O13" s="36">
        <f t="shared" si="3"/>
        <v>1734.7843247815056</v>
      </c>
      <c r="P13" s="37">
        <v>50</v>
      </c>
      <c r="Q13" s="36">
        <f t="shared" si="4"/>
        <v>189030.55925432756</v>
      </c>
      <c r="R13" s="36">
        <f t="shared" si="12"/>
        <v>58.214986269125149</v>
      </c>
      <c r="S13" s="36">
        <f t="shared" si="13"/>
        <v>198.41884334495688</v>
      </c>
      <c r="T13" s="36">
        <f t="shared" si="14"/>
        <v>92418.93095768374</v>
      </c>
      <c r="U13" s="36">
        <f t="shared" si="15"/>
        <v>1734.7843247815056</v>
      </c>
      <c r="V13" s="36">
        <f t="shared" si="16"/>
        <v>288868.51116625313</v>
      </c>
      <c r="W13" s="36">
        <f t="shared" si="17"/>
        <v>1908.2039302400231</v>
      </c>
      <c r="X13" s="36">
        <f t="shared" si="18"/>
        <v>1320.1124648547332</v>
      </c>
    </row>
    <row r="14" spans="1:24" s="21" customFormat="1">
      <c r="A14" s="21" t="s">
        <v>664</v>
      </c>
      <c r="B14" s="42">
        <v>40.426000000000002</v>
      </c>
      <c r="C14" s="42">
        <v>11.753</v>
      </c>
      <c r="D14" s="42">
        <v>47.899000000000001</v>
      </c>
      <c r="E14" s="42">
        <v>0.16500000000000001</v>
      </c>
      <c r="F14" s="42">
        <v>2.7E-2</v>
      </c>
      <c r="G14" s="42">
        <v>0</v>
      </c>
      <c r="H14" s="42">
        <v>0.214</v>
      </c>
      <c r="I14" s="42">
        <v>4.1000000000000002E-2</v>
      </c>
      <c r="J14" s="42">
        <v>0.26100000000000001</v>
      </c>
      <c r="K14" s="42">
        <v>1.6E-2</v>
      </c>
      <c r="L14" s="42">
        <f t="shared" si="0"/>
        <v>100.80200000000001</v>
      </c>
      <c r="M14" s="2">
        <f t="shared" si="1"/>
        <v>87.897072023699621</v>
      </c>
      <c r="N14" s="36">
        <f t="shared" si="2"/>
        <v>1301.8613089638491</v>
      </c>
      <c r="O14" s="36">
        <f t="shared" si="3"/>
        <v>1657.3385959966167</v>
      </c>
      <c r="P14" s="37">
        <v>55</v>
      </c>
      <c r="Q14" s="36">
        <f t="shared" si="4"/>
        <v>188941.75765645807</v>
      </c>
      <c r="R14" s="36">
        <f t="shared" si="12"/>
        <v>84.676343664182042</v>
      </c>
      <c r="S14" s="36">
        <f t="shared" si="13"/>
        <v>184.73478518323572</v>
      </c>
      <c r="T14" s="36">
        <f t="shared" si="14"/>
        <v>91354.053452115812</v>
      </c>
      <c r="U14" s="36">
        <f t="shared" si="15"/>
        <v>1657.3385959966167</v>
      </c>
      <c r="V14" s="36">
        <f t="shared" si="16"/>
        <v>288820.27295285364</v>
      </c>
      <c r="W14" s="36">
        <f t="shared" si="17"/>
        <v>1865.3229430436179</v>
      </c>
      <c r="X14" s="36">
        <f t="shared" si="18"/>
        <v>1296.5390279823271</v>
      </c>
    </row>
    <row r="15" spans="1:24" s="21" customFormat="1">
      <c r="A15" s="21" t="s">
        <v>663</v>
      </c>
      <c r="B15" s="42">
        <v>40.479999999999997</v>
      </c>
      <c r="C15" s="42">
        <v>11.196999999999999</v>
      </c>
      <c r="D15" s="42">
        <v>48.293999999999997</v>
      </c>
      <c r="E15" s="42">
        <v>0.17499999999999999</v>
      </c>
      <c r="F15" s="42">
        <v>3.1E-2</v>
      </c>
      <c r="G15" s="42">
        <v>0</v>
      </c>
      <c r="H15" s="42">
        <v>0.21</v>
      </c>
      <c r="I15" s="42">
        <v>3.5999999999999997E-2</v>
      </c>
      <c r="J15" s="42">
        <v>0.255</v>
      </c>
      <c r="K15" s="42">
        <v>1.4E-2</v>
      </c>
      <c r="L15" s="42">
        <f t="shared" si="0"/>
        <v>100.69199999999998</v>
      </c>
      <c r="M15" s="2">
        <f t="shared" si="1"/>
        <v>88.487159086626633</v>
      </c>
      <c r="N15" s="36">
        <f t="shared" si="2"/>
        <v>1380.7619943555974</v>
      </c>
      <c r="O15" s="36">
        <f t="shared" si="3"/>
        <v>1626.3603044826614</v>
      </c>
      <c r="P15" s="37">
        <v>60</v>
      </c>
      <c r="Q15" s="36">
        <f t="shared" si="4"/>
        <v>189194.14114513982</v>
      </c>
      <c r="R15" s="36">
        <f t="shared" si="12"/>
        <v>74.09180070615929</v>
      </c>
      <c r="S15" s="36">
        <f t="shared" si="13"/>
        <v>212.10290150667805</v>
      </c>
      <c r="T15" s="36">
        <f t="shared" si="14"/>
        <v>87032.360801781731</v>
      </c>
      <c r="U15" s="36">
        <f t="shared" si="15"/>
        <v>1626.3603044826614</v>
      </c>
      <c r="V15" s="36">
        <f t="shared" si="16"/>
        <v>291202.0347394541</v>
      </c>
      <c r="W15" s="36">
        <f t="shared" si="17"/>
        <v>1822.4419558472132</v>
      </c>
      <c r="X15" s="36">
        <f t="shared" si="18"/>
        <v>1375.1171508903469</v>
      </c>
    </row>
    <row r="16" spans="1:24" s="21" customFormat="1">
      <c r="A16" s="21" t="s">
        <v>662</v>
      </c>
      <c r="B16" s="42">
        <v>40.448</v>
      </c>
      <c r="C16" s="42">
        <v>10.923999999999999</v>
      </c>
      <c r="D16" s="42">
        <v>48.334000000000003</v>
      </c>
      <c r="E16" s="42">
        <v>0.183</v>
      </c>
      <c r="F16" s="42">
        <v>3.2000000000000001E-2</v>
      </c>
      <c r="G16" s="42">
        <v>0</v>
      </c>
      <c r="H16" s="42">
        <v>0.20699999999999999</v>
      </c>
      <c r="I16" s="42">
        <v>3.7999999999999999E-2</v>
      </c>
      <c r="J16" s="42">
        <v>0.248</v>
      </c>
      <c r="K16" s="42">
        <v>1.4E-2</v>
      </c>
      <c r="L16" s="42">
        <f t="shared" si="0"/>
        <v>100.428</v>
      </c>
      <c r="M16" s="2">
        <f t="shared" si="1"/>
        <v>88.744514737018392</v>
      </c>
      <c r="N16" s="36">
        <f t="shared" si="2"/>
        <v>1443.8825426689962</v>
      </c>
      <c r="O16" s="36">
        <f t="shared" si="3"/>
        <v>1603.1265858471947</v>
      </c>
      <c r="P16" s="37">
        <v>65</v>
      </c>
      <c r="Q16" s="36">
        <f t="shared" si="4"/>
        <v>189044.58055925433</v>
      </c>
      <c r="R16" s="36">
        <f t="shared" si="12"/>
        <v>74.09180070615929</v>
      </c>
      <c r="S16" s="36">
        <f t="shared" si="13"/>
        <v>218.94493058753866</v>
      </c>
      <c r="T16" s="36">
        <f t="shared" si="14"/>
        <v>84910.378619153664</v>
      </c>
      <c r="U16" s="36">
        <f t="shared" si="15"/>
        <v>1603.1265858471947</v>
      </c>
      <c r="V16" s="36">
        <f t="shared" si="16"/>
        <v>291443.22580645164</v>
      </c>
      <c r="W16" s="36">
        <f t="shared" si="17"/>
        <v>1772.4141374514072</v>
      </c>
      <c r="X16" s="36">
        <f t="shared" si="18"/>
        <v>1437.9796492167627</v>
      </c>
    </row>
    <row r="17" spans="1:24" s="21" customFormat="1">
      <c r="A17" s="21" t="s">
        <v>661</v>
      </c>
      <c r="B17" s="42">
        <v>40.503999999999998</v>
      </c>
      <c r="C17" s="42">
        <v>10.58</v>
      </c>
      <c r="D17" s="42">
        <v>48.706000000000003</v>
      </c>
      <c r="E17" s="42">
        <v>0.192</v>
      </c>
      <c r="F17" s="42">
        <v>3.2000000000000001E-2</v>
      </c>
      <c r="G17" s="42">
        <v>0</v>
      </c>
      <c r="H17" s="42">
        <v>0.20200000000000001</v>
      </c>
      <c r="I17" s="42">
        <v>3.7999999999999999E-2</v>
      </c>
      <c r="J17" s="42">
        <v>0.23899999999999999</v>
      </c>
      <c r="K17" s="42">
        <v>1.0999999999999999E-2</v>
      </c>
      <c r="L17" s="42">
        <f t="shared" si="0"/>
        <v>100.50399999999998</v>
      </c>
      <c r="M17" s="2">
        <f t="shared" si="1"/>
        <v>89.134654523456376</v>
      </c>
      <c r="N17" s="36">
        <f t="shared" si="2"/>
        <v>1514.8931595215699</v>
      </c>
      <c r="O17" s="36">
        <f t="shared" si="3"/>
        <v>1564.4037214547507</v>
      </c>
      <c r="P17" s="37">
        <v>70</v>
      </c>
      <c r="Q17" s="36">
        <f t="shared" si="4"/>
        <v>189306.31158455391</v>
      </c>
      <c r="R17" s="36">
        <f t="shared" si="12"/>
        <v>58.214986269125149</v>
      </c>
      <c r="S17" s="36">
        <f t="shared" si="13"/>
        <v>218.94493058753866</v>
      </c>
      <c r="T17" s="36">
        <f t="shared" si="14"/>
        <v>82236.525612472164</v>
      </c>
      <c r="U17" s="36">
        <f t="shared" si="15"/>
        <v>1564.4037214547507</v>
      </c>
      <c r="V17" s="36">
        <f t="shared" si="16"/>
        <v>293686.30272952857</v>
      </c>
      <c r="W17" s="36">
        <f t="shared" si="17"/>
        <v>1708.0926566567996</v>
      </c>
      <c r="X17" s="36">
        <f t="shared" si="18"/>
        <v>1508.6999598339805</v>
      </c>
    </row>
    <row r="18" spans="1:24" s="21" customFormat="1">
      <c r="A18" s="21" t="s">
        <v>660</v>
      </c>
      <c r="B18" s="42">
        <v>40.427999999999997</v>
      </c>
      <c r="C18" s="42">
        <v>10.542</v>
      </c>
      <c r="D18" s="42">
        <v>49.228999999999999</v>
      </c>
      <c r="E18" s="42">
        <v>0.20599999999999999</v>
      </c>
      <c r="F18" s="42">
        <v>3.5999999999999997E-2</v>
      </c>
      <c r="G18" s="42">
        <v>0</v>
      </c>
      <c r="H18" s="42">
        <v>0.19700000000000001</v>
      </c>
      <c r="I18" s="42">
        <v>3.5999999999999997E-2</v>
      </c>
      <c r="J18" s="42">
        <v>0.23499999999999999</v>
      </c>
      <c r="K18" s="42">
        <v>1.2E-2</v>
      </c>
      <c r="L18" s="42">
        <f t="shared" si="0"/>
        <v>100.92100000000001</v>
      </c>
      <c r="M18" s="2">
        <f t="shared" si="1"/>
        <v>89.272170932526052</v>
      </c>
      <c r="N18" s="36">
        <f t="shared" si="2"/>
        <v>1625.3541190700175</v>
      </c>
      <c r="O18" s="36">
        <f t="shared" si="3"/>
        <v>1525.6808570623061</v>
      </c>
      <c r="P18" s="37">
        <v>75</v>
      </c>
      <c r="Q18" s="36">
        <f t="shared" si="4"/>
        <v>188951.10519307587</v>
      </c>
      <c r="R18" s="36">
        <f t="shared" si="12"/>
        <v>63.507257748136524</v>
      </c>
      <c r="S18" s="36">
        <f t="shared" si="13"/>
        <v>246.31304691098094</v>
      </c>
      <c r="T18" s="36">
        <f t="shared" si="14"/>
        <v>81941.158129175936</v>
      </c>
      <c r="U18" s="36">
        <f t="shared" si="15"/>
        <v>1525.6808570623064</v>
      </c>
      <c r="V18" s="36">
        <f t="shared" si="16"/>
        <v>296839.87593052111</v>
      </c>
      <c r="W18" s="36">
        <f t="shared" si="17"/>
        <v>1679.5053318591961</v>
      </c>
      <c r="X18" s="36">
        <f t="shared" si="18"/>
        <v>1618.7093319052083</v>
      </c>
    </row>
    <row r="19" spans="1:24" s="21" customFormat="1">
      <c r="A19" s="21" t="s">
        <v>659</v>
      </c>
      <c r="B19" s="42">
        <v>40.826000000000001</v>
      </c>
      <c r="C19" s="42">
        <v>10.195</v>
      </c>
      <c r="D19" s="42">
        <v>49.408999999999999</v>
      </c>
      <c r="E19" s="42">
        <v>0.22700000000000001</v>
      </c>
      <c r="F19" s="42">
        <v>0.04</v>
      </c>
      <c r="G19" s="42">
        <v>0</v>
      </c>
      <c r="H19" s="42">
        <v>0.19</v>
      </c>
      <c r="I19" s="42">
        <v>3.4000000000000002E-2</v>
      </c>
      <c r="J19" s="42">
        <v>0.22800000000000001</v>
      </c>
      <c r="K19" s="42">
        <v>8.0000000000000002E-3</v>
      </c>
      <c r="L19" s="42">
        <f t="shared" si="0"/>
        <v>101.15700000000001</v>
      </c>
      <c r="M19" s="2">
        <f t="shared" si="1"/>
        <v>89.622516508391769</v>
      </c>
      <c r="N19" s="36">
        <f t="shared" si="2"/>
        <v>1791.0455583926894</v>
      </c>
      <c r="O19" s="36">
        <f t="shared" si="3"/>
        <v>1471.4688469128841</v>
      </c>
      <c r="P19" s="37">
        <v>80</v>
      </c>
      <c r="Q19" s="36">
        <f t="shared" si="4"/>
        <v>190811.26498002664</v>
      </c>
      <c r="R19" s="36">
        <f t="shared" si="12"/>
        <v>42.338171832091021</v>
      </c>
      <c r="S19" s="36">
        <f t="shared" si="13"/>
        <v>273.68116323442331</v>
      </c>
      <c r="T19" s="36">
        <f t="shared" si="14"/>
        <v>79243.986636971036</v>
      </c>
      <c r="U19" s="36">
        <f t="shared" si="15"/>
        <v>1471.4688469128841</v>
      </c>
      <c r="V19" s="36">
        <f t="shared" si="16"/>
        <v>297925.23573200993</v>
      </c>
      <c r="W19" s="36">
        <f t="shared" si="17"/>
        <v>1629.4775134633903</v>
      </c>
      <c r="X19" s="36">
        <f t="shared" si="18"/>
        <v>1783.72339001205</v>
      </c>
    </row>
    <row r="20" spans="1:24" s="21" customFormat="1">
      <c r="A20" s="21" t="s">
        <v>658</v>
      </c>
      <c r="B20" s="42">
        <v>40.683999999999997</v>
      </c>
      <c r="C20" s="42">
        <v>9.6850000000000005</v>
      </c>
      <c r="D20" s="42">
        <v>49.170999999999999</v>
      </c>
      <c r="E20" s="42">
        <v>0.24199999999999999</v>
      </c>
      <c r="F20" s="42">
        <v>4.4999999999999998E-2</v>
      </c>
      <c r="G20" s="42">
        <v>0</v>
      </c>
      <c r="H20" s="42">
        <v>0.184</v>
      </c>
      <c r="I20" s="42">
        <v>3.5000000000000003E-2</v>
      </c>
      <c r="J20" s="42">
        <v>0.224</v>
      </c>
      <c r="K20" s="42">
        <v>1.0999999999999999E-2</v>
      </c>
      <c r="L20" s="42">
        <f t="shared" si="0"/>
        <v>100.28099999999999</v>
      </c>
      <c r="M20" s="2">
        <f t="shared" si="1"/>
        <v>90.047008673304191</v>
      </c>
      <c r="N20" s="36">
        <f t="shared" si="2"/>
        <v>1909.3965864803117</v>
      </c>
      <c r="O20" s="36">
        <f t="shared" si="3"/>
        <v>1425.0014096419509</v>
      </c>
      <c r="P20" s="37">
        <v>85</v>
      </c>
      <c r="Q20" s="36">
        <f t="shared" si="4"/>
        <v>190147.58988015979</v>
      </c>
      <c r="R20" s="36">
        <f t="shared" si="12"/>
        <v>58.214986269125149</v>
      </c>
      <c r="S20" s="36">
        <f t="shared" si="13"/>
        <v>307.89130863872623</v>
      </c>
      <c r="T20" s="36">
        <f t="shared" si="14"/>
        <v>75279.844097995549</v>
      </c>
      <c r="U20" s="36">
        <f t="shared" si="15"/>
        <v>1425.0014096419509</v>
      </c>
      <c r="V20" s="36">
        <f t="shared" si="16"/>
        <v>296490.1488833747</v>
      </c>
      <c r="W20" s="36">
        <f t="shared" si="17"/>
        <v>1600.890188665787</v>
      </c>
      <c r="X20" s="36">
        <f t="shared" si="18"/>
        <v>1901.5905743740793</v>
      </c>
    </row>
    <row r="21" spans="1:24" s="21" customFormat="1">
      <c r="A21" s="21" t="s">
        <v>657</v>
      </c>
      <c r="B21" s="42">
        <v>40.619999999999997</v>
      </c>
      <c r="C21" s="42">
        <v>9.609</v>
      </c>
      <c r="D21" s="42">
        <v>49.704000000000001</v>
      </c>
      <c r="E21" s="42">
        <v>0.25</v>
      </c>
      <c r="F21" s="42">
        <v>4.2999999999999997E-2</v>
      </c>
      <c r="G21" s="42">
        <v>2E-3</v>
      </c>
      <c r="H21" s="42">
        <v>0.17899999999999999</v>
      </c>
      <c r="I21" s="42">
        <v>3.5000000000000003E-2</v>
      </c>
      <c r="J21" s="42">
        <v>0.223</v>
      </c>
      <c r="K21" s="42">
        <v>1.4E-2</v>
      </c>
      <c r="L21" s="42">
        <f t="shared" si="0"/>
        <v>100.67899999999999</v>
      </c>
      <c r="M21" s="2">
        <f t="shared" si="1"/>
        <v>90.212997137764006</v>
      </c>
      <c r="N21" s="36">
        <f t="shared" si="2"/>
        <v>1972.5171347937105</v>
      </c>
      <c r="O21" s="36">
        <f t="shared" si="3"/>
        <v>1386.2785452495066</v>
      </c>
      <c r="P21" s="37">
        <v>90</v>
      </c>
      <c r="Q21" s="36">
        <f t="shared" si="4"/>
        <v>189848.46870838883</v>
      </c>
      <c r="R21" s="36">
        <f t="shared" si="12"/>
        <v>74.09180070615929</v>
      </c>
      <c r="S21" s="36">
        <f t="shared" si="13"/>
        <v>294.20725047700506</v>
      </c>
      <c r="T21" s="36">
        <f t="shared" si="14"/>
        <v>74689.109131403107</v>
      </c>
      <c r="U21" s="36">
        <f t="shared" si="15"/>
        <v>1386.2785452495066</v>
      </c>
      <c r="V21" s="36">
        <f t="shared" si="16"/>
        <v>299704.01985111664</v>
      </c>
      <c r="W21" s="36">
        <f t="shared" si="17"/>
        <v>1593.7433574663862</v>
      </c>
      <c r="X21" s="36">
        <f t="shared" si="18"/>
        <v>1964.4530727004953</v>
      </c>
    </row>
    <row r="22" spans="1:24" s="21" customFormat="1">
      <c r="A22" s="21" t="s">
        <v>656</v>
      </c>
      <c r="B22" s="42">
        <v>40.786000000000001</v>
      </c>
      <c r="C22" s="42">
        <v>9.5210000000000008</v>
      </c>
      <c r="D22" s="42">
        <v>49.838999999999999</v>
      </c>
      <c r="E22" s="42">
        <v>0.254</v>
      </c>
      <c r="F22" s="42">
        <v>4.3999999999999997E-2</v>
      </c>
      <c r="G22" s="42">
        <v>0</v>
      </c>
      <c r="H22" s="42">
        <v>0.17599999999999999</v>
      </c>
      <c r="I22" s="42">
        <v>3.5000000000000003E-2</v>
      </c>
      <c r="J22" s="42">
        <v>0.223</v>
      </c>
      <c r="K22" s="42">
        <v>1.2999999999999999E-2</v>
      </c>
      <c r="L22" s="42">
        <f t="shared" si="0"/>
        <v>100.89100000000001</v>
      </c>
      <c r="M22" s="2">
        <f t="shared" si="1"/>
        <v>90.317673200541435</v>
      </c>
      <c r="N22" s="36">
        <f t="shared" si="2"/>
        <v>2004.0774089504098</v>
      </c>
      <c r="O22" s="36">
        <f t="shared" si="3"/>
        <v>1363.0448266140402</v>
      </c>
      <c r="P22" s="37">
        <v>95</v>
      </c>
      <c r="Q22" s="36">
        <f t="shared" si="4"/>
        <v>190624.3142476698</v>
      </c>
      <c r="R22" s="36">
        <f t="shared" si="12"/>
        <v>68.7995292271479</v>
      </c>
      <c r="S22" s="36">
        <f t="shared" si="13"/>
        <v>301.04927955786559</v>
      </c>
      <c r="T22" s="36">
        <f t="shared" si="14"/>
        <v>74005.100222717156</v>
      </c>
      <c r="U22" s="36">
        <f t="shared" si="15"/>
        <v>1363.0448266140399</v>
      </c>
      <c r="V22" s="36">
        <f t="shared" si="16"/>
        <v>300518.03970223328</v>
      </c>
      <c r="W22" s="36">
        <f t="shared" si="17"/>
        <v>1593.7433574663862</v>
      </c>
      <c r="X22" s="36">
        <f t="shared" si="18"/>
        <v>1995.8843218637035</v>
      </c>
    </row>
    <row r="23" spans="1:24" s="21" customFormat="1">
      <c r="A23" s="21" t="s">
        <v>655</v>
      </c>
      <c r="B23" s="42">
        <v>40.591999999999999</v>
      </c>
      <c r="C23" s="42">
        <v>9.35</v>
      </c>
      <c r="D23" s="42">
        <v>49.767000000000003</v>
      </c>
      <c r="E23" s="42">
        <v>0.254</v>
      </c>
      <c r="F23" s="42">
        <v>4.4999999999999998E-2</v>
      </c>
      <c r="G23" s="42">
        <v>3.0000000000000001E-3</v>
      </c>
      <c r="H23" s="42">
        <v>0.17</v>
      </c>
      <c r="I23" s="42">
        <v>3.1E-2</v>
      </c>
      <c r="J23" s="42">
        <v>0.23100000000000001</v>
      </c>
      <c r="K23" s="42">
        <v>1.4E-2</v>
      </c>
      <c r="L23" s="42">
        <f t="shared" si="0"/>
        <v>100.45700000000001</v>
      </c>
      <c r="M23" s="2">
        <f t="shared" si="1"/>
        <v>90.4625410310761</v>
      </c>
      <c r="N23" s="36">
        <f t="shared" si="2"/>
        <v>2004.0774089504098</v>
      </c>
      <c r="O23" s="36">
        <f t="shared" si="3"/>
        <v>1316.5773893431069</v>
      </c>
      <c r="P23" s="37">
        <v>100</v>
      </c>
      <c r="Q23" s="36">
        <f t="shared" si="4"/>
        <v>189717.60319573901</v>
      </c>
      <c r="R23" s="36">
        <f t="shared" si="12"/>
        <v>74.09180070615929</v>
      </c>
      <c r="S23" s="36">
        <f t="shared" si="13"/>
        <v>307.89130863872623</v>
      </c>
      <c r="T23" s="36">
        <f t="shared" si="14"/>
        <v>72675.946547884188</v>
      </c>
      <c r="U23" s="36">
        <f t="shared" si="15"/>
        <v>1316.5773893431069</v>
      </c>
      <c r="V23" s="36">
        <f t="shared" si="16"/>
        <v>300083.89578163775</v>
      </c>
      <c r="W23" s="36">
        <f t="shared" si="17"/>
        <v>1650.918007061593</v>
      </c>
      <c r="X23" s="36">
        <f t="shared" si="18"/>
        <v>1995.8843218637035</v>
      </c>
    </row>
    <row r="24" spans="1:24" s="21" customFormat="1">
      <c r="A24" s="21" t="s">
        <v>654</v>
      </c>
      <c r="B24" s="42">
        <v>40.78</v>
      </c>
      <c r="C24" s="42">
        <v>9.0449999999999999</v>
      </c>
      <c r="D24" s="42">
        <v>50.024000000000001</v>
      </c>
      <c r="E24" s="42">
        <v>0.248</v>
      </c>
      <c r="F24" s="42">
        <v>0.04</v>
      </c>
      <c r="G24" s="42">
        <v>1E-3</v>
      </c>
      <c r="H24" s="42">
        <v>0.16800000000000001</v>
      </c>
      <c r="I24" s="42">
        <v>3.2000000000000001E-2</v>
      </c>
      <c r="J24" s="42">
        <v>0.22800000000000001</v>
      </c>
      <c r="K24" s="42">
        <v>1.2E-2</v>
      </c>
      <c r="L24" s="42">
        <f t="shared" si="0"/>
        <v>100.57800000000002</v>
      </c>
      <c r="M24" s="2">
        <f t="shared" si="1"/>
        <v>90.788030307668848</v>
      </c>
      <c r="N24" s="36">
        <f t="shared" si="2"/>
        <v>1956.7369977153608</v>
      </c>
      <c r="O24" s="36">
        <f t="shared" si="3"/>
        <v>1301.088243586129</v>
      </c>
      <c r="P24" s="37">
        <v>105</v>
      </c>
      <c r="Q24" s="36">
        <f t="shared" si="4"/>
        <v>190596.27163781624</v>
      </c>
      <c r="R24" s="36">
        <f t="shared" si="12"/>
        <v>63.507257748136524</v>
      </c>
      <c r="S24" s="36">
        <f t="shared" si="13"/>
        <v>273.68116323442331</v>
      </c>
      <c r="T24" s="36">
        <f t="shared" si="14"/>
        <v>70305.233853006677</v>
      </c>
      <c r="U24" s="36">
        <f t="shared" si="15"/>
        <v>1301.0882435861292</v>
      </c>
      <c r="V24" s="36">
        <f t="shared" si="16"/>
        <v>301633.54838709679</v>
      </c>
      <c r="W24" s="36">
        <f t="shared" si="17"/>
        <v>1629.4775134633903</v>
      </c>
      <c r="X24" s="36">
        <f t="shared" si="18"/>
        <v>1948.7374481188917</v>
      </c>
    </row>
    <row r="25" spans="1:24" s="21" customFormat="1">
      <c r="A25" s="21" t="s">
        <v>653</v>
      </c>
      <c r="B25" s="42">
        <v>40.774999999999999</v>
      </c>
      <c r="C25" s="42">
        <v>8.6709999999999994</v>
      </c>
      <c r="D25" s="42">
        <v>49.984999999999999</v>
      </c>
      <c r="E25" s="42">
        <v>0.254</v>
      </c>
      <c r="F25" s="42">
        <v>4.2999999999999997E-2</v>
      </c>
      <c r="G25" s="42">
        <v>0</v>
      </c>
      <c r="H25" s="42">
        <v>0.16400000000000001</v>
      </c>
      <c r="I25" s="42">
        <v>3.3000000000000002E-2</v>
      </c>
      <c r="J25" s="42">
        <v>0.22800000000000001</v>
      </c>
      <c r="K25" s="42">
        <v>1.2999999999999999E-2</v>
      </c>
      <c r="L25" s="42">
        <f t="shared" si="0"/>
        <v>100.16600000000001</v>
      </c>
      <c r="M25" s="2">
        <f t="shared" si="1"/>
        <v>91.128864746478129</v>
      </c>
      <c r="N25" s="36">
        <f t="shared" si="2"/>
        <v>2004.0774089504098</v>
      </c>
      <c r="O25" s="36">
        <f t="shared" si="3"/>
        <v>1270.1099520721737</v>
      </c>
      <c r="P25" s="37">
        <v>110</v>
      </c>
      <c r="Q25" s="36">
        <f t="shared" si="4"/>
        <v>190572.90279627164</v>
      </c>
      <c r="R25" s="36">
        <f t="shared" si="12"/>
        <v>68.7995292271479</v>
      </c>
      <c r="S25" s="36">
        <f t="shared" si="13"/>
        <v>294.20725047700506</v>
      </c>
      <c r="T25" s="36">
        <f t="shared" si="14"/>
        <v>67398.195991091299</v>
      </c>
      <c r="U25" s="36">
        <f t="shared" si="15"/>
        <v>1270.1099520721739</v>
      </c>
      <c r="V25" s="36">
        <f t="shared" si="16"/>
        <v>301398.38709677424</v>
      </c>
      <c r="W25" s="36">
        <f t="shared" si="17"/>
        <v>1629.4775134633903</v>
      </c>
      <c r="X25" s="36">
        <f t="shared" si="18"/>
        <v>1995.8843218637035</v>
      </c>
    </row>
    <row r="26" spans="1:24" s="21" customFormat="1">
      <c r="A26" s="21" t="s">
        <v>652</v>
      </c>
      <c r="B26" s="42">
        <v>40.643000000000001</v>
      </c>
      <c r="C26" s="42">
        <v>8.5660000000000007</v>
      </c>
      <c r="D26" s="42">
        <v>49.88</v>
      </c>
      <c r="E26" s="42">
        <v>0.24099999999999999</v>
      </c>
      <c r="F26" s="42">
        <v>4.2999999999999997E-2</v>
      </c>
      <c r="G26" s="42">
        <v>0</v>
      </c>
      <c r="H26" s="42">
        <v>0.161</v>
      </c>
      <c r="I26" s="42">
        <v>3.1E-2</v>
      </c>
      <c r="J26" s="42">
        <v>0.22900000000000001</v>
      </c>
      <c r="K26" s="42">
        <v>1.2E-2</v>
      </c>
      <c r="L26" s="42">
        <f t="shared" si="0"/>
        <v>99.806000000000012</v>
      </c>
      <c r="M26" s="2">
        <f t="shared" si="1"/>
        <v>91.210019256760049</v>
      </c>
      <c r="N26" s="36">
        <f t="shared" si="2"/>
        <v>1901.506517941137</v>
      </c>
      <c r="O26" s="36">
        <f t="shared" si="3"/>
        <v>1246.876233436707</v>
      </c>
      <c r="P26" s="37">
        <v>115</v>
      </c>
      <c r="Q26" s="36">
        <f t="shared" si="4"/>
        <v>189955.96537949401</v>
      </c>
      <c r="R26" s="36">
        <f t="shared" si="12"/>
        <v>63.507257748136524</v>
      </c>
      <c r="S26" s="36">
        <f t="shared" si="13"/>
        <v>294.20725047700506</v>
      </c>
      <c r="T26" s="36">
        <f t="shared" si="14"/>
        <v>66582.048997772828</v>
      </c>
      <c r="U26" s="36">
        <f t="shared" si="15"/>
        <v>1246.8762334367073</v>
      </c>
      <c r="V26" s="36">
        <f t="shared" si="16"/>
        <v>300765.26054590574</v>
      </c>
      <c r="W26" s="36">
        <f t="shared" si="17"/>
        <v>1636.6243446627911</v>
      </c>
      <c r="X26" s="36">
        <f t="shared" si="18"/>
        <v>1893.7327620832775</v>
      </c>
    </row>
    <row r="27" spans="1:24" s="21" customFormat="1">
      <c r="A27" s="21" t="s">
        <v>651</v>
      </c>
      <c r="B27" s="42">
        <v>40.664999999999999</v>
      </c>
      <c r="C27" s="42">
        <v>8.57</v>
      </c>
      <c r="D27" s="42">
        <v>49.917000000000002</v>
      </c>
      <c r="E27" s="42">
        <v>0.24099999999999999</v>
      </c>
      <c r="F27" s="42">
        <v>4.1000000000000002E-2</v>
      </c>
      <c r="G27" s="42">
        <v>0</v>
      </c>
      <c r="H27" s="42">
        <v>0.16300000000000001</v>
      </c>
      <c r="I27" s="42">
        <v>3.2000000000000001E-2</v>
      </c>
      <c r="J27" s="42">
        <v>0.22900000000000001</v>
      </c>
      <c r="K27" s="42">
        <v>1.0999999999999999E-2</v>
      </c>
      <c r="L27" s="42">
        <f t="shared" si="0"/>
        <v>99.868999999999986</v>
      </c>
      <c r="M27" s="2">
        <f t="shared" si="1"/>
        <v>91.212220985853321</v>
      </c>
      <c r="N27" s="36">
        <f t="shared" si="2"/>
        <v>1901.506517941137</v>
      </c>
      <c r="O27" s="36">
        <f t="shared" si="3"/>
        <v>1262.3653791936847</v>
      </c>
      <c r="P27" s="37">
        <v>120</v>
      </c>
      <c r="Q27" s="36">
        <f t="shared" si="4"/>
        <v>190058.78828229028</v>
      </c>
      <c r="R27" s="36">
        <f t="shared" si="12"/>
        <v>58.214986269125149</v>
      </c>
      <c r="S27" s="36">
        <f t="shared" si="13"/>
        <v>280.52319231528389</v>
      </c>
      <c r="T27" s="36">
        <f t="shared" si="14"/>
        <v>66613.140311804003</v>
      </c>
      <c r="U27" s="36">
        <f t="shared" si="15"/>
        <v>1262.3653791936847</v>
      </c>
      <c r="V27" s="36">
        <f t="shared" si="16"/>
        <v>300988.36228287843</v>
      </c>
      <c r="W27" s="36">
        <f t="shared" si="17"/>
        <v>1636.6243446627911</v>
      </c>
      <c r="X27" s="36">
        <f t="shared" si="18"/>
        <v>1893.7327620832775</v>
      </c>
    </row>
    <row r="28" spans="1:24" s="21" customFormat="1">
      <c r="A28" s="21" t="s">
        <v>650</v>
      </c>
      <c r="B28" s="42">
        <v>40.746000000000002</v>
      </c>
      <c r="C28" s="42">
        <v>8.7989999999999995</v>
      </c>
      <c r="D28" s="42">
        <v>50.12</v>
      </c>
      <c r="E28" s="42">
        <v>0.25</v>
      </c>
      <c r="F28" s="42">
        <v>4.2000000000000003E-2</v>
      </c>
      <c r="G28" s="42">
        <v>0</v>
      </c>
      <c r="H28" s="42">
        <v>0.16200000000000001</v>
      </c>
      <c r="I28" s="42">
        <v>3.1E-2</v>
      </c>
      <c r="J28" s="42">
        <v>0.22900000000000001</v>
      </c>
      <c r="K28" s="42">
        <v>0.01</v>
      </c>
      <c r="L28" s="42">
        <f t="shared" si="0"/>
        <v>100.38900000000001</v>
      </c>
      <c r="M28" s="2">
        <f t="shared" si="1"/>
        <v>91.031727595138406</v>
      </c>
      <c r="N28" s="36">
        <f t="shared" si="2"/>
        <v>1972.5171347937105</v>
      </c>
      <c r="O28" s="36">
        <f t="shared" si="3"/>
        <v>1254.620806315196</v>
      </c>
      <c r="P28" s="37">
        <v>125</v>
      </c>
      <c r="Q28" s="36">
        <f t="shared" si="4"/>
        <v>190437.36351531293</v>
      </c>
      <c r="R28" s="36">
        <f t="shared" si="12"/>
        <v>52.922714790113773</v>
      </c>
      <c r="S28" s="36">
        <f t="shared" si="13"/>
        <v>287.36522139614448</v>
      </c>
      <c r="T28" s="36">
        <f t="shared" si="14"/>
        <v>68393.118040089073</v>
      </c>
      <c r="U28" s="36">
        <f t="shared" si="15"/>
        <v>1254.620806315196</v>
      </c>
      <c r="V28" s="36">
        <f t="shared" si="16"/>
        <v>302212.40694789082</v>
      </c>
      <c r="W28" s="36">
        <f t="shared" si="17"/>
        <v>1636.6243446627911</v>
      </c>
      <c r="X28" s="36">
        <f t="shared" si="18"/>
        <v>1964.4530727004953</v>
      </c>
    </row>
    <row r="29" spans="1:24" s="21" customFormat="1">
      <c r="A29" s="21" t="s">
        <v>649</v>
      </c>
      <c r="B29" s="42">
        <v>40.817</v>
      </c>
      <c r="C29" s="42">
        <v>8.2880000000000003</v>
      </c>
      <c r="D29" s="42">
        <v>49.956000000000003</v>
      </c>
      <c r="E29" s="42">
        <v>0.247</v>
      </c>
      <c r="F29" s="42">
        <v>4.2999999999999997E-2</v>
      </c>
      <c r="G29" s="42">
        <v>3.0000000000000001E-3</v>
      </c>
      <c r="H29" s="42">
        <v>0.161</v>
      </c>
      <c r="I29" s="42">
        <v>0.03</v>
      </c>
      <c r="J29" s="42">
        <v>0.22700000000000001</v>
      </c>
      <c r="K29" s="42">
        <v>1.2E-2</v>
      </c>
      <c r="L29" s="42">
        <f t="shared" ref="L29:L37" si="19">SUM(B29:K29)</f>
        <v>99.78400000000002</v>
      </c>
      <c r="M29" s="2">
        <f t="shared" ref="M29:M37" si="20">(D29/40.32)*100/((D29/40.32)+(C29/71.85))</f>
        <v>91.482827996628188</v>
      </c>
      <c r="N29" s="36">
        <f t="shared" ref="N29:N37" si="21">E29*10000/74.41*58.71</f>
        <v>1948.846929176186</v>
      </c>
      <c r="O29" s="36">
        <f t="shared" ref="O29:O37" si="22">H29*10000/70.94*54.94</f>
        <v>1246.876233436707</v>
      </c>
      <c r="P29" s="37">
        <v>130</v>
      </c>
      <c r="Q29" s="36">
        <f t="shared" ref="Q29:Q37" si="23">10000*28.08*B29/(60.08)</f>
        <v>190769.20106524634</v>
      </c>
      <c r="R29" s="36">
        <f t="shared" si="12"/>
        <v>63.507257748136524</v>
      </c>
      <c r="S29" s="36">
        <f t="shared" si="13"/>
        <v>294.20725047700506</v>
      </c>
      <c r="T29" s="36">
        <f t="shared" si="14"/>
        <v>64421.202672605788</v>
      </c>
      <c r="U29" s="36">
        <f t="shared" si="15"/>
        <v>1246.8762334367073</v>
      </c>
      <c r="V29" s="36">
        <f t="shared" si="16"/>
        <v>301223.52357320103</v>
      </c>
      <c r="W29" s="36">
        <f t="shared" si="17"/>
        <v>1622.3306822639895</v>
      </c>
      <c r="X29" s="36">
        <f t="shared" si="18"/>
        <v>1940.8796358280892</v>
      </c>
    </row>
    <row r="30" spans="1:24" s="21" customFormat="1">
      <c r="A30" s="21" t="s">
        <v>648</v>
      </c>
      <c r="B30" s="42">
        <v>41.026000000000003</v>
      </c>
      <c r="C30" s="42">
        <v>8.7279999999999998</v>
      </c>
      <c r="D30" s="42">
        <v>50.295999999999999</v>
      </c>
      <c r="E30" s="42">
        <v>0.25</v>
      </c>
      <c r="F30" s="42">
        <v>4.1000000000000002E-2</v>
      </c>
      <c r="G30" s="42">
        <v>0</v>
      </c>
      <c r="H30" s="42">
        <v>0.158</v>
      </c>
      <c r="I30" s="42">
        <v>3.1E-2</v>
      </c>
      <c r="J30" s="42">
        <v>0.22600000000000001</v>
      </c>
      <c r="K30" s="42">
        <v>1.0999999999999999E-2</v>
      </c>
      <c r="L30" s="42">
        <f t="shared" si="19"/>
        <v>100.76700000000001</v>
      </c>
      <c r="M30" s="2">
        <f t="shared" si="20"/>
        <v>91.126038654005953</v>
      </c>
      <c r="N30" s="36">
        <f t="shared" si="21"/>
        <v>1972.5171347937105</v>
      </c>
      <c r="O30" s="36">
        <f t="shared" si="22"/>
        <v>1223.6425148012406</v>
      </c>
      <c r="P30" s="37">
        <v>135</v>
      </c>
      <c r="Q30" s="36">
        <f t="shared" si="23"/>
        <v>191746.01864181092</v>
      </c>
      <c r="R30" s="36">
        <f t="shared" si="12"/>
        <v>58.214986269125149</v>
      </c>
      <c r="S30" s="36">
        <f t="shared" si="13"/>
        <v>280.52319231528389</v>
      </c>
      <c r="T30" s="36">
        <f t="shared" si="14"/>
        <v>67841.247216035641</v>
      </c>
      <c r="U30" s="36">
        <f t="shared" si="15"/>
        <v>1223.6425148012404</v>
      </c>
      <c r="V30" s="36">
        <f t="shared" si="16"/>
        <v>303273.64764267992</v>
      </c>
      <c r="W30" s="36">
        <f t="shared" si="17"/>
        <v>1615.1838510645887</v>
      </c>
      <c r="X30" s="36">
        <f t="shared" si="18"/>
        <v>1964.4530727004953</v>
      </c>
    </row>
    <row r="31" spans="1:24" s="21" customFormat="1">
      <c r="A31" s="21" t="s">
        <v>647</v>
      </c>
      <c r="B31" s="42">
        <v>40.822000000000003</v>
      </c>
      <c r="C31" s="42">
        <v>8.5869999999999997</v>
      </c>
      <c r="D31" s="42">
        <v>50.158999999999999</v>
      </c>
      <c r="E31" s="42">
        <v>0.246</v>
      </c>
      <c r="F31" s="42">
        <v>4.2000000000000003E-2</v>
      </c>
      <c r="G31" s="42">
        <v>0</v>
      </c>
      <c r="H31" s="42">
        <v>0.157</v>
      </c>
      <c r="I31" s="42">
        <v>0.03</v>
      </c>
      <c r="J31" s="42">
        <v>0.22500000000000001</v>
      </c>
      <c r="K31" s="42">
        <v>1.2E-2</v>
      </c>
      <c r="L31" s="42">
        <f t="shared" si="19"/>
        <v>100.28</v>
      </c>
      <c r="M31" s="2">
        <f t="shared" si="20"/>
        <v>91.23507548882948</v>
      </c>
      <c r="N31" s="36">
        <f t="shared" si="21"/>
        <v>1940.9568606370112</v>
      </c>
      <c r="O31" s="36">
        <f t="shared" si="22"/>
        <v>1215.8979419227517</v>
      </c>
      <c r="P31" s="37">
        <v>140</v>
      </c>
      <c r="Q31" s="36">
        <f t="shared" si="23"/>
        <v>190792.56990679097</v>
      </c>
      <c r="R31" s="36">
        <f t="shared" si="12"/>
        <v>63.507257748136524</v>
      </c>
      <c r="S31" s="36">
        <f t="shared" si="13"/>
        <v>287.36522139614448</v>
      </c>
      <c r="T31" s="36">
        <f t="shared" si="14"/>
        <v>66745.278396436523</v>
      </c>
      <c r="U31" s="36">
        <f t="shared" si="15"/>
        <v>1215.8979419227517</v>
      </c>
      <c r="V31" s="36">
        <f t="shared" si="16"/>
        <v>302447.56823821343</v>
      </c>
      <c r="W31" s="36">
        <f t="shared" si="17"/>
        <v>1608.0370198651879</v>
      </c>
      <c r="X31" s="36">
        <f t="shared" si="18"/>
        <v>1933.0218235372874</v>
      </c>
    </row>
    <row r="32" spans="1:24" s="21" customFormat="1">
      <c r="A32" s="21" t="s">
        <v>646</v>
      </c>
      <c r="B32" s="42">
        <v>40.738</v>
      </c>
      <c r="C32" s="42">
        <v>8.6039999999999992</v>
      </c>
      <c r="D32" s="42">
        <v>50.058</v>
      </c>
      <c r="E32" s="42">
        <v>0.252</v>
      </c>
      <c r="F32" s="42">
        <v>4.4999999999999998E-2</v>
      </c>
      <c r="G32" s="42">
        <v>2E-3</v>
      </c>
      <c r="H32" s="42">
        <v>0.157</v>
      </c>
      <c r="I32" s="42">
        <v>0.03</v>
      </c>
      <c r="J32" s="42">
        <v>0.22600000000000001</v>
      </c>
      <c r="K32" s="42">
        <v>0.01</v>
      </c>
      <c r="L32" s="42">
        <f t="shared" si="19"/>
        <v>100.122</v>
      </c>
      <c r="M32" s="2">
        <f t="shared" si="20"/>
        <v>91.203088843692399</v>
      </c>
      <c r="N32" s="36">
        <f t="shared" si="21"/>
        <v>1988.2972718720603</v>
      </c>
      <c r="O32" s="36">
        <f t="shared" si="22"/>
        <v>1215.8979419227517</v>
      </c>
      <c r="P32" s="37">
        <v>150</v>
      </c>
      <c r="Q32" s="36">
        <f t="shared" si="23"/>
        <v>190399.97336884154</v>
      </c>
      <c r="R32" s="36">
        <f t="shared" si="12"/>
        <v>52.922714790113773</v>
      </c>
      <c r="S32" s="36">
        <f t="shared" si="13"/>
        <v>307.89130863872623</v>
      </c>
      <c r="T32" s="36">
        <f t="shared" si="14"/>
        <v>66877.416481069027</v>
      </c>
      <c r="U32" s="36">
        <f t="shared" si="15"/>
        <v>1215.8979419227517</v>
      </c>
      <c r="V32" s="36">
        <f t="shared" si="16"/>
        <v>301838.56079404469</v>
      </c>
      <c r="W32" s="36">
        <f t="shared" si="17"/>
        <v>1615.1838510645887</v>
      </c>
      <c r="X32" s="36">
        <f t="shared" si="18"/>
        <v>1980.1686972820992</v>
      </c>
    </row>
    <row r="33" spans="1:24" s="21" customFormat="1">
      <c r="A33" s="21" t="s">
        <v>645</v>
      </c>
      <c r="B33" s="42">
        <v>40.642000000000003</v>
      </c>
      <c r="C33" s="42">
        <v>8.5589999999999993</v>
      </c>
      <c r="D33" s="42">
        <v>49.765000000000001</v>
      </c>
      <c r="E33" s="42">
        <v>0.252</v>
      </c>
      <c r="F33" s="42">
        <v>4.3999999999999997E-2</v>
      </c>
      <c r="G33" s="42">
        <v>0</v>
      </c>
      <c r="H33" s="42">
        <v>0.158</v>
      </c>
      <c r="I33" s="42">
        <v>3.2000000000000001E-2</v>
      </c>
      <c r="J33" s="42">
        <v>0.224</v>
      </c>
      <c r="K33" s="42">
        <v>1.4999999999999999E-2</v>
      </c>
      <c r="L33" s="42">
        <f t="shared" si="19"/>
        <v>99.691000000000003</v>
      </c>
      <c r="M33" s="2">
        <f t="shared" si="20"/>
        <v>91.198060645140686</v>
      </c>
      <c r="N33" s="36">
        <f t="shared" si="21"/>
        <v>1988.2972718720603</v>
      </c>
      <c r="O33" s="36">
        <f t="shared" si="22"/>
        <v>1223.6425148012406</v>
      </c>
      <c r="P33" s="37">
        <v>160</v>
      </c>
      <c r="Q33" s="36">
        <f t="shared" si="23"/>
        <v>189951.29161118512</v>
      </c>
      <c r="R33" s="36">
        <f t="shared" si="12"/>
        <v>79.384072185170666</v>
      </c>
      <c r="S33" s="36">
        <f t="shared" si="13"/>
        <v>301.04927955786559</v>
      </c>
      <c r="T33" s="36">
        <f t="shared" si="14"/>
        <v>66527.639198218254</v>
      </c>
      <c r="U33" s="36">
        <f t="shared" si="15"/>
        <v>1223.6425148012404</v>
      </c>
      <c r="V33" s="36">
        <f t="shared" si="16"/>
        <v>300071.83622828784</v>
      </c>
      <c r="W33" s="36">
        <f t="shared" si="17"/>
        <v>1600.890188665787</v>
      </c>
      <c r="X33" s="36">
        <f t="shared" si="18"/>
        <v>1980.1686972820992</v>
      </c>
    </row>
    <row r="34" spans="1:24" s="21" customFormat="1">
      <c r="A34" s="21" t="s">
        <v>644</v>
      </c>
      <c r="B34" s="42">
        <v>40.421999999999997</v>
      </c>
      <c r="C34" s="42">
        <v>8.3610000000000007</v>
      </c>
      <c r="D34" s="42">
        <v>49.332000000000001</v>
      </c>
      <c r="E34" s="42">
        <v>0.246</v>
      </c>
      <c r="F34" s="42">
        <v>4.1000000000000002E-2</v>
      </c>
      <c r="G34" s="42">
        <v>0</v>
      </c>
      <c r="H34" s="42">
        <v>0.157</v>
      </c>
      <c r="I34" s="42">
        <v>0.03</v>
      </c>
      <c r="J34" s="42">
        <v>0.22700000000000001</v>
      </c>
      <c r="K34" s="42">
        <v>1.2999999999999999E-2</v>
      </c>
      <c r="L34" s="42">
        <f t="shared" si="19"/>
        <v>98.829000000000008</v>
      </c>
      <c r="M34" s="2">
        <f t="shared" si="20"/>
        <v>91.315081220784819</v>
      </c>
      <c r="N34" s="36">
        <f t="shared" si="21"/>
        <v>1940.9568606370112</v>
      </c>
      <c r="O34" s="36">
        <f t="shared" si="22"/>
        <v>1215.8979419227517</v>
      </c>
      <c r="P34" s="37">
        <v>170</v>
      </c>
      <c r="Q34" s="36">
        <f t="shared" si="23"/>
        <v>188923.06258322237</v>
      </c>
      <c r="R34" s="36">
        <f t="shared" si="12"/>
        <v>68.7995292271479</v>
      </c>
      <c r="S34" s="36">
        <f t="shared" si="13"/>
        <v>280.52319231528389</v>
      </c>
      <c r="T34" s="36">
        <f t="shared" si="14"/>
        <v>64988.619153674837</v>
      </c>
      <c r="U34" s="36">
        <f t="shared" si="15"/>
        <v>1215.8979419227517</v>
      </c>
      <c r="V34" s="36">
        <f t="shared" si="16"/>
        <v>297460.9429280397</v>
      </c>
      <c r="W34" s="36">
        <f t="shared" si="17"/>
        <v>1622.3306822639895</v>
      </c>
      <c r="X34" s="36">
        <f t="shared" si="18"/>
        <v>1933.0218235372874</v>
      </c>
    </row>
    <row r="35" spans="1:24" s="21" customFormat="1">
      <c r="A35" s="21" t="s">
        <v>643</v>
      </c>
      <c r="B35" s="42">
        <v>40.427999999999997</v>
      </c>
      <c r="C35" s="42">
        <v>8.1509999999999998</v>
      </c>
      <c r="D35" s="42">
        <v>49.225999999999999</v>
      </c>
      <c r="E35" s="42">
        <v>0.251</v>
      </c>
      <c r="F35" s="42">
        <v>4.1000000000000002E-2</v>
      </c>
      <c r="G35" s="42">
        <v>2E-3</v>
      </c>
      <c r="H35" s="42">
        <v>0.156</v>
      </c>
      <c r="I35" s="42">
        <v>3.1E-2</v>
      </c>
      <c r="J35" s="42">
        <v>0.223</v>
      </c>
      <c r="K35" s="42">
        <v>0.01</v>
      </c>
      <c r="L35" s="42">
        <f t="shared" si="19"/>
        <v>98.519000000000005</v>
      </c>
      <c r="M35" s="2">
        <f t="shared" si="20"/>
        <v>91.497989301055398</v>
      </c>
      <c r="N35" s="36">
        <f t="shared" si="21"/>
        <v>1980.4072033328853</v>
      </c>
      <c r="O35" s="36">
        <f t="shared" si="22"/>
        <v>1208.1533690442629</v>
      </c>
      <c r="P35" s="37">
        <v>180</v>
      </c>
      <c r="Q35" s="36">
        <f t="shared" si="23"/>
        <v>188951.10519307587</v>
      </c>
      <c r="R35" s="36">
        <f t="shared" si="12"/>
        <v>52.922714790113773</v>
      </c>
      <c r="S35" s="36">
        <f t="shared" si="13"/>
        <v>280.52319231528389</v>
      </c>
      <c r="T35" s="36">
        <f t="shared" si="14"/>
        <v>63356.325167037852</v>
      </c>
      <c r="U35" s="36">
        <f t="shared" si="15"/>
        <v>1208.1533690442627</v>
      </c>
      <c r="V35" s="36">
        <f t="shared" si="16"/>
        <v>296821.78660049627</v>
      </c>
      <c r="W35" s="36">
        <f t="shared" si="17"/>
        <v>1593.7433574663862</v>
      </c>
      <c r="X35" s="36">
        <f t="shared" si="18"/>
        <v>1972.3108849912974</v>
      </c>
    </row>
    <row r="36" spans="1:24" s="21" customFormat="1">
      <c r="A36" s="21" t="s">
        <v>774</v>
      </c>
      <c r="B36" s="42">
        <v>40.481000000000002</v>
      </c>
      <c r="C36" s="42">
        <v>8.5389999999999997</v>
      </c>
      <c r="D36" s="42">
        <v>49.055</v>
      </c>
      <c r="E36" s="42">
        <v>0.23300000000000001</v>
      </c>
      <c r="F36" s="42">
        <v>4.2000000000000003E-2</v>
      </c>
      <c r="G36" s="42">
        <v>2E-3</v>
      </c>
      <c r="H36" s="42">
        <v>0.159</v>
      </c>
      <c r="I36" s="42">
        <v>3.1E-2</v>
      </c>
      <c r="J36" s="42">
        <v>0.22500000000000001</v>
      </c>
      <c r="K36" s="42">
        <v>1.2E-2</v>
      </c>
      <c r="L36" s="42">
        <f t="shared" si="19"/>
        <v>98.779000000000011</v>
      </c>
      <c r="M36" s="2">
        <f t="shared" si="20"/>
        <v>91.101010791913012</v>
      </c>
      <c r="N36" s="36">
        <f t="shared" si="21"/>
        <v>1838.3859696277384</v>
      </c>
      <c r="O36" s="36">
        <f t="shared" si="22"/>
        <v>1231.3870876797293</v>
      </c>
      <c r="P36" s="37">
        <v>190</v>
      </c>
      <c r="Q36" s="36">
        <f t="shared" si="23"/>
        <v>189198.81491344876</v>
      </c>
      <c r="R36" s="36">
        <f t="shared" si="12"/>
        <v>63.507257748136524</v>
      </c>
      <c r="S36" s="36">
        <f t="shared" si="13"/>
        <v>287.36522139614448</v>
      </c>
      <c r="T36" s="36">
        <f t="shared" si="14"/>
        <v>66372.18262806235</v>
      </c>
      <c r="U36" s="36">
        <f t="shared" si="15"/>
        <v>1231.3870876797296</v>
      </c>
      <c r="V36" s="36">
        <f t="shared" si="16"/>
        <v>295790.69478908193</v>
      </c>
      <c r="W36" s="36">
        <f t="shared" si="17"/>
        <v>1608.0370198651879</v>
      </c>
      <c r="X36" s="36">
        <f t="shared" si="18"/>
        <v>1830.870263756862</v>
      </c>
    </row>
    <row r="37" spans="1:24" s="21" customFormat="1">
      <c r="A37" s="21" t="s">
        <v>642</v>
      </c>
      <c r="B37" s="42">
        <v>40.314</v>
      </c>
      <c r="C37" s="42">
        <v>8.5239999999999991</v>
      </c>
      <c r="D37" s="42">
        <v>48.674999999999997</v>
      </c>
      <c r="E37" s="42">
        <v>0.245</v>
      </c>
      <c r="F37" s="42">
        <v>3.9E-2</v>
      </c>
      <c r="G37" s="42">
        <v>1E-3</v>
      </c>
      <c r="H37" s="42">
        <v>0.159</v>
      </c>
      <c r="I37" s="42">
        <v>3.2000000000000001E-2</v>
      </c>
      <c r="J37" s="42">
        <v>0.22700000000000001</v>
      </c>
      <c r="K37" s="42">
        <v>1.4999999999999999E-2</v>
      </c>
      <c r="L37" s="42">
        <f t="shared" si="19"/>
        <v>98.231000000000023</v>
      </c>
      <c r="M37" s="2">
        <f t="shared" si="20"/>
        <v>91.052098562087352</v>
      </c>
      <c r="N37" s="36">
        <f t="shared" si="21"/>
        <v>1933.0667920978362</v>
      </c>
      <c r="O37" s="36">
        <f t="shared" si="22"/>
        <v>1231.3870876797293</v>
      </c>
      <c r="P37" s="37">
        <v>200</v>
      </c>
      <c r="Q37" s="36">
        <f t="shared" si="23"/>
        <v>188418.29560585885</v>
      </c>
      <c r="R37" s="36">
        <f t="shared" si="12"/>
        <v>79.384072185170666</v>
      </c>
      <c r="S37" s="36">
        <f t="shared" si="13"/>
        <v>266.83913415356272</v>
      </c>
      <c r="T37" s="36">
        <f t="shared" si="14"/>
        <v>66255.590200445426</v>
      </c>
      <c r="U37" s="36">
        <f t="shared" si="15"/>
        <v>1231.3870876797296</v>
      </c>
      <c r="V37" s="36">
        <f t="shared" si="16"/>
        <v>293499.37965260551</v>
      </c>
      <c r="W37" s="36">
        <f t="shared" si="17"/>
        <v>1622.3306822639895</v>
      </c>
      <c r="X37" s="36">
        <f t="shared" si="18"/>
        <v>1925.1640112464856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6B07-21B1-49DA-8FA9-6B0AD9792089}">
  <dimension ref="A1:P23"/>
  <sheetViews>
    <sheetView workbookViewId="0">
      <selection activeCell="N31" sqref="N31"/>
    </sheetView>
  </sheetViews>
  <sheetFormatPr defaultColWidth="9" defaultRowHeight="13.8"/>
  <cols>
    <col min="1" max="16384" width="9" style="23"/>
  </cols>
  <sheetData>
    <row r="1" spans="1:16">
      <c r="A1" s="23" t="s">
        <v>341</v>
      </c>
    </row>
    <row r="2" spans="1:16">
      <c r="B2" s="30"/>
      <c r="C2" s="30" t="s">
        <v>721</v>
      </c>
      <c r="D2" s="30"/>
      <c r="E2" s="32"/>
      <c r="F2" s="32" t="s">
        <v>76</v>
      </c>
      <c r="G2" s="32"/>
      <c r="H2" s="24"/>
      <c r="I2" s="24" t="s">
        <v>719</v>
      </c>
      <c r="J2" s="24"/>
      <c r="M2" s="33"/>
      <c r="N2" s="33" t="s">
        <v>720</v>
      </c>
      <c r="O2" s="33"/>
    </row>
    <row r="3" spans="1:16">
      <c r="A3" s="23" t="s">
        <v>340</v>
      </c>
      <c r="B3" s="31" t="s">
        <v>714</v>
      </c>
      <c r="C3" s="31" t="s">
        <v>78</v>
      </c>
      <c r="D3" s="31" t="s">
        <v>79</v>
      </c>
      <c r="E3" s="32" t="s">
        <v>717</v>
      </c>
      <c r="F3" s="32" t="s">
        <v>78</v>
      </c>
      <c r="G3" s="32" t="s">
        <v>79</v>
      </c>
      <c r="H3" s="24" t="s">
        <v>718</v>
      </c>
      <c r="I3" s="24" t="s">
        <v>78</v>
      </c>
      <c r="J3" s="24" t="s">
        <v>79</v>
      </c>
      <c r="K3" s="23" t="s">
        <v>775</v>
      </c>
      <c r="M3" s="33" t="s">
        <v>714</v>
      </c>
      <c r="N3" s="33" t="s">
        <v>78</v>
      </c>
      <c r="O3" s="33" t="s">
        <v>79</v>
      </c>
      <c r="P3" s="23" t="s">
        <v>775</v>
      </c>
    </row>
    <row r="4" spans="1:16">
      <c r="A4" s="23">
        <v>1</v>
      </c>
      <c r="B4" s="45">
        <v>69.44</v>
      </c>
      <c r="C4" s="45">
        <v>45.17</v>
      </c>
      <c r="D4" s="45">
        <v>72.14</v>
      </c>
      <c r="E4" s="46">
        <v>13.89</v>
      </c>
      <c r="F4" s="46">
        <v>13.28</v>
      </c>
      <c r="G4" s="46">
        <v>10.56</v>
      </c>
      <c r="H4" s="47">
        <v>87.96</v>
      </c>
      <c r="I4" s="47">
        <v>83.8</v>
      </c>
      <c r="J4" s="47">
        <v>154.19999999999999</v>
      </c>
      <c r="K4" s="48" t="s">
        <v>715</v>
      </c>
      <c r="L4" s="48"/>
      <c r="M4" s="49">
        <v>63.558596000118399</v>
      </c>
      <c r="N4" s="49">
        <v>20.5373945128575</v>
      </c>
      <c r="O4" s="49">
        <v>31.880640983885801</v>
      </c>
      <c r="P4" s="23" t="s">
        <v>716</v>
      </c>
    </row>
    <row r="5" spans="1:16">
      <c r="A5" s="23">
        <v>2</v>
      </c>
      <c r="B5" s="45">
        <v>32.409999999999997</v>
      </c>
      <c r="C5" s="45">
        <v>27.35</v>
      </c>
      <c r="D5" s="45">
        <v>21.97</v>
      </c>
      <c r="E5" s="46">
        <v>9.2520000000000007</v>
      </c>
      <c r="F5" s="46">
        <v>11.94</v>
      </c>
      <c r="G5" s="46">
        <v>8.5960000000000001</v>
      </c>
      <c r="H5" s="47">
        <v>37.04</v>
      </c>
      <c r="I5" s="47">
        <v>37.72</v>
      </c>
      <c r="J5" s="47">
        <v>60.52</v>
      </c>
      <c r="K5" s="48" t="s">
        <v>715</v>
      </c>
      <c r="L5" s="48"/>
      <c r="M5" s="49">
        <v>8.3519630101359308</v>
      </c>
      <c r="N5" s="49">
        <v>2.5145978787720402</v>
      </c>
      <c r="O5" s="49">
        <v>4.8637768515849</v>
      </c>
      <c r="P5" s="23" t="s">
        <v>716</v>
      </c>
    </row>
    <row r="6" spans="1:16">
      <c r="A6" s="23">
        <v>3</v>
      </c>
      <c r="B6" s="45">
        <v>106.5</v>
      </c>
      <c r="C6" s="45">
        <v>98.46</v>
      </c>
      <c r="D6" s="53">
        <v>2713</v>
      </c>
      <c r="E6" s="46">
        <v>32.409999999999997</v>
      </c>
      <c r="F6" s="46">
        <v>37.17</v>
      </c>
      <c r="G6" s="46">
        <v>32.369999999999997</v>
      </c>
      <c r="H6" s="47">
        <v>64.81</v>
      </c>
      <c r="I6" s="47">
        <v>82.22</v>
      </c>
      <c r="J6" s="47">
        <v>2738</v>
      </c>
      <c r="K6" s="48" t="s">
        <v>715</v>
      </c>
      <c r="L6" s="48"/>
      <c r="M6" s="49">
        <v>58.3546429812219</v>
      </c>
      <c r="N6" s="49">
        <v>21.759871463331002</v>
      </c>
      <c r="O6" s="49">
        <v>35.579443714266105</v>
      </c>
      <c r="P6" s="23" t="s">
        <v>716</v>
      </c>
    </row>
    <row r="7" spans="1:16">
      <c r="A7" s="23">
        <v>4</v>
      </c>
      <c r="B7" s="45">
        <v>108.8</v>
      </c>
      <c r="C7" s="45">
        <v>64.37</v>
      </c>
      <c r="D7" s="45">
        <v>100.5</v>
      </c>
      <c r="E7" s="46">
        <v>67.13</v>
      </c>
      <c r="F7" s="46">
        <v>35.659999999999997</v>
      </c>
      <c r="G7" s="46">
        <v>37.950000000000003</v>
      </c>
      <c r="H7" s="47">
        <v>85.65</v>
      </c>
      <c r="I7" s="47">
        <v>73.92</v>
      </c>
      <c r="J7" s="47">
        <v>155.6</v>
      </c>
      <c r="K7" s="48" t="s">
        <v>715</v>
      </c>
      <c r="L7" s="48"/>
      <c r="M7" s="49">
        <v>50.736386010181903</v>
      </c>
      <c r="N7" s="49">
        <v>17.985420375906699</v>
      </c>
      <c r="O7" s="49">
        <v>23.428882953255101</v>
      </c>
      <c r="P7" s="23" t="s">
        <v>716</v>
      </c>
    </row>
    <row r="8" spans="1:16">
      <c r="A8" s="23">
        <v>5</v>
      </c>
      <c r="B8" s="45">
        <v>129.6</v>
      </c>
      <c r="C8" s="45">
        <v>100.1</v>
      </c>
      <c r="D8" s="45">
        <v>150.4</v>
      </c>
      <c r="E8" s="46">
        <v>55.56</v>
      </c>
      <c r="F8" s="46">
        <v>20.73</v>
      </c>
      <c r="G8" s="46">
        <v>42.26</v>
      </c>
      <c r="H8" s="47">
        <v>99.54</v>
      </c>
      <c r="I8" s="47">
        <v>93.85</v>
      </c>
      <c r="J8" s="47">
        <v>218.8</v>
      </c>
      <c r="K8" s="48" t="s">
        <v>715</v>
      </c>
      <c r="L8" s="48"/>
      <c r="M8" s="49">
        <v>65.683069556065206</v>
      </c>
      <c r="N8" s="49">
        <v>21.6942840520517</v>
      </c>
      <c r="O8" s="49">
        <v>32.270908724889999</v>
      </c>
      <c r="P8" s="23" t="s">
        <v>716</v>
      </c>
    </row>
    <row r="9" spans="1:16">
      <c r="A9" s="23">
        <v>6</v>
      </c>
      <c r="B9" s="45">
        <v>99.54</v>
      </c>
      <c r="C9" s="45">
        <v>59.53</v>
      </c>
      <c r="D9" s="45">
        <v>85.33</v>
      </c>
      <c r="E9" s="46">
        <v>46.3</v>
      </c>
      <c r="F9" s="46">
        <v>31.93</v>
      </c>
      <c r="G9" s="46">
        <v>33.67</v>
      </c>
      <c r="H9" s="47">
        <v>111.1</v>
      </c>
      <c r="I9" s="47">
        <v>96.96</v>
      </c>
      <c r="J9" s="47">
        <v>165.4</v>
      </c>
      <c r="K9" s="48" t="s">
        <v>715</v>
      </c>
      <c r="L9" s="48"/>
      <c r="M9" s="49">
        <v>48.822167161311199</v>
      </c>
      <c r="N9" s="49">
        <v>16.571104404519598</v>
      </c>
      <c r="O9" s="49">
        <v>24.429660787070102</v>
      </c>
      <c r="P9" s="23" t="s">
        <v>716</v>
      </c>
    </row>
    <row r="10" spans="1:16">
      <c r="A10" s="23">
        <v>7</v>
      </c>
      <c r="B10" s="45">
        <v>226.9</v>
      </c>
      <c r="C10" s="45">
        <v>189.1</v>
      </c>
      <c r="D10" s="45">
        <v>313.5</v>
      </c>
      <c r="E10" s="46">
        <v>55.56</v>
      </c>
      <c r="F10" s="46">
        <v>23.04</v>
      </c>
      <c r="G10" s="46">
        <v>30.69</v>
      </c>
      <c r="H10" s="47">
        <v>213</v>
      </c>
      <c r="I10" s="47">
        <v>235.4</v>
      </c>
      <c r="J10" s="54">
        <v>1258</v>
      </c>
      <c r="K10" s="48" t="s">
        <v>715</v>
      </c>
      <c r="L10" s="48"/>
      <c r="M10" s="49">
        <v>148.71510209064999</v>
      </c>
      <c r="N10" s="49">
        <v>51.097272839061397</v>
      </c>
      <c r="O10" s="49">
        <v>76.322253991902002</v>
      </c>
      <c r="P10" s="23" t="s">
        <v>716</v>
      </c>
    </row>
    <row r="11" spans="1:16">
      <c r="A11" s="23">
        <v>8</v>
      </c>
      <c r="B11" s="45">
        <v>178.2</v>
      </c>
      <c r="C11" s="45">
        <v>148.1</v>
      </c>
      <c r="D11" s="45">
        <v>234.2</v>
      </c>
      <c r="E11" s="51">
        <v>4.63</v>
      </c>
      <c r="F11" s="51">
        <v>5.9710000000000001</v>
      </c>
      <c r="G11" s="51">
        <v>8.923</v>
      </c>
      <c r="H11" s="47">
        <v>143.5</v>
      </c>
      <c r="I11" s="47">
        <v>152</v>
      </c>
      <c r="J11" s="47">
        <v>353.7</v>
      </c>
      <c r="K11" s="48" t="s">
        <v>715</v>
      </c>
      <c r="L11" s="48"/>
      <c r="M11" s="49">
        <v>60.389358598256997</v>
      </c>
      <c r="N11" s="49">
        <v>22.878204121892399</v>
      </c>
      <c r="O11" s="49">
        <v>33.241227126616202</v>
      </c>
      <c r="P11" s="23" t="s">
        <v>716</v>
      </c>
    </row>
    <row r="12" spans="1:16">
      <c r="A12" s="23">
        <v>9</v>
      </c>
      <c r="B12" s="45">
        <v>83.33</v>
      </c>
      <c r="C12" s="45">
        <v>29.65</v>
      </c>
      <c r="D12" s="45">
        <v>37.31</v>
      </c>
      <c r="E12" s="46">
        <v>11.57</v>
      </c>
      <c r="F12" s="46">
        <v>10.3</v>
      </c>
      <c r="G12" s="46">
        <v>7.2610000000000001</v>
      </c>
      <c r="H12" s="47">
        <v>74.069999999999993</v>
      </c>
      <c r="I12" s="47">
        <v>24.52</v>
      </c>
      <c r="J12" s="47">
        <v>30.77</v>
      </c>
      <c r="K12" s="48" t="s">
        <v>715</v>
      </c>
      <c r="L12" s="48"/>
      <c r="M12" s="49">
        <v>51.953577448998601</v>
      </c>
      <c r="N12" s="49">
        <v>14.793805882079702</v>
      </c>
      <c r="O12" s="49">
        <v>26.246630844705493</v>
      </c>
      <c r="P12" s="23" t="s">
        <v>716</v>
      </c>
    </row>
    <row r="13" spans="1:16">
      <c r="A13" s="23">
        <v>10</v>
      </c>
      <c r="B13" s="50">
        <v>74.069999999999993</v>
      </c>
      <c r="C13" s="50">
        <v>45.65</v>
      </c>
      <c r="D13" s="50">
        <v>59.14</v>
      </c>
      <c r="E13" s="46">
        <v>23.15</v>
      </c>
      <c r="F13" s="46">
        <v>13.65</v>
      </c>
      <c r="G13" s="46">
        <v>12.21</v>
      </c>
      <c r="H13" s="47">
        <v>62.5</v>
      </c>
      <c r="I13" s="47">
        <v>56.13</v>
      </c>
      <c r="J13" s="47">
        <v>95.77</v>
      </c>
      <c r="K13" s="48" t="s">
        <v>715</v>
      </c>
      <c r="L13" s="48"/>
      <c r="M13" s="49">
        <v>37.858559955879002</v>
      </c>
      <c r="N13" s="49">
        <v>13.0997514970729</v>
      </c>
      <c r="O13" s="49">
        <v>18.034813774212999</v>
      </c>
      <c r="P13" s="23" t="s">
        <v>716</v>
      </c>
    </row>
    <row r="14" spans="1:16">
      <c r="A14" s="23">
        <v>11</v>
      </c>
      <c r="B14" s="50">
        <v>145.80000000000001</v>
      </c>
      <c r="C14" s="50">
        <v>44.37</v>
      </c>
      <c r="D14" s="50">
        <v>64.13</v>
      </c>
      <c r="E14" s="46">
        <v>41.67</v>
      </c>
      <c r="F14" s="46">
        <v>19.02</v>
      </c>
      <c r="G14" s="46">
        <v>24.75</v>
      </c>
      <c r="H14" s="47">
        <v>115.7</v>
      </c>
      <c r="I14" s="47">
        <v>47.28</v>
      </c>
      <c r="J14" s="47">
        <v>49.09</v>
      </c>
      <c r="K14" s="48" t="s">
        <v>715</v>
      </c>
      <c r="L14" s="48"/>
      <c r="M14" s="49">
        <v>168.76756657168301</v>
      </c>
      <c r="N14" s="49">
        <v>53.912888706688008</v>
      </c>
      <c r="O14" s="49">
        <v>83.404833271832985</v>
      </c>
      <c r="P14" s="23" t="s">
        <v>716</v>
      </c>
    </row>
    <row r="15" spans="1:16">
      <c r="A15" s="23">
        <v>12</v>
      </c>
      <c r="B15" s="50">
        <v>39.35</v>
      </c>
      <c r="C15" s="50">
        <v>17.670000000000002</v>
      </c>
      <c r="D15" s="50">
        <v>20.059999999999999</v>
      </c>
      <c r="E15" s="46">
        <v>13.89</v>
      </c>
      <c r="F15" s="51">
        <v>8.6539999999999999</v>
      </c>
      <c r="G15" s="46">
        <v>10.56</v>
      </c>
      <c r="H15" s="47">
        <v>39.35</v>
      </c>
      <c r="I15" s="47">
        <v>15.19</v>
      </c>
      <c r="J15" s="47">
        <v>22.06</v>
      </c>
      <c r="K15" s="48" t="s">
        <v>715</v>
      </c>
      <c r="L15" s="48"/>
      <c r="M15" s="49">
        <v>17.5831672444981</v>
      </c>
      <c r="N15" s="52">
        <v>5.2822757885491001</v>
      </c>
      <c r="O15" s="52">
        <v>7.3160821284352018</v>
      </c>
      <c r="P15" s="23" t="s">
        <v>716</v>
      </c>
    </row>
    <row r="16" spans="1:16">
      <c r="A16" s="23">
        <v>13</v>
      </c>
      <c r="B16" s="50">
        <v>41.67</v>
      </c>
      <c r="C16" s="50">
        <v>20.61</v>
      </c>
      <c r="D16" s="50">
        <v>20.97</v>
      </c>
      <c r="E16" s="46">
        <v>46.3</v>
      </c>
      <c r="F16" s="46">
        <v>22.67</v>
      </c>
      <c r="G16" s="46">
        <v>20.97</v>
      </c>
      <c r="H16" s="47">
        <v>37.04</v>
      </c>
      <c r="I16" s="47">
        <v>19.2</v>
      </c>
      <c r="J16" s="47">
        <v>18.86</v>
      </c>
      <c r="K16" s="48" t="s">
        <v>715</v>
      </c>
      <c r="L16" s="48"/>
      <c r="M16" s="49">
        <v>22.257163679904401</v>
      </c>
      <c r="N16" s="52">
        <v>7.055229721805901</v>
      </c>
      <c r="O16" s="49">
        <v>10.801883463922401</v>
      </c>
      <c r="P16" s="23" t="s">
        <v>716</v>
      </c>
    </row>
    <row r="17" spans="1:16">
      <c r="A17" s="23">
        <v>14</v>
      </c>
      <c r="B17" s="50">
        <v>157.4</v>
      </c>
      <c r="C17" s="50">
        <v>56.78</v>
      </c>
      <c r="D17" s="50">
        <v>66.349999999999994</v>
      </c>
      <c r="E17" s="46">
        <v>32.409999999999997</v>
      </c>
      <c r="F17" s="46">
        <v>18.649999999999999</v>
      </c>
      <c r="G17" s="46">
        <v>18.48</v>
      </c>
      <c r="H17" s="47">
        <v>23.15</v>
      </c>
      <c r="I17" s="47">
        <v>15.47</v>
      </c>
      <c r="J17" s="47">
        <v>13.52</v>
      </c>
      <c r="K17" s="48" t="s">
        <v>715</v>
      </c>
      <c r="L17" s="48"/>
      <c r="M17" s="49">
        <v>19.215846773883801</v>
      </c>
      <c r="N17" s="49">
        <v>6.1818875754986014</v>
      </c>
      <c r="O17" s="49">
        <v>8.9212613318970995</v>
      </c>
      <c r="P17" s="23" t="s">
        <v>716</v>
      </c>
    </row>
    <row r="18" spans="1:16">
      <c r="A18" s="23">
        <v>15</v>
      </c>
      <c r="B18" s="50">
        <v>50.93</v>
      </c>
      <c r="C18" s="50">
        <v>23.14</v>
      </c>
      <c r="D18" s="50">
        <v>29.23</v>
      </c>
      <c r="E18" s="46">
        <v>41.67</v>
      </c>
      <c r="F18" s="46">
        <v>21.33</v>
      </c>
      <c r="G18" s="46">
        <v>22.44</v>
      </c>
      <c r="H18" s="47">
        <v>46.3</v>
      </c>
      <c r="I18" s="47">
        <v>21.69</v>
      </c>
      <c r="J18" s="47">
        <v>22.41</v>
      </c>
      <c r="K18" s="48" t="s">
        <v>715</v>
      </c>
      <c r="L18" s="48"/>
      <c r="M18" s="49">
        <v>22.112760137909401</v>
      </c>
      <c r="N18" s="49">
        <v>6.387333598795701</v>
      </c>
      <c r="O18" s="49">
        <v>10.097839686862098</v>
      </c>
      <c r="P18" s="23" t="s">
        <v>716</v>
      </c>
    </row>
    <row r="19" spans="1:16">
      <c r="A19" s="23">
        <v>16</v>
      </c>
      <c r="B19" s="50">
        <v>46.3</v>
      </c>
      <c r="C19" s="50">
        <v>26.5</v>
      </c>
      <c r="D19" s="50">
        <v>27.41</v>
      </c>
      <c r="E19" s="46">
        <v>32.409999999999997</v>
      </c>
      <c r="F19" s="46">
        <v>18.649999999999999</v>
      </c>
      <c r="G19" s="46">
        <v>18.48</v>
      </c>
      <c r="H19" s="47">
        <v>41.67</v>
      </c>
      <c r="I19" s="47">
        <v>20.45</v>
      </c>
      <c r="J19" s="47">
        <v>39.15</v>
      </c>
      <c r="K19" s="48" t="s">
        <v>715</v>
      </c>
      <c r="L19" s="48"/>
      <c r="M19" s="49">
        <v>25.380213805120199</v>
      </c>
      <c r="N19" s="49">
        <v>8.5375373600361009</v>
      </c>
      <c r="O19" s="49">
        <v>10.811413300384103</v>
      </c>
      <c r="P19" s="23" t="s">
        <v>716</v>
      </c>
    </row>
    <row r="20" spans="1:16">
      <c r="A20" s="23">
        <v>17</v>
      </c>
      <c r="B20" s="50">
        <v>69.44</v>
      </c>
      <c r="C20" s="50">
        <v>23.55</v>
      </c>
      <c r="D20" s="50">
        <v>31.86</v>
      </c>
      <c r="E20" s="46">
        <v>60.19</v>
      </c>
      <c r="F20" s="46">
        <v>22.07</v>
      </c>
      <c r="G20" s="46">
        <v>28.03</v>
      </c>
      <c r="H20" s="47">
        <v>64.81</v>
      </c>
      <c r="I20" s="47">
        <v>24.34</v>
      </c>
      <c r="J20" s="47">
        <v>27.21</v>
      </c>
      <c r="K20" s="48" t="s">
        <v>715</v>
      </c>
      <c r="L20" s="48"/>
      <c r="M20" s="49">
        <v>17.788917432459002</v>
      </c>
      <c r="N20" s="52">
        <v>6.9499029394860017</v>
      </c>
      <c r="O20" s="49">
        <v>10.5264074393986</v>
      </c>
      <c r="P20" s="23" t="s">
        <v>716</v>
      </c>
    </row>
    <row r="21" spans="1:16">
      <c r="A21" s="23">
        <v>18</v>
      </c>
      <c r="B21" s="50">
        <v>71.760000000000005</v>
      </c>
      <c r="C21" s="50">
        <v>24.18</v>
      </c>
      <c r="D21" s="50">
        <v>30.45</v>
      </c>
      <c r="E21" s="46">
        <v>34.72</v>
      </c>
      <c r="F21" s="46">
        <v>17.010000000000002</v>
      </c>
      <c r="G21" s="46">
        <v>17.149999999999999</v>
      </c>
      <c r="H21" s="47">
        <v>48.61</v>
      </c>
      <c r="I21" s="47">
        <v>17.68</v>
      </c>
      <c r="J21" s="47">
        <v>23.3</v>
      </c>
      <c r="K21" s="48" t="s">
        <v>715</v>
      </c>
      <c r="L21" s="48"/>
      <c r="M21" s="49">
        <v>38.092116906859403</v>
      </c>
      <c r="N21" s="49">
        <v>13.874097017660404</v>
      </c>
      <c r="O21" s="49">
        <v>19.831310545042797</v>
      </c>
      <c r="P21" s="23" t="s">
        <v>716</v>
      </c>
    </row>
    <row r="22" spans="1:16">
      <c r="A22" s="23">
        <v>19</v>
      </c>
      <c r="B22" s="50">
        <v>92.59</v>
      </c>
      <c r="C22" s="50">
        <v>29.86</v>
      </c>
      <c r="D22" s="50">
        <v>30.45</v>
      </c>
      <c r="E22" s="46">
        <v>34.72</v>
      </c>
      <c r="F22" s="46">
        <v>14.69</v>
      </c>
      <c r="G22" s="46">
        <v>28.73</v>
      </c>
      <c r="H22" s="47">
        <v>90.28</v>
      </c>
      <c r="I22" s="47">
        <v>33.5</v>
      </c>
      <c r="J22" s="47">
        <v>39.31</v>
      </c>
      <c r="K22" s="48" t="s">
        <v>715</v>
      </c>
      <c r="L22" s="48"/>
      <c r="M22" s="49">
        <v>50.417843711199097</v>
      </c>
      <c r="N22" s="49">
        <v>18.253770650745096</v>
      </c>
      <c r="O22" s="49">
        <v>26.355422465336801</v>
      </c>
      <c r="P22" s="23" t="s">
        <v>716</v>
      </c>
    </row>
    <row r="23" spans="1:16">
      <c r="A23" s="23">
        <v>20</v>
      </c>
      <c r="B23" s="50">
        <v>97.22</v>
      </c>
      <c r="C23" s="50">
        <v>31.12</v>
      </c>
      <c r="D23" s="50">
        <v>40.44</v>
      </c>
      <c r="E23" s="46">
        <v>27.78</v>
      </c>
      <c r="F23" s="46">
        <v>12.68</v>
      </c>
      <c r="G23" s="46">
        <v>14.19</v>
      </c>
      <c r="H23" s="47">
        <v>104.2</v>
      </c>
      <c r="I23" s="47">
        <v>32.590000000000003</v>
      </c>
      <c r="J23" s="47">
        <v>44.4</v>
      </c>
      <c r="K23" s="48" t="s">
        <v>715</v>
      </c>
      <c r="L23" s="48"/>
      <c r="M23" s="49">
        <v>49.913072182950103</v>
      </c>
      <c r="N23" s="49">
        <v>18.604757484121603</v>
      </c>
      <c r="O23" s="49">
        <v>30.043475613336796</v>
      </c>
      <c r="P23" s="23" t="s">
        <v>716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52BC-58B1-4A30-98BC-5A23D567BD97}">
  <dimension ref="A1:CC32"/>
  <sheetViews>
    <sheetView workbookViewId="0">
      <pane xSplit="1" ySplit="4" topLeftCell="W5" activePane="bottomRight" state="frozen"/>
      <selection pane="topRight" activeCell="B1" sqref="B1"/>
      <selection pane="bottomLeft" activeCell="A5" sqref="A5"/>
      <selection pane="bottomRight" activeCell="F36" sqref="F36"/>
    </sheetView>
  </sheetViews>
  <sheetFormatPr defaultColWidth="9" defaultRowHeight="13.8"/>
  <cols>
    <col min="1" max="1" width="33.109375" style="3" bestFit="1" customWidth="1"/>
    <col min="2" max="2" width="10" style="3" bestFit="1" customWidth="1"/>
    <col min="3" max="4" width="11.6640625" style="3" bestFit="1" customWidth="1"/>
    <col min="5" max="5" width="11.21875" style="3" customWidth="1"/>
    <col min="6" max="8" width="11.44140625" style="3" bestFit="1" customWidth="1"/>
    <col min="9" max="9" width="9" style="3"/>
    <col min="10" max="12" width="11.44140625" style="3" bestFit="1" customWidth="1"/>
    <col min="13" max="13" width="9" style="3"/>
    <col min="14" max="16" width="11.44140625" style="3" bestFit="1" customWidth="1"/>
    <col min="17" max="17" width="9" style="3"/>
    <col min="18" max="20" width="11.33203125" style="3" bestFit="1" customWidth="1"/>
    <col min="21" max="21" width="9" style="3"/>
    <col min="22" max="24" width="11.33203125" style="3" bestFit="1" customWidth="1"/>
    <col min="25" max="25" width="9" style="3"/>
    <col min="26" max="28" width="11.33203125" style="3" bestFit="1" customWidth="1"/>
    <col min="29" max="29" width="9.109375" style="3" bestFit="1" customWidth="1"/>
    <col min="30" max="30" width="9.88671875" style="3" bestFit="1" customWidth="1"/>
    <col min="31" max="32" width="11.33203125" style="3" bestFit="1" customWidth="1"/>
    <col min="33" max="33" width="9" style="3"/>
    <col min="34" max="36" width="11.33203125" style="3" bestFit="1" customWidth="1"/>
    <col min="37" max="37" width="9" style="3"/>
    <col min="38" max="40" width="11.33203125" style="3" bestFit="1" customWidth="1"/>
    <col min="41" max="41" width="9" style="3"/>
    <col min="42" max="44" width="11.33203125" style="3" bestFit="1" customWidth="1"/>
    <col min="45" max="45" width="9" style="3"/>
    <col min="46" max="48" width="11.21875" style="3" bestFit="1" customWidth="1"/>
    <col min="49" max="49" width="9" style="3"/>
    <col min="50" max="52" width="11.21875" style="3" bestFit="1" customWidth="1"/>
    <col min="53" max="53" width="9" style="3"/>
    <col min="54" max="56" width="11.21875" style="3" bestFit="1" customWidth="1"/>
    <col min="57" max="57" width="9" style="3"/>
    <col min="58" max="60" width="11.21875" style="3" bestFit="1" customWidth="1"/>
    <col min="61" max="16384" width="9" style="3"/>
  </cols>
  <sheetData>
    <row r="1" spans="1:80">
      <c r="A1" s="3" t="s">
        <v>702</v>
      </c>
    </row>
    <row r="2" spans="1:80" s="23" customFormat="1">
      <c r="B2" s="55" t="s">
        <v>515</v>
      </c>
      <c r="C2" s="55"/>
      <c r="D2" s="55"/>
      <c r="G2" s="23" t="s">
        <v>703</v>
      </c>
      <c r="J2" s="55" t="s">
        <v>516</v>
      </c>
      <c r="K2" s="55"/>
      <c r="L2" s="55"/>
      <c r="O2" s="23" t="s">
        <v>704</v>
      </c>
      <c r="S2" s="23" t="s">
        <v>705</v>
      </c>
      <c r="W2" s="23" t="s">
        <v>706</v>
      </c>
      <c r="Z2" s="55" t="s">
        <v>517</v>
      </c>
      <c r="AA2" s="55"/>
      <c r="AB2" s="55"/>
      <c r="AD2" s="55" t="s">
        <v>518</v>
      </c>
      <c r="AE2" s="55"/>
      <c r="AF2" s="55"/>
      <c r="AH2" s="55" t="s">
        <v>519</v>
      </c>
      <c r="AI2" s="55"/>
      <c r="AJ2" s="55"/>
      <c r="AM2" s="23" t="s">
        <v>520</v>
      </c>
      <c r="AP2" s="55" t="s">
        <v>521</v>
      </c>
      <c r="AQ2" s="55"/>
      <c r="AR2" s="55"/>
      <c r="AU2" s="23" t="s">
        <v>522</v>
      </c>
      <c r="AY2" s="23" t="s">
        <v>523</v>
      </c>
      <c r="BC2" s="23" t="s">
        <v>524</v>
      </c>
      <c r="BG2" s="23" t="s">
        <v>525</v>
      </c>
      <c r="BK2" s="23" t="s">
        <v>676</v>
      </c>
      <c r="BO2" s="23" t="s">
        <v>677</v>
      </c>
      <c r="BS2" s="23" t="s">
        <v>678</v>
      </c>
      <c r="BV2" s="55" t="s">
        <v>679</v>
      </c>
      <c r="BW2" s="55"/>
      <c r="BX2" s="55"/>
      <c r="BZ2" s="55" t="s">
        <v>680</v>
      </c>
      <c r="CA2" s="55"/>
      <c r="CB2" s="55"/>
    </row>
    <row r="3" spans="1:80" s="23" customFormat="1">
      <c r="A3" s="26"/>
      <c r="B3" s="26" t="s">
        <v>786</v>
      </c>
      <c r="C3" s="26" t="s">
        <v>111</v>
      </c>
      <c r="D3" s="23" t="s">
        <v>112</v>
      </c>
      <c r="F3" s="23" t="s">
        <v>786</v>
      </c>
      <c r="G3" s="23" t="s">
        <v>76</v>
      </c>
      <c r="H3" s="23" t="s">
        <v>116</v>
      </c>
      <c r="J3" s="26" t="s">
        <v>786</v>
      </c>
      <c r="K3" s="26" t="s">
        <v>76</v>
      </c>
      <c r="L3" s="23" t="s">
        <v>116</v>
      </c>
      <c r="N3" s="23" t="s">
        <v>786</v>
      </c>
      <c r="O3" s="23" t="s">
        <v>76</v>
      </c>
      <c r="P3" s="23" t="s">
        <v>116</v>
      </c>
      <c r="R3" s="23" t="s">
        <v>786</v>
      </c>
      <c r="S3" s="23" t="s">
        <v>76</v>
      </c>
      <c r="T3" s="23" t="s">
        <v>116</v>
      </c>
      <c r="V3" s="23" t="s">
        <v>786</v>
      </c>
      <c r="W3" s="23" t="s">
        <v>76</v>
      </c>
      <c r="X3" s="23" t="s">
        <v>116</v>
      </c>
      <c r="Z3" s="23" t="s">
        <v>786</v>
      </c>
      <c r="AA3" s="23" t="s">
        <v>76</v>
      </c>
      <c r="AB3" s="23" t="s">
        <v>116</v>
      </c>
      <c r="AD3" s="23" t="s">
        <v>786</v>
      </c>
      <c r="AE3" s="23" t="s">
        <v>76</v>
      </c>
      <c r="AF3" s="23" t="s">
        <v>116</v>
      </c>
      <c r="AH3" s="23" t="s">
        <v>786</v>
      </c>
      <c r="AI3" s="23" t="s">
        <v>76</v>
      </c>
      <c r="AJ3" s="23" t="s">
        <v>116</v>
      </c>
      <c r="AL3" s="23" t="s">
        <v>786</v>
      </c>
      <c r="AM3" s="23" t="s">
        <v>76</v>
      </c>
      <c r="AN3" s="23" t="s">
        <v>116</v>
      </c>
      <c r="AP3" s="23" t="s">
        <v>786</v>
      </c>
      <c r="AQ3" s="23" t="s">
        <v>76</v>
      </c>
      <c r="AR3" s="23" t="s">
        <v>116</v>
      </c>
      <c r="AT3" s="23" t="s">
        <v>786</v>
      </c>
      <c r="AU3" s="23" t="s">
        <v>76</v>
      </c>
      <c r="AV3" s="23" t="s">
        <v>116</v>
      </c>
      <c r="AX3" s="23" t="s">
        <v>786</v>
      </c>
      <c r="AY3" s="23" t="s">
        <v>76</v>
      </c>
      <c r="AZ3" s="23" t="s">
        <v>116</v>
      </c>
      <c r="BB3" s="23" t="s">
        <v>786</v>
      </c>
      <c r="BC3" s="23" t="s">
        <v>76</v>
      </c>
      <c r="BD3" s="23" t="s">
        <v>116</v>
      </c>
      <c r="BF3" s="23" t="s">
        <v>786</v>
      </c>
      <c r="BG3" s="23" t="s">
        <v>76</v>
      </c>
      <c r="BH3" s="23" t="s">
        <v>116</v>
      </c>
      <c r="BJ3" s="23" t="s">
        <v>786</v>
      </c>
      <c r="BK3" s="23" t="s">
        <v>76</v>
      </c>
      <c r="BL3" s="23" t="s">
        <v>116</v>
      </c>
      <c r="BN3" s="23" t="s">
        <v>786</v>
      </c>
      <c r="BO3" s="23" t="s">
        <v>76</v>
      </c>
      <c r="BP3" s="23" t="s">
        <v>116</v>
      </c>
      <c r="BR3" s="23" t="s">
        <v>786</v>
      </c>
      <c r="BS3" s="23" t="s">
        <v>76</v>
      </c>
      <c r="BT3" s="23" t="s">
        <v>116</v>
      </c>
      <c r="BV3" s="23" t="s">
        <v>786</v>
      </c>
      <c r="BW3" s="23" t="s">
        <v>76</v>
      </c>
      <c r="BX3" s="23" t="s">
        <v>116</v>
      </c>
      <c r="BZ3" s="23" t="s">
        <v>786</v>
      </c>
      <c r="CA3" s="23" t="s">
        <v>76</v>
      </c>
      <c r="CB3" s="23" t="s">
        <v>116</v>
      </c>
    </row>
    <row r="4" spans="1:80" s="23" customFormat="1">
      <c r="A4" s="27" t="s">
        <v>77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80" s="23" customFormat="1">
      <c r="A5" s="26" t="s">
        <v>100</v>
      </c>
      <c r="B5" s="26">
        <v>69.44</v>
      </c>
      <c r="C5" s="26">
        <v>13.89</v>
      </c>
      <c r="D5" s="23">
        <v>87.96</v>
      </c>
      <c r="F5" s="23">
        <v>32.409999999999997</v>
      </c>
      <c r="G5" s="23">
        <v>9.2520000000000007</v>
      </c>
      <c r="H5" s="23">
        <v>37.04</v>
      </c>
      <c r="J5" s="26">
        <v>106.5</v>
      </c>
      <c r="K5" s="26">
        <v>32.409999999999997</v>
      </c>
      <c r="L5" s="23">
        <v>64.81</v>
      </c>
      <c r="N5" s="23">
        <v>108.8</v>
      </c>
      <c r="O5" s="23">
        <v>67.13</v>
      </c>
      <c r="P5" s="23">
        <v>85.65</v>
      </c>
      <c r="R5" s="23">
        <v>129.6</v>
      </c>
      <c r="S5" s="23">
        <v>55.56</v>
      </c>
      <c r="T5" s="23">
        <v>99.54</v>
      </c>
      <c r="V5" s="23">
        <v>99.54</v>
      </c>
      <c r="W5" s="23">
        <v>46.3</v>
      </c>
      <c r="X5" s="23">
        <v>111.1</v>
      </c>
      <c r="Z5" s="23">
        <v>226.9</v>
      </c>
      <c r="AA5" s="23">
        <v>55.56</v>
      </c>
      <c r="AB5" s="23">
        <v>213</v>
      </c>
      <c r="AD5" s="23">
        <v>178.2</v>
      </c>
      <c r="AE5" s="23">
        <v>4.63</v>
      </c>
      <c r="AF5" s="23">
        <v>143.5</v>
      </c>
      <c r="AH5" s="23">
        <v>83.33</v>
      </c>
      <c r="AI5" s="23">
        <v>11.57</v>
      </c>
      <c r="AJ5" s="23">
        <v>74.069999999999993</v>
      </c>
      <c r="AL5" s="23">
        <v>74.069999999999993</v>
      </c>
      <c r="AM5" s="23">
        <v>23.15</v>
      </c>
      <c r="AN5" s="23">
        <v>62.5</v>
      </c>
      <c r="AP5" s="23">
        <v>145.80000000000001</v>
      </c>
      <c r="AQ5" s="23">
        <v>41.67</v>
      </c>
      <c r="AR5" s="23">
        <v>115.7</v>
      </c>
      <c r="AT5" s="23">
        <v>39.35</v>
      </c>
      <c r="AU5" s="23">
        <v>13.89</v>
      </c>
      <c r="AV5" s="23">
        <v>39.35</v>
      </c>
      <c r="AX5" s="23">
        <v>41.67</v>
      </c>
      <c r="AY5" s="23">
        <v>46.3</v>
      </c>
      <c r="AZ5" s="23">
        <v>37.04</v>
      </c>
      <c r="BB5" s="23">
        <v>37.04</v>
      </c>
      <c r="BC5" s="23">
        <v>32.409999999999997</v>
      </c>
      <c r="BD5" s="23">
        <v>23.15</v>
      </c>
      <c r="BF5" s="23">
        <v>46.3</v>
      </c>
      <c r="BG5" s="23">
        <v>41.67</v>
      </c>
      <c r="BH5" s="23">
        <v>46.3</v>
      </c>
      <c r="BJ5" s="23">
        <v>46.3</v>
      </c>
      <c r="BK5" s="23">
        <v>32.409999999999997</v>
      </c>
      <c r="BL5" s="23">
        <v>41.67</v>
      </c>
      <c r="BN5" s="23">
        <v>69.44</v>
      </c>
      <c r="BO5" s="23">
        <v>60.19</v>
      </c>
      <c r="BP5" s="23">
        <v>64.81</v>
      </c>
      <c r="BR5" s="23">
        <v>71.760000000000005</v>
      </c>
      <c r="BS5" s="23">
        <v>34.72</v>
      </c>
      <c r="BT5" s="23">
        <v>48.61</v>
      </c>
      <c r="BV5" s="23">
        <v>92.59</v>
      </c>
      <c r="BW5" s="23">
        <v>34.72</v>
      </c>
      <c r="BX5" s="23">
        <v>90.28</v>
      </c>
      <c r="BZ5" s="25">
        <v>97.22</v>
      </c>
      <c r="CA5" s="25">
        <v>27.78</v>
      </c>
      <c r="CB5" s="25">
        <v>104.2</v>
      </c>
    </row>
    <row r="6" spans="1:80" s="23" customFormat="1">
      <c r="A6" s="26" t="s">
        <v>78</v>
      </c>
      <c r="B6" s="26">
        <v>45.17</v>
      </c>
      <c r="C6" s="26">
        <v>13.28</v>
      </c>
      <c r="D6" s="23">
        <v>83.8</v>
      </c>
      <c r="F6" s="23">
        <v>27.35</v>
      </c>
      <c r="G6" s="23">
        <v>11.94</v>
      </c>
      <c r="H6" s="23">
        <v>37.72</v>
      </c>
      <c r="J6" s="26">
        <v>98.46</v>
      </c>
      <c r="K6" s="26">
        <v>37.17</v>
      </c>
      <c r="L6" s="23">
        <v>82.22</v>
      </c>
      <c r="N6" s="23">
        <v>64.37</v>
      </c>
      <c r="O6" s="23">
        <v>35.659999999999997</v>
      </c>
      <c r="P6" s="23">
        <v>73.92</v>
      </c>
      <c r="R6" s="23">
        <v>100.1</v>
      </c>
      <c r="S6" s="23">
        <v>20.73</v>
      </c>
      <c r="T6" s="23">
        <v>93.85</v>
      </c>
      <c r="V6" s="23">
        <v>59.53</v>
      </c>
      <c r="W6" s="23">
        <v>31.93</v>
      </c>
      <c r="X6" s="23">
        <v>96.96</v>
      </c>
      <c r="Z6" s="23">
        <v>189.1</v>
      </c>
      <c r="AA6" s="23">
        <v>23.04</v>
      </c>
      <c r="AB6" s="23">
        <v>235.4</v>
      </c>
      <c r="AD6" s="23">
        <v>148.1</v>
      </c>
      <c r="AE6" s="23">
        <v>5.9710000000000001</v>
      </c>
      <c r="AF6" s="23">
        <v>152</v>
      </c>
      <c r="AH6" s="23">
        <v>29.65</v>
      </c>
      <c r="AI6" s="23">
        <v>10.3</v>
      </c>
      <c r="AJ6" s="23">
        <v>24.52</v>
      </c>
      <c r="AL6" s="23">
        <v>45.65</v>
      </c>
      <c r="AM6" s="23">
        <v>13.65</v>
      </c>
      <c r="AN6" s="23">
        <v>56.13</v>
      </c>
      <c r="AP6" s="23">
        <v>44.37</v>
      </c>
      <c r="AQ6" s="23">
        <v>19.02</v>
      </c>
      <c r="AR6" s="23">
        <v>47.28</v>
      </c>
      <c r="AT6" s="23">
        <v>17.670000000000002</v>
      </c>
      <c r="AU6" s="23">
        <v>8.6539999999999999</v>
      </c>
      <c r="AV6" s="23">
        <v>15.19</v>
      </c>
      <c r="AX6" s="23">
        <v>20.61</v>
      </c>
      <c r="AY6" s="23">
        <v>22.67</v>
      </c>
      <c r="AZ6" s="23">
        <v>19.2</v>
      </c>
      <c r="BB6" s="23">
        <v>19.350000000000001</v>
      </c>
      <c r="BC6" s="23">
        <v>18.649999999999999</v>
      </c>
      <c r="BD6" s="23">
        <v>15.47</v>
      </c>
      <c r="BF6" s="23">
        <v>21.88</v>
      </c>
      <c r="BG6" s="23">
        <v>21.33</v>
      </c>
      <c r="BH6" s="23">
        <v>21.69</v>
      </c>
      <c r="BJ6" s="23">
        <v>26.5</v>
      </c>
      <c r="BK6" s="23">
        <v>18.649999999999999</v>
      </c>
      <c r="BL6" s="23">
        <v>20.45</v>
      </c>
      <c r="BN6" s="23">
        <v>23.55</v>
      </c>
      <c r="BO6" s="23">
        <v>22.07</v>
      </c>
      <c r="BP6" s="23">
        <v>24.34</v>
      </c>
      <c r="BR6" s="23">
        <v>24.18</v>
      </c>
      <c r="BS6" s="23">
        <v>17.010000000000002</v>
      </c>
      <c r="BT6" s="23">
        <v>17.68</v>
      </c>
      <c r="BV6" s="23">
        <v>29.86</v>
      </c>
      <c r="BW6" s="23">
        <v>14.69</v>
      </c>
      <c r="BX6" s="23">
        <v>33.5</v>
      </c>
      <c r="BZ6" s="25">
        <v>31.12</v>
      </c>
      <c r="CA6" s="25">
        <v>12.68</v>
      </c>
      <c r="CB6" s="25">
        <v>32.590000000000003</v>
      </c>
    </row>
    <row r="7" spans="1:80" s="23" customFormat="1">
      <c r="A7" s="26" t="s">
        <v>79</v>
      </c>
      <c r="B7" s="26">
        <v>72.14</v>
      </c>
      <c r="C7" s="26">
        <v>10.56</v>
      </c>
      <c r="D7" s="23">
        <v>154.19999999999999</v>
      </c>
      <c r="F7" s="23">
        <v>21.97</v>
      </c>
      <c r="G7" s="23">
        <v>8.5960000000000001</v>
      </c>
      <c r="H7" s="23">
        <v>60.52</v>
      </c>
      <c r="J7" s="26">
        <v>2713</v>
      </c>
      <c r="K7" s="26">
        <v>32.369999999999997</v>
      </c>
      <c r="L7" s="23">
        <v>2738</v>
      </c>
      <c r="N7" s="23">
        <v>100.5</v>
      </c>
      <c r="O7" s="23">
        <v>37.950000000000003</v>
      </c>
      <c r="P7" s="23">
        <v>155.6</v>
      </c>
      <c r="R7" s="23">
        <v>150.4</v>
      </c>
      <c r="S7" s="23">
        <v>42.26</v>
      </c>
      <c r="T7" s="23">
        <v>218.8</v>
      </c>
      <c r="V7" s="23">
        <v>85.33</v>
      </c>
      <c r="W7" s="23">
        <v>33.67</v>
      </c>
      <c r="X7" s="23">
        <v>165.4</v>
      </c>
      <c r="Z7" s="23">
        <v>313.5</v>
      </c>
      <c r="AA7" s="23">
        <v>30.69</v>
      </c>
      <c r="AB7" s="23">
        <v>1258</v>
      </c>
      <c r="AD7" s="23">
        <v>234.2</v>
      </c>
      <c r="AE7" s="23">
        <v>8.923</v>
      </c>
      <c r="AF7" s="23">
        <v>353.7</v>
      </c>
      <c r="AH7" s="23">
        <v>37.31</v>
      </c>
      <c r="AI7" s="23">
        <v>7.2610000000000001</v>
      </c>
      <c r="AJ7" s="23">
        <v>30.77</v>
      </c>
      <c r="AL7" s="23">
        <v>59.14</v>
      </c>
      <c r="AM7" s="23">
        <v>12.21</v>
      </c>
      <c r="AN7" s="23">
        <v>95.77</v>
      </c>
      <c r="AP7" s="23">
        <v>64.13</v>
      </c>
      <c r="AQ7" s="23">
        <v>24.75</v>
      </c>
      <c r="AR7" s="23">
        <v>49.09</v>
      </c>
      <c r="AT7" s="23">
        <v>20.059999999999999</v>
      </c>
      <c r="AU7" s="23">
        <v>10.56</v>
      </c>
      <c r="AV7" s="23">
        <v>22.06</v>
      </c>
      <c r="AX7" s="23">
        <v>20.97</v>
      </c>
      <c r="AY7" s="23">
        <v>20.97</v>
      </c>
      <c r="AZ7" s="23">
        <v>18.86</v>
      </c>
      <c r="BB7" s="23">
        <v>23.78</v>
      </c>
      <c r="BC7" s="23">
        <v>18.48</v>
      </c>
      <c r="BD7" s="23">
        <v>13.52</v>
      </c>
      <c r="BF7" s="23">
        <v>22.78</v>
      </c>
      <c r="BG7" s="23">
        <v>22.44</v>
      </c>
      <c r="BH7" s="23">
        <v>22.41</v>
      </c>
      <c r="BJ7" s="23">
        <v>27.41</v>
      </c>
      <c r="BK7" s="23">
        <v>18.48</v>
      </c>
      <c r="BL7" s="23">
        <v>39.15</v>
      </c>
      <c r="BN7" s="23">
        <v>31.86</v>
      </c>
      <c r="BO7" s="23">
        <v>28.03</v>
      </c>
      <c r="BP7" s="23">
        <v>27.21</v>
      </c>
      <c r="BR7" s="23">
        <v>30.45</v>
      </c>
      <c r="BS7" s="23">
        <v>17.149999999999999</v>
      </c>
      <c r="BT7" s="23">
        <v>23.3</v>
      </c>
      <c r="BV7" s="23">
        <v>30.45</v>
      </c>
      <c r="BW7" s="23">
        <v>28.73</v>
      </c>
      <c r="BX7" s="23">
        <v>39.31</v>
      </c>
      <c r="BZ7" s="25">
        <v>40.44</v>
      </c>
      <c r="CA7" s="25">
        <v>14.19</v>
      </c>
      <c r="CB7" s="25">
        <v>44.4</v>
      </c>
    </row>
    <row r="8" spans="1:80" s="23" customFormat="1">
      <c r="A8" s="27" t="s">
        <v>80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1:80" s="23" customFormat="1">
      <c r="A9" s="26" t="s">
        <v>81</v>
      </c>
      <c r="B9" s="26">
        <v>7.0000000000000001E-3</v>
      </c>
      <c r="C9" s="26">
        <v>1.4E-2</v>
      </c>
      <c r="D9" s="23">
        <v>1.7000000000000001E-2</v>
      </c>
      <c r="F9" s="23">
        <v>8.7600000000000004E-4</v>
      </c>
      <c r="G9" s="23">
        <v>4.0000000000000001E-3</v>
      </c>
      <c r="H9" s="23">
        <v>1.9E-3</v>
      </c>
      <c r="J9" s="26">
        <v>7.0000000000000001E-3</v>
      </c>
      <c r="K9" s="26">
        <v>1.4E-2</v>
      </c>
      <c r="L9" s="23">
        <v>1.7000000000000001E-2</v>
      </c>
      <c r="N9" s="23">
        <v>8.7600000000000004E-4</v>
      </c>
      <c r="O9" s="23">
        <v>4.0000000000000001E-3</v>
      </c>
      <c r="P9" s="23">
        <v>1.9E-3</v>
      </c>
      <c r="R9" s="23">
        <v>8.7600000000000004E-4</v>
      </c>
      <c r="S9" s="23">
        <v>4.0000000000000001E-3</v>
      </c>
      <c r="T9" s="23">
        <v>1.9E-3</v>
      </c>
      <c r="V9" s="23">
        <v>8.7600000000000004E-4</v>
      </c>
      <c r="W9" s="23">
        <v>4.0000000000000001E-3</v>
      </c>
      <c r="X9" s="23">
        <v>1.9E-3</v>
      </c>
      <c r="Z9" s="23">
        <v>7.0000000000000001E-3</v>
      </c>
      <c r="AA9" s="23">
        <v>1.4E-2</v>
      </c>
      <c r="AB9" s="23">
        <v>1.7000000000000001E-2</v>
      </c>
      <c r="AD9" s="23">
        <v>7.0000000000000001E-3</v>
      </c>
      <c r="AE9" s="23">
        <v>1.4E-2</v>
      </c>
      <c r="AF9" s="23">
        <v>1.7000000000000001E-2</v>
      </c>
      <c r="AH9" s="23">
        <v>7.0000000000000001E-3</v>
      </c>
      <c r="AI9" s="23">
        <v>1.4E-2</v>
      </c>
      <c r="AJ9" s="23">
        <v>1.7000000000000001E-2</v>
      </c>
      <c r="AL9" s="23">
        <v>8.7600000000000004E-4</v>
      </c>
      <c r="AM9" s="23">
        <v>4.0000000000000001E-3</v>
      </c>
      <c r="AN9" s="23">
        <v>1.9E-3</v>
      </c>
      <c r="AP9" s="23">
        <v>7.0000000000000001E-3</v>
      </c>
      <c r="AQ9" s="23">
        <v>1.4E-2</v>
      </c>
      <c r="AR9" s="23">
        <v>1.7000000000000001E-2</v>
      </c>
      <c r="AT9" s="23">
        <v>8.7600000000000004E-4</v>
      </c>
      <c r="AU9" s="23">
        <v>4.0000000000000001E-3</v>
      </c>
      <c r="AV9" s="23">
        <v>1.9E-3</v>
      </c>
      <c r="AX9" s="23">
        <v>8.7600000000000004E-4</v>
      </c>
      <c r="AY9" s="23">
        <v>4.0000000000000001E-3</v>
      </c>
      <c r="AZ9" s="23">
        <v>1.9E-3</v>
      </c>
      <c r="BB9" s="23">
        <v>8.7600000000000004E-4</v>
      </c>
      <c r="BC9" s="23">
        <v>4.0000000000000001E-3</v>
      </c>
      <c r="BD9" s="23">
        <v>1.9E-3</v>
      </c>
      <c r="BF9" s="23">
        <v>8.7600000000000004E-4</v>
      </c>
      <c r="BG9" s="23">
        <v>4.0000000000000001E-3</v>
      </c>
      <c r="BH9" s="23">
        <v>1.9E-3</v>
      </c>
      <c r="BJ9" s="23">
        <v>8.7600000000000004E-4</v>
      </c>
      <c r="BK9" s="23">
        <v>4.0000000000000001E-3</v>
      </c>
      <c r="BL9" s="23">
        <v>1.9E-3</v>
      </c>
      <c r="BN9" s="23">
        <v>8.7600000000000004E-4</v>
      </c>
      <c r="BO9" s="23">
        <v>4.0000000000000001E-3</v>
      </c>
      <c r="BP9" s="23">
        <v>1.9E-3</v>
      </c>
      <c r="BR9" s="23">
        <v>8.7600000000000004E-4</v>
      </c>
      <c r="BS9" s="23">
        <v>4.0000000000000001E-3</v>
      </c>
      <c r="BT9" s="23">
        <v>1.9E-3</v>
      </c>
      <c r="BV9" s="23">
        <v>7.0000000000000001E-3</v>
      </c>
      <c r="BW9" s="23">
        <v>1.4E-2</v>
      </c>
      <c r="BX9" s="23">
        <v>1.7000000000000001E-2</v>
      </c>
      <c r="BZ9" s="23">
        <v>7.0000000000000001E-3</v>
      </c>
      <c r="CA9" s="23">
        <v>1.4E-2</v>
      </c>
      <c r="CB9" s="23">
        <v>1.7000000000000001E-2</v>
      </c>
    </row>
    <row r="10" spans="1:80" s="23" customFormat="1" ht="16.8">
      <c r="A10" s="26" t="s">
        <v>699</v>
      </c>
      <c r="B10" s="26">
        <v>0.71</v>
      </c>
      <c r="C10" s="26">
        <v>0.71</v>
      </c>
      <c r="D10" s="26">
        <v>0.71</v>
      </c>
      <c r="E10" s="26"/>
      <c r="F10" s="26">
        <v>0.71</v>
      </c>
      <c r="G10" s="26">
        <v>0.71</v>
      </c>
      <c r="H10" s="26">
        <v>0.71</v>
      </c>
      <c r="I10" s="26"/>
      <c r="J10" s="26">
        <v>0.71</v>
      </c>
      <c r="K10" s="26">
        <v>0.71</v>
      </c>
      <c r="L10" s="26">
        <v>0.71</v>
      </c>
      <c r="N10" s="23">
        <v>0.71</v>
      </c>
      <c r="O10" s="23">
        <v>0.71</v>
      </c>
      <c r="P10" s="23">
        <v>0.71</v>
      </c>
      <c r="R10" s="23">
        <v>0.71</v>
      </c>
      <c r="S10" s="23">
        <v>0.71</v>
      </c>
      <c r="T10" s="23">
        <v>0.71</v>
      </c>
      <c r="V10" s="23">
        <v>0.71</v>
      </c>
      <c r="W10" s="23">
        <v>0.71</v>
      </c>
      <c r="X10" s="23">
        <v>0.71</v>
      </c>
      <c r="Z10" s="23">
        <v>0.71</v>
      </c>
      <c r="AA10" s="23">
        <v>0.71</v>
      </c>
      <c r="AB10" s="23">
        <v>0.71</v>
      </c>
      <c r="AD10" s="23">
        <v>0.71</v>
      </c>
      <c r="AE10" s="23">
        <v>0.71</v>
      </c>
      <c r="AF10" s="23">
        <v>0.71</v>
      </c>
      <c r="AH10" s="23">
        <v>0.71</v>
      </c>
      <c r="AI10" s="23">
        <v>0.71</v>
      </c>
      <c r="AJ10" s="23">
        <v>0.71</v>
      </c>
      <c r="AL10" s="23">
        <v>0.71</v>
      </c>
      <c r="AM10" s="23">
        <v>0.71</v>
      </c>
      <c r="AN10" s="23">
        <v>0.71</v>
      </c>
      <c r="AP10" s="23">
        <v>0.71</v>
      </c>
      <c r="AQ10" s="23">
        <v>0.71</v>
      </c>
      <c r="AR10" s="23">
        <v>0.71</v>
      </c>
      <c r="AT10" s="23">
        <v>0.71</v>
      </c>
      <c r="AU10" s="23">
        <v>0.71</v>
      </c>
      <c r="AV10" s="23">
        <v>0.71</v>
      </c>
      <c r="AX10" s="23">
        <v>0.71</v>
      </c>
      <c r="AY10" s="23">
        <v>0.71</v>
      </c>
      <c r="AZ10" s="23">
        <v>0.71</v>
      </c>
      <c r="BB10" s="23">
        <v>0.71</v>
      </c>
      <c r="BC10" s="23">
        <v>0.71</v>
      </c>
      <c r="BD10" s="23">
        <v>0.71</v>
      </c>
      <c r="BF10" s="23">
        <v>0.71</v>
      </c>
      <c r="BG10" s="23">
        <v>0.71</v>
      </c>
      <c r="BH10" s="23">
        <v>0.71</v>
      </c>
      <c r="BJ10" s="23">
        <v>0.71</v>
      </c>
      <c r="BK10" s="23">
        <v>0.71</v>
      </c>
      <c r="BL10" s="23">
        <v>0.71</v>
      </c>
      <c r="BN10" s="23">
        <v>0.71</v>
      </c>
      <c r="BO10" s="23">
        <v>0.71</v>
      </c>
      <c r="BP10" s="23">
        <v>0.71</v>
      </c>
      <c r="BR10" s="23">
        <v>0.71</v>
      </c>
      <c r="BS10" s="23">
        <v>0.71</v>
      </c>
      <c r="BT10" s="23">
        <v>0.71</v>
      </c>
      <c r="BV10" s="23">
        <v>0.71</v>
      </c>
      <c r="BW10" s="23">
        <v>0.71</v>
      </c>
      <c r="BX10" s="23">
        <v>0.71</v>
      </c>
      <c r="BZ10" s="23">
        <v>0.71</v>
      </c>
      <c r="CA10" s="23">
        <v>0.71</v>
      </c>
      <c r="CB10" s="23">
        <v>0.71</v>
      </c>
    </row>
    <row r="11" spans="1:80" s="23" customFormat="1" ht="16.8">
      <c r="A11" s="26" t="s">
        <v>700</v>
      </c>
      <c r="B11" s="26">
        <v>1210</v>
      </c>
      <c r="C11" s="26">
        <v>1210</v>
      </c>
      <c r="D11" s="26">
        <v>1210</v>
      </c>
      <c r="E11" s="26"/>
      <c r="F11" s="26">
        <v>1210</v>
      </c>
      <c r="G11" s="26">
        <v>1210</v>
      </c>
      <c r="H11" s="26">
        <v>1210</v>
      </c>
      <c r="I11" s="26"/>
      <c r="J11" s="26">
        <v>1210</v>
      </c>
      <c r="K11" s="26">
        <v>1210</v>
      </c>
      <c r="L11" s="26">
        <v>1210</v>
      </c>
      <c r="N11" s="23">
        <v>1210</v>
      </c>
      <c r="O11" s="23">
        <v>1210</v>
      </c>
      <c r="P11" s="23">
        <v>1210</v>
      </c>
      <c r="R11" s="23">
        <v>1210</v>
      </c>
      <c r="S11" s="23">
        <v>1210</v>
      </c>
      <c r="T11" s="23">
        <v>1210</v>
      </c>
      <c r="V11" s="23">
        <v>1210</v>
      </c>
      <c r="W11" s="23">
        <v>1210</v>
      </c>
      <c r="X11" s="23">
        <v>1210</v>
      </c>
      <c r="Z11" s="23">
        <v>1210</v>
      </c>
      <c r="AA11" s="23">
        <v>1210</v>
      </c>
      <c r="AB11" s="23">
        <v>1210</v>
      </c>
      <c r="AD11" s="23">
        <v>1210</v>
      </c>
      <c r="AE11" s="23">
        <v>1210</v>
      </c>
      <c r="AF11" s="23">
        <v>1210</v>
      </c>
      <c r="AH11" s="23">
        <v>1210</v>
      </c>
      <c r="AI11" s="23">
        <v>1210</v>
      </c>
      <c r="AJ11" s="23">
        <v>1210</v>
      </c>
      <c r="AL11" s="23">
        <v>1210</v>
      </c>
      <c r="AM11" s="23">
        <v>1210</v>
      </c>
      <c r="AN11" s="23">
        <v>1210</v>
      </c>
      <c r="AP11" s="23">
        <v>1210</v>
      </c>
      <c r="AQ11" s="23">
        <v>1210</v>
      </c>
      <c r="AR11" s="23">
        <v>1210</v>
      </c>
      <c r="AT11" s="23">
        <v>1210</v>
      </c>
      <c r="AU11" s="23">
        <v>1210</v>
      </c>
      <c r="AV11" s="23">
        <v>1210</v>
      </c>
      <c r="AX11" s="23">
        <v>1210</v>
      </c>
      <c r="AY11" s="23">
        <v>1210</v>
      </c>
      <c r="AZ11" s="23">
        <v>1210</v>
      </c>
      <c r="BB11" s="23">
        <v>1210</v>
      </c>
      <c r="BC11" s="23">
        <v>1210</v>
      </c>
      <c r="BD11" s="23">
        <v>1210</v>
      </c>
      <c r="BF11" s="23">
        <v>1210</v>
      </c>
      <c r="BG11" s="23">
        <v>1210</v>
      </c>
      <c r="BH11" s="23">
        <v>1210</v>
      </c>
      <c r="BJ11" s="23">
        <v>1210</v>
      </c>
      <c r="BK11" s="23">
        <v>1210</v>
      </c>
      <c r="BL11" s="23">
        <v>1210</v>
      </c>
      <c r="BN11" s="23">
        <v>1210</v>
      </c>
      <c r="BO11" s="23">
        <v>1210</v>
      </c>
      <c r="BP11" s="23">
        <v>1210</v>
      </c>
      <c r="BR11" s="23">
        <v>1210</v>
      </c>
      <c r="BS11" s="23">
        <v>1210</v>
      </c>
      <c r="BT11" s="23">
        <v>1210</v>
      </c>
      <c r="BV11" s="23">
        <v>1210</v>
      </c>
      <c r="BW11" s="23">
        <v>1210</v>
      </c>
      <c r="BX11" s="23">
        <v>1210</v>
      </c>
      <c r="BZ11" s="23">
        <v>1210</v>
      </c>
      <c r="CA11" s="23">
        <v>1210</v>
      </c>
      <c r="CB11" s="23">
        <v>1210</v>
      </c>
    </row>
    <row r="12" spans="1:80" s="23" customFormat="1" ht="16.8">
      <c r="A12" s="26" t="s">
        <v>701</v>
      </c>
      <c r="B12" s="26">
        <v>29</v>
      </c>
      <c r="C12" s="26">
        <v>29</v>
      </c>
      <c r="D12" s="26">
        <v>29</v>
      </c>
      <c r="E12" s="26"/>
      <c r="F12" s="26">
        <v>29</v>
      </c>
      <c r="G12" s="26">
        <v>29</v>
      </c>
      <c r="H12" s="26">
        <v>29</v>
      </c>
      <c r="I12" s="26"/>
      <c r="J12" s="26">
        <v>29</v>
      </c>
      <c r="K12" s="26">
        <v>29</v>
      </c>
      <c r="L12" s="26">
        <v>29</v>
      </c>
      <c r="N12" s="23">
        <v>29</v>
      </c>
      <c r="O12" s="23">
        <v>29</v>
      </c>
      <c r="P12" s="23">
        <v>29</v>
      </c>
      <c r="R12" s="23">
        <v>29</v>
      </c>
      <c r="S12" s="23">
        <v>29</v>
      </c>
      <c r="T12" s="23">
        <v>29</v>
      </c>
      <c r="V12" s="23">
        <v>29</v>
      </c>
      <c r="W12" s="23">
        <v>29</v>
      </c>
      <c r="X12" s="23">
        <v>29</v>
      </c>
      <c r="Z12" s="23">
        <v>29</v>
      </c>
      <c r="AA12" s="23">
        <v>29</v>
      </c>
      <c r="AB12" s="23">
        <v>29</v>
      </c>
      <c r="AD12" s="23">
        <v>29</v>
      </c>
      <c r="AE12" s="23">
        <v>29</v>
      </c>
      <c r="AF12" s="23">
        <v>29</v>
      </c>
      <c r="AH12" s="23">
        <v>29</v>
      </c>
      <c r="AI12" s="23">
        <v>29</v>
      </c>
      <c r="AJ12" s="23">
        <v>29</v>
      </c>
      <c r="AL12" s="23">
        <v>29</v>
      </c>
      <c r="AM12" s="23">
        <v>29</v>
      </c>
      <c r="AN12" s="23">
        <v>29</v>
      </c>
      <c r="AP12" s="23">
        <v>29</v>
      </c>
      <c r="AQ12" s="23">
        <v>29</v>
      </c>
      <c r="AR12" s="23">
        <v>29</v>
      </c>
      <c r="AT12" s="23">
        <v>29</v>
      </c>
      <c r="AU12" s="23">
        <v>29</v>
      </c>
      <c r="AV12" s="23">
        <v>29</v>
      </c>
      <c r="AX12" s="23">
        <v>29</v>
      </c>
      <c r="AY12" s="23">
        <v>29</v>
      </c>
      <c r="AZ12" s="23">
        <v>29</v>
      </c>
      <c r="BB12" s="23">
        <v>29</v>
      </c>
      <c r="BC12" s="23">
        <v>29</v>
      </c>
      <c r="BD12" s="23">
        <v>29</v>
      </c>
      <c r="BF12" s="23">
        <v>29</v>
      </c>
      <c r="BG12" s="23">
        <v>29</v>
      </c>
      <c r="BH12" s="23">
        <v>29</v>
      </c>
      <c r="BJ12" s="23">
        <v>29</v>
      </c>
      <c r="BK12" s="23">
        <v>29</v>
      </c>
      <c r="BL12" s="23">
        <v>29</v>
      </c>
      <c r="BN12" s="23">
        <v>29</v>
      </c>
      <c r="BO12" s="23">
        <v>29</v>
      </c>
      <c r="BP12" s="23">
        <v>29</v>
      </c>
      <c r="BR12" s="23">
        <v>29</v>
      </c>
      <c r="BS12" s="23">
        <v>29</v>
      </c>
      <c r="BT12" s="23">
        <v>29</v>
      </c>
      <c r="BV12" s="23">
        <v>29</v>
      </c>
      <c r="BW12" s="23">
        <v>29</v>
      </c>
      <c r="BX12" s="23">
        <v>29</v>
      </c>
      <c r="BZ12" s="23">
        <v>29</v>
      </c>
      <c r="CA12" s="23">
        <v>29</v>
      </c>
      <c r="CB12" s="23">
        <v>29</v>
      </c>
    </row>
    <row r="13" spans="1:80" s="23" customFormat="1">
      <c r="A13" s="26" t="s">
        <v>101</v>
      </c>
      <c r="B13" s="26">
        <v>508458333.30000001</v>
      </c>
      <c r="C13" s="26">
        <v>508458333.30000001</v>
      </c>
      <c r="D13" s="26">
        <v>508458333.30000001</v>
      </c>
      <c r="E13" s="26"/>
      <c r="F13" s="26">
        <v>508458333.30000001</v>
      </c>
      <c r="G13" s="26">
        <v>508458333.30000001</v>
      </c>
      <c r="H13" s="26">
        <v>508458333.30000001</v>
      </c>
      <c r="I13" s="26"/>
      <c r="J13" s="26">
        <v>508458333.30000001</v>
      </c>
      <c r="K13" s="26">
        <v>508458333.30000001</v>
      </c>
      <c r="L13" s="26">
        <v>508458333.30000001</v>
      </c>
      <c r="N13" s="23">
        <v>508458333.30000001</v>
      </c>
      <c r="O13" s="23">
        <v>508458333.30000001</v>
      </c>
      <c r="P13" s="23">
        <v>508458333.30000001</v>
      </c>
      <c r="R13" s="23">
        <v>508458333.30000001</v>
      </c>
      <c r="S13" s="23">
        <v>508458333.30000001</v>
      </c>
      <c r="T13" s="23">
        <v>508458333.30000001</v>
      </c>
      <c r="V13" s="23">
        <v>508458333.30000001</v>
      </c>
      <c r="W13" s="23">
        <v>508458333.30000001</v>
      </c>
      <c r="X13" s="23">
        <v>508458333.30000001</v>
      </c>
      <c r="Z13" s="23">
        <v>508458333.30000001</v>
      </c>
      <c r="AA13" s="23">
        <v>508458333.30000001</v>
      </c>
      <c r="AB13" s="23">
        <v>508458333.30000001</v>
      </c>
      <c r="AD13" s="23">
        <v>508458333.30000001</v>
      </c>
      <c r="AE13" s="23">
        <v>508458333.30000001</v>
      </c>
      <c r="AF13" s="23">
        <v>508458333.30000001</v>
      </c>
      <c r="AH13" s="23">
        <v>508458333.30000001</v>
      </c>
      <c r="AI13" s="23">
        <v>508458333.30000001</v>
      </c>
      <c r="AJ13" s="23">
        <v>508458333.30000001</v>
      </c>
      <c r="AL13" s="23">
        <v>508458333.30000001</v>
      </c>
      <c r="AM13" s="23">
        <v>508458333.30000001</v>
      </c>
      <c r="AN13" s="23">
        <v>508458333.30000001</v>
      </c>
      <c r="AP13" s="23">
        <v>508458333.30000001</v>
      </c>
      <c r="AQ13" s="23">
        <v>508458333.30000001</v>
      </c>
      <c r="AR13" s="23">
        <v>508458333.30000001</v>
      </c>
      <c r="AT13" s="23">
        <v>508458333.30000001</v>
      </c>
      <c r="AU13" s="23">
        <v>508458333.30000001</v>
      </c>
      <c r="AV13" s="23">
        <v>508458333.30000001</v>
      </c>
      <c r="AX13" s="23">
        <v>508458333.30000001</v>
      </c>
      <c r="AY13" s="23">
        <v>508458333.30000001</v>
      </c>
      <c r="AZ13" s="23">
        <v>508458333.30000001</v>
      </c>
      <c r="BB13" s="23">
        <v>508458333.30000001</v>
      </c>
      <c r="BC13" s="23">
        <v>508458333.30000001</v>
      </c>
      <c r="BD13" s="23">
        <v>508458333.30000001</v>
      </c>
      <c r="BF13" s="23">
        <v>508458333.30000001</v>
      </c>
      <c r="BG13" s="23">
        <v>508458333.30000001</v>
      </c>
      <c r="BH13" s="23">
        <v>508458333.30000001</v>
      </c>
      <c r="BJ13" s="23">
        <v>508458333.30000001</v>
      </c>
      <c r="BK13" s="23">
        <v>508458333.30000001</v>
      </c>
      <c r="BL13" s="23">
        <v>508458333.30000001</v>
      </c>
      <c r="BN13" s="23">
        <v>508458333.30000001</v>
      </c>
      <c r="BO13" s="23">
        <v>508458333.30000001</v>
      </c>
      <c r="BP13" s="23">
        <v>508458333.30000001</v>
      </c>
      <c r="BR13" s="23">
        <v>508458333.30000001</v>
      </c>
      <c r="BS13" s="23">
        <v>508458333.30000001</v>
      </c>
      <c r="BT13" s="23">
        <v>508458333.30000001</v>
      </c>
      <c r="BV13" s="23">
        <v>508458333.30000001</v>
      </c>
      <c r="BW13" s="23">
        <v>508458333.30000001</v>
      </c>
      <c r="BX13" s="23">
        <v>508458333.30000001</v>
      </c>
      <c r="BZ13" s="23">
        <v>508458333.30000001</v>
      </c>
      <c r="CA13" s="23">
        <v>508458333.30000001</v>
      </c>
      <c r="CB13" s="23">
        <v>508458333.30000001</v>
      </c>
    </row>
    <row r="14" spans="1:80" s="23" customFormat="1">
      <c r="A14" s="26" t="s">
        <v>82</v>
      </c>
      <c r="B14" s="26" t="s">
        <v>113</v>
      </c>
      <c r="C14" s="26" t="s">
        <v>113</v>
      </c>
      <c r="D14" s="26" t="s">
        <v>113</v>
      </c>
      <c r="E14" s="26"/>
      <c r="F14" s="26" t="s">
        <v>117</v>
      </c>
      <c r="G14" s="26" t="s">
        <v>117</v>
      </c>
      <c r="H14" s="26" t="s">
        <v>117</v>
      </c>
      <c r="I14" s="26"/>
      <c r="J14" s="26" t="s">
        <v>120</v>
      </c>
      <c r="K14" s="26" t="s">
        <v>120</v>
      </c>
      <c r="L14" s="26" t="s">
        <v>120</v>
      </c>
      <c r="N14" s="23" t="s">
        <v>123</v>
      </c>
      <c r="O14" s="23" t="s">
        <v>123</v>
      </c>
      <c r="P14" s="23" t="s">
        <v>123</v>
      </c>
      <c r="R14" s="23" t="s">
        <v>125</v>
      </c>
      <c r="S14" s="23" t="s">
        <v>125</v>
      </c>
      <c r="T14" s="23" t="s">
        <v>125</v>
      </c>
      <c r="V14" s="23" t="s">
        <v>128</v>
      </c>
      <c r="W14" s="23" t="s">
        <v>128</v>
      </c>
      <c r="X14" s="23" t="s">
        <v>128</v>
      </c>
      <c r="Z14" s="23" t="s">
        <v>131</v>
      </c>
      <c r="AA14" s="23" t="s">
        <v>131</v>
      </c>
      <c r="AB14" s="23" t="s">
        <v>131</v>
      </c>
      <c r="AD14" s="23" t="s">
        <v>134</v>
      </c>
      <c r="AE14" s="23" t="s">
        <v>134</v>
      </c>
      <c r="AF14" s="23" t="s">
        <v>681</v>
      </c>
      <c r="AH14" s="23" t="s">
        <v>685</v>
      </c>
      <c r="AI14" s="23" t="s">
        <v>685</v>
      </c>
      <c r="AJ14" s="23" t="s">
        <v>685</v>
      </c>
      <c r="AL14" s="23" t="s">
        <v>136</v>
      </c>
      <c r="AM14" s="23" t="s">
        <v>136</v>
      </c>
      <c r="AN14" s="23" t="s">
        <v>136</v>
      </c>
      <c r="AP14" s="23" t="s">
        <v>690</v>
      </c>
      <c r="AQ14" s="23" t="s">
        <v>690</v>
      </c>
      <c r="AR14" s="23" t="s">
        <v>690</v>
      </c>
      <c r="AT14" s="23" t="s">
        <v>694</v>
      </c>
      <c r="AU14" s="23" t="s">
        <v>694</v>
      </c>
      <c r="AV14" s="23" t="s">
        <v>694</v>
      </c>
      <c r="AX14" s="23" t="s">
        <v>707</v>
      </c>
      <c r="AY14" s="23" t="s">
        <v>707</v>
      </c>
      <c r="AZ14" s="23" t="s">
        <v>707</v>
      </c>
      <c r="BB14" s="23" t="s">
        <v>708</v>
      </c>
      <c r="BC14" s="23" t="s">
        <v>708</v>
      </c>
      <c r="BD14" s="23" t="s">
        <v>708</v>
      </c>
      <c r="BF14" s="23" t="s">
        <v>709</v>
      </c>
      <c r="BG14" s="23" t="s">
        <v>709</v>
      </c>
      <c r="BH14" s="23" t="s">
        <v>709</v>
      </c>
      <c r="BJ14" s="23" t="s">
        <v>130</v>
      </c>
      <c r="BK14" s="23" t="s">
        <v>130</v>
      </c>
      <c r="BL14" s="23" t="s">
        <v>130</v>
      </c>
      <c r="BN14" s="23" t="s">
        <v>132</v>
      </c>
      <c r="BO14" s="23" t="s">
        <v>132</v>
      </c>
      <c r="BP14" s="23" t="s">
        <v>132</v>
      </c>
      <c r="BR14" s="23" t="s">
        <v>695</v>
      </c>
      <c r="BS14" s="23" t="s">
        <v>695</v>
      </c>
      <c r="BT14" s="23" t="s">
        <v>695</v>
      </c>
      <c r="BV14" s="23" t="s">
        <v>682</v>
      </c>
      <c r="BW14" s="23" t="s">
        <v>682</v>
      </c>
      <c r="BX14" s="23" t="s">
        <v>682</v>
      </c>
      <c r="BZ14" s="23" t="s">
        <v>688</v>
      </c>
      <c r="CA14" s="23" t="s">
        <v>688</v>
      </c>
      <c r="CB14" s="23" t="s">
        <v>688</v>
      </c>
    </row>
    <row r="15" spans="1:80" s="23" customFormat="1">
      <c r="A15" s="26" t="s">
        <v>83</v>
      </c>
      <c r="B15" s="26" t="s">
        <v>114</v>
      </c>
      <c r="C15" s="26" t="s">
        <v>114</v>
      </c>
      <c r="D15" s="26" t="s">
        <v>114</v>
      </c>
      <c r="E15" s="26"/>
      <c r="F15" s="26" t="s">
        <v>118</v>
      </c>
      <c r="G15" s="26" t="s">
        <v>118</v>
      </c>
      <c r="H15" s="26" t="s">
        <v>118</v>
      </c>
      <c r="I15" s="26"/>
      <c r="J15" s="26" t="s">
        <v>121</v>
      </c>
      <c r="K15" s="26" t="s">
        <v>121</v>
      </c>
      <c r="L15" s="26" t="s">
        <v>121</v>
      </c>
      <c r="N15" s="23" t="s">
        <v>124</v>
      </c>
      <c r="O15" s="23" t="s">
        <v>124</v>
      </c>
      <c r="P15" s="23" t="s">
        <v>124</v>
      </c>
      <c r="R15" s="23" t="s">
        <v>126</v>
      </c>
      <c r="S15" s="23" t="s">
        <v>126</v>
      </c>
      <c r="T15" s="23" t="s">
        <v>126</v>
      </c>
      <c r="V15" s="23" t="s">
        <v>129</v>
      </c>
      <c r="W15" s="23" t="s">
        <v>129</v>
      </c>
      <c r="X15" s="23" t="s">
        <v>129</v>
      </c>
      <c r="Z15" s="23" t="s">
        <v>132</v>
      </c>
      <c r="AA15" s="23" t="s">
        <v>132</v>
      </c>
      <c r="AB15" s="23" t="s">
        <v>132</v>
      </c>
      <c r="AD15" s="23" t="s">
        <v>135</v>
      </c>
      <c r="AE15" s="23" t="s">
        <v>135</v>
      </c>
      <c r="AF15" s="23" t="s">
        <v>135</v>
      </c>
      <c r="AH15" s="23" t="s">
        <v>686</v>
      </c>
      <c r="AI15" s="23" t="s">
        <v>686</v>
      </c>
      <c r="AJ15" s="23" t="s">
        <v>686</v>
      </c>
      <c r="AL15" s="23" t="s">
        <v>137</v>
      </c>
      <c r="AM15" s="23" t="s">
        <v>137</v>
      </c>
      <c r="AN15" s="23" t="s">
        <v>137</v>
      </c>
      <c r="AP15" s="23" t="s">
        <v>691</v>
      </c>
      <c r="AQ15" s="23" t="s">
        <v>691</v>
      </c>
      <c r="AR15" s="23" t="s">
        <v>691</v>
      </c>
      <c r="AT15" s="23" t="s">
        <v>696</v>
      </c>
      <c r="AU15" s="23" t="s">
        <v>696</v>
      </c>
      <c r="AV15" s="23" t="s">
        <v>696</v>
      </c>
      <c r="AX15" s="23" t="s">
        <v>694</v>
      </c>
      <c r="AY15" s="23" t="s">
        <v>694</v>
      </c>
      <c r="AZ15" s="23" t="s">
        <v>694</v>
      </c>
      <c r="BB15" s="23" t="s">
        <v>710</v>
      </c>
      <c r="BC15" s="23" t="s">
        <v>710</v>
      </c>
      <c r="BD15" s="23" t="s">
        <v>710</v>
      </c>
      <c r="BF15" s="23" t="s">
        <v>711</v>
      </c>
      <c r="BG15" s="23" t="s">
        <v>711</v>
      </c>
      <c r="BH15" s="23" t="s">
        <v>711</v>
      </c>
      <c r="BJ15" s="23" t="s">
        <v>138</v>
      </c>
      <c r="BK15" s="23" t="s">
        <v>138</v>
      </c>
      <c r="BL15" s="23" t="s">
        <v>138</v>
      </c>
      <c r="BN15" s="23" t="s">
        <v>693</v>
      </c>
      <c r="BO15" s="23" t="s">
        <v>693</v>
      </c>
      <c r="BP15" s="23" t="s">
        <v>693</v>
      </c>
      <c r="BR15" s="23" t="s">
        <v>696</v>
      </c>
      <c r="BS15" s="23" t="s">
        <v>696</v>
      </c>
      <c r="BT15" s="23" t="s">
        <v>696</v>
      </c>
      <c r="BV15" s="23" t="s">
        <v>683</v>
      </c>
      <c r="BW15" s="23" t="s">
        <v>683</v>
      </c>
      <c r="BX15" s="23" t="s">
        <v>683</v>
      </c>
      <c r="BZ15" s="23" t="s">
        <v>526</v>
      </c>
      <c r="CA15" s="23" t="s">
        <v>526</v>
      </c>
      <c r="CB15" s="23" t="s">
        <v>526</v>
      </c>
    </row>
    <row r="16" spans="1:80" s="23" customFormat="1">
      <c r="A16" s="26" t="s">
        <v>84</v>
      </c>
      <c r="B16" s="26" t="s">
        <v>115</v>
      </c>
      <c r="C16" s="26" t="s">
        <v>115</v>
      </c>
      <c r="D16" s="26" t="s">
        <v>115</v>
      </c>
      <c r="E16" s="26"/>
      <c r="F16" s="26" t="s">
        <v>119</v>
      </c>
      <c r="G16" s="26" t="s">
        <v>119</v>
      </c>
      <c r="H16" s="26" t="s">
        <v>119</v>
      </c>
      <c r="I16" s="26"/>
      <c r="J16" s="26" t="s">
        <v>122</v>
      </c>
      <c r="K16" s="26" t="s">
        <v>122</v>
      </c>
      <c r="L16" s="26" t="s">
        <v>122</v>
      </c>
      <c r="N16" s="23" t="s">
        <v>122</v>
      </c>
      <c r="O16" s="23" t="s">
        <v>122</v>
      </c>
      <c r="P16" s="23" t="s">
        <v>122</v>
      </c>
      <c r="R16" s="23" t="s">
        <v>127</v>
      </c>
      <c r="S16" s="23" t="s">
        <v>127</v>
      </c>
      <c r="T16" s="23" t="s">
        <v>127</v>
      </c>
      <c r="V16" s="23" t="s">
        <v>130</v>
      </c>
      <c r="W16" s="23" t="s">
        <v>130</v>
      </c>
      <c r="X16" s="23" t="s">
        <v>130</v>
      </c>
      <c r="Z16" s="23" t="s">
        <v>133</v>
      </c>
      <c r="AA16" s="23" t="s">
        <v>133</v>
      </c>
      <c r="AB16" s="23" t="s">
        <v>133</v>
      </c>
      <c r="AD16" s="23" t="s">
        <v>132</v>
      </c>
      <c r="AE16" s="23" t="s">
        <v>132</v>
      </c>
      <c r="AF16" s="23" t="s">
        <v>132</v>
      </c>
      <c r="AH16" s="23" t="s">
        <v>687</v>
      </c>
      <c r="AI16" s="23" t="s">
        <v>687</v>
      </c>
      <c r="AJ16" s="23" t="s">
        <v>687</v>
      </c>
      <c r="AL16" s="23" t="s">
        <v>124</v>
      </c>
      <c r="AM16" s="23" t="s">
        <v>124</v>
      </c>
      <c r="AN16" s="23" t="s">
        <v>124</v>
      </c>
      <c r="AP16" s="23" t="s">
        <v>692</v>
      </c>
      <c r="AQ16" s="23" t="s">
        <v>692</v>
      </c>
      <c r="AR16" s="23" t="s">
        <v>692</v>
      </c>
      <c r="AT16" s="23" t="s">
        <v>698</v>
      </c>
      <c r="AU16" s="23" t="s">
        <v>698</v>
      </c>
      <c r="AV16" s="23" t="s">
        <v>698</v>
      </c>
      <c r="AX16" s="23" t="s">
        <v>712</v>
      </c>
      <c r="AY16" s="23" t="s">
        <v>712</v>
      </c>
      <c r="AZ16" s="23" t="s">
        <v>712</v>
      </c>
      <c r="BB16" s="23" t="s">
        <v>709</v>
      </c>
      <c r="BC16" s="23" t="s">
        <v>709</v>
      </c>
      <c r="BD16" s="23" t="s">
        <v>709</v>
      </c>
      <c r="BF16" s="23" t="s">
        <v>127</v>
      </c>
      <c r="BG16" s="23" t="s">
        <v>127</v>
      </c>
      <c r="BH16" s="23" t="s">
        <v>127</v>
      </c>
      <c r="BJ16" s="23" t="s">
        <v>713</v>
      </c>
      <c r="BK16" s="23" t="s">
        <v>713</v>
      </c>
      <c r="BL16" s="23" t="s">
        <v>713</v>
      </c>
      <c r="BN16" s="23" t="s">
        <v>694</v>
      </c>
      <c r="BO16" s="23" t="s">
        <v>694</v>
      </c>
      <c r="BP16" s="23" t="s">
        <v>694</v>
      </c>
      <c r="BR16" s="23" t="s">
        <v>697</v>
      </c>
      <c r="BS16" s="23" t="s">
        <v>697</v>
      </c>
      <c r="BT16" s="23" t="s">
        <v>697</v>
      </c>
      <c r="BV16" s="23" t="s">
        <v>684</v>
      </c>
      <c r="BW16" s="23" t="s">
        <v>684</v>
      </c>
      <c r="BX16" s="23" t="s">
        <v>684</v>
      </c>
      <c r="BZ16" s="23" t="s">
        <v>689</v>
      </c>
      <c r="CA16" s="23" t="s">
        <v>689</v>
      </c>
      <c r="CB16" s="23" t="s">
        <v>689</v>
      </c>
    </row>
    <row r="17" spans="1:81" s="23" customFormat="1">
      <c r="A17" s="27" t="s">
        <v>85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81" s="23" customFormat="1">
      <c r="A18" s="26" t="s">
        <v>144</v>
      </c>
      <c r="B18" s="26">
        <v>230</v>
      </c>
      <c r="C18" s="26">
        <v>230</v>
      </c>
      <c r="D18" s="26">
        <v>230</v>
      </c>
      <c r="E18" s="26"/>
      <c r="F18" s="26">
        <v>185</v>
      </c>
      <c r="G18" s="26">
        <v>185</v>
      </c>
      <c r="H18" s="26">
        <v>185</v>
      </c>
      <c r="I18" s="26"/>
      <c r="J18" s="26">
        <v>170</v>
      </c>
      <c r="K18" s="26">
        <v>170</v>
      </c>
      <c r="L18" s="26">
        <v>170</v>
      </c>
      <c r="N18" s="23">
        <v>192</v>
      </c>
      <c r="O18" s="23">
        <v>192</v>
      </c>
      <c r="P18" s="23">
        <v>192</v>
      </c>
      <c r="R18" s="23">
        <v>114</v>
      </c>
      <c r="S18" s="23">
        <v>114</v>
      </c>
      <c r="T18" s="23">
        <v>114</v>
      </c>
      <c r="V18" s="23">
        <v>132</v>
      </c>
      <c r="W18" s="23">
        <v>132</v>
      </c>
      <c r="X18" s="23">
        <v>132</v>
      </c>
      <c r="Z18" s="23">
        <v>222</v>
      </c>
      <c r="AA18" s="23">
        <v>222</v>
      </c>
      <c r="AB18" s="23">
        <v>222</v>
      </c>
      <c r="AD18" s="23">
        <v>210</v>
      </c>
      <c r="AE18" s="23">
        <v>210</v>
      </c>
      <c r="AF18" s="23">
        <v>210</v>
      </c>
      <c r="AH18" s="23">
        <v>230</v>
      </c>
      <c r="AI18" s="23">
        <v>230</v>
      </c>
      <c r="AJ18" s="23">
        <v>230</v>
      </c>
      <c r="AL18" s="23">
        <v>168</v>
      </c>
      <c r="AM18" s="23">
        <v>168</v>
      </c>
      <c r="AN18" s="23">
        <v>168</v>
      </c>
      <c r="AP18" s="23">
        <v>260</v>
      </c>
      <c r="AQ18" s="23">
        <v>260</v>
      </c>
      <c r="AR18" s="23">
        <v>260</v>
      </c>
      <c r="AT18" s="23">
        <v>260</v>
      </c>
      <c r="AU18" s="23">
        <v>260</v>
      </c>
      <c r="AV18" s="23">
        <v>260</v>
      </c>
      <c r="AX18" s="23">
        <v>215</v>
      </c>
      <c r="AY18" s="23">
        <v>215</v>
      </c>
      <c r="AZ18" s="23">
        <v>215</v>
      </c>
      <c r="BB18" s="23">
        <v>190</v>
      </c>
      <c r="BC18" s="23">
        <v>190</v>
      </c>
      <c r="BD18" s="23">
        <v>190</v>
      </c>
      <c r="BF18" s="23">
        <v>210</v>
      </c>
      <c r="BG18" s="23">
        <v>210</v>
      </c>
      <c r="BH18" s="23">
        <v>210</v>
      </c>
      <c r="BJ18" s="23">
        <v>275</v>
      </c>
      <c r="BK18" s="23">
        <v>275</v>
      </c>
      <c r="BL18" s="23">
        <v>275</v>
      </c>
      <c r="BN18" s="23">
        <v>235</v>
      </c>
      <c r="BO18" s="23">
        <v>235</v>
      </c>
      <c r="BP18" s="23">
        <v>235</v>
      </c>
      <c r="BR18" s="23">
        <v>195</v>
      </c>
      <c r="BS18" s="23">
        <v>195</v>
      </c>
      <c r="BT18" s="23">
        <v>195</v>
      </c>
      <c r="BV18" s="23">
        <v>185</v>
      </c>
      <c r="BW18" s="23">
        <v>185</v>
      </c>
      <c r="BX18" s="23">
        <v>185</v>
      </c>
      <c r="BZ18" s="23">
        <v>200</v>
      </c>
      <c r="CA18" s="23">
        <v>200</v>
      </c>
      <c r="CB18" s="23">
        <v>200</v>
      </c>
    </row>
    <row r="19" spans="1:81" s="23" customFormat="1">
      <c r="A19" s="26" t="s">
        <v>143</v>
      </c>
      <c r="B19" s="26">
        <v>17.692299999999999</v>
      </c>
      <c r="C19" s="26">
        <v>17.692299999999999</v>
      </c>
      <c r="D19" s="26">
        <v>17.692299999999999</v>
      </c>
      <c r="E19" s="26"/>
      <c r="F19" s="26">
        <v>18.5</v>
      </c>
      <c r="G19" s="26">
        <v>18.5</v>
      </c>
      <c r="H19" s="26">
        <v>18.5</v>
      </c>
      <c r="I19" s="26"/>
      <c r="J19" s="26">
        <v>18.8889</v>
      </c>
      <c r="K19" s="26">
        <v>18.8889</v>
      </c>
      <c r="L19" s="26">
        <v>18.8889</v>
      </c>
      <c r="N19" s="23">
        <v>16</v>
      </c>
      <c r="O19" s="23">
        <v>16</v>
      </c>
      <c r="P19" s="23">
        <v>16</v>
      </c>
      <c r="R19" s="23">
        <v>16.285699999999999</v>
      </c>
      <c r="S19" s="23">
        <v>16.285699999999999</v>
      </c>
      <c r="T19" s="23">
        <v>16.285699999999999</v>
      </c>
      <c r="V19" s="23">
        <v>16.5</v>
      </c>
      <c r="W19" s="23">
        <v>16.5</v>
      </c>
      <c r="X19" s="23">
        <v>16.5</v>
      </c>
      <c r="Z19" s="23">
        <v>17.076899999999998</v>
      </c>
      <c r="AA19" s="23">
        <v>17.076899999999998</v>
      </c>
      <c r="AB19" s="23">
        <v>17.076899999999998</v>
      </c>
      <c r="AD19" s="23">
        <v>17.5</v>
      </c>
      <c r="AE19" s="23">
        <v>17.5</v>
      </c>
      <c r="AF19" s="23">
        <v>17.5</v>
      </c>
      <c r="AH19" s="23">
        <v>13.529400000000001</v>
      </c>
      <c r="AI19" s="23">
        <v>13.529400000000001</v>
      </c>
      <c r="AJ19" s="23">
        <v>13.529400000000001</v>
      </c>
      <c r="AL19" s="23">
        <v>16.8</v>
      </c>
      <c r="AM19" s="23">
        <v>16.8</v>
      </c>
      <c r="AN19" s="23">
        <v>16.8</v>
      </c>
      <c r="AP19" s="23">
        <v>13</v>
      </c>
      <c r="AQ19" s="23">
        <v>13</v>
      </c>
      <c r="AR19" s="23">
        <v>13</v>
      </c>
      <c r="AT19" s="23">
        <v>13</v>
      </c>
      <c r="AU19" s="23">
        <v>13</v>
      </c>
      <c r="AV19" s="23">
        <v>13</v>
      </c>
      <c r="AX19" s="23">
        <v>17.916699999999999</v>
      </c>
      <c r="AY19" s="23">
        <v>17.916699999999999</v>
      </c>
      <c r="AZ19" s="23">
        <v>17.916699999999999</v>
      </c>
      <c r="BB19" s="23">
        <v>17.2727</v>
      </c>
      <c r="BC19" s="23">
        <v>17.2727</v>
      </c>
      <c r="BD19" s="23">
        <v>17.2727</v>
      </c>
      <c r="BF19" s="23">
        <v>17.5</v>
      </c>
      <c r="BG19" s="23">
        <v>17.5</v>
      </c>
      <c r="BH19" s="23">
        <v>17.5</v>
      </c>
      <c r="BJ19" s="23">
        <v>17.1875</v>
      </c>
      <c r="BK19" s="23">
        <v>17.1875</v>
      </c>
      <c r="BL19" s="23">
        <v>17.1875</v>
      </c>
      <c r="BN19" s="23">
        <v>18.076899999999998</v>
      </c>
      <c r="BO19" s="23">
        <v>18.076899999999998</v>
      </c>
      <c r="BP19" s="23">
        <v>18.076899999999998</v>
      </c>
      <c r="BR19" s="23">
        <v>17.7273</v>
      </c>
      <c r="BS19" s="23">
        <v>17.7273</v>
      </c>
      <c r="BT19" s="23">
        <v>17.7273</v>
      </c>
      <c r="BV19" s="23">
        <v>13.2143</v>
      </c>
      <c r="BW19" s="23">
        <v>13.2143</v>
      </c>
      <c r="BX19" s="23">
        <v>13.2143</v>
      </c>
      <c r="BZ19" s="23">
        <v>13.333299999999999</v>
      </c>
      <c r="CA19" s="23">
        <v>13.333299999999999</v>
      </c>
      <c r="CB19" s="23">
        <v>13.333299999999999</v>
      </c>
    </row>
    <row r="20" spans="1:81" s="23" customFormat="1">
      <c r="A20" s="26" t="s">
        <v>86</v>
      </c>
      <c r="B20" s="26">
        <v>600</v>
      </c>
      <c r="C20" s="26">
        <v>600</v>
      </c>
      <c r="D20" s="26">
        <v>600</v>
      </c>
      <c r="E20" s="26"/>
      <c r="F20" s="26">
        <v>600</v>
      </c>
      <c r="G20" s="26">
        <v>600</v>
      </c>
      <c r="H20" s="26">
        <v>600</v>
      </c>
      <c r="I20" s="26"/>
      <c r="J20" s="26">
        <v>600</v>
      </c>
      <c r="K20" s="26">
        <v>600</v>
      </c>
      <c r="L20" s="26">
        <v>600</v>
      </c>
      <c r="N20" s="23">
        <v>600</v>
      </c>
      <c r="O20" s="23">
        <v>600</v>
      </c>
      <c r="P20" s="23">
        <v>600</v>
      </c>
      <c r="R20" s="23">
        <v>600</v>
      </c>
      <c r="S20" s="23">
        <v>600</v>
      </c>
      <c r="T20" s="23">
        <v>600</v>
      </c>
      <c r="V20" s="23">
        <v>600</v>
      </c>
      <c r="W20" s="23">
        <v>600</v>
      </c>
      <c r="X20" s="23">
        <v>600</v>
      </c>
      <c r="Z20" s="23">
        <v>600</v>
      </c>
      <c r="AA20" s="23">
        <v>600</v>
      </c>
      <c r="AB20" s="23">
        <v>600</v>
      </c>
      <c r="AD20" s="23">
        <v>600</v>
      </c>
      <c r="AE20" s="23">
        <v>600</v>
      </c>
      <c r="AF20" s="23">
        <v>600</v>
      </c>
      <c r="AH20" s="23">
        <v>500</v>
      </c>
      <c r="AI20" s="23">
        <v>500</v>
      </c>
      <c r="AJ20" s="23">
        <v>500</v>
      </c>
      <c r="AL20" s="23">
        <v>600</v>
      </c>
      <c r="AM20" s="23">
        <v>600</v>
      </c>
      <c r="AN20" s="23">
        <v>600</v>
      </c>
      <c r="AP20" s="23">
        <v>500</v>
      </c>
      <c r="AQ20" s="23">
        <v>500</v>
      </c>
      <c r="AR20" s="23">
        <v>500</v>
      </c>
      <c r="AT20" s="23">
        <v>500</v>
      </c>
      <c r="AU20" s="23">
        <v>500</v>
      </c>
      <c r="AV20" s="23">
        <v>500</v>
      </c>
      <c r="AX20" s="23">
        <v>600</v>
      </c>
      <c r="AY20" s="23">
        <v>600</v>
      </c>
      <c r="AZ20" s="23">
        <v>600</v>
      </c>
      <c r="BB20" s="23">
        <v>600</v>
      </c>
      <c r="BC20" s="23">
        <v>600</v>
      </c>
      <c r="BD20" s="23">
        <v>600</v>
      </c>
      <c r="BF20" s="23">
        <v>600</v>
      </c>
      <c r="BG20" s="23">
        <v>600</v>
      </c>
      <c r="BH20" s="23">
        <v>600</v>
      </c>
      <c r="BJ20" s="23">
        <v>600</v>
      </c>
      <c r="BK20" s="23">
        <v>600</v>
      </c>
      <c r="BL20" s="23">
        <v>600</v>
      </c>
      <c r="BN20" s="23">
        <v>500</v>
      </c>
      <c r="BO20" s="23">
        <v>500</v>
      </c>
      <c r="BP20" s="23">
        <v>500</v>
      </c>
      <c r="BR20" s="23">
        <v>500</v>
      </c>
      <c r="BS20" s="23">
        <v>500</v>
      </c>
      <c r="BT20" s="23">
        <v>500</v>
      </c>
      <c r="BV20" s="23">
        <v>500</v>
      </c>
      <c r="BW20" s="23">
        <v>500</v>
      </c>
      <c r="BX20" s="23">
        <v>500</v>
      </c>
      <c r="BZ20" s="23">
        <v>500</v>
      </c>
      <c r="CA20" s="23">
        <v>500</v>
      </c>
      <c r="CB20" s="23">
        <v>500</v>
      </c>
    </row>
    <row r="21" spans="1:81" s="23" customFormat="1">
      <c r="A21" s="26" t="s">
        <v>95</v>
      </c>
      <c r="B21" s="26">
        <v>400000</v>
      </c>
      <c r="C21" s="26">
        <v>400000</v>
      </c>
      <c r="D21" s="26">
        <v>400000</v>
      </c>
      <c r="E21" s="26"/>
      <c r="F21" s="26">
        <v>400000</v>
      </c>
      <c r="G21" s="26">
        <v>400000</v>
      </c>
      <c r="H21" s="26">
        <v>400000</v>
      </c>
      <c r="I21" s="26"/>
      <c r="J21" s="26">
        <v>400000</v>
      </c>
      <c r="K21" s="26">
        <v>400000</v>
      </c>
      <c r="L21" s="26">
        <v>400000</v>
      </c>
      <c r="N21" s="23">
        <v>200000</v>
      </c>
      <c r="O21" s="23">
        <v>200000</v>
      </c>
      <c r="P21" s="23">
        <v>200000</v>
      </c>
      <c r="R21" s="23">
        <v>200000</v>
      </c>
      <c r="S21" s="23">
        <v>200000</v>
      </c>
      <c r="T21" s="23">
        <v>200000</v>
      </c>
      <c r="V21" s="23">
        <v>200000</v>
      </c>
      <c r="W21" s="23">
        <v>200000</v>
      </c>
      <c r="X21" s="23">
        <v>200000</v>
      </c>
      <c r="Z21" s="23">
        <v>200000</v>
      </c>
      <c r="AA21" s="23">
        <v>200000</v>
      </c>
      <c r="AB21" s="23">
        <v>200000</v>
      </c>
      <c r="AD21" s="23">
        <v>200000</v>
      </c>
      <c r="AE21" s="23">
        <v>200000</v>
      </c>
      <c r="AF21" s="23">
        <v>200000</v>
      </c>
      <c r="AH21" s="23">
        <v>200000</v>
      </c>
      <c r="AI21" s="23">
        <v>200000</v>
      </c>
      <c r="AJ21" s="23">
        <v>200000</v>
      </c>
      <c r="AL21" s="23">
        <v>200000</v>
      </c>
      <c r="AM21" s="23">
        <v>200000</v>
      </c>
      <c r="AN21" s="23">
        <v>200000</v>
      </c>
      <c r="AP21" s="23">
        <v>200000</v>
      </c>
      <c r="AQ21" s="23">
        <v>200000</v>
      </c>
      <c r="AR21" s="23">
        <v>200000</v>
      </c>
      <c r="AT21" s="23">
        <v>200000</v>
      </c>
      <c r="AU21" s="23">
        <v>200000</v>
      </c>
      <c r="AV21" s="23">
        <v>200000</v>
      </c>
      <c r="AX21" s="23">
        <v>400000</v>
      </c>
      <c r="AY21" s="23">
        <v>400000</v>
      </c>
      <c r="AZ21" s="23">
        <v>400000</v>
      </c>
      <c r="BB21" s="23">
        <v>400000</v>
      </c>
      <c r="BC21" s="23">
        <v>400000</v>
      </c>
      <c r="BD21" s="23">
        <v>400000</v>
      </c>
      <c r="BF21" s="23">
        <v>400000</v>
      </c>
      <c r="BG21" s="23">
        <v>400000</v>
      </c>
      <c r="BH21" s="23">
        <v>400000</v>
      </c>
      <c r="BJ21" s="23">
        <v>400000</v>
      </c>
      <c r="BK21" s="23">
        <v>400000</v>
      </c>
      <c r="BL21" s="23">
        <v>400000</v>
      </c>
      <c r="BN21" s="23">
        <v>200000</v>
      </c>
      <c r="BO21" s="23">
        <v>200000</v>
      </c>
      <c r="BP21" s="23">
        <v>200000</v>
      </c>
      <c r="BR21" s="23">
        <v>200000</v>
      </c>
      <c r="BS21" s="23">
        <v>200000</v>
      </c>
      <c r="BT21" s="23">
        <v>200000</v>
      </c>
      <c r="BV21" s="23">
        <v>200000</v>
      </c>
      <c r="BW21" s="23">
        <v>200000</v>
      </c>
      <c r="BX21" s="23">
        <v>200000</v>
      </c>
      <c r="BZ21" s="23">
        <v>200000</v>
      </c>
      <c r="CA21" s="23">
        <v>200000</v>
      </c>
      <c r="CB21" s="23">
        <v>200000</v>
      </c>
    </row>
    <row r="22" spans="1:81" s="23" customFormat="1">
      <c r="A22" s="26" t="s">
        <v>87</v>
      </c>
      <c r="B22" s="26">
        <v>0.85799999999999998</v>
      </c>
      <c r="C22" s="26">
        <v>0.11796</v>
      </c>
      <c r="D22" s="26">
        <v>0.18820000000000001</v>
      </c>
      <c r="E22" s="26"/>
      <c r="F22" s="26">
        <v>0.92779999999999996</v>
      </c>
      <c r="G22" s="26">
        <v>0.25459999999999999</v>
      </c>
      <c r="H22" s="26">
        <v>9.3059600000000006E-2</v>
      </c>
      <c r="I22" s="26"/>
      <c r="J22" s="26">
        <v>0.86</v>
      </c>
      <c r="K22" s="26">
        <v>0.1027</v>
      </c>
      <c r="L22" s="26">
        <v>0.18210000000000001</v>
      </c>
      <c r="N22" s="23">
        <v>0.91420000000000001</v>
      </c>
      <c r="O22" s="23">
        <v>0.2087</v>
      </c>
      <c r="P22" s="23">
        <v>0.1171</v>
      </c>
      <c r="R22" s="23">
        <v>0.91400000000000003</v>
      </c>
      <c r="S22" s="23">
        <v>0.2117</v>
      </c>
      <c r="T22" s="23">
        <v>0.1168</v>
      </c>
      <c r="V22" s="23">
        <v>0.91400000000000003</v>
      </c>
      <c r="W22" s="23">
        <v>0.2122</v>
      </c>
      <c r="X22" s="23">
        <v>0.1158</v>
      </c>
      <c r="Z22" s="23">
        <v>0.85299999999999998</v>
      </c>
      <c r="AA22" s="23">
        <v>9.3299999999999994E-2</v>
      </c>
      <c r="AB22" s="23">
        <v>0.1983</v>
      </c>
      <c r="AD22" s="23">
        <v>0.86499999999999999</v>
      </c>
      <c r="AE22" s="23">
        <v>0.12330000000000001</v>
      </c>
      <c r="AF22" s="23">
        <v>0.18870000000000001</v>
      </c>
      <c r="AH22" s="23">
        <v>0.86499999999999999</v>
      </c>
      <c r="AI22" s="23">
        <v>0.10150000000000001</v>
      </c>
      <c r="AJ22" s="23">
        <v>0.1928</v>
      </c>
      <c r="AL22" s="23">
        <v>0.91490000000000005</v>
      </c>
      <c r="AM22" s="23">
        <v>0.19664999999999999</v>
      </c>
      <c r="AN22" s="23">
        <v>0.1162</v>
      </c>
      <c r="AP22" s="28">
        <v>0.8619</v>
      </c>
      <c r="AQ22" s="23">
        <v>9.6759999999999999E-2</v>
      </c>
      <c r="AR22" s="23">
        <v>0.19439999999999999</v>
      </c>
      <c r="AT22" s="23">
        <v>0.91439999999999999</v>
      </c>
      <c r="AU22" s="23">
        <v>0.18909999999999999</v>
      </c>
      <c r="AV22" s="23">
        <v>0.11559999999999999</v>
      </c>
      <c r="AX22" s="23">
        <v>0.91590000000000005</v>
      </c>
      <c r="AY22" s="23">
        <v>0.23150000000000001</v>
      </c>
      <c r="AZ22" s="23">
        <v>0.1147</v>
      </c>
      <c r="BB22" s="23">
        <v>0.91559999999999997</v>
      </c>
      <c r="BC22" s="23">
        <v>0.2283</v>
      </c>
      <c r="BD22" s="23">
        <v>0.1166</v>
      </c>
      <c r="BF22" s="23">
        <v>0.91900000000000004</v>
      </c>
      <c r="BG22" s="23">
        <v>0.26100000000000001</v>
      </c>
      <c r="BH22" s="23">
        <v>0.10920000000000001</v>
      </c>
      <c r="BJ22" s="23">
        <v>0.91700000000000004</v>
      </c>
      <c r="BK22" s="23">
        <v>0.23300000000000001</v>
      </c>
      <c r="BL22" s="23">
        <v>0.114</v>
      </c>
      <c r="BN22" s="23">
        <v>0.91190000000000004</v>
      </c>
      <c r="BO22" s="23">
        <v>0.20599999999999999</v>
      </c>
      <c r="BP22" s="23">
        <v>0.1225</v>
      </c>
      <c r="BR22" s="23">
        <v>0.9133</v>
      </c>
      <c r="BS22" s="23">
        <v>0.20749999999999999</v>
      </c>
      <c r="BT22" s="23">
        <v>0.1216</v>
      </c>
      <c r="BV22" s="23">
        <v>0.86450000000000005</v>
      </c>
      <c r="BW22" s="23">
        <v>9.7000000000000003E-2</v>
      </c>
      <c r="BX22" s="23">
        <v>0.19719999999999999</v>
      </c>
      <c r="BZ22" s="29">
        <v>0.85860000000000003</v>
      </c>
      <c r="CA22" s="29">
        <v>9.8599999999999993E-2</v>
      </c>
      <c r="CB22" s="29">
        <v>0.19900000000000001</v>
      </c>
      <c r="CC22" s="28" t="s">
        <v>102</v>
      </c>
    </row>
    <row r="23" spans="1:81" s="23" customFormat="1">
      <c r="A23" s="26" t="s">
        <v>88</v>
      </c>
      <c r="B23" s="26">
        <v>97</v>
      </c>
      <c r="C23" s="26">
        <v>94</v>
      </c>
      <c r="D23" s="26">
        <v>88</v>
      </c>
      <c r="E23" s="26"/>
      <c r="I23" s="26"/>
      <c r="J23" s="26">
        <v>80.7</v>
      </c>
      <c r="K23" s="26">
        <v>107.5</v>
      </c>
      <c r="L23" s="26">
        <v>102.7</v>
      </c>
      <c r="Z23" s="23">
        <v>92.2</v>
      </c>
      <c r="AA23" s="23">
        <v>97.1</v>
      </c>
      <c r="AB23" s="23">
        <v>89.7</v>
      </c>
      <c r="AD23" s="23">
        <v>48.54</v>
      </c>
      <c r="AE23" s="23">
        <v>60.18</v>
      </c>
      <c r="AF23" s="23">
        <v>48.7</v>
      </c>
      <c r="AH23" s="23">
        <v>64.900000000000006</v>
      </c>
      <c r="AI23" s="23">
        <v>76.099999999999994</v>
      </c>
      <c r="AJ23" s="23">
        <v>67.2</v>
      </c>
      <c r="AP23" s="28">
        <v>46</v>
      </c>
      <c r="AQ23" s="23">
        <v>50.8</v>
      </c>
      <c r="AR23" s="23">
        <v>46.4</v>
      </c>
      <c r="BV23" s="23">
        <v>74.400000000000006</v>
      </c>
      <c r="BW23" s="23">
        <v>65.5</v>
      </c>
      <c r="BX23" s="23">
        <v>76.08</v>
      </c>
      <c r="BZ23" s="29">
        <v>62.5</v>
      </c>
      <c r="CA23" s="29">
        <v>62.2</v>
      </c>
      <c r="CB23" s="29">
        <v>64.099999999999994</v>
      </c>
      <c r="CC23" s="28"/>
    </row>
    <row r="24" spans="1:81" s="23" customFormat="1">
      <c r="A24" s="26" t="s">
        <v>89</v>
      </c>
      <c r="B24" s="26">
        <v>0.92700000000000005</v>
      </c>
      <c r="C24" s="26">
        <v>0.25433</v>
      </c>
      <c r="D24" s="26">
        <v>9.2899999999999996E-2</v>
      </c>
      <c r="E24" s="26"/>
      <c r="F24" s="26">
        <v>0.86299999999999999</v>
      </c>
      <c r="G24" s="26">
        <v>0.12859999999999999</v>
      </c>
      <c r="H24" s="26">
        <v>0.16420000000000001</v>
      </c>
      <c r="I24" s="26"/>
      <c r="J24" s="26">
        <v>0.90720000000000001</v>
      </c>
      <c r="K24" s="26">
        <v>0.20449999999999999</v>
      </c>
      <c r="L24" s="26">
        <v>0.1232</v>
      </c>
      <c r="N24" s="23">
        <v>0.85499999999999998</v>
      </c>
      <c r="O24" s="23">
        <v>0.10100000000000001</v>
      </c>
      <c r="P24" s="23">
        <v>0.1913</v>
      </c>
      <c r="R24" s="23">
        <v>0.871</v>
      </c>
      <c r="S24" s="23">
        <v>0.1207</v>
      </c>
      <c r="T24" s="23">
        <v>0.18279999999999999</v>
      </c>
      <c r="V24" s="23">
        <v>0.86099999999999999</v>
      </c>
      <c r="W24" s="23">
        <v>0.1011</v>
      </c>
      <c r="X24" s="23">
        <v>0.18659999999999999</v>
      </c>
      <c r="Z24" s="23">
        <v>0.91500000000000004</v>
      </c>
      <c r="AA24" s="23">
        <v>0.1956</v>
      </c>
      <c r="AB24" s="23">
        <v>0.1154</v>
      </c>
      <c r="AD24" s="23">
        <v>0.91159999999999997</v>
      </c>
      <c r="AE24" s="23">
        <v>0.1933</v>
      </c>
      <c r="AF24" s="23">
        <v>0.1183</v>
      </c>
      <c r="AH24" s="23">
        <v>0.91449999999999998</v>
      </c>
      <c r="AI24" s="23">
        <v>0.1938</v>
      </c>
      <c r="AJ24" s="23">
        <v>0.1227</v>
      </c>
      <c r="AL24" s="23">
        <v>0.86150000000000004</v>
      </c>
      <c r="AM24" s="23">
        <v>0.1128</v>
      </c>
      <c r="AN24" s="23">
        <v>0.18820000000000001</v>
      </c>
      <c r="AP24" s="28">
        <v>0.91700000000000004</v>
      </c>
      <c r="AQ24" s="23">
        <v>0.18820000000000001</v>
      </c>
      <c r="AR24" s="23">
        <v>0.11409999999999999</v>
      </c>
      <c r="AT24" s="23">
        <v>0.86970000000000003</v>
      </c>
      <c r="AU24" s="23">
        <v>9.8599999999999993E-2</v>
      </c>
      <c r="AV24" s="23">
        <v>0.17150000000000001</v>
      </c>
      <c r="AX24" s="23">
        <v>0.86799999999999999</v>
      </c>
      <c r="AY24" s="23">
        <v>0.13700000000000001</v>
      </c>
      <c r="AZ24" s="23">
        <v>0.17899999999999999</v>
      </c>
      <c r="BB24" s="23">
        <v>0.86819999999999997</v>
      </c>
      <c r="BC24" s="23">
        <v>0.1096</v>
      </c>
      <c r="BD24" s="23">
        <v>0.19284000000000001</v>
      </c>
      <c r="BF24" s="23">
        <v>0.85680000000000001</v>
      </c>
      <c r="BG24" s="23">
        <v>0.11</v>
      </c>
      <c r="BH24" s="23">
        <v>0.2</v>
      </c>
      <c r="BJ24" s="23">
        <v>0.86499999999999999</v>
      </c>
      <c r="BK24" s="23">
        <v>0.124</v>
      </c>
      <c r="BL24" s="23">
        <v>0.191</v>
      </c>
      <c r="BN24" s="23">
        <v>0.86099999999999999</v>
      </c>
      <c r="BO24" s="23">
        <v>0.1</v>
      </c>
      <c r="BP24" s="23">
        <v>0.19980000000000001</v>
      </c>
      <c r="BR24" s="23">
        <v>0.87690000000000001</v>
      </c>
      <c r="BS24" s="23">
        <v>9.1499999999999998E-2</v>
      </c>
      <c r="BT24" s="23">
        <v>0.21679999999999999</v>
      </c>
      <c r="BV24" s="23">
        <v>0.91321118400000001</v>
      </c>
      <c r="BW24" s="23">
        <v>0.1709</v>
      </c>
      <c r="BX24" s="23">
        <v>0.12479999999999999</v>
      </c>
      <c r="BZ24" s="23">
        <v>0.91279999999999994</v>
      </c>
      <c r="CA24" s="23">
        <v>0.1966</v>
      </c>
      <c r="CB24" s="23">
        <v>0.12189999999999999</v>
      </c>
      <c r="CC24" s="28"/>
    </row>
    <row r="25" spans="1:81" s="23" customFormat="1">
      <c r="A25" s="26" t="s">
        <v>90</v>
      </c>
      <c r="B25" s="28">
        <f>B22-0.000876</f>
        <v>0.857124</v>
      </c>
      <c r="C25" s="28">
        <f>C22-0.003</f>
        <v>0.11495999999999999</v>
      </c>
      <c r="D25" s="28">
        <f>D22-0.0019</f>
        <v>0.18629999999999999</v>
      </c>
      <c r="E25" s="26"/>
      <c r="F25" s="26"/>
      <c r="G25" s="26"/>
      <c r="H25" s="26"/>
      <c r="I25" s="26"/>
      <c r="J25" s="28">
        <f>J22-0.000876</f>
        <v>0.859124</v>
      </c>
      <c r="K25" s="28">
        <f>K22-0.003</f>
        <v>9.9699999999999997E-2</v>
      </c>
      <c r="L25" s="28">
        <f>L22-0.0019</f>
        <v>0.1802</v>
      </c>
      <c r="Z25" s="28">
        <f>Z22-0.000876</f>
        <v>0.85212399999999999</v>
      </c>
      <c r="AA25" s="28">
        <f>AA22-0.003</f>
        <v>9.0299999999999991E-2</v>
      </c>
      <c r="AB25" s="28">
        <f>AB22-0.0019</f>
        <v>0.19639999999999999</v>
      </c>
      <c r="AD25" s="28">
        <f>AD22-0.000876</f>
        <v>0.864124</v>
      </c>
      <c r="AE25" s="28">
        <f>AE22-0.003</f>
        <v>0.1203</v>
      </c>
      <c r="AF25" s="28">
        <f>AF22-0.0019</f>
        <v>0.18679999999999999</v>
      </c>
      <c r="AH25" s="28">
        <f>AH22-0.000876</f>
        <v>0.864124</v>
      </c>
      <c r="AI25" s="28">
        <f>AI22-0.003</f>
        <v>9.8500000000000004E-2</v>
      </c>
      <c r="AJ25" s="28">
        <f>AJ22-0.0019</f>
        <v>0.19089999999999999</v>
      </c>
      <c r="AP25" s="28">
        <f>AP22-0.000876</f>
        <v>0.86102400000000001</v>
      </c>
      <c r="AQ25" s="28">
        <f>AQ22-0.003</f>
        <v>9.3759999999999996E-2</v>
      </c>
      <c r="AR25" s="28">
        <f>AR22-0.0019</f>
        <v>0.19249999999999998</v>
      </c>
      <c r="BV25" s="28">
        <f>BV22-0.000876</f>
        <v>0.86362400000000006</v>
      </c>
      <c r="BW25" s="28">
        <f>BW22-0.003</f>
        <v>9.4E-2</v>
      </c>
      <c r="BX25" s="28">
        <f>BX22-0.0019</f>
        <v>0.19529999999999997</v>
      </c>
      <c r="BZ25" s="28">
        <f>BZ22-0.000876</f>
        <v>0.85772400000000004</v>
      </c>
      <c r="CA25" s="28">
        <f>CA22-0.003</f>
        <v>9.5599999999999991E-2</v>
      </c>
      <c r="CB25" s="28">
        <f>CB22-0.0019</f>
        <v>0.1971</v>
      </c>
    </row>
    <row r="26" spans="1:81" s="23" customFormat="1">
      <c r="A26" s="26" t="s">
        <v>91</v>
      </c>
      <c r="B26" s="23">
        <v>1000000</v>
      </c>
      <c r="C26" s="23">
        <v>1000000</v>
      </c>
      <c r="D26" s="23">
        <v>1000000</v>
      </c>
      <c r="E26" s="26"/>
      <c r="F26" s="26"/>
      <c r="G26" s="26"/>
      <c r="H26" s="26"/>
      <c r="I26" s="26"/>
      <c r="J26" s="23">
        <v>1000000</v>
      </c>
      <c r="K26" s="23">
        <v>1000000</v>
      </c>
      <c r="L26" s="23">
        <v>1000000</v>
      </c>
      <c r="Z26" s="23">
        <v>1000000</v>
      </c>
      <c r="AA26" s="23">
        <v>1000000</v>
      </c>
      <c r="AB26" s="23">
        <v>1000000</v>
      </c>
      <c r="AD26" s="23">
        <v>1000000</v>
      </c>
      <c r="AE26" s="23">
        <v>1000000</v>
      </c>
      <c r="AF26" s="23">
        <v>1000000</v>
      </c>
      <c r="AH26" s="23">
        <v>1000000</v>
      </c>
      <c r="AI26" s="23">
        <v>1000000</v>
      </c>
      <c r="AJ26" s="23">
        <v>1000000</v>
      </c>
      <c r="AP26" s="23">
        <v>1000000</v>
      </c>
      <c r="AQ26" s="23">
        <v>1000000</v>
      </c>
      <c r="AR26" s="23">
        <v>1000000</v>
      </c>
      <c r="BV26" s="23">
        <v>1000000</v>
      </c>
      <c r="BW26" s="23">
        <v>1000000</v>
      </c>
      <c r="BX26" s="23">
        <v>1000000</v>
      </c>
      <c r="BZ26" s="23">
        <v>1000000</v>
      </c>
      <c r="CA26" s="23">
        <v>1000000</v>
      </c>
      <c r="CB26" s="23">
        <v>1000000</v>
      </c>
    </row>
    <row r="27" spans="1:81" s="23" customFormat="1">
      <c r="A27" s="26" t="s">
        <v>92</v>
      </c>
      <c r="B27" s="28">
        <f>B22+0.000876</f>
        <v>0.85887599999999997</v>
      </c>
      <c r="C27" s="28">
        <f>C22+0.003</f>
        <v>0.12096</v>
      </c>
      <c r="D27" s="28">
        <f>D22+0.0019</f>
        <v>0.19010000000000002</v>
      </c>
      <c r="E27" s="26"/>
      <c r="F27" s="26"/>
      <c r="G27" s="26"/>
      <c r="H27" s="26"/>
      <c r="I27" s="26"/>
      <c r="J27" s="28">
        <f>J22+0.000876</f>
        <v>0.86087599999999997</v>
      </c>
      <c r="K27" s="28">
        <f>K22+0.003</f>
        <v>0.1057</v>
      </c>
      <c r="L27" s="28">
        <f>L22+0.0019</f>
        <v>0.18400000000000002</v>
      </c>
      <c r="Z27" s="28">
        <f>Z22+0.000876</f>
        <v>0.85387599999999997</v>
      </c>
      <c r="AA27" s="28">
        <f>AA22+0.003</f>
        <v>9.6299999999999997E-2</v>
      </c>
      <c r="AB27" s="28">
        <f>AB22+0.0019</f>
        <v>0.20020000000000002</v>
      </c>
      <c r="AD27" s="28">
        <f>AD22+0.000876</f>
        <v>0.86587599999999998</v>
      </c>
      <c r="AE27" s="28">
        <f>AE22+0.003</f>
        <v>0.1263</v>
      </c>
      <c r="AF27" s="28">
        <f>AF22+0.0019</f>
        <v>0.19060000000000002</v>
      </c>
      <c r="AH27" s="28">
        <f>AH22+0.000876</f>
        <v>0.86587599999999998</v>
      </c>
      <c r="AI27" s="28">
        <f>AI22+0.003</f>
        <v>0.10450000000000001</v>
      </c>
      <c r="AJ27" s="28">
        <f>AJ22+0.0019</f>
        <v>0.19470000000000001</v>
      </c>
      <c r="AP27" s="28">
        <f>AP22+0.000876</f>
        <v>0.86277599999999999</v>
      </c>
      <c r="AQ27" s="28">
        <f>AQ22+0.003</f>
        <v>9.9760000000000001E-2</v>
      </c>
      <c r="AR27" s="28">
        <f>AR22+0.0019</f>
        <v>0.1963</v>
      </c>
      <c r="BV27" s="28">
        <f>BV22+0.000876</f>
        <v>0.86537600000000003</v>
      </c>
      <c r="BW27" s="28">
        <f>BW22+0.003</f>
        <v>0.1</v>
      </c>
      <c r="BX27" s="28">
        <f>BX22+0.0019</f>
        <v>0.1991</v>
      </c>
      <c r="BZ27" s="28">
        <f>BZ22+0.000876</f>
        <v>0.85947600000000002</v>
      </c>
      <c r="CA27" s="28">
        <f>CA22+0.003</f>
        <v>0.1016</v>
      </c>
      <c r="CB27" s="28">
        <f>CB22+0.0019</f>
        <v>0.20090000000000002</v>
      </c>
    </row>
    <row r="28" spans="1:81" s="23" customFormat="1">
      <c r="A28" s="26" t="s">
        <v>93</v>
      </c>
      <c r="B28" s="28">
        <f>B24-0.000876</f>
        <v>0.92612400000000006</v>
      </c>
      <c r="C28" s="28">
        <f>C24-0.003</f>
        <v>0.25133</v>
      </c>
      <c r="D28" s="28">
        <f>D24-0.0019</f>
        <v>9.0999999999999998E-2</v>
      </c>
      <c r="E28" s="26"/>
      <c r="F28" s="26"/>
      <c r="G28" s="26"/>
      <c r="H28" s="26"/>
      <c r="I28" s="26"/>
      <c r="J28" s="28">
        <f>J24-0.000876</f>
        <v>0.90632400000000002</v>
      </c>
      <c r="K28" s="28">
        <f>K24-0.003</f>
        <v>0.20149999999999998</v>
      </c>
      <c r="L28" s="28">
        <f>L24-0.0019</f>
        <v>0.12130000000000001</v>
      </c>
      <c r="Z28" s="28">
        <f>Z24-0.000876</f>
        <v>0.91412400000000005</v>
      </c>
      <c r="AA28" s="28">
        <f>AA24-0.003</f>
        <v>0.19259999999999999</v>
      </c>
      <c r="AB28" s="28">
        <f>AB24-0.0019</f>
        <v>0.1135</v>
      </c>
      <c r="AD28" s="28">
        <f>AD24-0.000876</f>
        <v>0.91072399999999998</v>
      </c>
      <c r="AE28" s="28">
        <f>AE24-0.003</f>
        <v>0.1903</v>
      </c>
      <c r="AF28" s="28">
        <f>AF24-0.0019</f>
        <v>0.1164</v>
      </c>
      <c r="AH28" s="28">
        <f>AH24-0.000876</f>
        <v>0.91362399999999999</v>
      </c>
      <c r="AI28" s="28">
        <f>AI24-0.003</f>
        <v>0.1908</v>
      </c>
      <c r="AJ28" s="28">
        <f>AJ24-0.0019</f>
        <v>0.1208</v>
      </c>
      <c r="AP28" s="28">
        <f>AP24-0.000876</f>
        <v>0.91612400000000005</v>
      </c>
      <c r="AQ28" s="28">
        <f>AQ24-0.003</f>
        <v>0.1852</v>
      </c>
      <c r="AR28" s="28">
        <f>AR24-0.0019</f>
        <v>0.11219999999999999</v>
      </c>
      <c r="BV28" s="28">
        <f>BV24-0.000876</f>
        <v>0.91233518400000002</v>
      </c>
      <c r="BW28" s="28">
        <f>BW24-0.003</f>
        <v>0.16789999999999999</v>
      </c>
      <c r="BX28" s="28">
        <f>BX24-0.0019</f>
        <v>0.1229</v>
      </c>
      <c r="BZ28" s="28">
        <f>BZ24-0.000876</f>
        <v>0.91192399999999996</v>
      </c>
      <c r="CA28" s="28">
        <f>CA24-0.003</f>
        <v>0.19359999999999999</v>
      </c>
      <c r="CB28" s="28">
        <f>CB24-0.0019</f>
        <v>0.12</v>
      </c>
    </row>
    <row r="29" spans="1:81" s="23" customFormat="1">
      <c r="A29" s="26" t="s">
        <v>91</v>
      </c>
      <c r="B29" s="23">
        <v>1000000</v>
      </c>
      <c r="C29" s="23">
        <v>1000000</v>
      </c>
      <c r="D29" s="23">
        <v>1000000</v>
      </c>
      <c r="E29" s="26"/>
      <c r="F29" s="26"/>
      <c r="G29" s="26"/>
      <c r="H29" s="26"/>
      <c r="I29" s="26"/>
      <c r="J29" s="23">
        <v>1000000</v>
      </c>
      <c r="K29" s="23">
        <v>1000000</v>
      </c>
      <c r="L29" s="23">
        <v>1000000</v>
      </c>
      <c r="Z29" s="23">
        <v>1000000</v>
      </c>
      <c r="AA29" s="23">
        <v>1000000</v>
      </c>
      <c r="AB29" s="23">
        <v>1000000</v>
      </c>
      <c r="AD29" s="23">
        <v>1000000</v>
      </c>
      <c r="AE29" s="23">
        <v>1000000</v>
      </c>
      <c r="AF29" s="23">
        <v>1000000</v>
      </c>
      <c r="AH29" s="23">
        <v>1000000</v>
      </c>
      <c r="AI29" s="23">
        <v>1000000</v>
      </c>
      <c r="AJ29" s="23">
        <v>1000000</v>
      </c>
      <c r="AP29" s="23">
        <v>1000000</v>
      </c>
      <c r="AQ29" s="23">
        <v>1000000</v>
      </c>
      <c r="AR29" s="23">
        <v>1000000</v>
      </c>
      <c r="BV29" s="23">
        <v>1000000</v>
      </c>
      <c r="BW29" s="23">
        <v>1000000</v>
      </c>
      <c r="BX29" s="23">
        <v>1000000</v>
      </c>
      <c r="BZ29" s="23">
        <v>1000000</v>
      </c>
      <c r="CA29" s="23">
        <v>1000000</v>
      </c>
      <c r="CB29" s="23">
        <v>1000000</v>
      </c>
    </row>
    <row r="30" spans="1:81" s="23" customFormat="1">
      <c r="A30" s="26" t="s">
        <v>94</v>
      </c>
      <c r="B30" s="28">
        <f>B24+0.000876</f>
        <v>0.92787600000000003</v>
      </c>
      <c r="C30" s="28">
        <f>C24+0.003</f>
        <v>0.25733</v>
      </c>
      <c r="D30" s="28">
        <f>D24+0.0019</f>
        <v>9.4799999999999995E-2</v>
      </c>
      <c r="E30" s="26"/>
      <c r="F30" s="26"/>
      <c r="G30" s="26"/>
      <c r="H30" s="26"/>
      <c r="I30" s="26"/>
      <c r="J30" s="28">
        <f>J24+0.000876</f>
        <v>0.90807599999999999</v>
      </c>
      <c r="K30" s="28">
        <f>K24+0.003</f>
        <v>0.20749999999999999</v>
      </c>
      <c r="L30" s="28">
        <f>L24+0.0019</f>
        <v>0.12510000000000002</v>
      </c>
      <c r="Z30" s="28">
        <f>Z24+0.000876</f>
        <v>0.91587600000000002</v>
      </c>
      <c r="AA30" s="28">
        <f>AA24+0.003</f>
        <v>0.1986</v>
      </c>
      <c r="AB30" s="28">
        <f>AB24+0.0019</f>
        <v>0.1173</v>
      </c>
      <c r="AD30" s="28">
        <f>AD24+0.000876</f>
        <v>0.91247599999999995</v>
      </c>
      <c r="AE30" s="28">
        <f>AE24+0.003</f>
        <v>0.1963</v>
      </c>
      <c r="AF30" s="28">
        <f>AF24+0.0019</f>
        <v>0.1202</v>
      </c>
      <c r="AH30" s="28">
        <f>AH24+0.000876</f>
        <v>0.91537599999999997</v>
      </c>
      <c r="AI30" s="28">
        <f>AI24+0.003</f>
        <v>0.1968</v>
      </c>
      <c r="AJ30" s="28">
        <f>AJ24+0.0019</f>
        <v>0.1246</v>
      </c>
      <c r="AP30" s="28">
        <f>AP24+0.000876</f>
        <v>0.91787600000000003</v>
      </c>
      <c r="AQ30" s="28">
        <f>AQ24+0.003</f>
        <v>0.19120000000000001</v>
      </c>
      <c r="AR30" s="28">
        <f>AR24+0.0019</f>
        <v>0.11599999999999999</v>
      </c>
      <c r="BV30" s="28">
        <f>BV24+0.000876</f>
        <v>0.914087184</v>
      </c>
      <c r="BW30" s="28">
        <f>BW24+0.003</f>
        <v>0.1739</v>
      </c>
      <c r="BX30" s="28">
        <f>BX24+0.0019</f>
        <v>0.12670000000000001</v>
      </c>
      <c r="BZ30" s="28">
        <f>BZ24+0.000876</f>
        <v>0.91367599999999993</v>
      </c>
      <c r="CA30" s="28">
        <f>CA24+0.003</f>
        <v>0.1996</v>
      </c>
      <c r="CB30" s="28">
        <f>CB24+0.0019</f>
        <v>0.12379999999999999</v>
      </c>
    </row>
    <row r="31" spans="1:81" s="12" customFormat="1" ht="16.8">
      <c r="A31" s="12" t="s">
        <v>141</v>
      </c>
      <c r="F31" s="3"/>
      <c r="G31" s="3"/>
      <c r="H31" s="3"/>
      <c r="J31" s="3"/>
      <c r="K31" s="3"/>
      <c r="L31" s="3"/>
      <c r="N31" s="3"/>
      <c r="O31" s="3"/>
      <c r="P31" s="3"/>
      <c r="Z31" s="3"/>
      <c r="AA31" s="3"/>
      <c r="AB31" s="3"/>
    </row>
    <row r="32" spans="1:81" s="12" customFormat="1" ht="16.8">
      <c r="A32" s="12" t="s">
        <v>142</v>
      </c>
      <c r="F32" s="3"/>
      <c r="G32" s="3"/>
      <c r="H32" s="3"/>
      <c r="J32" s="3"/>
      <c r="K32" s="3"/>
      <c r="L32" s="3"/>
      <c r="N32" s="3"/>
      <c r="O32" s="3"/>
      <c r="P32" s="3"/>
      <c r="Z32" s="3"/>
      <c r="AA32" s="3"/>
      <c r="AB32" s="3"/>
    </row>
  </sheetData>
  <mergeCells count="8">
    <mergeCell ref="BZ2:CB2"/>
    <mergeCell ref="AP2:AR2"/>
    <mergeCell ref="B2:D2"/>
    <mergeCell ref="J2:L2"/>
    <mergeCell ref="Z2:AB2"/>
    <mergeCell ref="AD2:AF2"/>
    <mergeCell ref="BV2:BX2"/>
    <mergeCell ref="AH2:AJ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9335-1D3F-4BB4-90D6-061CBBE3376C}">
  <dimension ref="A1:X22"/>
  <sheetViews>
    <sheetView workbookViewId="0">
      <selection activeCell="B2" sqref="B2:K2"/>
    </sheetView>
  </sheetViews>
  <sheetFormatPr defaultColWidth="9" defaultRowHeight="13.8"/>
  <cols>
    <col min="1" max="1" width="10.21875" style="5" bestFit="1" customWidth="1"/>
    <col min="2" max="2" width="11.21875" style="5" bestFit="1" customWidth="1"/>
    <col min="3" max="3" width="11.109375" style="5" bestFit="1" customWidth="1"/>
    <col min="4" max="4" width="13.44140625" style="5" bestFit="1" customWidth="1"/>
    <col min="5" max="5" width="12.6640625" style="5" bestFit="1" customWidth="1"/>
    <col min="6" max="6" width="12.44140625" style="5" bestFit="1" customWidth="1"/>
    <col min="7" max="7" width="12.21875" style="5" bestFit="1" customWidth="1"/>
    <col min="8" max="8" width="13.44140625" style="5" bestFit="1" customWidth="1"/>
    <col min="9" max="10" width="13" style="5" bestFit="1" customWidth="1"/>
    <col min="11" max="11" width="10.6640625" style="5" bestFit="1" customWidth="1"/>
    <col min="12" max="12" width="9" style="5"/>
    <col min="13" max="13" width="10.109375" style="5" bestFit="1" customWidth="1"/>
    <col min="14" max="15" width="9" style="5"/>
    <col min="16" max="16" width="20" style="5" bestFit="1" customWidth="1"/>
    <col min="17" max="17" width="9.44140625" style="5" bestFit="1" customWidth="1"/>
    <col min="18" max="16384" width="9" style="5"/>
  </cols>
  <sheetData>
    <row r="1" spans="1:24">
      <c r="A1" s="34" t="s">
        <v>350</v>
      </c>
    </row>
    <row r="2" spans="1:24" ht="16.2">
      <c r="A2" s="6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6" t="s">
        <v>1</v>
      </c>
      <c r="M2" s="6" t="s">
        <v>786</v>
      </c>
      <c r="N2" s="5" t="s">
        <v>0</v>
      </c>
      <c r="O2" s="5" t="s">
        <v>57</v>
      </c>
      <c r="P2" s="6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6" t="s">
        <v>54</v>
      </c>
      <c r="B3" s="6">
        <v>40.094999999999999</v>
      </c>
      <c r="C3" s="6">
        <v>12.96</v>
      </c>
      <c r="D3" s="6">
        <v>45.835000000000001</v>
      </c>
      <c r="E3" s="5">
        <v>0.16300000000000001</v>
      </c>
      <c r="F3" s="5">
        <v>8.8999999999999996E-2</v>
      </c>
      <c r="G3" s="5">
        <v>7.0999999999999994E-2</v>
      </c>
      <c r="H3" s="5">
        <v>0.21199999999999999</v>
      </c>
      <c r="I3" s="5">
        <v>3.7999999999999999E-2</v>
      </c>
      <c r="J3" s="5">
        <v>0.27400000000000002</v>
      </c>
      <c r="K3" s="5">
        <v>2.4E-2</v>
      </c>
      <c r="L3" s="6">
        <f>SUM(B3:K3)</f>
        <v>99.760999999999996</v>
      </c>
      <c r="M3" s="6">
        <f t="shared" ref="M3:M22" si="0">(D3/40.32)*100/((D3/40.32)+(C3/71.85))</f>
        <v>86.305668473355823</v>
      </c>
      <c r="N3" s="38">
        <f t="shared" ref="N3:N22" si="1">E3*10000/74.41*58.71</f>
        <v>1286.0811718854993</v>
      </c>
      <c r="O3" s="38">
        <f t="shared" ref="O3:O22" si="2">H3*10000/70.94*54.94</f>
        <v>1641.8494502396391</v>
      </c>
      <c r="P3" s="39">
        <v>0</v>
      </c>
      <c r="Q3" s="38">
        <f>10000*28.08*B3/(60.08)</f>
        <v>187394.74034620507</v>
      </c>
      <c r="R3" s="38">
        <f>2*26.98*10000*K3/101.96</f>
        <v>127.01451549627305</v>
      </c>
      <c r="S3" s="38">
        <f>2*51.996*10000*F3/151.99</f>
        <v>608.94058819659176</v>
      </c>
      <c r="T3" s="38">
        <f>55.84*10000*C3/71.84</f>
        <v>100735.85746102451</v>
      </c>
      <c r="U3" s="38">
        <f>54.94*10000*H3/70.94</f>
        <v>1641.8494502396393</v>
      </c>
      <c r="V3" s="38">
        <f>24.3*10000*D3/40.3</f>
        <v>276374.81389578164</v>
      </c>
      <c r="W3" s="38">
        <f>40.078*10000*J3/56.078</f>
        <v>1958.231748635829</v>
      </c>
      <c r="X3" s="38">
        <f>58.69*10000*E3/74.69</f>
        <v>1280.823403400723</v>
      </c>
    </row>
    <row r="4" spans="1:24">
      <c r="A4" s="6" t="s">
        <v>53</v>
      </c>
      <c r="B4" s="6">
        <v>40.168999999999997</v>
      </c>
      <c r="C4" s="6">
        <v>12.282999999999999</v>
      </c>
      <c r="D4" s="6">
        <v>46.523000000000003</v>
      </c>
      <c r="E4" s="5">
        <v>0.2</v>
      </c>
      <c r="F4" s="5">
        <v>5.1999999999999998E-2</v>
      </c>
      <c r="G4" s="5">
        <v>2.3E-2</v>
      </c>
      <c r="H4" s="5">
        <v>0.21299999999999999</v>
      </c>
      <c r="I4" s="5">
        <v>4.2999999999999997E-2</v>
      </c>
      <c r="J4" s="5">
        <v>0.23799999999999999</v>
      </c>
      <c r="K4" s="5">
        <v>2.4E-2</v>
      </c>
      <c r="L4" s="6">
        <f t="shared" ref="L4:L22" si="3">SUM(B4:K4)</f>
        <v>99.768000000000001</v>
      </c>
      <c r="M4" s="6">
        <f t="shared" si="0"/>
        <v>87.095887525626438</v>
      </c>
      <c r="N4" s="38">
        <f t="shared" si="1"/>
        <v>1578.0137078349685</v>
      </c>
      <c r="O4" s="38">
        <f t="shared" si="2"/>
        <v>1649.5940231181278</v>
      </c>
      <c r="P4" s="39">
        <v>5</v>
      </c>
      <c r="Q4" s="38">
        <f t="shared" ref="Q4:Q22" si="4">10000*28.08*B4/(60.08)</f>
        <v>187740.59920106523</v>
      </c>
      <c r="R4" s="38">
        <f t="shared" ref="R4:R22" si="5">2*26.98*10000*K4/101.96</f>
        <v>127.01451549627305</v>
      </c>
      <c r="S4" s="38">
        <f t="shared" ref="S4:S22" si="6">2*51.996*10000*F4/151.99</f>
        <v>355.78551220475026</v>
      </c>
      <c r="T4" s="38">
        <f t="shared" ref="T4:T22" si="7">55.84*10000*C4/71.84</f>
        <v>95473.652561247203</v>
      </c>
      <c r="U4" s="38">
        <f t="shared" ref="U4:U22" si="8">54.94*10000*H4/70.94</f>
        <v>1649.594023118128</v>
      </c>
      <c r="V4" s="38">
        <f t="shared" ref="V4:V22" si="9">24.3*10000*D4/40.3</f>
        <v>280523.30024813896</v>
      </c>
      <c r="W4" s="38">
        <f t="shared" ref="W4:W22" si="10">40.078*10000*J4/56.078</f>
        <v>1700.9458254573988</v>
      </c>
      <c r="X4" s="38">
        <f t="shared" ref="X4:X22" si="11">58.69*10000*E4/74.69</f>
        <v>1571.5624581603963</v>
      </c>
    </row>
    <row r="5" spans="1:24">
      <c r="A5" s="6" t="s">
        <v>52</v>
      </c>
      <c r="B5" s="6">
        <v>40.201000000000001</v>
      </c>
      <c r="C5" s="6">
        <v>11.016</v>
      </c>
      <c r="D5" s="6">
        <v>47.32</v>
      </c>
      <c r="E5" s="5">
        <v>0.23899999999999999</v>
      </c>
      <c r="F5" s="5">
        <v>5.5E-2</v>
      </c>
      <c r="G5" s="5">
        <v>4.4999999999999998E-2</v>
      </c>
      <c r="H5" s="5">
        <v>0.192</v>
      </c>
      <c r="I5" s="5">
        <v>3.7999999999999999E-2</v>
      </c>
      <c r="J5" s="5">
        <v>0.22700000000000001</v>
      </c>
      <c r="K5" s="5">
        <v>2.4E-2</v>
      </c>
      <c r="L5" s="6">
        <f t="shared" si="3"/>
        <v>99.357000000000014</v>
      </c>
      <c r="M5" s="6">
        <f t="shared" si="0"/>
        <v>88.445558197660219</v>
      </c>
      <c r="N5" s="38">
        <f t="shared" si="1"/>
        <v>1885.7263808627872</v>
      </c>
      <c r="O5" s="38">
        <f t="shared" si="2"/>
        <v>1486.9579926698618</v>
      </c>
      <c r="P5" s="39">
        <v>10</v>
      </c>
      <c r="Q5" s="38">
        <f t="shared" si="4"/>
        <v>187890.15978695074</v>
      </c>
      <c r="R5" s="38">
        <f t="shared" si="5"/>
        <v>127.01451549627305</v>
      </c>
      <c r="S5" s="38">
        <f t="shared" si="6"/>
        <v>376.31159944733201</v>
      </c>
      <c r="T5" s="38">
        <f t="shared" si="7"/>
        <v>85625.478841870819</v>
      </c>
      <c r="U5" s="38">
        <f t="shared" si="8"/>
        <v>1486.9579926698621</v>
      </c>
      <c r="V5" s="38">
        <f t="shared" si="9"/>
        <v>285329.03225806454</v>
      </c>
      <c r="W5" s="38">
        <f t="shared" si="10"/>
        <v>1622.3306822639895</v>
      </c>
      <c r="X5" s="38">
        <f t="shared" si="11"/>
        <v>1878.0171375016737</v>
      </c>
    </row>
    <row r="6" spans="1:24">
      <c r="A6" s="6" t="s">
        <v>51</v>
      </c>
      <c r="B6" s="6">
        <v>40.113</v>
      </c>
      <c r="C6" s="6">
        <v>10.074999999999999</v>
      </c>
      <c r="D6" s="6">
        <v>48.008000000000003</v>
      </c>
      <c r="E6" s="5">
        <v>0.26400000000000001</v>
      </c>
      <c r="F6" s="5">
        <v>6.0999999999999999E-2</v>
      </c>
      <c r="G6" s="5">
        <v>0.20699999999999999</v>
      </c>
      <c r="H6" s="5">
        <v>0.18</v>
      </c>
      <c r="I6" s="5">
        <v>3.5000000000000003E-2</v>
      </c>
      <c r="J6" s="5">
        <v>0.218</v>
      </c>
      <c r="K6" s="5">
        <v>2.5000000000000001E-2</v>
      </c>
      <c r="L6" s="6">
        <f t="shared" si="3"/>
        <v>99.186000000000007</v>
      </c>
      <c r="M6" s="6">
        <f t="shared" si="0"/>
        <v>89.464049008418627</v>
      </c>
      <c r="N6" s="38">
        <f t="shared" si="1"/>
        <v>2082.9780943421588</v>
      </c>
      <c r="O6" s="38">
        <f t="shared" si="2"/>
        <v>1394.0231181279955</v>
      </c>
      <c r="P6" s="39">
        <v>15</v>
      </c>
      <c r="Q6" s="38">
        <f t="shared" si="4"/>
        <v>187478.86817576564</v>
      </c>
      <c r="R6" s="38">
        <f t="shared" si="5"/>
        <v>132.30678697528444</v>
      </c>
      <c r="S6" s="38">
        <f t="shared" si="6"/>
        <v>417.36377393249552</v>
      </c>
      <c r="T6" s="38">
        <f t="shared" si="7"/>
        <v>78311.247216035626</v>
      </c>
      <c r="U6" s="38">
        <f t="shared" si="8"/>
        <v>1394.0231181279955</v>
      </c>
      <c r="V6" s="38">
        <f t="shared" si="9"/>
        <v>289477.51861042186</v>
      </c>
      <c r="W6" s="38">
        <f t="shared" si="10"/>
        <v>1558.0092014693821</v>
      </c>
      <c r="X6" s="38">
        <f t="shared" si="11"/>
        <v>2074.4624447717233</v>
      </c>
    </row>
    <row r="7" spans="1:24">
      <c r="A7" s="6" t="s">
        <v>50</v>
      </c>
      <c r="B7" s="6">
        <v>40.363999999999997</v>
      </c>
      <c r="C7" s="6">
        <v>9.6769999999999996</v>
      </c>
      <c r="D7" s="6">
        <v>48.704999999999998</v>
      </c>
      <c r="E7" s="5">
        <v>0.28599999999999998</v>
      </c>
      <c r="F7" s="5">
        <v>0.06</v>
      </c>
      <c r="G7" s="5">
        <v>2.7E-2</v>
      </c>
      <c r="H7" s="5">
        <v>0.17100000000000001</v>
      </c>
      <c r="I7" s="5">
        <v>3.5000000000000003E-2</v>
      </c>
      <c r="J7" s="5">
        <v>0.20100000000000001</v>
      </c>
      <c r="K7" s="5">
        <v>2.1999999999999999E-2</v>
      </c>
      <c r="L7" s="6">
        <f t="shared" si="3"/>
        <v>99.548000000000002</v>
      </c>
      <c r="M7" s="6">
        <f t="shared" si="0"/>
        <v>89.968800355758177</v>
      </c>
      <c r="N7" s="38">
        <f t="shared" si="1"/>
        <v>2256.5596022040045</v>
      </c>
      <c r="O7" s="38">
        <f t="shared" si="2"/>
        <v>1324.3219622215959</v>
      </c>
      <c r="P7" s="39">
        <v>20</v>
      </c>
      <c r="Q7" s="38">
        <f t="shared" si="4"/>
        <v>188651.98402130493</v>
      </c>
      <c r="R7" s="38">
        <f t="shared" si="5"/>
        <v>116.4299725382503</v>
      </c>
      <c r="S7" s="38">
        <f t="shared" si="6"/>
        <v>410.52174485163494</v>
      </c>
      <c r="T7" s="38">
        <f t="shared" si="7"/>
        <v>75217.661469933184</v>
      </c>
      <c r="U7" s="38">
        <f t="shared" si="8"/>
        <v>1324.3219622215959</v>
      </c>
      <c r="V7" s="38">
        <f t="shared" si="9"/>
        <v>293680.27295285364</v>
      </c>
      <c r="W7" s="38">
        <f t="shared" si="10"/>
        <v>1436.5130710795679</v>
      </c>
      <c r="X7" s="38">
        <f t="shared" si="11"/>
        <v>2247.3343151693666</v>
      </c>
    </row>
    <row r="8" spans="1:24">
      <c r="A8" s="6" t="s">
        <v>49</v>
      </c>
      <c r="B8" s="6">
        <v>40.387</v>
      </c>
      <c r="C8" s="6">
        <v>8.891</v>
      </c>
      <c r="D8" s="6">
        <v>49.079000000000001</v>
      </c>
      <c r="E8" s="5">
        <v>0.30099999999999999</v>
      </c>
      <c r="F8" s="5">
        <v>5.8000000000000003E-2</v>
      </c>
      <c r="G8" s="5">
        <v>2.4E-2</v>
      </c>
      <c r="H8" s="5">
        <v>0.159</v>
      </c>
      <c r="I8" s="5">
        <v>3.3000000000000002E-2</v>
      </c>
      <c r="J8" s="5">
        <v>0.19400000000000001</v>
      </c>
      <c r="K8" s="5">
        <v>2.1999999999999999E-2</v>
      </c>
      <c r="L8" s="6">
        <f t="shared" si="3"/>
        <v>99.148000000000025</v>
      </c>
      <c r="M8" s="6">
        <f t="shared" si="0"/>
        <v>90.772135501964797</v>
      </c>
      <c r="N8" s="38">
        <f t="shared" si="1"/>
        <v>2374.9106302916275</v>
      </c>
      <c r="O8" s="38">
        <f t="shared" si="2"/>
        <v>1231.3870876797293</v>
      </c>
      <c r="P8" s="39">
        <v>25</v>
      </c>
      <c r="Q8" s="38">
        <f t="shared" si="4"/>
        <v>188759.48069241011</v>
      </c>
      <c r="R8" s="38">
        <f t="shared" si="5"/>
        <v>116.4299725382503</v>
      </c>
      <c r="S8" s="38">
        <f t="shared" si="6"/>
        <v>396.83768668991377</v>
      </c>
      <c r="T8" s="38">
        <f t="shared" si="7"/>
        <v>69108.218262806244</v>
      </c>
      <c r="U8" s="38">
        <f t="shared" si="8"/>
        <v>1231.3870876797296</v>
      </c>
      <c r="V8" s="38">
        <f t="shared" si="9"/>
        <v>295935.40942928044</v>
      </c>
      <c r="W8" s="38">
        <f t="shared" si="10"/>
        <v>1386.4852526837619</v>
      </c>
      <c r="X8" s="38">
        <f t="shared" si="11"/>
        <v>2365.2014995313966</v>
      </c>
    </row>
    <row r="9" spans="1:24">
      <c r="A9" s="6" t="s">
        <v>48</v>
      </c>
      <c r="B9" s="6">
        <v>40.566000000000003</v>
      </c>
      <c r="C9" s="6">
        <v>8.1820000000000004</v>
      </c>
      <c r="D9" s="6">
        <v>49.578000000000003</v>
      </c>
      <c r="E9" s="5">
        <v>0.30499999999999999</v>
      </c>
      <c r="F9" s="5">
        <v>5.8999999999999997E-2</v>
      </c>
      <c r="G9" s="5">
        <v>0.127</v>
      </c>
      <c r="H9" s="5">
        <v>0.14799999999999999</v>
      </c>
      <c r="I9" s="5">
        <v>3.1E-2</v>
      </c>
      <c r="J9" s="5">
        <v>0.188</v>
      </c>
      <c r="K9" s="5">
        <v>2.1999999999999999E-2</v>
      </c>
      <c r="L9" s="6">
        <f t="shared" si="3"/>
        <v>99.206000000000017</v>
      </c>
      <c r="M9" s="6">
        <f t="shared" si="0"/>
        <v>91.523852322839375</v>
      </c>
      <c r="N9" s="38">
        <f t="shared" si="1"/>
        <v>2406.470904448327</v>
      </c>
      <c r="O9" s="38">
        <f t="shared" si="2"/>
        <v>1146.1967860163518</v>
      </c>
      <c r="P9" s="39">
        <v>30</v>
      </c>
      <c r="Q9" s="38">
        <f t="shared" si="4"/>
        <v>189596.08521970708</v>
      </c>
      <c r="R9" s="38">
        <f t="shared" si="5"/>
        <v>116.4299725382503</v>
      </c>
      <c r="S9" s="38">
        <f t="shared" si="6"/>
        <v>403.67971577077435</v>
      </c>
      <c r="T9" s="38">
        <f t="shared" si="7"/>
        <v>63597.282850779506</v>
      </c>
      <c r="U9" s="38">
        <f t="shared" si="8"/>
        <v>1146.1967860163518</v>
      </c>
      <c r="V9" s="38">
        <f t="shared" si="9"/>
        <v>298944.26799007447</v>
      </c>
      <c r="W9" s="38">
        <f t="shared" si="10"/>
        <v>1343.604265487357</v>
      </c>
      <c r="X9" s="38">
        <f t="shared" si="11"/>
        <v>2396.6327486946043</v>
      </c>
    </row>
    <row r="10" spans="1:24">
      <c r="A10" s="6" t="s">
        <v>47</v>
      </c>
      <c r="B10" s="6">
        <v>40.939</v>
      </c>
      <c r="C10" s="6">
        <v>8.1910000000000007</v>
      </c>
      <c r="D10" s="6">
        <v>49.863999999999997</v>
      </c>
      <c r="E10" s="5">
        <v>0.30499999999999999</v>
      </c>
      <c r="F10" s="5">
        <v>5.8000000000000003E-2</v>
      </c>
      <c r="G10" s="5">
        <v>0.11899999999999999</v>
      </c>
      <c r="H10" s="5">
        <v>0.14399999999999999</v>
      </c>
      <c r="I10" s="5">
        <v>3.4000000000000002E-2</v>
      </c>
      <c r="J10" s="5">
        <v>0.186</v>
      </c>
      <c r="K10" s="5">
        <v>2.3E-2</v>
      </c>
      <c r="L10" s="6">
        <f t="shared" si="3"/>
        <v>99.863000000000028</v>
      </c>
      <c r="M10" s="6">
        <f t="shared" si="0"/>
        <v>91.559877216333561</v>
      </c>
      <c r="N10" s="38">
        <f t="shared" si="1"/>
        <v>2406.470904448327</v>
      </c>
      <c r="O10" s="38">
        <f t="shared" si="2"/>
        <v>1115.2184945023964</v>
      </c>
      <c r="P10" s="39">
        <v>35</v>
      </c>
      <c r="Q10" s="38">
        <f t="shared" si="4"/>
        <v>191339.40079893474</v>
      </c>
      <c r="R10" s="38">
        <f t="shared" si="5"/>
        <v>121.72224401726167</v>
      </c>
      <c r="S10" s="38">
        <f t="shared" si="6"/>
        <v>396.83768668991377</v>
      </c>
      <c r="T10" s="38">
        <f t="shared" si="7"/>
        <v>63667.238307349668</v>
      </c>
      <c r="U10" s="38">
        <f t="shared" si="8"/>
        <v>1115.2184945023962</v>
      </c>
      <c r="V10" s="38">
        <f t="shared" si="9"/>
        <v>300668.78411910671</v>
      </c>
      <c r="W10" s="38">
        <f t="shared" si="10"/>
        <v>1329.3106030885554</v>
      </c>
      <c r="X10" s="38">
        <f t="shared" si="11"/>
        <v>2396.6327486946043</v>
      </c>
    </row>
    <row r="11" spans="1:24">
      <c r="A11" s="6" t="s">
        <v>46</v>
      </c>
      <c r="B11" s="6">
        <v>41.002000000000002</v>
      </c>
      <c r="C11" s="6">
        <v>8.0169999999999995</v>
      </c>
      <c r="D11" s="6">
        <v>49.954999999999998</v>
      </c>
      <c r="E11" s="5">
        <v>0.315</v>
      </c>
      <c r="F11" s="5">
        <v>0.06</v>
      </c>
      <c r="G11" s="5">
        <v>3.5999999999999997E-2</v>
      </c>
      <c r="H11" s="5">
        <v>0.14000000000000001</v>
      </c>
      <c r="I11" s="5">
        <v>3.2000000000000001E-2</v>
      </c>
      <c r="J11" s="5">
        <v>0.187</v>
      </c>
      <c r="K11" s="5">
        <v>1.7999999999999999E-2</v>
      </c>
      <c r="L11" s="6">
        <f t="shared" si="3"/>
        <v>99.762</v>
      </c>
      <c r="M11" s="6">
        <f t="shared" si="0"/>
        <v>91.738161459887991</v>
      </c>
      <c r="N11" s="38">
        <f t="shared" si="1"/>
        <v>2485.3715898400751</v>
      </c>
      <c r="O11" s="38">
        <f t="shared" si="2"/>
        <v>1084.2402029884411</v>
      </c>
      <c r="P11" s="39">
        <v>40</v>
      </c>
      <c r="Q11" s="38">
        <f t="shared" si="4"/>
        <v>191633.84820239682</v>
      </c>
      <c r="R11" s="38">
        <f t="shared" si="5"/>
        <v>95.260886622204779</v>
      </c>
      <c r="S11" s="38">
        <f t="shared" si="6"/>
        <v>410.52174485163494</v>
      </c>
      <c r="T11" s="38">
        <f t="shared" si="7"/>
        <v>62314.766146993315</v>
      </c>
      <c r="U11" s="38">
        <f t="shared" si="8"/>
        <v>1084.2402029884411</v>
      </c>
      <c r="V11" s="38">
        <f t="shared" si="9"/>
        <v>301217.49379652605</v>
      </c>
      <c r="W11" s="38">
        <f t="shared" si="10"/>
        <v>1336.4574342879562</v>
      </c>
      <c r="X11" s="38">
        <f t="shared" si="11"/>
        <v>2475.2108716026241</v>
      </c>
    </row>
    <row r="12" spans="1:24">
      <c r="A12" s="6" t="s">
        <v>45</v>
      </c>
      <c r="B12" s="6">
        <v>40.898000000000003</v>
      </c>
      <c r="C12" s="6">
        <v>7.5449999999999999</v>
      </c>
      <c r="D12" s="6">
        <v>50.537999999999997</v>
      </c>
      <c r="E12" s="5">
        <v>0.32200000000000001</v>
      </c>
      <c r="F12" s="5">
        <v>5.7000000000000002E-2</v>
      </c>
      <c r="G12" s="5">
        <v>4.9000000000000002E-2</v>
      </c>
      <c r="H12" s="5">
        <v>0.13200000000000001</v>
      </c>
      <c r="I12" s="5">
        <v>3.1E-2</v>
      </c>
      <c r="J12" s="5">
        <v>0.185</v>
      </c>
      <c r="K12" s="5">
        <v>2.1000000000000001E-2</v>
      </c>
      <c r="L12" s="6">
        <f t="shared" si="3"/>
        <v>99.77800000000002</v>
      </c>
      <c r="M12" s="6">
        <f t="shared" si="0"/>
        <v>92.269737707234967</v>
      </c>
      <c r="N12" s="38">
        <f t="shared" si="1"/>
        <v>2540.6020696142996</v>
      </c>
      <c r="O12" s="38">
        <f t="shared" si="2"/>
        <v>1022.28361996053</v>
      </c>
      <c r="P12" s="39">
        <v>45</v>
      </c>
      <c r="Q12" s="38">
        <f t="shared" si="4"/>
        <v>191147.77629826899</v>
      </c>
      <c r="R12" s="38">
        <f t="shared" si="5"/>
        <v>111.13770105923892</v>
      </c>
      <c r="S12" s="38">
        <f t="shared" si="6"/>
        <v>389.99565760905324</v>
      </c>
      <c r="T12" s="38">
        <f t="shared" si="7"/>
        <v>58645.991091314027</v>
      </c>
      <c r="U12" s="38">
        <f t="shared" si="8"/>
        <v>1022.2836199605301</v>
      </c>
      <c r="V12" s="38">
        <f t="shared" si="9"/>
        <v>304732.85359801492</v>
      </c>
      <c r="W12" s="38">
        <f t="shared" si="10"/>
        <v>1322.1637718891543</v>
      </c>
      <c r="X12" s="38">
        <f t="shared" si="11"/>
        <v>2530.2155576382384</v>
      </c>
    </row>
    <row r="13" spans="1:24">
      <c r="A13" s="6" t="s">
        <v>44</v>
      </c>
      <c r="B13" s="6">
        <v>40.808</v>
      </c>
      <c r="C13" s="6">
        <v>7.4379999999999997</v>
      </c>
      <c r="D13" s="6">
        <v>50.521999999999998</v>
      </c>
      <c r="E13" s="5">
        <v>0.307</v>
      </c>
      <c r="F13" s="5">
        <v>5.7000000000000002E-2</v>
      </c>
      <c r="G13" s="5">
        <v>4.7E-2</v>
      </c>
      <c r="H13" s="5">
        <v>0.13</v>
      </c>
      <c r="I13" s="5">
        <v>2.7E-2</v>
      </c>
      <c r="J13" s="5">
        <v>0.185</v>
      </c>
      <c r="K13" s="6">
        <v>1.7000000000000001E-2</v>
      </c>
      <c r="L13" s="6">
        <f t="shared" si="3"/>
        <v>99.537999999999997</v>
      </c>
      <c r="M13" s="6">
        <f t="shared" si="0"/>
        <v>92.368769871754637</v>
      </c>
      <c r="N13" s="38">
        <f t="shared" si="1"/>
        <v>2422.2510415266765</v>
      </c>
      <c r="O13" s="38">
        <f t="shared" si="2"/>
        <v>1006.7944742035523</v>
      </c>
      <c r="P13" s="39">
        <v>50</v>
      </c>
      <c r="Q13" s="38">
        <f t="shared" si="4"/>
        <v>190727.13715046606</v>
      </c>
      <c r="R13" s="38">
        <f t="shared" si="5"/>
        <v>89.968615143193418</v>
      </c>
      <c r="S13" s="38">
        <f t="shared" si="6"/>
        <v>389.99565760905324</v>
      </c>
      <c r="T13" s="38">
        <f t="shared" si="7"/>
        <v>57814.298440979946</v>
      </c>
      <c r="U13" s="38">
        <f t="shared" si="8"/>
        <v>1006.7944742035523</v>
      </c>
      <c r="V13" s="38">
        <f t="shared" si="9"/>
        <v>304636.37717121589</v>
      </c>
      <c r="W13" s="38">
        <f t="shared" si="10"/>
        <v>1322.1637718891543</v>
      </c>
      <c r="X13" s="38">
        <f t="shared" si="11"/>
        <v>2412.3483732762083</v>
      </c>
    </row>
    <row r="14" spans="1:24">
      <c r="A14" s="6" t="s">
        <v>43</v>
      </c>
      <c r="B14" s="6">
        <v>40.81</v>
      </c>
      <c r="C14" s="6">
        <v>7.33</v>
      </c>
      <c r="D14" s="6">
        <v>51.133000000000003</v>
      </c>
      <c r="E14" s="5">
        <v>0.318</v>
      </c>
      <c r="F14" s="5">
        <v>5.8000000000000003E-2</v>
      </c>
      <c r="G14" s="5">
        <v>0.124</v>
      </c>
      <c r="H14" s="5">
        <v>0.126</v>
      </c>
      <c r="I14" s="5">
        <v>3.2000000000000001E-2</v>
      </c>
      <c r="J14" s="5">
        <v>0.186</v>
      </c>
      <c r="K14" s="5">
        <v>2.3E-2</v>
      </c>
      <c r="L14" s="6">
        <f t="shared" si="3"/>
        <v>100.14</v>
      </c>
      <c r="M14" s="6">
        <f t="shared" si="0"/>
        <v>92.554498050127393</v>
      </c>
      <c r="N14" s="38">
        <f t="shared" si="1"/>
        <v>2509.0417954575996</v>
      </c>
      <c r="O14" s="38">
        <f t="shared" si="2"/>
        <v>975.81618268959687</v>
      </c>
      <c r="P14" s="39">
        <v>55</v>
      </c>
      <c r="Q14" s="38">
        <f t="shared" si="4"/>
        <v>190736.4846870839</v>
      </c>
      <c r="R14" s="38">
        <f t="shared" si="5"/>
        <v>121.72224401726167</v>
      </c>
      <c r="S14" s="38">
        <f t="shared" si="6"/>
        <v>396.83768668991377</v>
      </c>
      <c r="T14" s="38">
        <f t="shared" si="7"/>
        <v>56974.832962138084</v>
      </c>
      <c r="U14" s="38">
        <f t="shared" si="8"/>
        <v>975.81618268959676</v>
      </c>
      <c r="V14" s="38">
        <f t="shared" si="9"/>
        <v>308320.57071960298</v>
      </c>
      <c r="W14" s="38">
        <f t="shared" si="10"/>
        <v>1329.3106030885554</v>
      </c>
      <c r="X14" s="38">
        <f t="shared" si="11"/>
        <v>2498.7843084750302</v>
      </c>
    </row>
    <row r="15" spans="1:24">
      <c r="A15" s="6" t="s">
        <v>42</v>
      </c>
      <c r="B15" s="6">
        <v>40.844000000000001</v>
      </c>
      <c r="C15" s="6">
        <v>7.2249999999999996</v>
      </c>
      <c r="D15" s="6">
        <v>50.752000000000002</v>
      </c>
      <c r="E15" s="5">
        <v>0.32100000000000001</v>
      </c>
      <c r="F15" s="5">
        <v>5.6000000000000001E-2</v>
      </c>
      <c r="G15" s="5">
        <v>7.5999999999999998E-2</v>
      </c>
      <c r="H15" s="5">
        <v>0.125</v>
      </c>
      <c r="I15" s="5">
        <v>0.02</v>
      </c>
      <c r="J15" s="5">
        <v>0.17399999999999999</v>
      </c>
      <c r="K15" s="5">
        <v>2.1999999999999999E-2</v>
      </c>
      <c r="L15" s="6">
        <f t="shared" si="3"/>
        <v>99.614999999999995</v>
      </c>
      <c r="M15" s="6">
        <f t="shared" si="0"/>
        <v>92.602244802433987</v>
      </c>
      <c r="N15" s="38">
        <f t="shared" si="1"/>
        <v>2532.7120010751246</v>
      </c>
      <c r="O15" s="38">
        <f t="shared" si="2"/>
        <v>968.07160981110792</v>
      </c>
      <c r="P15" s="39">
        <v>60</v>
      </c>
      <c r="Q15" s="38">
        <f t="shared" si="4"/>
        <v>190895.39280958724</v>
      </c>
      <c r="R15" s="38">
        <f t="shared" si="5"/>
        <v>116.4299725382503</v>
      </c>
      <c r="S15" s="38">
        <f t="shared" si="6"/>
        <v>383.15362852819266</v>
      </c>
      <c r="T15" s="38">
        <f t="shared" si="7"/>
        <v>56158.685968819598</v>
      </c>
      <c r="U15" s="38">
        <f t="shared" si="8"/>
        <v>968.07160981110803</v>
      </c>
      <c r="V15" s="38">
        <f t="shared" si="9"/>
        <v>306023.22580645164</v>
      </c>
      <c r="W15" s="38">
        <f t="shared" si="10"/>
        <v>1243.5486286957453</v>
      </c>
      <c r="X15" s="38">
        <f t="shared" si="11"/>
        <v>2522.3577453474359</v>
      </c>
    </row>
    <row r="16" spans="1:24">
      <c r="A16" s="6" t="s">
        <v>41</v>
      </c>
      <c r="B16" s="6">
        <v>40.835000000000001</v>
      </c>
      <c r="C16" s="6">
        <v>7.2320000000000002</v>
      </c>
      <c r="D16" s="6">
        <v>50.923999999999999</v>
      </c>
      <c r="E16" s="5">
        <v>0.32200000000000001</v>
      </c>
      <c r="F16" s="5">
        <v>5.7000000000000002E-2</v>
      </c>
      <c r="G16" s="5">
        <v>0.11</v>
      </c>
      <c r="H16" s="5">
        <v>0.11799999999999999</v>
      </c>
      <c r="I16" s="5">
        <v>2.7E-2</v>
      </c>
      <c r="J16" s="5">
        <v>0.185</v>
      </c>
      <c r="K16" s="5">
        <v>7.0000000000000001E-3</v>
      </c>
      <c r="L16" s="6">
        <f t="shared" si="3"/>
        <v>99.817000000000007</v>
      </c>
      <c r="M16" s="6">
        <f t="shared" si="0"/>
        <v>92.618771103175604</v>
      </c>
      <c r="N16" s="38">
        <f t="shared" si="1"/>
        <v>2540.6020696142996</v>
      </c>
      <c r="O16" s="38">
        <f t="shared" si="2"/>
        <v>913.85959966168593</v>
      </c>
      <c r="P16" s="39">
        <v>65</v>
      </c>
      <c r="Q16" s="38">
        <f t="shared" si="4"/>
        <v>190853.32889480694</v>
      </c>
      <c r="R16" s="38">
        <f t="shared" si="5"/>
        <v>37.045900353079645</v>
      </c>
      <c r="S16" s="38">
        <f t="shared" si="6"/>
        <v>389.99565760905324</v>
      </c>
      <c r="T16" s="38">
        <f t="shared" si="7"/>
        <v>56213.095768374165</v>
      </c>
      <c r="U16" s="38">
        <f t="shared" si="8"/>
        <v>913.85959966168593</v>
      </c>
      <c r="V16" s="38">
        <f t="shared" si="9"/>
        <v>307060.34739454096</v>
      </c>
      <c r="W16" s="38">
        <f t="shared" si="10"/>
        <v>1322.1637718891543</v>
      </c>
      <c r="X16" s="38">
        <f t="shared" si="11"/>
        <v>2530.2155576382384</v>
      </c>
    </row>
    <row r="17" spans="1:24">
      <c r="A17" s="6" t="s">
        <v>40</v>
      </c>
      <c r="B17" s="6">
        <v>40.914000000000001</v>
      </c>
      <c r="C17" s="6">
        <v>7.0609999999999999</v>
      </c>
      <c r="D17" s="6">
        <v>51.003</v>
      </c>
      <c r="E17" s="5">
        <v>0.32600000000000001</v>
      </c>
      <c r="F17" s="5">
        <v>5.8000000000000003E-2</v>
      </c>
      <c r="G17" s="5">
        <v>0.124</v>
      </c>
      <c r="H17" s="5">
        <v>0.121</v>
      </c>
      <c r="I17" s="5">
        <v>2.9000000000000001E-2</v>
      </c>
      <c r="J17" s="5">
        <v>0.184</v>
      </c>
      <c r="K17" s="5">
        <v>2.4E-2</v>
      </c>
      <c r="L17" s="6">
        <f t="shared" si="3"/>
        <v>99.843999999999994</v>
      </c>
      <c r="M17" s="6">
        <f t="shared" si="0"/>
        <v>92.791075935553749</v>
      </c>
      <c r="N17" s="38">
        <f t="shared" si="1"/>
        <v>2572.1623437709986</v>
      </c>
      <c r="O17" s="38">
        <f t="shared" si="2"/>
        <v>937.09331829715256</v>
      </c>
      <c r="P17" s="39">
        <v>85</v>
      </c>
      <c r="Q17" s="38">
        <f t="shared" si="4"/>
        <v>191222.55659121173</v>
      </c>
      <c r="R17" s="38">
        <f t="shared" si="5"/>
        <v>127.01451549627305</v>
      </c>
      <c r="S17" s="38">
        <f t="shared" si="6"/>
        <v>396.83768668991377</v>
      </c>
      <c r="T17" s="38">
        <f t="shared" si="7"/>
        <v>54883.942093541198</v>
      </c>
      <c r="U17" s="38">
        <f t="shared" si="8"/>
        <v>937.09331829715245</v>
      </c>
      <c r="V17" s="38">
        <f t="shared" si="9"/>
        <v>307536.69975186104</v>
      </c>
      <c r="W17" s="38">
        <f t="shared" si="10"/>
        <v>1315.0169406897535</v>
      </c>
      <c r="X17" s="38">
        <f t="shared" si="11"/>
        <v>2561.646806801446</v>
      </c>
    </row>
    <row r="18" spans="1:24">
      <c r="A18" s="6" t="s">
        <v>39</v>
      </c>
      <c r="B18" s="6">
        <v>40.771000000000001</v>
      </c>
      <c r="C18" s="6">
        <v>7.125</v>
      </c>
      <c r="D18" s="6">
        <v>50.932000000000002</v>
      </c>
      <c r="E18" s="5">
        <v>0.32400000000000001</v>
      </c>
      <c r="F18" s="5">
        <v>0.05</v>
      </c>
      <c r="G18" s="5">
        <v>5.8000000000000003E-2</v>
      </c>
      <c r="H18" s="5">
        <v>0.11799999999999999</v>
      </c>
      <c r="I18" s="5">
        <v>2.7E-2</v>
      </c>
      <c r="J18" s="5">
        <v>0.188</v>
      </c>
      <c r="K18" s="5">
        <v>2.1999999999999999E-2</v>
      </c>
      <c r="L18" s="6">
        <f t="shared" si="3"/>
        <v>99.615000000000009</v>
      </c>
      <c r="M18" s="6">
        <f t="shared" si="0"/>
        <v>92.721088942120943</v>
      </c>
      <c r="N18" s="38">
        <f t="shared" si="1"/>
        <v>2556.3822066926491</v>
      </c>
      <c r="O18" s="38">
        <f t="shared" si="2"/>
        <v>913.85959966168593</v>
      </c>
      <c r="P18" s="39">
        <v>105</v>
      </c>
      <c r="Q18" s="38">
        <f t="shared" si="4"/>
        <v>190554.20772303597</v>
      </c>
      <c r="R18" s="38">
        <f t="shared" si="5"/>
        <v>116.4299725382503</v>
      </c>
      <c r="S18" s="38">
        <f t="shared" si="6"/>
        <v>342.10145404302915</v>
      </c>
      <c r="T18" s="38">
        <f t="shared" si="7"/>
        <v>55381.403118040085</v>
      </c>
      <c r="U18" s="38">
        <f t="shared" si="8"/>
        <v>913.85959966168593</v>
      </c>
      <c r="V18" s="38">
        <f t="shared" si="9"/>
        <v>307108.58560794045</v>
      </c>
      <c r="W18" s="38">
        <f t="shared" si="10"/>
        <v>1343.604265487357</v>
      </c>
      <c r="X18" s="38">
        <f t="shared" si="11"/>
        <v>2545.931182219842</v>
      </c>
    </row>
    <row r="19" spans="1:24">
      <c r="A19" s="6" t="s">
        <v>38</v>
      </c>
      <c r="B19" s="6">
        <v>41.256999999999998</v>
      </c>
      <c r="C19" s="6">
        <v>6.9089999999999998</v>
      </c>
      <c r="D19" s="6">
        <v>51.588000000000001</v>
      </c>
      <c r="E19" s="5">
        <v>0.32600000000000001</v>
      </c>
      <c r="F19" s="5">
        <v>5.3999999999999999E-2</v>
      </c>
      <c r="G19" s="5">
        <v>6.2E-2</v>
      </c>
      <c r="H19" s="5">
        <v>0.122</v>
      </c>
      <c r="I19" s="5">
        <v>2.5999999999999999E-2</v>
      </c>
      <c r="J19" s="5">
        <v>0.18099999999999999</v>
      </c>
      <c r="K19" s="5">
        <v>2.4E-2</v>
      </c>
      <c r="L19" s="6">
        <f t="shared" si="3"/>
        <v>100.54899999999998</v>
      </c>
      <c r="M19" s="6">
        <f t="shared" si="0"/>
        <v>93.009809562188963</v>
      </c>
      <c r="N19" s="38">
        <f t="shared" si="1"/>
        <v>2572.1623437709986</v>
      </c>
      <c r="O19" s="38">
        <f t="shared" si="2"/>
        <v>944.83789117564129</v>
      </c>
      <c r="P19" s="39">
        <v>125</v>
      </c>
      <c r="Q19" s="38">
        <f t="shared" si="4"/>
        <v>192825.65912117178</v>
      </c>
      <c r="R19" s="38">
        <f t="shared" si="5"/>
        <v>127.01451549627305</v>
      </c>
      <c r="S19" s="38">
        <f t="shared" si="6"/>
        <v>369.46957036647143</v>
      </c>
      <c r="T19" s="38">
        <f t="shared" si="7"/>
        <v>53702.472160356345</v>
      </c>
      <c r="U19" s="38">
        <f t="shared" si="8"/>
        <v>944.8378911756414</v>
      </c>
      <c r="V19" s="38">
        <f t="shared" si="9"/>
        <v>311064.11910669977</v>
      </c>
      <c r="W19" s="38">
        <f t="shared" si="10"/>
        <v>1293.576447091551</v>
      </c>
      <c r="X19" s="38">
        <f t="shared" si="11"/>
        <v>2561.646806801446</v>
      </c>
    </row>
    <row r="20" spans="1:24">
      <c r="A20" s="6" t="s">
        <v>37</v>
      </c>
      <c r="B20" s="6">
        <v>40.859000000000002</v>
      </c>
      <c r="C20" s="6">
        <v>6.95</v>
      </c>
      <c r="D20" s="6">
        <v>51.033000000000001</v>
      </c>
      <c r="E20" s="5">
        <v>0.32500000000000001</v>
      </c>
      <c r="F20" s="5">
        <v>5.1999999999999998E-2</v>
      </c>
      <c r="G20" s="5">
        <v>0.104</v>
      </c>
      <c r="H20" s="5">
        <v>0.121</v>
      </c>
      <c r="I20" s="5">
        <v>3.1E-2</v>
      </c>
      <c r="J20" s="5">
        <v>0.185</v>
      </c>
      <c r="K20" s="5">
        <v>2.1999999999999999E-2</v>
      </c>
      <c r="L20" s="6">
        <f t="shared" si="3"/>
        <v>99.682000000000031</v>
      </c>
      <c r="M20" s="6">
        <f t="shared" si="0"/>
        <v>92.900230521324332</v>
      </c>
      <c r="N20" s="38">
        <f t="shared" si="1"/>
        <v>2564.2722752318241</v>
      </c>
      <c r="O20" s="38">
        <f t="shared" si="2"/>
        <v>937.09331829715256</v>
      </c>
      <c r="P20" s="39">
        <v>145</v>
      </c>
      <c r="Q20" s="38">
        <f t="shared" si="4"/>
        <v>190965.49933422107</v>
      </c>
      <c r="R20" s="38">
        <f t="shared" si="5"/>
        <v>116.4299725382503</v>
      </c>
      <c r="S20" s="38">
        <f t="shared" si="6"/>
        <v>355.78551220475026</v>
      </c>
      <c r="T20" s="38">
        <f t="shared" si="7"/>
        <v>54021.158129175943</v>
      </c>
      <c r="U20" s="38">
        <f t="shared" si="8"/>
        <v>937.09331829715245</v>
      </c>
      <c r="V20" s="38">
        <f t="shared" si="9"/>
        <v>307717.59305210918</v>
      </c>
      <c r="W20" s="38">
        <f t="shared" si="10"/>
        <v>1322.1637718891543</v>
      </c>
      <c r="X20" s="38">
        <f t="shared" si="11"/>
        <v>2553.788994510644</v>
      </c>
    </row>
    <row r="21" spans="1:24">
      <c r="A21" s="6" t="s">
        <v>36</v>
      </c>
      <c r="B21" s="6">
        <v>41.103000000000002</v>
      </c>
      <c r="C21" s="6">
        <v>7.0410000000000004</v>
      </c>
      <c r="D21" s="6">
        <v>51.357999999999997</v>
      </c>
      <c r="E21" s="5">
        <v>0.32500000000000001</v>
      </c>
      <c r="F21" s="5">
        <v>5.5E-2</v>
      </c>
      <c r="G21" s="5">
        <v>7.0000000000000007E-2</v>
      </c>
      <c r="H21" s="5">
        <v>0.12</v>
      </c>
      <c r="I21" s="5">
        <v>2.3E-2</v>
      </c>
      <c r="J21" s="5">
        <v>0.18</v>
      </c>
      <c r="K21" s="5">
        <v>2.1999999999999999E-2</v>
      </c>
      <c r="L21" s="6">
        <f t="shared" si="3"/>
        <v>100.29700000000003</v>
      </c>
      <c r="M21" s="6">
        <f t="shared" si="0"/>
        <v>92.85617538161668</v>
      </c>
      <c r="N21" s="38">
        <f t="shared" si="1"/>
        <v>2564.2722752318241</v>
      </c>
      <c r="O21" s="38">
        <f t="shared" si="2"/>
        <v>929.34874541866361</v>
      </c>
      <c r="P21" s="39">
        <v>165</v>
      </c>
      <c r="Q21" s="38">
        <f t="shared" si="4"/>
        <v>192105.89880159788</v>
      </c>
      <c r="R21" s="38">
        <f t="shared" si="5"/>
        <v>116.4299725382503</v>
      </c>
      <c r="S21" s="38">
        <f t="shared" si="6"/>
        <v>376.31159944733201</v>
      </c>
      <c r="T21" s="38">
        <f t="shared" si="7"/>
        <v>54728.485523385301</v>
      </c>
      <c r="U21" s="38">
        <f t="shared" si="8"/>
        <v>929.34874541866373</v>
      </c>
      <c r="V21" s="38">
        <f t="shared" si="9"/>
        <v>309677.27047146403</v>
      </c>
      <c r="W21" s="38">
        <f t="shared" si="10"/>
        <v>1286.4296158921502</v>
      </c>
      <c r="X21" s="38">
        <f t="shared" si="11"/>
        <v>2553.788994510644</v>
      </c>
    </row>
    <row r="22" spans="1:24">
      <c r="A22" s="6" t="s">
        <v>35</v>
      </c>
      <c r="B22" s="6">
        <v>41.05</v>
      </c>
      <c r="C22" s="6">
        <v>6.9690000000000003</v>
      </c>
      <c r="D22" s="6">
        <v>51.418999999999997</v>
      </c>
      <c r="E22" s="5">
        <v>0.32500000000000001</v>
      </c>
      <c r="F22" s="5">
        <v>5.7000000000000002E-2</v>
      </c>
      <c r="G22" s="5">
        <v>5.6000000000000001E-2</v>
      </c>
      <c r="H22" s="5">
        <v>0.123</v>
      </c>
      <c r="I22" s="5">
        <v>2.7E-2</v>
      </c>
      <c r="J22" s="5">
        <v>0.184</v>
      </c>
      <c r="K22" s="5">
        <v>0.02</v>
      </c>
      <c r="L22" s="6">
        <f t="shared" si="3"/>
        <v>100.22999999999999</v>
      </c>
      <c r="M22" s="6">
        <f t="shared" si="0"/>
        <v>92.931858854964034</v>
      </c>
      <c r="N22" s="38">
        <f t="shared" si="1"/>
        <v>2564.2722752318241</v>
      </c>
      <c r="O22" s="38">
        <f t="shared" si="2"/>
        <v>952.58246405413024</v>
      </c>
      <c r="P22" s="39">
        <v>185</v>
      </c>
      <c r="Q22" s="38">
        <f t="shared" si="4"/>
        <v>191858.18908122505</v>
      </c>
      <c r="R22" s="38">
        <f t="shared" si="5"/>
        <v>105.84542958022755</v>
      </c>
      <c r="S22" s="38">
        <f t="shared" si="6"/>
        <v>389.99565760905324</v>
      </c>
      <c r="T22" s="38">
        <f t="shared" si="7"/>
        <v>54168.84187082405</v>
      </c>
      <c r="U22" s="38">
        <f t="shared" si="8"/>
        <v>952.58246405413024</v>
      </c>
      <c r="V22" s="38">
        <f t="shared" si="9"/>
        <v>310045.08684863528</v>
      </c>
      <c r="W22" s="38">
        <f t="shared" si="10"/>
        <v>1315.0169406897535</v>
      </c>
      <c r="X22" s="38">
        <f t="shared" si="11"/>
        <v>2553.788994510644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E27B-31CB-48E1-85B0-2B09315C5791}">
  <dimension ref="A1:X20"/>
  <sheetViews>
    <sheetView workbookViewId="0">
      <selection activeCell="B2" sqref="B2:K2"/>
    </sheetView>
  </sheetViews>
  <sheetFormatPr defaultColWidth="9" defaultRowHeight="13.8"/>
  <cols>
    <col min="1" max="1" width="10.21875" style="5" bestFit="1" customWidth="1"/>
    <col min="2" max="2" width="11.21875" style="5" bestFit="1" customWidth="1"/>
    <col min="3" max="3" width="11.109375" style="5" bestFit="1" customWidth="1"/>
    <col min="4" max="4" width="13.44140625" style="5" bestFit="1" customWidth="1"/>
    <col min="5" max="5" width="9" style="5"/>
    <col min="6" max="6" width="12.44140625" style="5" bestFit="1" customWidth="1"/>
    <col min="7" max="7" width="12.21875" style="5" bestFit="1" customWidth="1"/>
    <col min="8" max="8" width="13.44140625" style="5" bestFit="1" customWidth="1"/>
    <col min="9" max="10" width="13" style="5" bestFit="1" customWidth="1"/>
    <col min="11" max="11" width="10.6640625" style="5" bestFit="1" customWidth="1"/>
    <col min="12" max="12" width="9" style="5"/>
    <col min="13" max="13" width="10.109375" style="5" bestFit="1" customWidth="1"/>
    <col min="14" max="15" width="9" style="5"/>
    <col min="16" max="16" width="20" style="5" bestFit="1" customWidth="1"/>
    <col min="17" max="17" width="9.44140625" style="5" bestFit="1" customWidth="1"/>
    <col min="18" max="16384" width="9" style="5"/>
  </cols>
  <sheetData>
    <row r="1" spans="1:24">
      <c r="A1" s="34" t="s">
        <v>349</v>
      </c>
    </row>
    <row r="2" spans="1:24" ht="16.2">
      <c r="A2" s="5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5" t="s">
        <v>1</v>
      </c>
      <c r="M2" s="6" t="s">
        <v>786</v>
      </c>
      <c r="N2" s="5" t="s">
        <v>0</v>
      </c>
      <c r="O2" s="5" t="s">
        <v>57</v>
      </c>
      <c r="P2" s="6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5" t="s">
        <v>75</v>
      </c>
      <c r="B3" s="5">
        <v>39.781999999999996</v>
      </c>
      <c r="C3" s="5">
        <v>13.361000000000001</v>
      </c>
      <c r="D3" s="5">
        <v>46.201999999999998</v>
      </c>
      <c r="E3" s="5">
        <v>0.129</v>
      </c>
      <c r="F3" s="5">
        <v>2.7E-2</v>
      </c>
      <c r="G3" s="5">
        <v>2.1999999999999999E-2</v>
      </c>
      <c r="H3" s="5">
        <v>0.23400000000000001</v>
      </c>
      <c r="I3" s="5">
        <v>4.7E-2</v>
      </c>
      <c r="J3" s="5">
        <v>0.29799999999999999</v>
      </c>
      <c r="K3" s="5">
        <v>1.7999999999999999E-2</v>
      </c>
      <c r="L3" s="6">
        <f>SUM(B3:K3)</f>
        <v>100.12</v>
      </c>
      <c r="M3" s="5">
        <v>86.037595827553602</v>
      </c>
      <c r="N3" s="38">
        <f t="shared" ref="N3:N20" si="0">E3*10000/74.41*58.71</f>
        <v>1017.8188415535546</v>
      </c>
      <c r="O3" s="38">
        <f t="shared" ref="O3:O20" si="1">H3*10000/70.94*54.94</f>
        <v>1812.2300535663942</v>
      </c>
      <c r="P3" s="38">
        <v>0</v>
      </c>
      <c r="Q3" s="38">
        <f>10000*28.08*B3/(60.08)</f>
        <v>185931.85086551265</v>
      </c>
      <c r="R3" s="38">
        <f>2*26.98*10000*K3/101.96</f>
        <v>95.260886622204779</v>
      </c>
      <c r="S3" s="38">
        <f>2*51.996*10000*F3/151.99</f>
        <v>184.73478518323572</v>
      </c>
      <c r="T3" s="38">
        <f>55.84*10000*C3/71.84</f>
        <v>103852.76169265034</v>
      </c>
      <c r="U3" s="38">
        <f>54.94*10000*H3/70.94</f>
        <v>1812.2300535663942</v>
      </c>
      <c r="V3" s="38">
        <f>24.3*10000*D3/40.3</f>
        <v>278587.74193548388</v>
      </c>
      <c r="W3" s="38">
        <f>40.078*10000*J3/56.078</f>
        <v>2129.755697421449</v>
      </c>
      <c r="X3" s="38">
        <f>58.69*10000*E3/74.69</f>
        <v>1013.6577855134557</v>
      </c>
    </row>
    <row r="4" spans="1:24">
      <c r="A4" s="5" t="s">
        <v>74</v>
      </c>
      <c r="B4" s="5">
        <v>40.005000000000003</v>
      </c>
      <c r="C4" s="5">
        <v>13.375999999999999</v>
      </c>
      <c r="D4" s="5">
        <v>46.213000000000001</v>
      </c>
      <c r="E4" s="5">
        <v>0.127</v>
      </c>
      <c r="F4" s="5">
        <v>2.7E-2</v>
      </c>
      <c r="G4" s="5">
        <v>1.7000000000000001E-2</v>
      </c>
      <c r="H4" s="5">
        <v>0.23699999999999999</v>
      </c>
      <c r="I4" s="5">
        <v>4.2999999999999997E-2</v>
      </c>
      <c r="J4" s="5">
        <v>0.29399999999999998</v>
      </c>
      <c r="K4" s="5">
        <v>2.1999999999999999E-2</v>
      </c>
      <c r="L4" s="6">
        <f t="shared" ref="L4:L20" si="2">SUM(B4:K4)</f>
        <v>100.36099999999999</v>
      </c>
      <c r="M4" s="5">
        <v>86.026973216224761</v>
      </c>
      <c r="N4" s="38">
        <f t="shared" si="0"/>
        <v>1002.0387044752049</v>
      </c>
      <c r="O4" s="38">
        <f t="shared" si="1"/>
        <v>1835.4637722018608</v>
      </c>
      <c r="P4" s="38">
        <v>10</v>
      </c>
      <c r="Q4" s="38">
        <f t="shared" ref="Q4:Q20" si="3">10000*28.08*B4/(60.08)</f>
        <v>186974.10119840215</v>
      </c>
      <c r="R4" s="38">
        <f t="shared" ref="R4:R20" si="4">2*26.98*10000*K4/101.96</f>
        <v>116.4299725382503</v>
      </c>
      <c r="S4" s="38">
        <f t="shared" ref="S4:S20" si="5">2*51.996*10000*F4/151.99</f>
        <v>184.73478518323572</v>
      </c>
      <c r="T4" s="38">
        <f t="shared" ref="T4:T20" si="6">55.84*10000*C4/71.84</f>
        <v>103969.35412026725</v>
      </c>
      <c r="U4" s="38">
        <f t="shared" ref="U4:U20" si="7">54.94*10000*H4/70.94</f>
        <v>1835.4637722018606</v>
      </c>
      <c r="V4" s="38">
        <f t="shared" ref="V4:V20" si="8">24.3*10000*D4/40.3</f>
        <v>278654.0694789082</v>
      </c>
      <c r="W4" s="38">
        <f t="shared" ref="W4:W20" si="9">40.078*10000*J4/56.078</f>
        <v>2101.1683726238452</v>
      </c>
      <c r="X4" s="38">
        <f t="shared" ref="X4:X20" si="10">58.69*10000*E4/74.69</f>
        <v>997.94216093185173</v>
      </c>
    </row>
    <row r="5" spans="1:24">
      <c r="A5" s="5" t="s">
        <v>73</v>
      </c>
      <c r="B5" s="5">
        <v>40.1</v>
      </c>
      <c r="C5" s="5">
        <v>13.170999999999999</v>
      </c>
      <c r="D5" s="5">
        <v>46.412999999999997</v>
      </c>
      <c r="E5" s="5">
        <v>0.13400000000000001</v>
      </c>
      <c r="F5" s="5">
        <v>2.4E-2</v>
      </c>
      <c r="G5" s="5">
        <v>2.1000000000000001E-2</v>
      </c>
      <c r="H5" s="5">
        <v>0.23699999999999999</v>
      </c>
      <c r="I5" s="5">
        <v>4.8000000000000001E-2</v>
      </c>
      <c r="J5" s="5">
        <v>0.28000000000000003</v>
      </c>
      <c r="K5" s="5">
        <v>1.4999999999999999E-2</v>
      </c>
      <c r="L5" s="6">
        <f t="shared" si="2"/>
        <v>100.443</v>
      </c>
      <c r="M5" s="5">
        <v>86.262849401889056</v>
      </c>
      <c r="N5" s="38">
        <f t="shared" si="0"/>
        <v>1057.2691842494289</v>
      </c>
      <c r="O5" s="38">
        <f t="shared" si="1"/>
        <v>1835.4637722018608</v>
      </c>
      <c r="P5" s="38">
        <v>20</v>
      </c>
      <c r="Q5" s="38">
        <f t="shared" si="3"/>
        <v>187418.10918774968</v>
      </c>
      <c r="R5" s="38">
        <f t="shared" si="4"/>
        <v>79.384072185170666</v>
      </c>
      <c r="S5" s="38">
        <f t="shared" si="5"/>
        <v>164.20869794065399</v>
      </c>
      <c r="T5" s="38">
        <f t="shared" si="6"/>
        <v>102375.92427616926</v>
      </c>
      <c r="U5" s="38">
        <f t="shared" si="7"/>
        <v>1835.4637722018606</v>
      </c>
      <c r="V5" s="38">
        <f t="shared" si="8"/>
        <v>279860.02481389581</v>
      </c>
      <c r="W5" s="38">
        <f t="shared" si="9"/>
        <v>2001.112735832234</v>
      </c>
      <c r="X5" s="38">
        <f t="shared" si="10"/>
        <v>1052.9468469674657</v>
      </c>
    </row>
    <row r="6" spans="1:24">
      <c r="A6" s="5" t="s">
        <v>72</v>
      </c>
      <c r="B6" s="5">
        <v>39.850999999999999</v>
      </c>
      <c r="C6" s="5">
        <v>12.956</v>
      </c>
      <c r="D6" s="5">
        <v>46.445999999999998</v>
      </c>
      <c r="E6" s="5">
        <v>0.126</v>
      </c>
      <c r="F6" s="5">
        <v>2.5999999999999999E-2</v>
      </c>
      <c r="G6" s="5">
        <v>0</v>
      </c>
      <c r="H6" s="5">
        <v>0.23499999999999999</v>
      </c>
      <c r="I6" s="5">
        <v>4.3999999999999997E-2</v>
      </c>
      <c r="J6" s="5">
        <v>0.28999999999999998</v>
      </c>
      <c r="K6" s="5">
        <v>0.02</v>
      </c>
      <c r="L6" s="6">
        <f t="shared" si="2"/>
        <v>99.994</v>
      </c>
      <c r="M6" s="5">
        <v>86.465041547975432</v>
      </c>
      <c r="N6" s="38">
        <f t="shared" si="0"/>
        <v>994.14863593603013</v>
      </c>
      <c r="O6" s="38">
        <f t="shared" si="1"/>
        <v>1819.9746264448829</v>
      </c>
      <c r="P6" s="38">
        <v>30</v>
      </c>
      <c r="Q6" s="38">
        <f t="shared" si="3"/>
        <v>186254.34087882822</v>
      </c>
      <c r="R6" s="38">
        <f t="shared" si="4"/>
        <v>105.84542958022755</v>
      </c>
      <c r="S6" s="38">
        <f t="shared" si="5"/>
        <v>177.89275610237513</v>
      </c>
      <c r="T6" s="38">
        <f t="shared" si="6"/>
        <v>100704.76614699331</v>
      </c>
      <c r="U6" s="38">
        <f t="shared" si="7"/>
        <v>1819.9746264448829</v>
      </c>
      <c r="V6" s="38">
        <f t="shared" si="8"/>
        <v>280059.00744416873</v>
      </c>
      <c r="W6" s="38">
        <f t="shared" si="9"/>
        <v>2072.581047826242</v>
      </c>
      <c r="X6" s="38">
        <f t="shared" si="10"/>
        <v>990.08434864104959</v>
      </c>
    </row>
    <row r="7" spans="1:24">
      <c r="A7" s="5" t="s">
        <v>71</v>
      </c>
      <c r="B7" s="5">
        <v>40.057000000000002</v>
      </c>
      <c r="C7" s="5">
        <v>12.571999999999999</v>
      </c>
      <c r="D7" s="5">
        <v>46.750999999999998</v>
      </c>
      <c r="E7" s="5">
        <v>0.13100000000000001</v>
      </c>
      <c r="F7" s="5">
        <v>2.5000000000000001E-2</v>
      </c>
      <c r="G7" s="5">
        <v>8.0000000000000002E-3</v>
      </c>
      <c r="H7" s="5">
        <v>0.22700000000000001</v>
      </c>
      <c r="I7" s="5">
        <v>4.4999999999999998E-2</v>
      </c>
      <c r="J7" s="5">
        <v>0.28000000000000003</v>
      </c>
      <c r="K7" s="5">
        <v>0.02</v>
      </c>
      <c r="L7" s="6">
        <f t="shared" si="2"/>
        <v>100.116</v>
      </c>
      <c r="M7" s="5">
        <v>86.888050403408087</v>
      </c>
      <c r="N7" s="38">
        <f t="shared" si="0"/>
        <v>1033.5989786319044</v>
      </c>
      <c r="O7" s="38">
        <f t="shared" si="1"/>
        <v>1758.018043416972</v>
      </c>
      <c r="P7" s="38">
        <v>40</v>
      </c>
      <c r="Q7" s="38">
        <f t="shared" si="3"/>
        <v>187217.13715046606</v>
      </c>
      <c r="R7" s="38">
        <f t="shared" si="4"/>
        <v>105.84542958022755</v>
      </c>
      <c r="S7" s="38">
        <f t="shared" si="5"/>
        <v>171.05072702151458</v>
      </c>
      <c r="T7" s="38">
        <f t="shared" si="6"/>
        <v>97720</v>
      </c>
      <c r="U7" s="38">
        <f t="shared" si="7"/>
        <v>1758.0180434169722</v>
      </c>
      <c r="V7" s="38">
        <f t="shared" si="8"/>
        <v>281898.08933002484</v>
      </c>
      <c r="W7" s="38">
        <f t="shared" si="9"/>
        <v>2001.112735832234</v>
      </c>
      <c r="X7" s="38">
        <f t="shared" si="10"/>
        <v>1029.3734100950596</v>
      </c>
    </row>
    <row r="8" spans="1:24">
      <c r="A8" s="5" t="s">
        <v>70</v>
      </c>
      <c r="B8" s="5">
        <v>40.238999999999997</v>
      </c>
      <c r="C8" s="5">
        <v>12.351000000000001</v>
      </c>
      <c r="D8" s="5">
        <v>47.243000000000002</v>
      </c>
      <c r="E8" s="5">
        <v>0.13600000000000001</v>
      </c>
      <c r="F8" s="5">
        <v>2.3E-2</v>
      </c>
      <c r="G8" s="5">
        <v>1.9E-2</v>
      </c>
      <c r="H8" s="5">
        <v>0.23</v>
      </c>
      <c r="I8" s="5">
        <v>4.2999999999999997E-2</v>
      </c>
      <c r="J8" s="5">
        <v>0.26900000000000002</v>
      </c>
      <c r="K8" s="5">
        <v>1.9E-2</v>
      </c>
      <c r="L8" s="6">
        <f t="shared" si="2"/>
        <v>100.57200000000002</v>
      </c>
      <c r="M8" s="5">
        <v>87.206040469814084</v>
      </c>
      <c r="N8" s="38">
        <f t="shared" si="0"/>
        <v>1073.0493213277787</v>
      </c>
      <c r="O8" s="38">
        <f t="shared" si="1"/>
        <v>1781.2517620524388</v>
      </c>
      <c r="P8" s="38">
        <v>50</v>
      </c>
      <c r="Q8" s="38">
        <f t="shared" si="3"/>
        <v>188067.76298268975</v>
      </c>
      <c r="R8" s="38">
        <f t="shared" si="4"/>
        <v>100.55315810121617</v>
      </c>
      <c r="S8" s="38">
        <f t="shared" si="5"/>
        <v>157.36666885979341</v>
      </c>
      <c r="T8" s="38">
        <f t="shared" si="6"/>
        <v>96002.20489977728</v>
      </c>
      <c r="U8" s="38">
        <f t="shared" si="7"/>
        <v>1781.2517620524388</v>
      </c>
      <c r="V8" s="38">
        <f t="shared" si="8"/>
        <v>284864.73945409432</v>
      </c>
      <c r="W8" s="38">
        <f t="shared" si="9"/>
        <v>1922.4975926388247</v>
      </c>
      <c r="X8" s="38">
        <f t="shared" si="10"/>
        <v>1068.6624715490696</v>
      </c>
    </row>
    <row r="9" spans="1:24">
      <c r="A9" s="5" t="s">
        <v>69</v>
      </c>
      <c r="B9" s="5">
        <v>39.978000000000002</v>
      </c>
      <c r="C9" s="5">
        <v>12.073</v>
      </c>
      <c r="D9" s="5">
        <v>46.207000000000001</v>
      </c>
      <c r="E9" s="5">
        <v>0.14499999999999999</v>
      </c>
      <c r="F9" s="5">
        <v>2.4E-2</v>
      </c>
      <c r="G9" s="5">
        <v>1.2E-2</v>
      </c>
      <c r="H9" s="5">
        <v>0.22500000000000001</v>
      </c>
      <c r="I9" s="5">
        <v>4.2999999999999997E-2</v>
      </c>
      <c r="J9" s="5">
        <v>0.25900000000000001</v>
      </c>
      <c r="K9" s="5">
        <v>3.0000000000000001E-3</v>
      </c>
      <c r="L9" s="6">
        <f t="shared" si="2"/>
        <v>98.969000000000008</v>
      </c>
      <c r="M9" s="5">
        <v>87.212647189386288</v>
      </c>
      <c r="N9" s="38">
        <f t="shared" si="0"/>
        <v>1144.0599381803522</v>
      </c>
      <c r="O9" s="38">
        <f t="shared" si="1"/>
        <v>1742.5288976599943</v>
      </c>
      <c r="P9" s="38">
        <v>60</v>
      </c>
      <c r="Q9" s="38">
        <f t="shared" si="3"/>
        <v>186847.90945406127</v>
      </c>
      <c r="R9" s="38">
        <f t="shared" si="4"/>
        <v>15.876814437034131</v>
      </c>
      <c r="S9" s="38">
        <f t="shared" si="5"/>
        <v>164.20869794065399</v>
      </c>
      <c r="T9" s="38">
        <f t="shared" si="6"/>
        <v>93841.358574610247</v>
      </c>
      <c r="U9" s="38">
        <f t="shared" si="7"/>
        <v>1742.5288976599945</v>
      </c>
      <c r="V9" s="38">
        <f t="shared" si="8"/>
        <v>278617.89081885858</v>
      </c>
      <c r="W9" s="38">
        <f t="shared" si="9"/>
        <v>1851.0292806448165</v>
      </c>
      <c r="X9" s="38">
        <f t="shared" si="10"/>
        <v>1139.3827821662874</v>
      </c>
    </row>
    <row r="10" spans="1:24">
      <c r="A10" s="5" t="s">
        <v>68</v>
      </c>
      <c r="B10" s="5">
        <v>40.350999999999999</v>
      </c>
      <c r="C10" s="5">
        <v>11.651999999999999</v>
      </c>
      <c r="D10" s="5">
        <v>47.136000000000003</v>
      </c>
      <c r="E10" s="5">
        <v>0.13700000000000001</v>
      </c>
      <c r="F10" s="5">
        <v>3.1E-2</v>
      </c>
      <c r="G10" s="5">
        <v>2.1999999999999999E-2</v>
      </c>
      <c r="H10" s="5">
        <v>0.22500000000000001</v>
      </c>
      <c r="I10" s="5">
        <v>4.5999999999999999E-2</v>
      </c>
      <c r="J10" s="5">
        <v>0.26300000000000001</v>
      </c>
      <c r="K10" s="5">
        <v>0.02</v>
      </c>
      <c r="L10" s="6">
        <f t="shared" si="2"/>
        <v>99.883000000000024</v>
      </c>
      <c r="M10" s="5">
        <v>87.817841148316788</v>
      </c>
      <c r="N10" s="38">
        <f t="shared" si="0"/>
        <v>1080.9393898669534</v>
      </c>
      <c r="O10" s="38">
        <f t="shared" si="1"/>
        <v>1742.5288976599943</v>
      </c>
      <c r="P10" s="38">
        <v>70</v>
      </c>
      <c r="Q10" s="38">
        <f t="shared" si="3"/>
        <v>188591.22503328894</v>
      </c>
      <c r="R10" s="38">
        <f t="shared" si="4"/>
        <v>105.84542958022755</v>
      </c>
      <c r="S10" s="38">
        <f t="shared" si="5"/>
        <v>212.10290150667805</v>
      </c>
      <c r="T10" s="38">
        <f t="shared" si="6"/>
        <v>90568.997772828501</v>
      </c>
      <c r="U10" s="38">
        <f t="shared" si="7"/>
        <v>1742.5288976599945</v>
      </c>
      <c r="V10" s="38">
        <f t="shared" si="8"/>
        <v>284219.55334987596</v>
      </c>
      <c r="W10" s="38">
        <f t="shared" si="9"/>
        <v>1879.6166054424195</v>
      </c>
      <c r="X10" s="38">
        <f t="shared" si="10"/>
        <v>1076.5202838398716</v>
      </c>
    </row>
    <row r="11" spans="1:24">
      <c r="A11" s="5" t="s">
        <v>67</v>
      </c>
      <c r="B11" s="5">
        <v>40.32</v>
      </c>
      <c r="C11" s="5">
        <v>11.401999999999999</v>
      </c>
      <c r="D11" s="5">
        <v>47.718000000000004</v>
      </c>
      <c r="E11" s="5">
        <v>0.161</v>
      </c>
      <c r="F11" s="5">
        <v>2.5999999999999999E-2</v>
      </c>
      <c r="G11" s="5">
        <v>3.3000000000000002E-2</v>
      </c>
      <c r="H11" s="5">
        <v>0.218</v>
      </c>
      <c r="I11" s="5">
        <v>4.4999999999999998E-2</v>
      </c>
      <c r="J11" s="5">
        <v>0.25700000000000001</v>
      </c>
      <c r="K11" s="5">
        <v>0.02</v>
      </c>
      <c r="L11" s="6">
        <f t="shared" si="2"/>
        <v>100.2</v>
      </c>
      <c r="M11" s="5">
        <v>88.176515473497815</v>
      </c>
      <c r="N11" s="38">
        <f t="shared" si="0"/>
        <v>1270.3010348071498</v>
      </c>
      <c r="O11" s="38">
        <f t="shared" si="1"/>
        <v>1688.3168875105723</v>
      </c>
      <c r="P11" s="38">
        <v>80</v>
      </c>
      <c r="Q11" s="38">
        <f t="shared" si="3"/>
        <v>188446.3382157124</v>
      </c>
      <c r="R11" s="38">
        <f t="shared" si="4"/>
        <v>105.84542958022755</v>
      </c>
      <c r="S11" s="38">
        <f t="shared" si="5"/>
        <v>177.89275610237513</v>
      </c>
      <c r="T11" s="38">
        <f t="shared" si="6"/>
        <v>88625.790645879722</v>
      </c>
      <c r="U11" s="38">
        <f t="shared" si="7"/>
        <v>1688.3168875105723</v>
      </c>
      <c r="V11" s="38">
        <f t="shared" si="8"/>
        <v>287728.88337468985</v>
      </c>
      <c r="W11" s="38">
        <f t="shared" si="9"/>
        <v>1836.7356182460148</v>
      </c>
      <c r="X11" s="38">
        <f t="shared" si="10"/>
        <v>1265.1077788191192</v>
      </c>
    </row>
    <row r="12" spans="1:24">
      <c r="A12" s="5" t="s">
        <v>66</v>
      </c>
      <c r="B12" s="5">
        <v>40.598999999999997</v>
      </c>
      <c r="C12" s="5">
        <v>11.01</v>
      </c>
      <c r="D12" s="5">
        <v>47.985999999999997</v>
      </c>
      <c r="E12" s="5">
        <v>0.17100000000000001</v>
      </c>
      <c r="F12" s="5">
        <v>2.7E-2</v>
      </c>
      <c r="G12" s="5">
        <v>1.9E-2</v>
      </c>
      <c r="H12" s="5">
        <v>0.20899999999999999</v>
      </c>
      <c r="I12" s="5">
        <v>0.04</v>
      </c>
      <c r="J12" s="5">
        <v>0.251</v>
      </c>
      <c r="K12" s="5">
        <v>0.02</v>
      </c>
      <c r="L12" s="6">
        <f t="shared" si="2"/>
        <v>100.33200000000002</v>
      </c>
      <c r="M12" s="5">
        <v>88.593128282981908</v>
      </c>
      <c r="N12" s="38">
        <f t="shared" si="0"/>
        <v>1349.2017201988983</v>
      </c>
      <c r="O12" s="38">
        <f t="shared" si="1"/>
        <v>1618.6157316041724</v>
      </c>
      <c r="P12" s="38">
        <v>90</v>
      </c>
      <c r="Q12" s="38">
        <f t="shared" si="3"/>
        <v>189750.31957390145</v>
      </c>
      <c r="R12" s="38">
        <f t="shared" si="4"/>
        <v>105.84542958022755</v>
      </c>
      <c r="S12" s="38">
        <f t="shared" si="5"/>
        <v>184.73478518323572</v>
      </c>
      <c r="T12" s="38">
        <f t="shared" si="6"/>
        <v>85578.84187082405</v>
      </c>
      <c r="U12" s="38">
        <f t="shared" si="7"/>
        <v>1618.6157316041724</v>
      </c>
      <c r="V12" s="38">
        <f t="shared" si="8"/>
        <v>289344.86352357321</v>
      </c>
      <c r="W12" s="38">
        <f t="shared" si="9"/>
        <v>1793.8546310496097</v>
      </c>
      <c r="X12" s="38">
        <f t="shared" si="10"/>
        <v>1343.685901727139</v>
      </c>
    </row>
    <row r="13" spans="1:24">
      <c r="A13" s="5" t="s">
        <v>65</v>
      </c>
      <c r="B13" s="5">
        <v>40.694000000000003</v>
      </c>
      <c r="C13" s="5">
        <v>10.695</v>
      </c>
      <c r="D13" s="5">
        <v>48.551000000000002</v>
      </c>
      <c r="E13" s="5">
        <v>0.182</v>
      </c>
      <c r="F13" s="5">
        <v>3.1E-2</v>
      </c>
      <c r="G13" s="5">
        <v>7.0000000000000001E-3</v>
      </c>
      <c r="H13" s="5">
        <v>0.19700000000000001</v>
      </c>
      <c r="I13" s="5">
        <v>4.2000000000000003E-2</v>
      </c>
      <c r="J13" s="5">
        <v>0.23899999999999999</v>
      </c>
      <c r="K13" s="5">
        <v>2.1000000000000001E-2</v>
      </c>
      <c r="L13" s="6">
        <f t="shared" si="2"/>
        <v>100.65900000000002</v>
      </c>
      <c r="M13" s="5">
        <v>88.998338929869789</v>
      </c>
      <c r="N13" s="38">
        <f t="shared" si="0"/>
        <v>1435.9924741298212</v>
      </c>
      <c r="O13" s="38">
        <f t="shared" si="1"/>
        <v>1525.6808570623061</v>
      </c>
      <c r="P13" s="38">
        <v>100</v>
      </c>
      <c r="Q13" s="38">
        <f t="shared" si="3"/>
        <v>190194.32756324901</v>
      </c>
      <c r="R13" s="38">
        <f t="shared" si="4"/>
        <v>111.13770105923892</v>
      </c>
      <c r="S13" s="38">
        <f t="shared" si="5"/>
        <v>212.10290150667805</v>
      </c>
      <c r="T13" s="38">
        <f t="shared" si="6"/>
        <v>83130.400890868594</v>
      </c>
      <c r="U13" s="38">
        <f t="shared" si="7"/>
        <v>1525.6808570623064</v>
      </c>
      <c r="V13" s="38">
        <f t="shared" si="8"/>
        <v>292751.6873449132</v>
      </c>
      <c r="W13" s="38">
        <f t="shared" si="9"/>
        <v>1708.0926566567996</v>
      </c>
      <c r="X13" s="38">
        <f t="shared" si="10"/>
        <v>1430.1218369259607</v>
      </c>
    </row>
    <row r="14" spans="1:24">
      <c r="A14" s="5" t="s">
        <v>64</v>
      </c>
      <c r="B14" s="5">
        <v>40.588999999999999</v>
      </c>
      <c r="C14" s="5">
        <v>10.086</v>
      </c>
      <c r="D14" s="5">
        <v>48.584000000000003</v>
      </c>
      <c r="E14" s="5">
        <v>0.17899999999999999</v>
      </c>
      <c r="F14" s="5">
        <v>2.8000000000000001E-2</v>
      </c>
      <c r="G14" s="5">
        <v>0</v>
      </c>
      <c r="H14" s="5">
        <v>0.191</v>
      </c>
      <c r="I14" s="5">
        <v>4.1000000000000002E-2</v>
      </c>
      <c r="J14" s="5">
        <v>0.22900000000000001</v>
      </c>
      <c r="K14" s="5">
        <v>1.7000000000000001E-2</v>
      </c>
      <c r="L14" s="6">
        <f t="shared" si="2"/>
        <v>99.944000000000003</v>
      </c>
      <c r="M14" s="5">
        <v>89.565746221677387</v>
      </c>
      <c r="N14" s="38">
        <f t="shared" si="0"/>
        <v>1412.3222685122969</v>
      </c>
      <c r="O14" s="38">
        <f t="shared" si="1"/>
        <v>1479.2134197913729</v>
      </c>
      <c r="P14" s="38">
        <v>110</v>
      </c>
      <c r="Q14" s="38">
        <f t="shared" si="3"/>
        <v>189703.58189081223</v>
      </c>
      <c r="R14" s="38">
        <f t="shared" si="4"/>
        <v>89.968615143193418</v>
      </c>
      <c r="S14" s="38">
        <f t="shared" si="5"/>
        <v>191.57681426409633</v>
      </c>
      <c r="T14" s="38">
        <f t="shared" si="6"/>
        <v>78396.748329621376</v>
      </c>
      <c r="U14" s="38">
        <f t="shared" si="7"/>
        <v>1479.2134197913731</v>
      </c>
      <c r="V14" s="38">
        <f t="shared" si="8"/>
        <v>292950.66997518612</v>
      </c>
      <c r="W14" s="38">
        <f t="shared" si="9"/>
        <v>1636.6243446627911</v>
      </c>
      <c r="X14" s="38">
        <f t="shared" si="10"/>
        <v>1406.5484000535546</v>
      </c>
    </row>
    <row r="15" spans="1:24">
      <c r="A15" s="5" t="s">
        <v>63</v>
      </c>
      <c r="B15" s="5">
        <v>40.579000000000001</v>
      </c>
      <c r="C15" s="5">
        <v>10.015000000000001</v>
      </c>
      <c r="D15" s="5">
        <v>48.789000000000001</v>
      </c>
      <c r="E15" s="5">
        <v>0.22</v>
      </c>
      <c r="F15" s="5">
        <v>0.03</v>
      </c>
      <c r="G15" s="5">
        <v>1E-3</v>
      </c>
      <c r="H15" s="5">
        <v>0.182</v>
      </c>
      <c r="I15" s="5">
        <v>3.2000000000000001E-2</v>
      </c>
      <c r="J15" s="5">
        <v>0.217</v>
      </c>
      <c r="K15" s="5">
        <v>1.9E-2</v>
      </c>
      <c r="L15" s="6">
        <f t="shared" si="2"/>
        <v>100.08400000000002</v>
      </c>
      <c r="M15" s="5">
        <v>89.670647602408152</v>
      </c>
      <c r="N15" s="38">
        <f t="shared" si="0"/>
        <v>1735.8150786184653</v>
      </c>
      <c r="O15" s="38">
        <f t="shared" si="1"/>
        <v>1409.5122638849732</v>
      </c>
      <c r="P15" s="38">
        <v>120</v>
      </c>
      <c r="Q15" s="38">
        <f t="shared" si="3"/>
        <v>189656.84420772304</v>
      </c>
      <c r="R15" s="38">
        <f t="shared" si="4"/>
        <v>100.55315810121617</v>
      </c>
      <c r="S15" s="38">
        <f t="shared" si="5"/>
        <v>205.26087242581747</v>
      </c>
      <c r="T15" s="38">
        <f t="shared" si="6"/>
        <v>77844.877505567929</v>
      </c>
      <c r="U15" s="38">
        <f t="shared" si="7"/>
        <v>1409.5122638849732</v>
      </c>
      <c r="V15" s="38">
        <f t="shared" si="8"/>
        <v>294186.77419354842</v>
      </c>
      <c r="W15" s="38">
        <f t="shared" si="9"/>
        <v>1550.8623702699813</v>
      </c>
      <c r="X15" s="38">
        <f t="shared" si="10"/>
        <v>1728.718703976436</v>
      </c>
    </row>
    <row r="16" spans="1:24">
      <c r="A16" s="5" t="s">
        <v>62</v>
      </c>
      <c r="B16" s="5">
        <v>40.634999999999998</v>
      </c>
      <c r="C16" s="5">
        <v>9.7759999999999998</v>
      </c>
      <c r="D16" s="5">
        <v>49.165999999999997</v>
      </c>
      <c r="E16" s="5">
        <v>0.23499999999999999</v>
      </c>
      <c r="F16" s="5">
        <v>3.9E-2</v>
      </c>
      <c r="G16" s="5">
        <v>0</v>
      </c>
      <c r="H16" s="5">
        <v>0.17299999999999999</v>
      </c>
      <c r="I16" s="5">
        <v>3.5999999999999997E-2</v>
      </c>
      <c r="J16" s="5">
        <v>0.214</v>
      </c>
      <c r="K16" s="5">
        <v>2.1000000000000001E-2</v>
      </c>
      <c r="L16" s="6">
        <f t="shared" si="2"/>
        <v>100.295</v>
      </c>
      <c r="M16" s="5">
        <v>89.961958878403692</v>
      </c>
      <c r="N16" s="38">
        <f t="shared" si="0"/>
        <v>1854.1661067060879</v>
      </c>
      <c r="O16" s="38">
        <f t="shared" si="1"/>
        <v>1339.8111079785733</v>
      </c>
      <c r="P16" s="38">
        <v>130</v>
      </c>
      <c r="Q16" s="38">
        <f t="shared" si="3"/>
        <v>189918.57523302265</v>
      </c>
      <c r="R16" s="38">
        <f t="shared" si="4"/>
        <v>111.13770105923892</v>
      </c>
      <c r="S16" s="38">
        <f t="shared" si="5"/>
        <v>266.83913415356272</v>
      </c>
      <c r="T16" s="38">
        <f t="shared" si="6"/>
        <v>75987.171492204885</v>
      </c>
      <c r="U16" s="38">
        <f t="shared" si="7"/>
        <v>1339.8111079785735</v>
      </c>
      <c r="V16" s="38">
        <f t="shared" si="8"/>
        <v>296460</v>
      </c>
      <c r="W16" s="38">
        <f t="shared" si="9"/>
        <v>1529.4218766717788</v>
      </c>
      <c r="X16" s="38">
        <f t="shared" si="10"/>
        <v>1846.5858883384658</v>
      </c>
    </row>
    <row r="17" spans="1:24">
      <c r="A17" s="5" t="s">
        <v>61</v>
      </c>
      <c r="B17" s="5">
        <v>40.970999999999997</v>
      </c>
      <c r="C17" s="5">
        <v>9.6470000000000002</v>
      </c>
      <c r="D17" s="5">
        <v>49.652999999999999</v>
      </c>
      <c r="E17" s="5">
        <v>0.25</v>
      </c>
      <c r="F17" s="5">
        <v>4.7E-2</v>
      </c>
      <c r="G17" s="5">
        <v>0</v>
      </c>
      <c r="H17" s="5">
        <v>0.17299999999999999</v>
      </c>
      <c r="I17" s="5">
        <v>3.9E-2</v>
      </c>
      <c r="J17" s="5">
        <v>0.20699999999999999</v>
      </c>
      <c r="K17" s="5">
        <v>2.8000000000000001E-2</v>
      </c>
      <c r="L17" s="6">
        <f t="shared" si="2"/>
        <v>101.01499999999999</v>
      </c>
      <c r="M17" s="5">
        <v>90.168998096766529</v>
      </c>
      <c r="N17" s="38">
        <f t="shared" si="0"/>
        <v>1972.5171347937105</v>
      </c>
      <c r="O17" s="38">
        <f t="shared" si="1"/>
        <v>1339.8111079785733</v>
      </c>
      <c r="P17" s="38">
        <v>140</v>
      </c>
      <c r="Q17" s="38">
        <f t="shared" si="3"/>
        <v>191488.96138482023</v>
      </c>
      <c r="R17" s="38">
        <f t="shared" si="4"/>
        <v>148.18360141231858</v>
      </c>
      <c r="S17" s="38">
        <f t="shared" si="5"/>
        <v>321.57536680044734</v>
      </c>
      <c r="T17" s="38">
        <f t="shared" si="6"/>
        <v>74984.476614699321</v>
      </c>
      <c r="U17" s="38">
        <f t="shared" si="7"/>
        <v>1339.8111079785735</v>
      </c>
      <c r="V17" s="38">
        <f t="shared" si="8"/>
        <v>299396.50124069484</v>
      </c>
      <c r="W17" s="38">
        <f t="shared" si="9"/>
        <v>1479.3940582759728</v>
      </c>
      <c r="X17" s="38">
        <f t="shared" si="10"/>
        <v>1964.4530727004953</v>
      </c>
    </row>
    <row r="18" spans="1:24">
      <c r="A18" s="5" t="s">
        <v>60</v>
      </c>
      <c r="B18" s="5">
        <v>40.704000000000001</v>
      </c>
      <c r="C18" s="5">
        <v>9.4160000000000004</v>
      </c>
      <c r="D18" s="5">
        <v>49.494999999999997</v>
      </c>
      <c r="E18" s="5">
        <v>0.248</v>
      </c>
      <c r="F18" s="5">
        <v>4.3999999999999997E-2</v>
      </c>
      <c r="G18" s="5">
        <v>7.0000000000000001E-3</v>
      </c>
      <c r="H18" s="5">
        <v>0.16700000000000001</v>
      </c>
      <c r="I18" s="5">
        <v>3.4000000000000002E-2</v>
      </c>
      <c r="J18" s="5">
        <v>0.214</v>
      </c>
      <c r="K18" s="5">
        <v>1.7999999999999999E-2</v>
      </c>
      <c r="L18" s="6">
        <f t="shared" si="2"/>
        <v>100.34700000000002</v>
      </c>
      <c r="M18" s="5">
        <v>90.354020102300822</v>
      </c>
      <c r="N18" s="38">
        <f t="shared" si="0"/>
        <v>1956.7369977153608</v>
      </c>
      <c r="O18" s="38">
        <f t="shared" si="1"/>
        <v>1293.3436707076403</v>
      </c>
      <c r="P18" s="38">
        <v>150</v>
      </c>
      <c r="Q18" s="38">
        <f t="shared" si="3"/>
        <v>190241.0652463382</v>
      </c>
      <c r="R18" s="38">
        <f t="shared" si="4"/>
        <v>95.260886622204779</v>
      </c>
      <c r="S18" s="38">
        <f t="shared" si="5"/>
        <v>301.04927955786559</v>
      </c>
      <c r="T18" s="38">
        <f t="shared" si="6"/>
        <v>73188.95322939867</v>
      </c>
      <c r="U18" s="38">
        <f t="shared" si="7"/>
        <v>1293.3436707076403</v>
      </c>
      <c r="V18" s="38">
        <f t="shared" si="8"/>
        <v>298443.79652605462</v>
      </c>
      <c r="W18" s="38">
        <f t="shared" si="9"/>
        <v>1529.4218766717788</v>
      </c>
      <c r="X18" s="38">
        <f t="shared" si="10"/>
        <v>1948.7374481188917</v>
      </c>
    </row>
    <row r="19" spans="1:24">
      <c r="A19" s="5" t="s">
        <v>59</v>
      </c>
      <c r="B19" s="5">
        <v>41.052999999999997</v>
      </c>
      <c r="C19" s="5">
        <v>9.3260000000000005</v>
      </c>
      <c r="D19" s="5">
        <v>49.875</v>
      </c>
      <c r="E19" s="5">
        <v>0.252</v>
      </c>
      <c r="F19" s="5">
        <v>4.1000000000000002E-2</v>
      </c>
      <c r="G19" s="5">
        <v>5.6000000000000001E-2</v>
      </c>
      <c r="H19" s="5">
        <v>0.161</v>
      </c>
      <c r="I19" s="5">
        <v>3.4000000000000002E-2</v>
      </c>
      <c r="J19" s="5">
        <v>0.215</v>
      </c>
      <c r="K19" s="5">
        <v>1.7999999999999999E-2</v>
      </c>
      <c r="L19" s="6">
        <f t="shared" si="2"/>
        <v>101.03099999999999</v>
      </c>
      <c r="M19" s="5">
        <v>90.50334057863904</v>
      </c>
      <c r="N19" s="38">
        <f t="shared" si="0"/>
        <v>1988.2972718720603</v>
      </c>
      <c r="O19" s="38">
        <f t="shared" si="1"/>
        <v>1246.876233436707</v>
      </c>
      <c r="P19" s="38">
        <v>160</v>
      </c>
      <c r="Q19" s="38">
        <f t="shared" si="3"/>
        <v>191872.21038615177</v>
      </c>
      <c r="R19" s="38">
        <f t="shared" si="4"/>
        <v>95.260886622204779</v>
      </c>
      <c r="S19" s="38">
        <f t="shared" si="5"/>
        <v>280.52319231528389</v>
      </c>
      <c r="T19" s="38">
        <f t="shared" si="6"/>
        <v>72489.398663697109</v>
      </c>
      <c r="U19" s="38">
        <f t="shared" si="7"/>
        <v>1246.8762334367073</v>
      </c>
      <c r="V19" s="38">
        <f t="shared" si="8"/>
        <v>300735.11166253104</v>
      </c>
      <c r="W19" s="38">
        <f t="shared" si="9"/>
        <v>1536.5687078711796</v>
      </c>
      <c r="X19" s="38">
        <f t="shared" si="10"/>
        <v>1980.1686972820992</v>
      </c>
    </row>
    <row r="20" spans="1:24">
      <c r="A20" s="5" t="s">
        <v>58</v>
      </c>
      <c r="B20" s="5">
        <v>41.179000000000002</v>
      </c>
      <c r="C20" s="5">
        <v>9.3040000000000003</v>
      </c>
      <c r="D20" s="5">
        <v>50.11</v>
      </c>
      <c r="E20" s="5">
        <v>0.253</v>
      </c>
      <c r="F20" s="5">
        <v>4.1000000000000002E-2</v>
      </c>
      <c r="G20" s="5">
        <v>0.01</v>
      </c>
      <c r="H20" s="5">
        <v>0.161</v>
      </c>
      <c r="I20" s="5">
        <v>3.1E-2</v>
      </c>
      <c r="J20" s="5">
        <v>0.21299999999999999</v>
      </c>
      <c r="K20" s="5">
        <v>2.3E-2</v>
      </c>
      <c r="L20" s="6">
        <f t="shared" si="2"/>
        <v>101.325</v>
      </c>
      <c r="M20" s="5">
        <v>90.563867892206602</v>
      </c>
      <c r="N20" s="38">
        <f t="shared" si="0"/>
        <v>1996.187340411235</v>
      </c>
      <c r="O20" s="38">
        <f t="shared" si="1"/>
        <v>1246.876233436707</v>
      </c>
      <c r="P20" s="38">
        <v>170</v>
      </c>
      <c r="Q20" s="38">
        <f t="shared" si="3"/>
        <v>192461.10519307593</v>
      </c>
      <c r="R20" s="38">
        <f t="shared" si="4"/>
        <v>121.72224401726167</v>
      </c>
      <c r="S20" s="38">
        <f t="shared" si="5"/>
        <v>280.52319231528389</v>
      </c>
      <c r="T20" s="38">
        <f t="shared" si="6"/>
        <v>72318.396436525611</v>
      </c>
      <c r="U20" s="38">
        <f t="shared" si="7"/>
        <v>1246.8762334367073</v>
      </c>
      <c r="V20" s="38">
        <f t="shared" si="8"/>
        <v>302152.10918114148</v>
      </c>
      <c r="W20" s="38">
        <f t="shared" si="9"/>
        <v>1522.275045472378</v>
      </c>
      <c r="X20" s="38">
        <f t="shared" si="10"/>
        <v>1988.0265095729014</v>
      </c>
    </row>
  </sheetData>
  <sortState xmlns:xlrd2="http://schemas.microsoft.com/office/spreadsheetml/2017/richdata2" ref="A3:P20">
    <sortCondition ref="P2:P20"/>
  </sortSt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C57B-1514-4A7C-8212-7D2571A52ECB}">
  <dimension ref="A1:X70"/>
  <sheetViews>
    <sheetView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" style="1" bestFit="1" customWidth="1"/>
    <col min="17" max="17" width="9.44140625" style="1" bestFit="1" customWidth="1"/>
    <col min="18" max="16384" width="9" style="1"/>
  </cols>
  <sheetData>
    <row r="1" spans="1:24" s="5" customFormat="1">
      <c r="A1" s="34" t="s">
        <v>348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4" t="s">
        <v>145</v>
      </c>
      <c r="B3" s="1">
        <v>40.881</v>
      </c>
      <c r="C3" s="1">
        <v>13.725</v>
      </c>
      <c r="D3" s="1">
        <v>45.506999999999998</v>
      </c>
      <c r="E3" s="1">
        <v>0.128</v>
      </c>
      <c r="F3" s="1">
        <v>1.9E-2</v>
      </c>
      <c r="G3" s="1">
        <v>0</v>
      </c>
      <c r="H3" s="1">
        <v>0.247</v>
      </c>
      <c r="I3" s="1">
        <v>4.1000000000000002E-2</v>
      </c>
      <c r="J3" s="1">
        <v>0.28899999999999998</v>
      </c>
      <c r="K3" s="1">
        <v>1.4E-2</v>
      </c>
      <c r="L3" s="6">
        <f>SUM(B3:K3)</f>
        <v>100.851</v>
      </c>
      <c r="M3" s="2">
        <f t="shared" ref="M3:M35" si="0">(D3/40.32)*100/((D3/40.32)+(C3/71.85))</f>
        <v>85.524931344769143</v>
      </c>
      <c r="N3" s="35">
        <f t="shared" ref="N3:N35" si="1">E3*10000/74.41*58.71</f>
        <v>1009.9287730143798</v>
      </c>
      <c r="O3" s="35">
        <f t="shared" ref="O3:O35" si="2">H3*10000/70.94*54.94</f>
        <v>1912.9095009867494</v>
      </c>
      <c r="P3" s="35">
        <v>0</v>
      </c>
      <c r="Q3" s="35">
        <f>10000*28.08*B3/(60.08)</f>
        <v>191068.32223701733</v>
      </c>
      <c r="R3" s="38">
        <f>2*26.98*10000*K3/101.96</f>
        <v>74.09180070615929</v>
      </c>
      <c r="S3" s="38">
        <f>2*51.996*10000*F3/151.99</f>
        <v>129.99855253635107</v>
      </c>
      <c r="T3" s="38">
        <f>55.84*10000*C3/71.84</f>
        <v>106682.07126948774</v>
      </c>
      <c r="U3" s="38">
        <f>54.94*10000*H3/70.94</f>
        <v>1912.9095009867492</v>
      </c>
      <c r="V3" s="38">
        <f>24.3*10000*D3/40.3</f>
        <v>274397.04714640201</v>
      </c>
      <c r="W3" s="38">
        <f>40.078*10000*J3/56.078</f>
        <v>2065.4342166268411</v>
      </c>
      <c r="X3" s="38">
        <f>58.69*10000*E3/74.69</f>
        <v>1005.7999732226536</v>
      </c>
    </row>
    <row r="4" spans="1:24">
      <c r="A4" s="4" t="s">
        <v>146</v>
      </c>
      <c r="B4" s="1">
        <v>40.923000000000002</v>
      </c>
      <c r="C4" s="1">
        <v>13.173</v>
      </c>
      <c r="D4" s="1">
        <v>46.27</v>
      </c>
      <c r="E4" s="1">
        <v>0.13500000000000001</v>
      </c>
      <c r="F4" s="1">
        <v>0.02</v>
      </c>
      <c r="G4" s="1">
        <v>0</v>
      </c>
      <c r="H4" s="1">
        <v>0.23400000000000001</v>
      </c>
      <c r="I4" s="1">
        <v>0.04</v>
      </c>
      <c r="J4" s="1">
        <v>0.28399999999999997</v>
      </c>
      <c r="K4" s="1">
        <v>1.2E-2</v>
      </c>
      <c r="L4" s="6">
        <f t="shared" ref="L4:L35" si="3">SUM(B4:K4)</f>
        <v>101.09100000000002</v>
      </c>
      <c r="M4" s="2">
        <f t="shared" si="0"/>
        <v>86.224438275775938</v>
      </c>
      <c r="N4" s="35">
        <f t="shared" si="1"/>
        <v>1065.1592527886039</v>
      </c>
      <c r="O4" s="35">
        <f t="shared" si="2"/>
        <v>1812.2300535663942</v>
      </c>
      <c r="P4" s="35">
        <v>6</v>
      </c>
      <c r="Q4" s="35">
        <f t="shared" ref="Q4:Q20" si="4">10000*28.08*B4/(60.08)</f>
        <v>191264.62050599203</v>
      </c>
      <c r="R4" s="38">
        <f t="shared" ref="R4:R20" si="5">2*26.98*10000*K4/101.96</f>
        <v>63.507257748136524</v>
      </c>
      <c r="S4" s="38">
        <f t="shared" ref="S4:S20" si="6">2*51.996*10000*F4/151.99</f>
        <v>136.84058161721165</v>
      </c>
      <c r="T4" s="38">
        <f t="shared" ref="T4:T20" si="7">55.84*10000*C4/71.84</f>
        <v>102391.46993318485</v>
      </c>
      <c r="U4" s="38">
        <f t="shared" ref="U4:U20" si="8">54.94*10000*H4/70.94</f>
        <v>1812.2300535663942</v>
      </c>
      <c r="V4" s="38">
        <f t="shared" ref="V4:V20" si="9">24.3*10000*D4/40.3</f>
        <v>278997.76674937969</v>
      </c>
      <c r="W4" s="38">
        <f t="shared" ref="W4:W20" si="10">40.078*10000*J4/56.078</f>
        <v>2029.700060629837</v>
      </c>
      <c r="X4" s="38">
        <f t="shared" ref="X4:X20" si="11">58.69*10000*E4/74.69</f>
        <v>1060.8046592582675</v>
      </c>
    </row>
    <row r="5" spans="1:24">
      <c r="A5" s="4" t="s">
        <v>147</v>
      </c>
      <c r="B5" s="1">
        <v>41.076999999999998</v>
      </c>
      <c r="C5" s="1">
        <v>12.778</v>
      </c>
      <c r="D5" s="1">
        <v>46.643000000000001</v>
      </c>
      <c r="E5" s="1">
        <v>0.14699999999999999</v>
      </c>
      <c r="F5" s="1">
        <v>2.5999999999999999E-2</v>
      </c>
      <c r="G5" s="1">
        <v>0</v>
      </c>
      <c r="H5" s="1">
        <v>0.22700000000000001</v>
      </c>
      <c r="I5" s="1">
        <v>3.6999999999999998E-2</v>
      </c>
      <c r="J5" s="1">
        <v>0.27600000000000002</v>
      </c>
      <c r="K5" s="1">
        <v>1.2999999999999999E-2</v>
      </c>
      <c r="L5" s="6">
        <f t="shared" si="3"/>
        <v>101.224</v>
      </c>
      <c r="M5" s="2">
        <f t="shared" si="0"/>
        <v>86.675085321356235</v>
      </c>
      <c r="N5" s="35">
        <f t="shared" si="1"/>
        <v>1159.8400752587017</v>
      </c>
      <c r="O5" s="35">
        <f t="shared" si="2"/>
        <v>1758.018043416972</v>
      </c>
      <c r="P5" s="35">
        <v>12</v>
      </c>
      <c r="Q5" s="35">
        <f t="shared" si="4"/>
        <v>191984.38082556592</v>
      </c>
      <c r="R5" s="38">
        <f t="shared" si="5"/>
        <v>68.7995292271479</v>
      </c>
      <c r="S5" s="38">
        <f t="shared" si="6"/>
        <v>177.89275610237513</v>
      </c>
      <c r="T5" s="38">
        <f t="shared" si="7"/>
        <v>99321.202672605796</v>
      </c>
      <c r="U5" s="38">
        <f t="shared" si="8"/>
        <v>1758.0180434169722</v>
      </c>
      <c r="V5" s="38">
        <f t="shared" si="9"/>
        <v>281246.87344913156</v>
      </c>
      <c r="W5" s="38">
        <f t="shared" si="10"/>
        <v>1972.5254110346307</v>
      </c>
      <c r="X5" s="38">
        <f t="shared" si="11"/>
        <v>1155.0984067478912</v>
      </c>
    </row>
    <row r="6" spans="1:24">
      <c r="A6" s="4" t="s">
        <v>148</v>
      </c>
      <c r="B6" s="1">
        <v>41.051000000000002</v>
      </c>
      <c r="C6" s="1">
        <v>12.304</v>
      </c>
      <c r="D6" s="1">
        <v>47.08</v>
      </c>
      <c r="E6" s="1">
        <v>0.159</v>
      </c>
      <c r="F6" s="1">
        <v>2.8000000000000001E-2</v>
      </c>
      <c r="G6" s="1">
        <v>1E-3</v>
      </c>
      <c r="H6" s="1">
        <v>0.215</v>
      </c>
      <c r="I6" s="1">
        <v>0.03</v>
      </c>
      <c r="J6" s="1">
        <v>0.26100000000000001</v>
      </c>
      <c r="K6" s="1">
        <v>1.2E-2</v>
      </c>
      <c r="L6" s="6">
        <f t="shared" si="3"/>
        <v>101.14100000000002</v>
      </c>
      <c r="M6" s="2">
        <f t="shared" si="0"/>
        <v>87.21001640488744</v>
      </c>
      <c r="N6" s="35">
        <f t="shared" si="1"/>
        <v>1254.5208977287998</v>
      </c>
      <c r="O6" s="35">
        <f t="shared" si="2"/>
        <v>1665.0831688751057</v>
      </c>
      <c r="P6" s="35">
        <v>18</v>
      </c>
      <c r="Q6" s="35">
        <f t="shared" si="4"/>
        <v>191862.86284953397</v>
      </c>
      <c r="R6" s="38">
        <f t="shared" si="5"/>
        <v>63.507257748136524</v>
      </c>
      <c r="S6" s="38">
        <f t="shared" si="6"/>
        <v>191.57681426409633</v>
      </c>
      <c r="T6" s="38">
        <f t="shared" si="7"/>
        <v>95636.881959910912</v>
      </c>
      <c r="U6" s="38">
        <f t="shared" si="8"/>
        <v>1665.0831688751057</v>
      </c>
      <c r="V6" s="38">
        <f t="shared" si="9"/>
        <v>283881.8858560794</v>
      </c>
      <c r="W6" s="38">
        <f t="shared" si="10"/>
        <v>1865.3229430436179</v>
      </c>
      <c r="X6" s="38">
        <f t="shared" si="11"/>
        <v>1249.3921542375151</v>
      </c>
    </row>
    <row r="7" spans="1:24">
      <c r="A7" s="4" t="s">
        <v>149</v>
      </c>
      <c r="B7" s="1">
        <v>41.128</v>
      </c>
      <c r="C7" s="1">
        <v>11.750999999999999</v>
      </c>
      <c r="D7" s="1">
        <v>47.402999999999999</v>
      </c>
      <c r="E7" s="1">
        <v>0.16700000000000001</v>
      </c>
      <c r="F7" s="1">
        <v>2.4E-2</v>
      </c>
      <c r="G7" s="1">
        <v>3.0000000000000001E-3</v>
      </c>
      <c r="H7" s="1">
        <v>0.20699999999999999</v>
      </c>
      <c r="I7" s="1">
        <v>3.4000000000000002E-2</v>
      </c>
      <c r="J7" s="1">
        <v>0.26200000000000001</v>
      </c>
      <c r="K7" s="1">
        <v>0.01</v>
      </c>
      <c r="L7" s="6">
        <f t="shared" si="3"/>
        <v>100.989</v>
      </c>
      <c r="M7" s="2">
        <f t="shared" si="0"/>
        <v>87.78772577417061</v>
      </c>
      <c r="N7" s="35">
        <f t="shared" si="1"/>
        <v>1317.6414460421988</v>
      </c>
      <c r="O7" s="35">
        <f t="shared" si="2"/>
        <v>1603.1265858471947</v>
      </c>
      <c r="P7" s="35">
        <v>24</v>
      </c>
      <c r="Q7" s="35">
        <f t="shared" si="4"/>
        <v>192222.74300932093</v>
      </c>
      <c r="R7" s="38">
        <f t="shared" si="5"/>
        <v>52.922714790113773</v>
      </c>
      <c r="S7" s="38">
        <f t="shared" si="6"/>
        <v>164.20869794065399</v>
      </c>
      <c r="T7" s="38">
        <f t="shared" si="7"/>
        <v>91338.507795100217</v>
      </c>
      <c r="U7" s="38">
        <f t="shared" si="8"/>
        <v>1603.1265858471947</v>
      </c>
      <c r="V7" s="38">
        <f t="shared" si="9"/>
        <v>285829.5037220844</v>
      </c>
      <c r="W7" s="38">
        <f t="shared" si="10"/>
        <v>1872.4697742430187</v>
      </c>
      <c r="X7" s="38">
        <f t="shared" si="11"/>
        <v>1312.2546525639309</v>
      </c>
    </row>
    <row r="8" spans="1:24">
      <c r="A8" s="4" t="s">
        <v>150</v>
      </c>
      <c r="B8" s="1">
        <v>41.183999999999997</v>
      </c>
      <c r="C8" s="1">
        <v>11.31</v>
      </c>
      <c r="D8" s="1">
        <v>48.043999999999997</v>
      </c>
      <c r="E8" s="1">
        <v>0.183</v>
      </c>
      <c r="F8" s="1">
        <v>2.8000000000000001E-2</v>
      </c>
      <c r="G8" s="1">
        <v>0</v>
      </c>
      <c r="H8" s="1">
        <v>0.2</v>
      </c>
      <c r="I8" s="1">
        <v>3.5000000000000003E-2</v>
      </c>
      <c r="J8" s="1">
        <v>0.25</v>
      </c>
      <c r="K8" s="1">
        <v>1.0999999999999999E-2</v>
      </c>
      <c r="L8" s="6">
        <f t="shared" si="3"/>
        <v>101.245</v>
      </c>
      <c r="M8" s="2">
        <f t="shared" si="0"/>
        <v>88.331078204431208</v>
      </c>
      <c r="N8" s="35">
        <f t="shared" si="1"/>
        <v>1443.8825426689962</v>
      </c>
      <c r="O8" s="35">
        <f t="shared" si="2"/>
        <v>1548.9145756977728</v>
      </c>
      <c r="P8" s="35">
        <v>30</v>
      </c>
      <c r="Q8" s="35">
        <f t="shared" si="4"/>
        <v>192484.47403462051</v>
      </c>
      <c r="R8" s="38">
        <f t="shared" si="5"/>
        <v>58.214986269125149</v>
      </c>
      <c r="S8" s="38">
        <f t="shared" si="6"/>
        <v>191.57681426409633</v>
      </c>
      <c r="T8" s="38">
        <f t="shared" si="7"/>
        <v>87910.690423162581</v>
      </c>
      <c r="U8" s="38">
        <f t="shared" si="8"/>
        <v>1548.9145756977728</v>
      </c>
      <c r="V8" s="38">
        <f t="shared" si="9"/>
        <v>289694.59057071962</v>
      </c>
      <c r="W8" s="38">
        <f t="shared" si="10"/>
        <v>1786.7077998502089</v>
      </c>
      <c r="X8" s="38">
        <f t="shared" si="11"/>
        <v>1437.9796492167627</v>
      </c>
    </row>
    <row r="9" spans="1:24">
      <c r="A9" s="4" t="s">
        <v>151</v>
      </c>
      <c r="B9" s="1">
        <v>41.360999999999997</v>
      </c>
      <c r="C9" s="1">
        <v>10.885</v>
      </c>
      <c r="D9" s="1">
        <v>48.173000000000002</v>
      </c>
      <c r="E9" s="1">
        <v>0.2</v>
      </c>
      <c r="F9" s="1">
        <v>3.4000000000000002E-2</v>
      </c>
      <c r="G9" s="1">
        <v>3.0000000000000001E-3</v>
      </c>
      <c r="H9" s="1">
        <v>0.191</v>
      </c>
      <c r="I9" s="1">
        <v>3.4000000000000002E-2</v>
      </c>
      <c r="J9" s="1">
        <v>0.23300000000000001</v>
      </c>
      <c r="K9" s="1">
        <v>1.2999999999999999E-2</v>
      </c>
      <c r="L9" s="6">
        <f t="shared" si="3"/>
        <v>101.12700000000002</v>
      </c>
      <c r="M9" s="2">
        <f t="shared" si="0"/>
        <v>88.746911387765465</v>
      </c>
      <c r="N9" s="35">
        <f t="shared" si="1"/>
        <v>1578.0137078349685</v>
      </c>
      <c r="O9" s="35">
        <f t="shared" si="2"/>
        <v>1479.2134197913729</v>
      </c>
      <c r="P9" s="35">
        <v>36</v>
      </c>
      <c r="Q9" s="35">
        <f t="shared" si="4"/>
        <v>193311.73102529958</v>
      </c>
      <c r="R9" s="38">
        <f t="shared" si="5"/>
        <v>68.7995292271479</v>
      </c>
      <c r="S9" s="38">
        <f t="shared" si="6"/>
        <v>232.62898874925983</v>
      </c>
      <c r="T9" s="38">
        <f t="shared" si="7"/>
        <v>84607.23830734966</v>
      </c>
      <c r="U9" s="38">
        <f t="shared" si="8"/>
        <v>1479.2134197913731</v>
      </c>
      <c r="V9" s="38">
        <f t="shared" si="9"/>
        <v>290472.43176178663</v>
      </c>
      <c r="W9" s="38">
        <f t="shared" si="10"/>
        <v>1665.2116694603947</v>
      </c>
      <c r="X9" s="38">
        <f t="shared" si="11"/>
        <v>1571.5624581603963</v>
      </c>
    </row>
    <row r="10" spans="1:24">
      <c r="A10" s="4" t="s">
        <v>152</v>
      </c>
      <c r="B10" s="1">
        <v>41.232999999999997</v>
      </c>
      <c r="C10" s="1">
        <v>10.381</v>
      </c>
      <c r="D10" s="1">
        <v>48.082999999999998</v>
      </c>
      <c r="E10" s="1">
        <v>0.215</v>
      </c>
      <c r="F10" s="1">
        <v>3.5000000000000003E-2</v>
      </c>
      <c r="G10" s="1">
        <v>0.01</v>
      </c>
      <c r="H10" s="1">
        <v>0.184</v>
      </c>
      <c r="I10" s="1">
        <v>3.4000000000000002E-2</v>
      </c>
      <c r="J10" s="1">
        <v>0.23499999999999999</v>
      </c>
      <c r="K10" s="1">
        <v>1.4E-2</v>
      </c>
      <c r="L10" s="6">
        <f t="shared" si="3"/>
        <v>100.42400000000001</v>
      </c>
      <c r="M10" s="2">
        <f t="shared" si="0"/>
        <v>89.193732278842049</v>
      </c>
      <c r="N10" s="35">
        <f t="shared" si="1"/>
        <v>1696.3647359225911</v>
      </c>
      <c r="O10" s="35">
        <f t="shared" si="2"/>
        <v>1425.0014096419509</v>
      </c>
      <c r="P10" s="35">
        <v>42</v>
      </c>
      <c r="Q10" s="35">
        <f t="shared" si="4"/>
        <v>192713.48868175765</v>
      </c>
      <c r="R10" s="38">
        <f t="shared" si="5"/>
        <v>74.09180070615929</v>
      </c>
      <c r="S10" s="38">
        <f t="shared" si="6"/>
        <v>239.47101783012042</v>
      </c>
      <c r="T10" s="38">
        <f t="shared" si="7"/>
        <v>80689.732739420942</v>
      </c>
      <c r="U10" s="38">
        <f t="shared" si="8"/>
        <v>1425.0014096419509</v>
      </c>
      <c r="V10" s="38">
        <f t="shared" si="9"/>
        <v>289929.75186104223</v>
      </c>
      <c r="W10" s="38">
        <f t="shared" si="10"/>
        <v>1679.5053318591961</v>
      </c>
      <c r="X10" s="38">
        <f t="shared" si="11"/>
        <v>1689.4296425224261</v>
      </c>
    </row>
    <row r="11" spans="1:24">
      <c r="A11" s="4" t="s">
        <v>153</v>
      </c>
      <c r="B11" s="1">
        <v>41.274000000000001</v>
      </c>
      <c r="C11" s="1">
        <v>10.093999999999999</v>
      </c>
      <c r="D11" s="1">
        <v>48.052</v>
      </c>
      <c r="E11" s="1">
        <v>0.23499999999999999</v>
      </c>
      <c r="F11" s="1">
        <v>3.6999999999999998E-2</v>
      </c>
      <c r="G11" s="1">
        <v>0</v>
      </c>
      <c r="H11" s="1">
        <v>0.182</v>
      </c>
      <c r="I11" s="1">
        <v>2.9000000000000001E-2</v>
      </c>
      <c r="J11" s="1">
        <v>0.22900000000000001</v>
      </c>
      <c r="K11" s="1">
        <v>1.2999999999999999E-2</v>
      </c>
      <c r="L11" s="6">
        <f t="shared" si="3"/>
        <v>100.14500000000001</v>
      </c>
      <c r="M11" s="2">
        <f t="shared" si="0"/>
        <v>89.454921395171851</v>
      </c>
      <c r="N11" s="35">
        <f t="shared" si="1"/>
        <v>1854.1661067060879</v>
      </c>
      <c r="O11" s="35">
        <f t="shared" si="2"/>
        <v>1409.5122638849732</v>
      </c>
      <c r="P11" s="35">
        <v>48</v>
      </c>
      <c r="Q11" s="35">
        <f t="shared" si="4"/>
        <v>192905.11318242346</v>
      </c>
      <c r="R11" s="38">
        <f t="shared" si="5"/>
        <v>68.7995292271479</v>
      </c>
      <c r="S11" s="38">
        <f t="shared" si="6"/>
        <v>253.15507599184156</v>
      </c>
      <c r="T11" s="38">
        <f t="shared" si="7"/>
        <v>78458.930957683726</v>
      </c>
      <c r="U11" s="38">
        <f t="shared" si="8"/>
        <v>1409.5122638849732</v>
      </c>
      <c r="V11" s="38">
        <f t="shared" si="9"/>
        <v>289742.8287841191</v>
      </c>
      <c r="W11" s="38">
        <f t="shared" si="10"/>
        <v>1636.6243446627911</v>
      </c>
      <c r="X11" s="38">
        <f t="shared" si="11"/>
        <v>1846.5858883384658</v>
      </c>
    </row>
    <row r="12" spans="1:24">
      <c r="A12" s="4" t="s">
        <v>154</v>
      </c>
      <c r="B12" s="1">
        <v>41.256999999999998</v>
      </c>
      <c r="C12" s="1">
        <v>9.65</v>
      </c>
      <c r="D12" s="1">
        <v>48.533000000000001</v>
      </c>
      <c r="E12" s="1">
        <v>0.253</v>
      </c>
      <c r="F12" s="1">
        <v>4.2999999999999997E-2</v>
      </c>
      <c r="G12" s="1">
        <v>3.0000000000000001E-3</v>
      </c>
      <c r="H12" s="1">
        <v>0.17499999999999999</v>
      </c>
      <c r="I12" s="1">
        <v>3.3000000000000002E-2</v>
      </c>
      <c r="J12" s="1">
        <v>0.224</v>
      </c>
      <c r="K12" s="1">
        <v>1.2E-2</v>
      </c>
      <c r="L12" s="6">
        <f t="shared" si="3"/>
        <v>100.18300000000001</v>
      </c>
      <c r="M12" s="2">
        <f t="shared" si="0"/>
        <v>89.96208655262383</v>
      </c>
      <c r="N12" s="35">
        <f t="shared" si="1"/>
        <v>1996.187340411235</v>
      </c>
      <c r="O12" s="35">
        <f t="shared" si="2"/>
        <v>1355.3002537355512</v>
      </c>
      <c r="P12" s="35">
        <v>54</v>
      </c>
      <c r="Q12" s="35">
        <f t="shared" si="4"/>
        <v>192825.65912117178</v>
      </c>
      <c r="R12" s="38">
        <f t="shared" si="5"/>
        <v>63.507257748136524</v>
      </c>
      <c r="S12" s="38">
        <f t="shared" si="6"/>
        <v>294.20725047700506</v>
      </c>
      <c r="T12" s="38">
        <f t="shared" si="7"/>
        <v>75007.79510022272</v>
      </c>
      <c r="U12" s="38">
        <f t="shared" si="8"/>
        <v>1355.3002537355512</v>
      </c>
      <c r="V12" s="38">
        <f t="shared" si="9"/>
        <v>292643.15136476432</v>
      </c>
      <c r="W12" s="38">
        <f t="shared" si="10"/>
        <v>1600.890188665787</v>
      </c>
      <c r="X12" s="38">
        <f t="shared" si="11"/>
        <v>1988.0265095729014</v>
      </c>
    </row>
    <row r="13" spans="1:24">
      <c r="A13" s="4" t="s">
        <v>155</v>
      </c>
      <c r="B13" s="1">
        <v>40.494</v>
      </c>
      <c r="C13" s="1">
        <v>9.4719999999999995</v>
      </c>
      <c r="D13" s="1">
        <v>48.750999999999998</v>
      </c>
      <c r="E13" s="1">
        <v>0.245</v>
      </c>
      <c r="F13" s="1">
        <v>4.3999999999999997E-2</v>
      </c>
      <c r="G13" s="1">
        <v>5.0000000000000001E-3</v>
      </c>
      <c r="H13" s="1">
        <v>0.17100000000000001</v>
      </c>
      <c r="I13" s="1">
        <v>2.4E-2</v>
      </c>
      <c r="J13" s="1">
        <v>0.221</v>
      </c>
      <c r="K13" s="1">
        <v>1.7999999999999999E-2</v>
      </c>
      <c r="L13" s="6">
        <f t="shared" si="3"/>
        <v>99.445000000000007</v>
      </c>
      <c r="M13" s="2">
        <f t="shared" si="0"/>
        <v>90.168765901397364</v>
      </c>
      <c r="N13" s="35">
        <f t="shared" si="1"/>
        <v>1933.0667920978362</v>
      </c>
      <c r="O13" s="35">
        <f t="shared" si="2"/>
        <v>1324.3219622215959</v>
      </c>
      <c r="P13" s="35">
        <v>60</v>
      </c>
      <c r="Q13" s="35">
        <f t="shared" si="4"/>
        <v>189259.5739014647</v>
      </c>
      <c r="R13" s="38">
        <f t="shared" si="5"/>
        <v>95.260886622204779</v>
      </c>
      <c r="S13" s="38">
        <f t="shared" si="6"/>
        <v>301.04927955786559</v>
      </c>
      <c r="T13" s="38">
        <f t="shared" si="7"/>
        <v>73624.231625835178</v>
      </c>
      <c r="U13" s="38">
        <f t="shared" si="8"/>
        <v>1324.3219622215959</v>
      </c>
      <c r="V13" s="38">
        <f t="shared" si="9"/>
        <v>293957.64267990075</v>
      </c>
      <c r="W13" s="38">
        <f t="shared" si="10"/>
        <v>1579.4496950675848</v>
      </c>
      <c r="X13" s="38">
        <f t="shared" si="11"/>
        <v>1925.1640112464856</v>
      </c>
    </row>
    <row r="14" spans="1:24">
      <c r="A14" s="4" t="s">
        <v>156</v>
      </c>
      <c r="B14" s="1">
        <v>40.999000000000002</v>
      </c>
      <c r="C14" s="1">
        <v>9.1739999999999995</v>
      </c>
      <c r="D14" s="1">
        <v>49.334000000000003</v>
      </c>
      <c r="E14" s="1">
        <v>0.25600000000000001</v>
      </c>
      <c r="F14" s="1">
        <v>4.2000000000000003E-2</v>
      </c>
      <c r="G14" s="1">
        <v>6.0000000000000001E-3</v>
      </c>
      <c r="H14" s="1">
        <v>0.16400000000000001</v>
      </c>
      <c r="I14" s="1">
        <v>2.5999999999999999E-2</v>
      </c>
      <c r="J14" s="1">
        <v>0.222</v>
      </c>
      <c r="K14" s="1">
        <v>1.4E-2</v>
      </c>
      <c r="L14" s="6">
        <f t="shared" si="3"/>
        <v>100.23699999999999</v>
      </c>
      <c r="M14" s="2">
        <f t="shared" si="0"/>
        <v>90.550732864749463</v>
      </c>
      <c r="N14" s="35">
        <f t="shared" si="1"/>
        <v>2019.8575460287595</v>
      </c>
      <c r="O14" s="35">
        <f t="shared" si="2"/>
        <v>1270.1099520721737</v>
      </c>
      <c r="P14" s="35">
        <v>66</v>
      </c>
      <c r="Q14" s="35">
        <f t="shared" si="4"/>
        <v>191619.82689747008</v>
      </c>
      <c r="R14" s="38">
        <f t="shared" si="5"/>
        <v>74.09180070615929</v>
      </c>
      <c r="S14" s="38">
        <f t="shared" si="6"/>
        <v>287.36522139614448</v>
      </c>
      <c r="T14" s="38">
        <f t="shared" si="7"/>
        <v>71307.928730512242</v>
      </c>
      <c r="U14" s="38">
        <f t="shared" si="8"/>
        <v>1270.1099520721739</v>
      </c>
      <c r="V14" s="38">
        <f t="shared" si="9"/>
        <v>297473.00248138962</v>
      </c>
      <c r="W14" s="38">
        <f t="shared" si="10"/>
        <v>1586.5965262669856</v>
      </c>
      <c r="X14" s="38">
        <f t="shared" si="11"/>
        <v>2011.5999464453073</v>
      </c>
    </row>
    <row r="15" spans="1:24">
      <c r="A15" s="4" t="s">
        <v>157</v>
      </c>
      <c r="B15" s="1">
        <v>41.317999999999998</v>
      </c>
      <c r="C15" s="1">
        <v>8.9489999999999998</v>
      </c>
      <c r="D15" s="1">
        <v>49.454999999999998</v>
      </c>
      <c r="E15" s="1">
        <v>0.254</v>
      </c>
      <c r="F15" s="1">
        <v>4.1000000000000002E-2</v>
      </c>
      <c r="G15" s="1">
        <v>0</v>
      </c>
      <c r="H15" s="1">
        <v>0.161</v>
      </c>
      <c r="I15" s="1">
        <v>3.4000000000000002E-2</v>
      </c>
      <c r="J15" s="1">
        <v>0.22600000000000001</v>
      </c>
      <c r="K15" s="1">
        <v>1.4E-2</v>
      </c>
      <c r="L15" s="6">
        <f t="shared" si="3"/>
        <v>100.452</v>
      </c>
      <c r="M15" s="2">
        <f t="shared" si="0"/>
        <v>90.781593510727006</v>
      </c>
      <c r="N15" s="35">
        <f t="shared" si="1"/>
        <v>2004.0774089504098</v>
      </c>
      <c r="O15" s="35">
        <f t="shared" si="2"/>
        <v>1246.876233436707</v>
      </c>
      <c r="P15" s="35">
        <v>72</v>
      </c>
      <c r="Q15" s="35">
        <f t="shared" si="4"/>
        <v>193110.75898801596</v>
      </c>
      <c r="R15" s="38">
        <f t="shared" si="5"/>
        <v>74.09180070615929</v>
      </c>
      <c r="S15" s="38">
        <f t="shared" si="6"/>
        <v>280.52319231528389</v>
      </c>
      <c r="T15" s="38">
        <f t="shared" si="7"/>
        <v>69559.042316258347</v>
      </c>
      <c r="U15" s="38">
        <f t="shared" si="8"/>
        <v>1246.8762334367073</v>
      </c>
      <c r="V15" s="38">
        <f t="shared" si="9"/>
        <v>298202.60545905709</v>
      </c>
      <c r="W15" s="38">
        <f t="shared" si="10"/>
        <v>1615.1838510645887</v>
      </c>
      <c r="X15" s="38">
        <f t="shared" si="11"/>
        <v>1995.8843218637035</v>
      </c>
    </row>
    <row r="16" spans="1:24">
      <c r="A16" s="4" t="s">
        <v>158</v>
      </c>
      <c r="B16" s="1">
        <v>41.305999999999997</v>
      </c>
      <c r="C16" s="1">
        <v>8.82</v>
      </c>
      <c r="D16" s="1">
        <v>49.537999999999997</v>
      </c>
      <c r="E16" s="1">
        <v>0.24399999999999999</v>
      </c>
      <c r="F16" s="1">
        <v>4.3999999999999997E-2</v>
      </c>
      <c r="G16" s="1">
        <v>4.0000000000000001E-3</v>
      </c>
      <c r="H16" s="1">
        <v>0.161</v>
      </c>
      <c r="I16" s="1">
        <v>0.03</v>
      </c>
      <c r="J16" s="1">
        <v>0.22800000000000001</v>
      </c>
      <c r="K16" s="1">
        <v>1.2E-2</v>
      </c>
      <c r="L16" s="6">
        <f t="shared" si="3"/>
        <v>100.38699999999999</v>
      </c>
      <c r="M16" s="2">
        <f t="shared" si="0"/>
        <v>90.916246039486239</v>
      </c>
      <c r="N16" s="35">
        <f t="shared" si="1"/>
        <v>1925.1767235586615</v>
      </c>
      <c r="O16" s="35">
        <f t="shared" si="2"/>
        <v>1246.876233436707</v>
      </c>
      <c r="P16" s="35">
        <v>78</v>
      </c>
      <c r="Q16" s="35">
        <f t="shared" si="4"/>
        <v>193054.67376830892</v>
      </c>
      <c r="R16" s="38">
        <f t="shared" si="5"/>
        <v>63.507257748136524</v>
      </c>
      <c r="S16" s="38">
        <f t="shared" si="6"/>
        <v>301.04927955786559</v>
      </c>
      <c r="T16" s="38">
        <f t="shared" si="7"/>
        <v>68556.347438752782</v>
      </c>
      <c r="U16" s="38">
        <f t="shared" si="8"/>
        <v>1246.8762334367073</v>
      </c>
      <c r="V16" s="38">
        <f t="shared" si="9"/>
        <v>298703.07692307694</v>
      </c>
      <c r="W16" s="38">
        <f t="shared" si="10"/>
        <v>1629.4775134633903</v>
      </c>
      <c r="X16" s="38">
        <f t="shared" si="11"/>
        <v>1917.3061989556836</v>
      </c>
    </row>
    <row r="17" spans="1:24">
      <c r="A17" s="4" t="s">
        <v>159</v>
      </c>
      <c r="B17" s="1">
        <v>41.273000000000003</v>
      </c>
      <c r="C17" s="1">
        <v>8.7129999999999992</v>
      </c>
      <c r="D17" s="1">
        <v>49.686</v>
      </c>
      <c r="E17" s="1">
        <v>0.247</v>
      </c>
      <c r="F17" s="1">
        <v>0.04</v>
      </c>
      <c r="G17" s="1">
        <v>4.0000000000000001E-3</v>
      </c>
      <c r="H17" s="1">
        <v>0.157</v>
      </c>
      <c r="I17" s="1">
        <v>2.1999999999999999E-2</v>
      </c>
      <c r="J17" s="1">
        <v>0.22800000000000001</v>
      </c>
      <c r="K17" s="1">
        <v>1.2E-2</v>
      </c>
      <c r="L17" s="6">
        <f t="shared" si="3"/>
        <v>100.38200000000001</v>
      </c>
      <c r="M17" s="2">
        <f t="shared" si="0"/>
        <v>91.040907734035613</v>
      </c>
      <c r="N17" s="35">
        <f t="shared" si="1"/>
        <v>1948.846929176186</v>
      </c>
      <c r="O17" s="35">
        <f t="shared" si="2"/>
        <v>1215.8979419227517</v>
      </c>
      <c r="P17" s="35">
        <v>84</v>
      </c>
      <c r="Q17" s="35">
        <f t="shared" si="4"/>
        <v>192900.43941411452</v>
      </c>
      <c r="R17" s="38">
        <f t="shared" si="5"/>
        <v>63.507257748136524</v>
      </c>
      <c r="S17" s="38">
        <f t="shared" si="6"/>
        <v>273.68116323442331</v>
      </c>
      <c r="T17" s="38">
        <f t="shared" si="7"/>
        <v>67724.654788418688</v>
      </c>
      <c r="U17" s="38">
        <f t="shared" si="8"/>
        <v>1215.8979419227517</v>
      </c>
      <c r="V17" s="38">
        <f t="shared" si="9"/>
        <v>299595.48387096776</v>
      </c>
      <c r="W17" s="38">
        <f t="shared" si="10"/>
        <v>1629.4775134633903</v>
      </c>
      <c r="X17" s="38">
        <f t="shared" si="11"/>
        <v>1940.8796358280892</v>
      </c>
    </row>
    <row r="18" spans="1:24">
      <c r="A18" s="4" t="s">
        <v>160</v>
      </c>
      <c r="B18" s="1">
        <v>41.244</v>
      </c>
      <c r="C18" s="1">
        <v>8.5579999999999998</v>
      </c>
      <c r="D18" s="1">
        <v>49.600999999999999</v>
      </c>
      <c r="E18" s="1">
        <v>0.23599999999999999</v>
      </c>
      <c r="F18" s="1">
        <v>3.7999999999999999E-2</v>
      </c>
      <c r="G18" s="1">
        <v>6.0000000000000001E-3</v>
      </c>
      <c r="H18" s="1">
        <v>0.15</v>
      </c>
      <c r="I18" s="1">
        <v>0.03</v>
      </c>
      <c r="J18" s="1">
        <v>0.22600000000000001</v>
      </c>
      <c r="K18" s="1">
        <v>1.0999999999999999E-2</v>
      </c>
      <c r="L18" s="6">
        <f t="shared" si="3"/>
        <v>100.1</v>
      </c>
      <c r="M18" s="2">
        <f t="shared" si="0"/>
        <v>91.172467789906648</v>
      </c>
      <c r="N18" s="35">
        <f t="shared" si="1"/>
        <v>1862.0561752452629</v>
      </c>
      <c r="O18" s="35">
        <f t="shared" si="2"/>
        <v>1161.6859317733295</v>
      </c>
      <c r="P18" s="35">
        <v>90</v>
      </c>
      <c r="Q18" s="35">
        <f t="shared" si="4"/>
        <v>192764.90013315578</v>
      </c>
      <c r="R18" s="38">
        <f t="shared" si="5"/>
        <v>58.214986269125149</v>
      </c>
      <c r="S18" s="38">
        <f t="shared" si="6"/>
        <v>259.99710507270214</v>
      </c>
      <c r="T18" s="38">
        <f t="shared" si="7"/>
        <v>66519.866369710464</v>
      </c>
      <c r="U18" s="38">
        <f t="shared" si="8"/>
        <v>1161.6859317733297</v>
      </c>
      <c r="V18" s="38">
        <f t="shared" si="9"/>
        <v>299082.95285359805</v>
      </c>
      <c r="W18" s="38">
        <f t="shared" si="10"/>
        <v>1615.1838510645887</v>
      </c>
      <c r="X18" s="38">
        <f t="shared" si="11"/>
        <v>1854.4437006292676</v>
      </c>
    </row>
    <row r="19" spans="1:24">
      <c r="A19" s="4" t="s">
        <v>161</v>
      </c>
      <c r="B19" s="1">
        <v>41.402000000000001</v>
      </c>
      <c r="C19" s="1">
        <v>8.5259999999999998</v>
      </c>
      <c r="D19" s="1">
        <v>49.249000000000002</v>
      </c>
      <c r="E19" s="1">
        <v>0.249</v>
      </c>
      <c r="F19" s="1">
        <v>4.1000000000000002E-2</v>
      </c>
      <c r="G19" s="1">
        <v>2E-3</v>
      </c>
      <c r="H19" s="1">
        <v>0.155</v>
      </c>
      <c r="I19" s="1">
        <v>2.5999999999999999E-2</v>
      </c>
      <c r="J19" s="1">
        <v>0.22700000000000001</v>
      </c>
      <c r="K19" s="1">
        <v>1.0999999999999999E-2</v>
      </c>
      <c r="L19" s="6">
        <f t="shared" si="3"/>
        <v>99.887999999999977</v>
      </c>
      <c r="M19" s="2">
        <f t="shared" si="0"/>
        <v>91.145261166578408</v>
      </c>
      <c r="N19" s="35">
        <f t="shared" si="1"/>
        <v>1964.6270662545357</v>
      </c>
      <c r="O19" s="35">
        <f t="shared" si="2"/>
        <v>1200.408796165774</v>
      </c>
      <c r="P19" s="35">
        <v>96</v>
      </c>
      <c r="Q19" s="35">
        <f t="shared" si="4"/>
        <v>193503.35552596537</v>
      </c>
      <c r="R19" s="38">
        <f t="shared" si="5"/>
        <v>58.214986269125149</v>
      </c>
      <c r="S19" s="38">
        <f t="shared" si="6"/>
        <v>280.52319231528389</v>
      </c>
      <c r="T19" s="38">
        <f t="shared" si="7"/>
        <v>66271.13585746102</v>
      </c>
      <c r="U19" s="38">
        <f t="shared" si="8"/>
        <v>1200.408796165774</v>
      </c>
      <c r="V19" s="38">
        <f t="shared" si="9"/>
        <v>296960.47146401985</v>
      </c>
      <c r="W19" s="38">
        <f t="shared" si="10"/>
        <v>1622.3306822639895</v>
      </c>
      <c r="X19" s="38">
        <f t="shared" si="11"/>
        <v>1956.5952604096935</v>
      </c>
    </row>
    <row r="20" spans="1:24">
      <c r="A20" s="4" t="s">
        <v>162</v>
      </c>
      <c r="B20" s="1">
        <v>40.600999999999999</v>
      </c>
      <c r="C20" s="1">
        <v>8.4779999999999998</v>
      </c>
      <c r="D20" s="1">
        <v>49.665999999999997</v>
      </c>
      <c r="E20" s="1">
        <v>0.247</v>
      </c>
      <c r="F20" s="1">
        <v>4.1000000000000002E-2</v>
      </c>
      <c r="G20" s="1">
        <v>0</v>
      </c>
      <c r="H20" s="1">
        <v>0.157</v>
      </c>
      <c r="I20" s="1">
        <v>2.5999999999999999E-2</v>
      </c>
      <c r="J20" s="1">
        <v>0.23</v>
      </c>
      <c r="K20" s="1">
        <v>1.2E-2</v>
      </c>
      <c r="L20" s="6">
        <f t="shared" si="3"/>
        <v>99.457999999999998</v>
      </c>
      <c r="M20" s="2">
        <f t="shared" si="0"/>
        <v>91.258218164046539</v>
      </c>
      <c r="N20" s="35">
        <f t="shared" si="1"/>
        <v>1948.846929176186</v>
      </c>
      <c r="O20" s="35">
        <f t="shared" si="2"/>
        <v>1215.8979419227517</v>
      </c>
      <c r="P20" s="35">
        <v>102</v>
      </c>
      <c r="Q20" s="35">
        <f t="shared" si="4"/>
        <v>189759.66711051928</v>
      </c>
      <c r="R20" s="38">
        <f t="shared" si="5"/>
        <v>63.507257748136524</v>
      </c>
      <c r="S20" s="38">
        <f t="shared" si="6"/>
        <v>280.52319231528389</v>
      </c>
      <c r="T20" s="38">
        <f t="shared" si="7"/>
        <v>65898.040089086862</v>
      </c>
      <c r="U20" s="38">
        <f t="shared" si="8"/>
        <v>1215.8979419227517</v>
      </c>
      <c r="V20" s="38">
        <f t="shared" si="9"/>
        <v>299474.88833746902</v>
      </c>
      <c r="W20" s="38">
        <f t="shared" si="10"/>
        <v>1643.7711758621922</v>
      </c>
      <c r="X20" s="38">
        <f t="shared" si="11"/>
        <v>1940.8796358280892</v>
      </c>
    </row>
    <row r="21" spans="1:24">
      <c r="A21" s="4" t="s">
        <v>163</v>
      </c>
      <c r="B21" s="1">
        <v>41.216000000000001</v>
      </c>
      <c r="C21" s="1">
        <v>8.359</v>
      </c>
      <c r="D21" s="1">
        <v>49.286000000000001</v>
      </c>
      <c r="E21" s="1">
        <v>0.246</v>
      </c>
      <c r="F21" s="1">
        <v>4.1000000000000002E-2</v>
      </c>
      <c r="G21" s="1">
        <v>0</v>
      </c>
      <c r="H21" s="1">
        <v>0.153</v>
      </c>
      <c r="I21" s="1">
        <v>3.1E-2</v>
      </c>
      <c r="J21" s="1">
        <v>0.22900000000000001</v>
      </c>
      <c r="K21" s="1">
        <v>1.2999999999999999E-2</v>
      </c>
      <c r="L21" s="6">
        <f t="shared" si="3"/>
        <v>99.574000000000012</v>
      </c>
      <c r="M21" s="2">
        <f t="shared" si="0"/>
        <v>91.309578490155971</v>
      </c>
      <c r="N21" s="35">
        <f t="shared" si="1"/>
        <v>1940.9568606370112</v>
      </c>
      <c r="O21" s="35">
        <f t="shared" si="2"/>
        <v>1184.9196504087961</v>
      </c>
      <c r="P21" s="35">
        <v>108</v>
      </c>
      <c r="Q21" s="35">
        <f t="shared" ref="Q21:Q35" si="12">10000*28.08*B21/(60.08)</f>
        <v>192634.03462050602</v>
      </c>
      <c r="R21" s="38">
        <f t="shared" ref="R21:R35" si="13">2*26.98*10000*K21/101.96</f>
        <v>68.7995292271479</v>
      </c>
      <c r="S21" s="38">
        <f t="shared" ref="S21:S35" si="14">2*51.996*10000*F21/151.99</f>
        <v>280.52319231528389</v>
      </c>
      <c r="T21" s="38">
        <f t="shared" ref="T21:T35" si="15">55.84*10000*C21/71.84</f>
        <v>64973.073496659235</v>
      </c>
      <c r="U21" s="38">
        <f t="shared" ref="U21:U35" si="16">54.94*10000*H21/70.94</f>
        <v>1184.9196504087961</v>
      </c>
      <c r="V21" s="38">
        <f t="shared" ref="V21:V35" si="17">24.3*10000*D21/40.3</f>
        <v>297183.5732009926</v>
      </c>
      <c r="W21" s="38">
        <f t="shared" ref="W21:W35" si="18">40.078*10000*J21/56.078</f>
        <v>1636.6243446627911</v>
      </c>
      <c r="X21" s="38">
        <f t="shared" ref="X21:X35" si="19">58.69*10000*E21/74.69</f>
        <v>1933.0218235372874</v>
      </c>
    </row>
    <row r="22" spans="1:24">
      <c r="A22" s="4" t="s">
        <v>164</v>
      </c>
      <c r="B22" s="1">
        <v>40.731999999999999</v>
      </c>
      <c r="C22" s="1">
        <v>8.4570000000000007</v>
      </c>
      <c r="D22" s="1">
        <v>49.593000000000004</v>
      </c>
      <c r="E22" s="1">
        <v>0.23100000000000001</v>
      </c>
      <c r="F22" s="1">
        <v>4.5999999999999999E-2</v>
      </c>
      <c r="G22" s="1">
        <v>4.0000000000000001E-3</v>
      </c>
      <c r="H22" s="1">
        <v>0.155</v>
      </c>
      <c r="I22" s="1">
        <v>2.9000000000000001E-2</v>
      </c>
      <c r="J22" s="1">
        <v>0.22800000000000001</v>
      </c>
      <c r="K22" s="1">
        <v>0</v>
      </c>
      <c r="L22" s="6">
        <f t="shared" si="3"/>
        <v>99.475000000000009</v>
      </c>
      <c r="M22" s="2">
        <f t="shared" si="0"/>
        <v>91.266265581518113</v>
      </c>
      <c r="N22" s="35">
        <f t="shared" si="1"/>
        <v>1822.6058325493887</v>
      </c>
      <c r="O22" s="35">
        <f t="shared" si="2"/>
        <v>1200.408796165774</v>
      </c>
      <c r="P22" s="35">
        <v>114</v>
      </c>
      <c r="Q22" s="35">
        <f t="shared" si="12"/>
        <v>190371.93075898802</v>
      </c>
      <c r="R22" s="38">
        <f t="shared" si="13"/>
        <v>0</v>
      </c>
      <c r="S22" s="38">
        <f t="shared" si="14"/>
        <v>314.73333771958681</v>
      </c>
      <c r="T22" s="38">
        <f t="shared" si="15"/>
        <v>65734.810690423168</v>
      </c>
      <c r="U22" s="38">
        <f t="shared" si="16"/>
        <v>1200.408796165774</v>
      </c>
      <c r="V22" s="38">
        <f t="shared" si="17"/>
        <v>299034.71464019851</v>
      </c>
      <c r="W22" s="38">
        <f t="shared" si="18"/>
        <v>1629.4775134633903</v>
      </c>
      <c r="X22" s="38">
        <f t="shared" si="19"/>
        <v>1815.1546391752577</v>
      </c>
    </row>
    <row r="23" spans="1:24">
      <c r="A23" s="4" t="s">
        <v>165</v>
      </c>
      <c r="B23" s="1">
        <v>41.125</v>
      </c>
      <c r="C23" s="1">
        <v>8.4</v>
      </c>
      <c r="D23" s="1">
        <v>49.722000000000001</v>
      </c>
      <c r="E23" s="1">
        <v>0.247</v>
      </c>
      <c r="F23" s="1">
        <v>4.7E-2</v>
      </c>
      <c r="G23" s="1">
        <v>1E-3</v>
      </c>
      <c r="H23" s="1">
        <v>0.151</v>
      </c>
      <c r="I23" s="1">
        <v>2.9000000000000001E-2</v>
      </c>
      <c r="J23" s="1">
        <v>0.22500000000000001</v>
      </c>
      <c r="K23" s="1">
        <v>1.6E-2</v>
      </c>
      <c r="L23" s="6">
        <f t="shared" si="3"/>
        <v>99.962999999999994</v>
      </c>
      <c r="M23" s="2">
        <f t="shared" si="0"/>
        <v>91.34059077365167</v>
      </c>
      <c r="N23" s="35">
        <f t="shared" si="1"/>
        <v>1948.846929176186</v>
      </c>
      <c r="O23" s="35">
        <f t="shared" si="2"/>
        <v>1169.4305046518184</v>
      </c>
      <c r="P23" s="35">
        <v>120</v>
      </c>
      <c r="Q23" s="35">
        <f t="shared" si="12"/>
        <v>192208.72170439415</v>
      </c>
      <c r="R23" s="38">
        <f t="shared" si="13"/>
        <v>84.676343664182042</v>
      </c>
      <c r="S23" s="38">
        <f t="shared" si="14"/>
        <v>321.57536680044734</v>
      </c>
      <c r="T23" s="38">
        <f t="shared" si="15"/>
        <v>65291.759465478841</v>
      </c>
      <c r="U23" s="38">
        <f t="shared" si="16"/>
        <v>1169.4305046518184</v>
      </c>
      <c r="V23" s="38">
        <f t="shared" si="17"/>
        <v>299812.55583126552</v>
      </c>
      <c r="W23" s="38">
        <f t="shared" si="18"/>
        <v>1608.0370198651879</v>
      </c>
      <c r="X23" s="38">
        <f t="shared" si="19"/>
        <v>1940.8796358280892</v>
      </c>
    </row>
    <row r="24" spans="1:24">
      <c r="A24" s="4" t="s">
        <v>166</v>
      </c>
      <c r="B24" s="1">
        <v>41.063000000000002</v>
      </c>
      <c r="C24" s="1">
        <v>8.5709999999999997</v>
      </c>
      <c r="D24" s="1">
        <v>49.783999999999999</v>
      </c>
      <c r="E24" s="1">
        <v>0.26100000000000001</v>
      </c>
      <c r="F24" s="1">
        <v>0.05</v>
      </c>
      <c r="G24" s="1">
        <v>2E-3</v>
      </c>
      <c r="H24" s="1">
        <v>0.155</v>
      </c>
      <c r="I24" s="1">
        <v>2.1999999999999999E-2</v>
      </c>
      <c r="J24" s="1">
        <v>0.224</v>
      </c>
      <c r="K24" s="1">
        <v>0.02</v>
      </c>
      <c r="L24" s="6">
        <f t="shared" si="3"/>
        <v>100.152</v>
      </c>
      <c r="M24" s="2">
        <f t="shared" si="0"/>
        <v>91.189874848973744</v>
      </c>
      <c r="N24" s="35">
        <f t="shared" si="1"/>
        <v>2059.3078887246343</v>
      </c>
      <c r="O24" s="35">
        <f t="shared" si="2"/>
        <v>1200.408796165774</v>
      </c>
      <c r="P24" s="35">
        <v>126</v>
      </c>
      <c r="Q24" s="35">
        <f t="shared" si="12"/>
        <v>191918.94806924101</v>
      </c>
      <c r="R24" s="38">
        <f t="shared" si="13"/>
        <v>105.84542958022755</v>
      </c>
      <c r="S24" s="38">
        <f t="shared" si="14"/>
        <v>342.10145404302915</v>
      </c>
      <c r="T24" s="38">
        <f t="shared" si="15"/>
        <v>66620.913140311794</v>
      </c>
      <c r="U24" s="38">
        <f t="shared" si="16"/>
        <v>1200.408796165774</v>
      </c>
      <c r="V24" s="38">
        <f t="shared" si="17"/>
        <v>300186.4019851117</v>
      </c>
      <c r="W24" s="38">
        <f t="shared" si="18"/>
        <v>1600.890188665787</v>
      </c>
      <c r="X24" s="38">
        <f t="shared" si="19"/>
        <v>2050.8890078993172</v>
      </c>
    </row>
    <row r="25" spans="1:24">
      <c r="A25" s="4" t="s">
        <v>167</v>
      </c>
      <c r="B25" s="1">
        <v>41.15</v>
      </c>
      <c r="C25" s="1">
        <v>8.3450000000000006</v>
      </c>
      <c r="D25" s="1">
        <v>49.774999999999999</v>
      </c>
      <c r="E25" s="1">
        <v>0.255</v>
      </c>
      <c r="F25" s="1">
        <v>5.1999999999999998E-2</v>
      </c>
      <c r="G25" s="1">
        <v>8.0000000000000002E-3</v>
      </c>
      <c r="H25" s="1">
        <v>0.154</v>
      </c>
      <c r="I25" s="1">
        <v>2.9000000000000001E-2</v>
      </c>
      <c r="J25" s="1">
        <v>0.22600000000000001</v>
      </c>
      <c r="K25" s="1">
        <v>1.9E-2</v>
      </c>
      <c r="L25" s="6">
        <f t="shared" si="3"/>
        <v>100.01299999999999</v>
      </c>
      <c r="M25" s="2">
        <f t="shared" si="0"/>
        <v>91.400786057743261</v>
      </c>
      <c r="N25" s="35">
        <f t="shared" si="1"/>
        <v>2011.9674774895848</v>
      </c>
      <c r="O25" s="35">
        <f t="shared" si="2"/>
        <v>1192.664223287285</v>
      </c>
      <c r="P25" s="35">
        <v>132</v>
      </c>
      <c r="Q25" s="35">
        <f t="shared" si="12"/>
        <v>192325.56591211719</v>
      </c>
      <c r="R25" s="38">
        <f t="shared" si="13"/>
        <v>100.55315810121617</v>
      </c>
      <c r="S25" s="38">
        <f t="shared" si="14"/>
        <v>355.78551220475026</v>
      </c>
      <c r="T25" s="38">
        <f t="shared" si="15"/>
        <v>64864.253897550108</v>
      </c>
      <c r="U25" s="38">
        <f t="shared" si="16"/>
        <v>1192.664223287285</v>
      </c>
      <c r="V25" s="38">
        <f t="shared" si="17"/>
        <v>300132.13399503723</v>
      </c>
      <c r="W25" s="38">
        <f t="shared" si="18"/>
        <v>1615.1838510645887</v>
      </c>
      <c r="X25" s="38">
        <f t="shared" si="19"/>
        <v>2003.7421341545053</v>
      </c>
    </row>
    <row r="26" spans="1:24">
      <c r="A26" s="4" t="s">
        <v>168</v>
      </c>
      <c r="B26" s="1">
        <v>41.097000000000001</v>
      </c>
      <c r="C26" s="1">
        <v>8.484</v>
      </c>
      <c r="D26" s="1">
        <v>49.975000000000001</v>
      </c>
      <c r="E26" s="1">
        <v>0.25900000000000001</v>
      </c>
      <c r="F26" s="1">
        <v>5.3999999999999999E-2</v>
      </c>
      <c r="G26" s="1">
        <v>3.0000000000000001E-3</v>
      </c>
      <c r="H26" s="1">
        <v>0.154</v>
      </c>
      <c r="I26" s="1">
        <v>3.2000000000000001E-2</v>
      </c>
      <c r="J26" s="1">
        <v>0.224</v>
      </c>
      <c r="K26" s="1">
        <v>1.7999999999999999E-2</v>
      </c>
      <c r="L26" s="6">
        <f t="shared" si="3"/>
        <v>100.30000000000001</v>
      </c>
      <c r="M26" s="2">
        <f t="shared" si="0"/>
        <v>91.301954364006491</v>
      </c>
      <c r="N26" s="35">
        <f t="shared" si="1"/>
        <v>2043.5277516462841</v>
      </c>
      <c r="O26" s="35">
        <f t="shared" si="2"/>
        <v>1192.664223287285</v>
      </c>
      <c r="P26" s="35">
        <v>138</v>
      </c>
      <c r="Q26" s="35">
        <f t="shared" si="12"/>
        <v>192077.85619174433</v>
      </c>
      <c r="R26" s="38">
        <f t="shared" si="13"/>
        <v>95.260886622204779</v>
      </c>
      <c r="S26" s="38">
        <f t="shared" si="14"/>
        <v>369.46957036647143</v>
      </c>
      <c r="T26" s="38">
        <f t="shared" si="15"/>
        <v>65944.677060133617</v>
      </c>
      <c r="U26" s="38">
        <f t="shared" si="16"/>
        <v>1192.664223287285</v>
      </c>
      <c r="V26" s="38">
        <f t="shared" si="17"/>
        <v>301338.08933002484</v>
      </c>
      <c r="W26" s="38">
        <f t="shared" si="18"/>
        <v>1600.890188665787</v>
      </c>
      <c r="X26" s="38">
        <f t="shared" si="19"/>
        <v>2035.1733833177134</v>
      </c>
    </row>
    <row r="27" spans="1:24">
      <c r="A27" s="4" t="s">
        <v>169</v>
      </c>
      <c r="B27" s="1">
        <v>41.317</v>
      </c>
      <c r="C27" s="1">
        <v>8.3309999999999995</v>
      </c>
      <c r="D27" s="1">
        <v>49.932000000000002</v>
      </c>
      <c r="E27" s="1">
        <v>0.251</v>
      </c>
      <c r="F27" s="1">
        <v>0.05</v>
      </c>
      <c r="G27" s="1">
        <v>0</v>
      </c>
      <c r="H27" s="1">
        <v>0.153</v>
      </c>
      <c r="I27" s="1">
        <v>2.9000000000000001E-2</v>
      </c>
      <c r="J27" s="1">
        <v>0.222</v>
      </c>
      <c r="K27" s="1">
        <v>1.4999999999999999E-2</v>
      </c>
      <c r="L27" s="6">
        <f t="shared" si="3"/>
        <v>100.3</v>
      </c>
      <c r="M27" s="2">
        <f t="shared" si="0"/>
        <v>91.438659425047106</v>
      </c>
      <c r="N27" s="35">
        <f t="shared" si="1"/>
        <v>1980.4072033328853</v>
      </c>
      <c r="O27" s="35">
        <f t="shared" si="2"/>
        <v>1184.9196504087961</v>
      </c>
      <c r="P27" s="35">
        <v>144</v>
      </c>
      <c r="Q27" s="35">
        <f t="shared" si="12"/>
        <v>193106.08521970705</v>
      </c>
      <c r="R27" s="38">
        <f t="shared" si="13"/>
        <v>79.384072185170666</v>
      </c>
      <c r="S27" s="38">
        <f t="shared" si="14"/>
        <v>342.10145404302915</v>
      </c>
      <c r="T27" s="38">
        <f t="shared" si="15"/>
        <v>64755.434298440967</v>
      </c>
      <c r="U27" s="38">
        <f t="shared" si="16"/>
        <v>1184.9196504087961</v>
      </c>
      <c r="V27" s="38">
        <f t="shared" si="17"/>
        <v>301078.80893300253</v>
      </c>
      <c r="W27" s="38">
        <f t="shared" si="18"/>
        <v>1586.5965262669856</v>
      </c>
      <c r="X27" s="38">
        <f t="shared" si="19"/>
        <v>1972.3108849912974</v>
      </c>
    </row>
    <row r="28" spans="1:24">
      <c r="A28" s="4" t="s">
        <v>170</v>
      </c>
      <c r="B28" s="1">
        <v>41.298000000000002</v>
      </c>
      <c r="C28" s="1">
        <v>8.4949999999999992</v>
      </c>
      <c r="D28" s="1">
        <v>50.103000000000002</v>
      </c>
      <c r="E28" s="1">
        <v>0.26400000000000001</v>
      </c>
      <c r="F28" s="1">
        <v>5.0999999999999997E-2</v>
      </c>
      <c r="G28" s="1">
        <v>2E-3</v>
      </c>
      <c r="H28" s="1">
        <v>0.153</v>
      </c>
      <c r="I28" s="1">
        <v>3.1E-2</v>
      </c>
      <c r="J28" s="1">
        <v>0.22</v>
      </c>
      <c r="K28" s="1">
        <v>1.6E-2</v>
      </c>
      <c r="L28" s="6">
        <f t="shared" si="3"/>
        <v>100.63300000000001</v>
      </c>
      <c r="M28" s="2">
        <f t="shared" si="0"/>
        <v>91.311973579063675</v>
      </c>
      <c r="N28" s="35">
        <f t="shared" si="1"/>
        <v>2082.9780943421588</v>
      </c>
      <c r="O28" s="35">
        <f t="shared" si="2"/>
        <v>1184.9196504087961</v>
      </c>
      <c r="P28" s="35">
        <v>150</v>
      </c>
      <c r="Q28" s="35">
        <f t="shared" si="12"/>
        <v>193017.28362183756</v>
      </c>
      <c r="R28" s="38">
        <f t="shared" si="13"/>
        <v>84.676343664182042</v>
      </c>
      <c r="S28" s="38">
        <f t="shared" si="14"/>
        <v>348.94348312388968</v>
      </c>
      <c r="T28" s="38">
        <f t="shared" si="15"/>
        <v>66030.178173719367</v>
      </c>
      <c r="U28" s="38">
        <f t="shared" si="16"/>
        <v>1184.9196504087961</v>
      </c>
      <c r="V28" s="38">
        <f t="shared" si="17"/>
        <v>302109.90074441687</v>
      </c>
      <c r="W28" s="38">
        <f t="shared" si="18"/>
        <v>1572.302863868184</v>
      </c>
      <c r="X28" s="38">
        <f t="shared" si="19"/>
        <v>2074.4624447717233</v>
      </c>
    </row>
    <row r="29" spans="1:24">
      <c r="A29" s="4" t="s">
        <v>171</v>
      </c>
      <c r="B29" s="1">
        <v>41.185000000000002</v>
      </c>
      <c r="C29" s="1">
        <v>8.3960000000000008</v>
      </c>
      <c r="D29" s="1">
        <v>49.786000000000001</v>
      </c>
      <c r="E29" s="1">
        <v>0.26100000000000001</v>
      </c>
      <c r="F29" s="1">
        <v>5.2999999999999999E-2</v>
      </c>
      <c r="G29" s="1">
        <v>0</v>
      </c>
      <c r="H29" s="1">
        <v>0.15</v>
      </c>
      <c r="I29" s="1">
        <v>2.9000000000000001E-2</v>
      </c>
      <c r="J29" s="1">
        <v>0.218</v>
      </c>
      <c r="K29" s="1">
        <v>1.4999999999999999E-2</v>
      </c>
      <c r="L29" s="6">
        <f t="shared" si="3"/>
        <v>100.093</v>
      </c>
      <c r="M29" s="2">
        <f t="shared" si="0"/>
        <v>91.354522260491038</v>
      </c>
      <c r="N29" s="35">
        <f t="shared" si="1"/>
        <v>2059.3078887246343</v>
      </c>
      <c r="O29" s="35">
        <f t="shared" si="2"/>
        <v>1161.6859317733295</v>
      </c>
      <c r="P29" s="35">
        <v>156</v>
      </c>
      <c r="Q29" s="35">
        <f t="shared" si="12"/>
        <v>192489.14780292942</v>
      </c>
      <c r="R29" s="38">
        <f t="shared" si="13"/>
        <v>79.384072185170666</v>
      </c>
      <c r="S29" s="38">
        <f t="shared" si="14"/>
        <v>362.6275412856109</v>
      </c>
      <c r="T29" s="38">
        <f t="shared" si="15"/>
        <v>65260.668151447666</v>
      </c>
      <c r="U29" s="38">
        <f t="shared" si="16"/>
        <v>1161.6859317733297</v>
      </c>
      <c r="V29" s="38">
        <f t="shared" si="17"/>
        <v>300198.46153846156</v>
      </c>
      <c r="W29" s="38">
        <f t="shared" si="18"/>
        <v>1558.0092014693821</v>
      </c>
      <c r="X29" s="38">
        <f t="shared" si="19"/>
        <v>2050.8890078993172</v>
      </c>
    </row>
    <row r="30" spans="1:24">
      <c r="A30" s="4" t="s">
        <v>172</v>
      </c>
      <c r="B30" s="1">
        <v>40.67</v>
      </c>
      <c r="C30" s="1">
        <v>8.4849999999999994</v>
      </c>
      <c r="D30" s="1">
        <v>49.905999999999999</v>
      </c>
      <c r="E30" s="1">
        <v>0.26900000000000002</v>
      </c>
      <c r="F30" s="1">
        <v>5.0999999999999997E-2</v>
      </c>
      <c r="G30" s="1">
        <v>1E-3</v>
      </c>
      <c r="H30" s="1">
        <v>0.151</v>
      </c>
      <c r="I30" s="1">
        <v>0.03</v>
      </c>
      <c r="J30" s="1">
        <v>0.215</v>
      </c>
      <c r="K30" s="1">
        <v>1.2E-2</v>
      </c>
      <c r="L30" s="6">
        <f t="shared" si="3"/>
        <v>99.79000000000002</v>
      </c>
      <c r="M30" s="2">
        <f t="shared" si="0"/>
        <v>91.290038678300576</v>
      </c>
      <c r="N30" s="35">
        <f t="shared" si="1"/>
        <v>2122.4284370380328</v>
      </c>
      <c r="O30" s="35">
        <f t="shared" si="2"/>
        <v>1169.4305046518184</v>
      </c>
      <c r="P30" s="35">
        <v>162</v>
      </c>
      <c r="Q30" s="35">
        <f t="shared" si="12"/>
        <v>190082.15712383488</v>
      </c>
      <c r="R30" s="38">
        <f t="shared" si="13"/>
        <v>63.507257748136524</v>
      </c>
      <c r="S30" s="38">
        <f t="shared" si="14"/>
        <v>348.94348312388968</v>
      </c>
      <c r="T30" s="38">
        <f t="shared" si="15"/>
        <v>65952.449888641422</v>
      </c>
      <c r="U30" s="38">
        <f t="shared" si="16"/>
        <v>1169.4305046518184</v>
      </c>
      <c r="V30" s="38">
        <f t="shared" si="17"/>
        <v>300922.0347394541</v>
      </c>
      <c r="W30" s="38">
        <f t="shared" si="18"/>
        <v>1536.5687078711796</v>
      </c>
      <c r="X30" s="38">
        <f t="shared" si="19"/>
        <v>2113.751506225733</v>
      </c>
    </row>
    <row r="31" spans="1:24">
      <c r="A31" s="4" t="s">
        <v>173</v>
      </c>
      <c r="B31" s="1">
        <v>41.500999999999998</v>
      </c>
      <c r="C31" s="1">
        <v>8.2560000000000002</v>
      </c>
      <c r="D31" s="1">
        <v>49.77</v>
      </c>
      <c r="E31" s="1">
        <v>0.27600000000000002</v>
      </c>
      <c r="F31" s="1">
        <v>5.5E-2</v>
      </c>
      <c r="G31" s="1">
        <v>1E-3</v>
      </c>
      <c r="H31" s="1">
        <v>0.15</v>
      </c>
      <c r="I31" s="1">
        <v>2.9000000000000001E-2</v>
      </c>
      <c r="J31" s="1">
        <v>0.21299999999999999</v>
      </c>
      <c r="K31" s="1">
        <v>1.2999999999999999E-2</v>
      </c>
      <c r="L31" s="6">
        <f t="shared" si="3"/>
        <v>100.26400000000001</v>
      </c>
      <c r="M31" s="2">
        <f t="shared" si="0"/>
        <v>91.483905157099628</v>
      </c>
      <c r="N31" s="35">
        <f t="shared" si="1"/>
        <v>2177.6589168122568</v>
      </c>
      <c r="O31" s="35">
        <f t="shared" si="2"/>
        <v>1161.6859317733295</v>
      </c>
      <c r="P31" s="35">
        <v>168</v>
      </c>
      <c r="Q31" s="35">
        <f t="shared" si="12"/>
        <v>193966.05858854859</v>
      </c>
      <c r="R31" s="38">
        <f t="shared" si="13"/>
        <v>68.7995292271479</v>
      </c>
      <c r="S31" s="38">
        <f t="shared" si="14"/>
        <v>376.31159944733201</v>
      </c>
      <c r="T31" s="38">
        <f t="shared" si="15"/>
        <v>64172.472160356352</v>
      </c>
      <c r="U31" s="38">
        <f t="shared" si="16"/>
        <v>1161.6859317733297</v>
      </c>
      <c r="V31" s="38">
        <f t="shared" si="17"/>
        <v>300101.98511166254</v>
      </c>
      <c r="W31" s="38">
        <f t="shared" si="18"/>
        <v>1522.275045472378</v>
      </c>
      <c r="X31" s="38">
        <f t="shared" si="19"/>
        <v>2168.7561922613472</v>
      </c>
    </row>
    <row r="32" spans="1:24">
      <c r="A32" s="4" t="s">
        <v>174</v>
      </c>
      <c r="B32" s="1">
        <v>41.472999999999999</v>
      </c>
      <c r="C32" s="1">
        <v>8.3970000000000002</v>
      </c>
      <c r="D32" s="1">
        <v>50.26</v>
      </c>
      <c r="E32" s="1">
        <v>0.27800000000000002</v>
      </c>
      <c r="F32" s="1">
        <v>5.5E-2</v>
      </c>
      <c r="G32" s="1">
        <v>0</v>
      </c>
      <c r="H32" s="1">
        <v>0.15</v>
      </c>
      <c r="I32" s="1">
        <v>0.03</v>
      </c>
      <c r="J32" s="1">
        <v>0.215</v>
      </c>
      <c r="K32" s="1">
        <v>1.4E-2</v>
      </c>
      <c r="L32" s="6">
        <f t="shared" si="3"/>
        <v>100.87200000000001</v>
      </c>
      <c r="M32" s="2">
        <f t="shared" si="0"/>
        <v>91.428135755211372</v>
      </c>
      <c r="N32" s="35">
        <f t="shared" si="1"/>
        <v>2193.4390538906068</v>
      </c>
      <c r="O32" s="35">
        <f t="shared" si="2"/>
        <v>1161.6859317733295</v>
      </c>
      <c r="P32" s="35">
        <v>174</v>
      </c>
      <c r="Q32" s="35">
        <f t="shared" si="12"/>
        <v>193835.1930758988</v>
      </c>
      <c r="R32" s="38">
        <f t="shared" si="13"/>
        <v>74.09180070615929</v>
      </c>
      <c r="S32" s="38">
        <f t="shared" si="14"/>
        <v>376.31159944733201</v>
      </c>
      <c r="T32" s="38">
        <f t="shared" si="15"/>
        <v>65268.440979955449</v>
      </c>
      <c r="U32" s="38">
        <f t="shared" si="16"/>
        <v>1161.6859317733297</v>
      </c>
      <c r="V32" s="38">
        <f t="shared" si="17"/>
        <v>303056.57568238216</v>
      </c>
      <c r="W32" s="38">
        <f t="shared" si="18"/>
        <v>1536.5687078711796</v>
      </c>
      <c r="X32" s="38">
        <f t="shared" si="19"/>
        <v>2184.4718168429513</v>
      </c>
    </row>
    <row r="33" spans="1:24">
      <c r="A33" s="4" t="s">
        <v>175</v>
      </c>
      <c r="B33" s="1">
        <v>42.139000000000003</v>
      </c>
      <c r="C33" s="1">
        <v>8.3279999999999994</v>
      </c>
      <c r="D33" s="1">
        <v>50.389000000000003</v>
      </c>
      <c r="E33" s="1">
        <v>0.27900000000000003</v>
      </c>
      <c r="F33" s="1">
        <v>5.6000000000000001E-2</v>
      </c>
      <c r="G33" s="1">
        <v>0</v>
      </c>
      <c r="H33" s="1">
        <v>0.15</v>
      </c>
      <c r="I33" s="1">
        <v>2.7E-2</v>
      </c>
      <c r="J33" s="1">
        <v>0.21299999999999999</v>
      </c>
      <c r="K33" s="1">
        <v>1.7000000000000001E-2</v>
      </c>
      <c r="L33" s="6">
        <f t="shared" si="3"/>
        <v>101.59799999999998</v>
      </c>
      <c r="M33" s="2">
        <f t="shared" si="0"/>
        <v>91.51251143824355</v>
      </c>
      <c r="N33" s="35">
        <f t="shared" si="1"/>
        <v>2201.3291224297814</v>
      </c>
      <c r="O33" s="35">
        <f t="shared" si="2"/>
        <v>1161.6859317733295</v>
      </c>
      <c r="P33" s="35">
        <v>180</v>
      </c>
      <c r="Q33" s="35">
        <f t="shared" si="12"/>
        <v>196947.92276964051</v>
      </c>
      <c r="R33" s="38">
        <f t="shared" si="13"/>
        <v>89.968615143193418</v>
      </c>
      <c r="S33" s="38">
        <f t="shared" si="14"/>
        <v>383.15362852819266</v>
      </c>
      <c r="T33" s="38">
        <f t="shared" si="15"/>
        <v>64732.115812917582</v>
      </c>
      <c r="U33" s="38">
        <f t="shared" si="16"/>
        <v>1161.6859317733297</v>
      </c>
      <c r="V33" s="38">
        <f t="shared" si="17"/>
        <v>303834.41687344917</v>
      </c>
      <c r="W33" s="38">
        <f t="shared" si="18"/>
        <v>1522.275045472378</v>
      </c>
      <c r="X33" s="38">
        <f t="shared" si="19"/>
        <v>2192.3296291337529</v>
      </c>
    </row>
    <row r="34" spans="1:24">
      <c r="A34" s="4" t="s">
        <v>176</v>
      </c>
      <c r="B34" s="1">
        <v>41.753999999999998</v>
      </c>
      <c r="C34" s="1">
        <v>8.36</v>
      </c>
      <c r="D34" s="1">
        <v>50.451000000000001</v>
      </c>
      <c r="E34" s="1">
        <v>0.28499999999999998</v>
      </c>
      <c r="F34" s="1">
        <v>5.8999999999999997E-2</v>
      </c>
      <c r="G34" s="1">
        <v>0</v>
      </c>
      <c r="H34" s="1">
        <v>0.14499999999999999</v>
      </c>
      <c r="I34" s="1">
        <v>2.1999999999999999E-2</v>
      </c>
      <c r="J34" s="1">
        <v>0.21</v>
      </c>
      <c r="K34" s="1">
        <v>1.2E-2</v>
      </c>
      <c r="L34" s="6">
        <f t="shared" si="3"/>
        <v>101.29799999999999</v>
      </c>
      <c r="M34" s="2">
        <f t="shared" si="0"/>
        <v>91.492252906757187</v>
      </c>
      <c r="N34" s="35">
        <f t="shared" si="1"/>
        <v>2248.6695336648299</v>
      </c>
      <c r="O34" s="35">
        <f t="shared" si="2"/>
        <v>1122.9630673808851</v>
      </c>
      <c r="P34" s="35">
        <v>186</v>
      </c>
      <c r="Q34" s="35">
        <f t="shared" si="12"/>
        <v>195148.52197070571</v>
      </c>
      <c r="R34" s="38">
        <f t="shared" si="13"/>
        <v>63.507257748136524</v>
      </c>
      <c r="S34" s="38">
        <f t="shared" si="14"/>
        <v>403.67971577077435</v>
      </c>
      <c r="T34" s="38">
        <f t="shared" si="15"/>
        <v>64980.846325167033</v>
      </c>
      <c r="U34" s="38">
        <f t="shared" si="16"/>
        <v>1122.9630673808854</v>
      </c>
      <c r="V34" s="38">
        <f t="shared" si="17"/>
        <v>304208.2630272953</v>
      </c>
      <c r="W34" s="38">
        <f t="shared" si="18"/>
        <v>1500.8345518741753</v>
      </c>
      <c r="X34" s="38">
        <f t="shared" si="19"/>
        <v>2239.4765028785646</v>
      </c>
    </row>
    <row r="35" spans="1:24">
      <c r="A35" s="4" t="s">
        <v>177</v>
      </c>
      <c r="B35" s="1">
        <v>43.183</v>
      </c>
      <c r="C35" s="1">
        <v>8.3510000000000009</v>
      </c>
      <c r="D35" s="1">
        <v>50.872</v>
      </c>
      <c r="E35" s="1">
        <v>0.28799999999999998</v>
      </c>
      <c r="F35" s="1">
        <v>5.2999999999999999E-2</v>
      </c>
      <c r="G35" s="1">
        <v>5.0000000000000001E-3</v>
      </c>
      <c r="H35" s="1">
        <v>0.153</v>
      </c>
      <c r="I35" s="1">
        <v>3.2000000000000001E-2</v>
      </c>
      <c r="J35" s="1">
        <v>0.20899999999999999</v>
      </c>
      <c r="K35" s="1">
        <v>1.0999999999999999E-2</v>
      </c>
      <c r="L35" s="6">
        <f t="shared" si="3"/>
        <v>103.157</v>
      </c>
      <c r="M35" s="2">
        <f t="shared" si="0"/>
        <v>91.565038493581298</v>
      </c>
      <c r="N35" s="35">
        <f t="shared" si="1"/>
        <v>2272.3397392823545</v>
      </c>
      <c r="O35" s="35">
        <f t="shared" si="2"/>
        <v>1184.9196504087961</v>
      </c>
      <c r="P35" s="35">
        <v>192</v>
      </c>
      <c r="Q35" s="35">
        <f t="shared" si="12"/>
        <v>201827.33688415447</v>
      </c>
      <c r="R35" s="38">
        <f t="shared" si="13"/>
        <v>58.214986269125149</v>
      </c>
      <c r="S35" s="38">
        <f t="shared" si="14"/>
        <v>362.6275412856109</v>
      </c>
      <c r="T35" s="38">
        <f t="shared" si="15"/>
        <v>64910.890868596885</v>
      </c>
      <c r="U35" s="38">
        <f t="shared" si="16"/>
        <v>1184.9196504087961</v>
      </c>
      <c r="V35" s="38">
        <f t="shared" si="17"/>
        <v>306746.79900744418</v>
      </c>
      <c r="W35" s="38">
        <f t="shared" si="18"/>
        <v>1493.6877206747745</v>
      </c>
      <c r="X35" s="38">
        <f t="shared" si="19"/>
        <v>2263.0499397509707</v>
      </c>
    </row>
    <row r="38" spans="1:24">
      <c r="A38" s="4"/>
    </row>
    <row r="39" spans="1:24">
      <c r="A39" s="4"/>
    </row>
    <row r="40" spans="1:24">
      <c r="A40" s="4"/>
    </row>
    <row r="41" spans="1:24">
      <c r="A41" s="4"/>
    </row>
    <row r="42" spans="1:24">
      <c r="A42" s="4"/>
    </row>
    <row r="43" spans="1:24">
      <c r="A43" s="4"/>
    </row>
    <row r="44" spans="1:24">
      <c r="A44" s="4"/>
    </row>
    <row r="45" spans="1:24">
      <c r="A45" s="4"/>
    </row>
    <row r="46" spans="1:24">
      <c r="A46" s="4"/>
    </row>
    <row r="47" spans="1:24">
      <c r="A47" s="4"/>
    </row>
    <row r="48" spans="1:24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</sheetData>
  <sortState xmlns:xlrd2="http://schemas.microsoft.com/office/spreadsheetml/2017/richdata2" ref="A3:P35">
    <sortCondition ref="P2:P35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1404-50F0-4193-82BB-211C10D7A5DD}">
  <dimension ref="A1:X22"/>
  <sheetViews>
    <sheetView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" style="1" bestFit="1" customWidth="1"/>
    <col min="17" max="17" width="9.44140625" style="1" bestFit="1" customWidth="1"/>
    <col min="18" max="16384" width="9" style="1"/>
  </cols>
  <sheetData>
    <row r="1" spans="1:24" s="5" customFormat="1">
      <c r="A1" s="34" t="s">
        <v>347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1" t="s">
        <v>178</v>
      </c>
      <c r="B3" s="1">
        <v>40.156999999999996</v>
      </c>
      <c r="C3" s="1">
        <v>12.081</v>
      </c>
      <c r="D3" s="1">
        <v>45.999000000000002</v>
      </c>
      <c r="E3" s="1">
        <v>0.153</v>
      </c>
      <c r="F3" s="1">
        <v>3.2000000000000001E-2</v>
      </c>
      <c r="G3" s="1">
        <v>2E-3</v>
      </c>
      <c r="H3" s="1">
        <v>0.23599999999999999</v>
      </c>
      <c r="I3" s="1">
        <v>0.04</v>
      </c>
      <c r="J3" s="1">
        <v>0.29499999999999998</v>
      </c>
      <c r="K3" s="1">
        <v>1.4E-2</v>
      </c>
      <c r="L3" s="6">
        <f>SUM(B3:K3)</f>
        <v>99.009</v>
      </c>
      <c r="M3" s="2">
        <f t="shared" ref="M3:M22" si="0">(D3/40.32)*100/((D3/40.32)+(C3/71.85))</f>
        <v>87.154833900690633</v>
      </c>
      <c r="N3" s="35">
        <f>E3*10000/74.41*58.71</f>
        <v>1207.1804864937508</v>
      </c>
      <c r="O3" s="35">
        <f t="shared" ref="O3:O22" si="1">H3*10000/70.94*54.94</f>
        <v>1827.7191993233719</v>
      </c>
      <c r="P3" s="35">
        <v>0</v>
      </c>
      <c r="Q3" s="35">
        <f>10000*28.08*B3/(60.08)</f>
        <v>187684.51398135818</v>
      </c>
      <c r="R3" s="38">
        <f>2*26.98*10000*K3/101.96</f>
        <v>74.09180070615929</v>
      </c>
      <c r="S3" s="38">
        <f>2*51.996*10000*F3/151.99</f>
        <v>218.94493058753866</v>
      </c>
      <c r="T3" s="38">
        <f>55.84*10000*C3/71.84</f>
        <v>93903.541202672597</v>
      </c>
      <c r="U3" s="38">
        <f>54.94*10000*H3/70.94</f>
        <v>1827.7191993233719</v>
      </c>
      <c r="V3" s="38">
        <f>24.3*10000*D3/40.3</f>
        <v>277363.69727047149</v>
      </c>
      <c r="W3" s="38">
        <f>40.078*10000*J3/56.078</f>
        <v>2108.3152038232461</v>
      </c>
      <c r="X3" s="38">
        <f>58.69*10000*E3/74.69</f>
        <v>1202.2452804927032</v>
      </c>
    </row>
    <row r="4" spans="1:24">
      <c r="A4" s="1" t="s">
        <v>179</v>
      </c>
      <c r="B4" s="1">
        <v>40.741</v>
      </c>
      <c r="C4" s="1">
        <v>11.737</v>
      </c>
      <c r="D4" s="1">
        <v>46.320999999999998</v>
      </c>
      <c r="E4" s="1">
        <v>0.158</v>
      </c>
      <c r="F4" s="1">
        <v>3.5000000000000003E-2</v>
      </c>
      <c r="G4" s="1">
        <v>1E-3</v>
      </c>
      <c r="H4" s="1">
        <v>0.222</v>
      </c>
      <c r="I4" s="1">
        <v>0.04</v>
      </c>
      <c r="J4" s="1">
        <v>0.28599999999999998</v>
      </c>
      <c r="K4" s="1">
        <v>1.4E-2</v>
      </c>
      <c r="L4" s="6">
        <f t="shared" ref="L4:L22" si="2">SUM(B4:K4)</f>
        <v>99.555000000000007</v>
      </c>
      <c r="M4" s="2">
        <f t="shared" si="0"/>
        <v>87.551010717318192</v>
      </c>
      <c r="N4" s="35">
        <f t="shared" ref="N4:N22" si="3">E4*10000/74.41*58.71</f>
        <v>1246.630829189625</v>
      </c>
      <c r="O4" s="35">
        <f t="shared" si="1"/>
        <v>1719.2951790245279</v>
      </c>
      <c r="P4" s="35">
        <v>6</v>
      </c>
      <c r="Q4" s="35">
        <f t="shared" ref="Q4:Q14" si="4">10000*28.08*B4/(60.08)</f>
        <v>190413.99467376832</v>
      </c>
      <c r="R4" s="38">
        <f t="shared" ref="R4:R14" si="5">2*26.98*10000*K4/101.96</f>
        <v>74.09180070615929</v>
      </c>
      <c r="S4" s="38">
        <f t="shared" ref="S4:S14" si="6">2*51.996*10000*F4/151.99</f>
        <v>239.47101783012042</v>
      </c>
      <c r="T4" s="38">
        <f t="shared" ref="T4:T14" si="7">55.84*10000*C4/71.84</f>
        <v>91229.688195991082</v>
      </c>
      <c r="U4" s="38">
        <f t="shared" ref="U4:U14" si="8">54.94*10000*H4/70.94</f>
        <v>1719.2951790245279</v>
      </c>
      <c r="V4" s="38">
        <f t="shared" ref="V4:V14" si="9">24.3*10000*D4/40.3</f>
        <v>279305.28535980149</v>
      </c>
      <c r="W4" s="38">
        <f t="shared" ref="W4:W14" si="10">40.078*10000*J4/56.078</f>
        <v>2043.9937230286387</v>
      </c>
      <c r="X4" s="38">
        <f t="shared" ref="X4:X14" si="11">58.69*10000*E4/74.69</f>
        <v>1241.5343419467131</v>
      </c>
    </row>
    <row r="5" spans="1:24">
      <c r="A5" s="1" t="s">
        <v>75</v>
      </c>
      <c r="B5" s="1">
        <v>40.640999999999998</v>
      </c>
      <c r="C5" s="1">
        <v>11.47</v>
      </c>
      <c r="D5" s="1">
        <v>46.484000000000002</v>
      </c>
      <c r="E5" s="1">
        <v>0.17599999999999999</v>
      </c>
      <c r="F5" s="1">
        <v>3.6999999999999998E-2</v>
      </c>
      <c r="G5" s="1">
        <v>0</v>
      </c>
      <c r="H5" s="1">
        <v>0.216</v>
      </c>
      <c r="I5" s="1">
        <v>3.5999999999999997E-2</v>
      </c>
      <c r="J5" s="1">
        <v>0.27300000000000002</v>
      </c>
      <c r="K5" s="1">
        <v>1.4E-2</v>
      </c>
      <c r="L5" s="6">
        <f t="shared" si="2"/>
        <v>99.346999999999994</v>
      </c>
      <c r="M5" s="2">
        <f t="shared" si="0"/>
        <v>87.837234582925106</v>
      </c>
      <c r="N5" s="35">
        <f t="shared" si="3"/>
        <v>1388.6520628947724</v>
      </c>
      <c r="O5" s="35">
        <f t="shared" si="1"/>
        <v>1672.8277417535946</v>
      </c>
      <c r="P5" s="35">
        <v>12</v>
      </c>
      <c r="Q5" s="35">
        <f t="shared" si="4"/>
        <v>189946.61784287615</v>
      </c>
      <c r="R5" s="38">
        <f t="shared" si="5"/>
        <v>74.09180070615929</v>
      </c>
      <c r="S5" s="38">
        <f t="shared" si="6"/>
        <v>253.15507599184156</v>
      </c>
      <c r="T5" s="38">
        <f t="shared" si="7"/>
        <v>89154.342984409799</v>
      </c>
      <c r="U5" s="38">
        <f t="shared" si="8"/>
        <v>1672.8277417535946</v>
      </c>
      <c r="V5" s="38">
        <f t="shared" si="9"/>
        <v>280288.13895781641</v>
      </c>
      <c r="W5" s="38">
        <f t="shared" si="10"/>
        <v>1951.084917436428</v>
      </c>
      <c r="X5" s="38">
        <f t="shared" si="11"/>
        <v>1382.9749631811487</v>
      </c>
    </row>
    <row r="6" spans="1:24">
      <c r="A6" s="1" t="s">
        <v>74</v>
      </c>
      <c r="B6" s="1">
        <v>40.966000000000001</v>
      </c>
      <c r="C6" s="1">
        <v>10.744999999999999</v>
      </c>
      <c r="D6" s="1">
        <v>46.877000000000002</v>
      </c>
      <c r="E6" s="1">
        <v>0.185</v>
      </c>
      <c r="F6" s="1">
        <v>3.5999999999999997E-2</v>
      </c>
      <c r="G6" s="1">
        <v>2E-3</v>
      </c>
      <c r="H6" s="1">
        <v>0.20399999999999999</v>
      </c>
      <c r="I6" s="1">
        <v>0.03</v>
      </c>
      <c r="J6" s="1">
        <v>0.26400000000000001</v>
      </c>
      <c r="K6" s="1">
        <v>1.2999999999999999E-2</v>
      </c>
      <c r="L6" s="6">
        <f t="shared" si="2"/>
        <v>99.321999999999989</v>
      </c>
      <c r="M6" s="2">
        <f t="shared" si="0"/>
        <v>88.603040942669111</v>
      </c>
      <c r="N6" s="35">
        <f t="shared" si="3"/>
        <v>1459.6626797473457</v>
      </c>
      <c r="O6" s="35">
        <f t="shared" si="1"/>
        <v>1579.8928672117281</v>
      </c>
      <c r="P6" s="35">
        <v>18</v>
      </c>
      <c r="Q6" s="35">
        <f t="shared" si="4"/>
        <v>191465.59254327565</v>
      </c>
      <c r="R6" s="38">
        <f t="shared" si="5"/>
        <v>68.7995292271479</v>
      </c>
      <c r="S6" s="38">
        <f t="shared" si="6"/>
        <v>246.31304691098094</v>
      </c>
      <c r="T6" s="38">
        <f t="shared" si="7"/>
        <v>83519.042316258347</v>
      </c>
      <c r="U6" s="38">
        <f t="shared" si="8"/>
        <v>1579.8928672117281</v>
      </c>
      <c r="V6" s="38">
        <f t="shared" si="9"/>
        <v>282657.84119106701</v>
      </c>
      <c r="W6" s="38">
        <f t="shared" si="10"/>
        <v>1886.7634366418208</v>
      </c>
      <c r="X6" s="38">
        <f t="shared" si="11"/>
        <v>1453.6952737983665</v>
      </c>
    </row>
    <row r="7" spans="1:24">
      <c r="A7" s="1" t="s">
        <v>73</v>
      </c>
      <c r="B7" s="1">
        <v>40.323</v>
      </c>
      <c r="C7" s="1">
        <v>10.52</v>
      </c>
      <c r="D7" s="1">
        <v>47.119</v>
      </c>
      <c r="E7" s="1">
        <v>0.19</v>
      </c>
      <c r="F7" s="1">
        <v>3.6999999999999998E-2</v>
      </c>
      <c r="G7" s="1">
        <v>0</v>
      </c>
      <c r="H7" s="1">
        <v>0.19900000000000001</v>
      </c>
      <c r="I7" s="1">
        <v>0.03</v>
      </c>
      <c r="J7" s="1">
        <v>0.248</v>
      </c>
      <c r="K7" s="1">
        <v>1E-3</v>
      </c>
      <c r="L7" s="6">
        <f t="shared" si="2"/>
        <v>98.667000000000016</v>
      </c>
      <c r="M7" s="2">
        <f t="shared" si="0"/>
        <v>88.866049182178415</v>
      </c>
      <c r="N7" s="35">
        <f t="shared" si="3"/>
        <v>1499.1130224432202</v>
      </c>
      <c r="O7" s="35">
        <f t="shared" si="1"/>
        <v>1541.170002819284</v>
      </c>
      <c r="P7" s="35">
        <v>24</v>
      </c>
      <c r="Q7" s="35">
        <f t="shared" si="4"/>
        <v>188460.35952063915</v>
      </c>
      <c r="R7" s="38">
        <f t="shared" si="5"/>
        <v>5.2922714790113776</v>
      </c>
      <c r="S7" s="38">
        <f t="shared" si="6"/>
        <v>253.15507599184156</v>
      </c>
      <c r="T7" s="38">
        <f t="shared" si="7"/>
        <v>81770.155902004451</v>
      </c>
      <c r="U7" s="38">
        <f t="shared" si="8"/>
        <v>1541.170002819284</v>
      </c>
      <c r="V7" s="38">
        <f t="shared" si="9"/>
        <v>284117.04714640201</v>
      </c>
      <c r="W7" s="38">
        <f t="shared" si="10"/>
        <v>1772.4141374514072</v>
      </c>
      <c r="X7" s="38">
        <f t="shared" si="11"/>
        <v>1492.9843352523765</v>
      </c>
    </row>
    <row r="8" spans="1:24">
      <c r="A8" s="1" t="s">
        <v>72</v>
      </c>
      <c r="B8" s="1">
        <v>40.398000000000003</v>
      </c>
      <c r="C8" s="1">
        <v>10.092000000000001</v>
      </c>
      <c r="D8" s="1">
        <v>47.283000000000001</v>
      </c>
      <c r="E8" s="1">
        <v>0.19700000000000001</v>
      </c>
      <c r="F8" s="1">
        <v>3.6999999999999998E-2</v>
      </c>
      <c r="G8" s="1">
        <v>0</v>
      </c>
      <c r="H8" s="1">
        <v>0.19500000000000001</v>
      </c>
      <c r="I8" s="1">
        <v>3.3000000000000002E-2</v>
      </c>
      <c r="J8" s="1">
        <v>0.23899999999999999</v>
      </c>
      <c r="K8" s="1">
        <v>1.4E-2</v>
      </c>
      <c r="L8" s="6">
        <f t="shared" si="2"/>
        <v>98.488</v>
      </c>
      <c r="M8" s="2">
        <f t="shared" si="0"/>
        <v>89.303659381381706</v>
      </c>
      <c r="N8" s="35">
        <f t="shared" si="3"/>
        <v>1554.343502217444</v>
      </c>
      <c r="O8" s="35">
        <f t="shared" si="1"/>
        <v>1510.1917113053285</v>
      </c>
      <c r="P8" s="35">
        <v>30</v>
      </c>
      <c r="Q8" s="35">
        <f t="shared" si="4"/>
        <v>188810.89214380828</v>
      </c>
      <c r="R8" s="38">
        <f t="shared" si="5"/>
        <v>74.09180070615929</v>
      </c>
      <c r="S8" s="38">
        <f t="shared" si="6"/>
        <v>253.15507599184156</v>
      </c>
      <c r="T8" s="38">
        <f t="shared" si="7"/>
        <v>78443.38530066816</v>
      </c>
      <c r="U8" s="38">
        <f t="shared" si="8"/>
        <v>1510.1917113053285</v>
      </c>
      <c r="V8" s="38">
        <f t="shared" si="9"/>
        <v>285105.93052109185</v>
      </c>
      <c r="W8" s="38">
        <f t="shared" si="10"/>
        <v>1708.0926566567996</v>
      </c>
      <c r="X8" s="38">
        <f t="shared" si="11"/>
        <v>1547.9890212879905</v>
      </c>
    </row>
    <row r="9" spans="1:24">
      <c r="A9" s="1" t="s">
        <v>71</v>
      </c>
      <c r="B9" s="1">
        <v>40.31</v>
      </c>
      <c r="C9" s="1">
        <v>9.9139999999999997</v>
      </c>
      <c r="D9" s="1">
        <v>47.883000000000003</v>
      </c>
      <c r="E9" s="1">
        <v>0.23100000000000001</v>
      </c>
      <c r="F9" s="1">
        <v>4.5999999999999999E-2</v>
      </c>
      <c r="G9" s="1">
        <v>5.0000000000000001E-3</v>
      </c>
      <c r="H9" s="1">
        <v>0.183</v>
      </c>
      <c r="I9" s="1">
        <v>3.4000000000000002E-2</v>
      </c>
      <c r="J9" s="1">
        <v>0.23</v>
      </c>
      <c r="K9" s="1">
        <v>1.4999999999999999E-2</v>
      </c>
      <c r="L9" s="6">
        <f t="shared" si="2"/>
        <v>98.851000000000013</v>
      </c>
      <c r="M9" s="2">
        <f t="shared" si="0"/>
        <v>89.590641638394359</v>
      </c>
      <c r="N9" s="35">
        <f t="shared" si="3"/>
        <v>1822.6058325493887</v>
      </c>
      <c r="O9" s="35">
        <f t="shared" si="1"/>
        <v>1417.2568367634622</v>
      </c>
      <c r="P9" s="35">
        <v>36</v>
      </c>
      <c r="Q9" s="35">
        <f t="shared" si="4"/>
        <v>188399.60053262318</v>
      </c>
      <c r="R9" s="38">
        <f t="shared" si="5"/>
        <v>79.384072185170666</v>
      </c>
      <c r="S9" s="38">
        <f t="shared" si="6"/>
        <v>314.73333771958681</v>
      </c>
      <c r="T9" s="38">
        <f t="shared" si="7"/>
        <v>77059.821826280619</v>
      </c>
      <c r="U9" s="38">
        <f t="shared" si="8"/>
        <v>1417.2568367634622</v>
      </c>
      <c r="V9" s="38">
        <f t="shared" si="9"/>
        <v>288723.79652605462</v>
      </c>
      <c r="W9" s="38">
        <f t="shared" si="10"/>
        <v>1643.7711758621922</v>
      </c>
      <c r="X9" s="38">
        <f t="shared" si="11"/>
        <v>1815.1546391752577</v>
      </c>
    </row>
    <row r="10" spans="1:24">
      <c r="A10" s="1" t="s">
        <v>70</v>
      </c>
      <c r="B10" s="1">
        <v>40.761000000000003</v>
      </c>
      <c r="C10" s="1">
        <v>9.7609999999999992</v>
      </c>
      <c r="D10" s="1">
        <v>48.018999999999998</v>
      </c>
      <c r="E10" s="1">
        <v>0.23</v>
      </c>
      <c r="F10" s="1">
        <v>4.7E-2</v>
      </c>
      <c r="G10" s="1">
        <v>1E-3</v>
      </c>
      <c r="H10" s="1">
        <v>0.17799999999999999</v>
      </c>
      <c r="I10" s="1">
        <v>3.3000000000000002E-2</v>
      </c>
      <c r="J10" s="1">
        <v>0.22700000000000001</v>
      </c>
      <c r="K10" s="1">
        <v>2.1000000000000001E-2</v>
      </c>
      <c r="L10" s="6">
        <f t="shared" si="2"/>
        <v>99.278000000000006</v>
      </c>
      <c r="M10" s="2">
        <f t="shared" si="0"/>
        <v>89.76089225361477</v>
      </c>
      <c r="N10" s="35">
        <f t="shared" si="3"/>
        <v>1814.7157640102139</v>
      </c>
      <c r="O10" s="35">
        <f t="shared" si="1"/>
        <v>1378.5339723710179</v>
      </c>
      <c r="P10" s="35">
        <v>42</v>
      </c>
      <c r="Q10" s="35">
        <f t="shared" si="4"/>
        <v>190507.47003994675</v>
      </c>
      <c r="R10" s="38">
        <f t="shared" si="5"/>
        <v>111.13770105923892</v>
      </c>
      <c r="S10" s="38">
        <f t="shared" si="6"/>
        <v>321.57536680044734</v>
      </c>
      <c r="T10" s="38">
        <f t="shared" si="7"/>
        <v>75870.579064587961</v>
      </c>
      <c r="U10" s="38">
        <f t="shared" si="8"/>
        <v>1378.5339723710179</v>
      </c>
      <c r="V10" s="38">
        <f t="shared" si="9"/>
        <v>289543.84615384619</v>
      </c>
      <c r="W10" s="38">
        <f t="shared" si="10"/>
        <v>1622.3306822639895</v>
      </c>
      <c r="X10" s="38">
        <f t="shared" si="11"/>
        <v>1807.2968268844559</v>
      </c>
    </row>
    <row r="11" spans="1:24">
      <c r="A11" s="1" t="s">
        <v>69</v>
      </c>
      <c r="B11" s="1">
        <v>41.271999999999998</v>
      </c>
      <c r="C11" s="1">
        <v>9.4380000000000006</v>
      </c>
      <c r="D11" s="1">
        <v>48.473999999999997</v>
      </c>
      <c r="E11" s="1">
        <v>0.25</v>
      </c>
      <c r="F11" s="1">
        <v>0.05</v>
      </c>
      <c r="G11" s="1">
        <v>1E-3</v>
      </c>
      <c r="H11" s="1">
        <v>0.17699999999999999</v>
      </c>
      <c r="I11" s="1">
        <v>3.1E-2</v>
      </c>
      <c r="J11" s="1">
        <v>0.223</v>
      </c>
      <c r="K11" s="1">
        <v>0.02</v>
      </c>
      <c r="L11" s="6">
        <f t="shared" si="2"/>
        <v>99.936000000000007</v>
      </c>
      <c r="M11" s="2">
        <f t="shared" si="0"/>
        <v>90.150115194217179</v>
      </c>
      <c r="N11" s="35">
        <f t="shared" si="3"/>
        <v>1972.5171347937105</v>
      </c>
      <c r="O11" s="35">
        <f t="shared" si="1"/>
        <v>1370.7893994925289</v>
      </c>
      <c r="P11" s="35">
        <v>48</v>
      </c>
      <c r="Q11" s="35">
        <f t="shared" si="4"/>
        <v>192895.7656458056</v>
      </c>
      <c r="R11" s="38">
        <f t="shared" si="5"/>
        <v>105.84542958022755</v>
      </c>
      <c r="S11" s="38">
        <f t="shared" si="6"/>
        <v>342.10145404302915</v>
      </c>
      <c r="T11" s="38">
        <f t="shared" si="7"/>
        <v>73359.955456570155</v>
      </c>
      <c r="U11" s="38">
        <f t="shared" si="8"/>
        <v>1370.7893994925287</v>
      </c>
      <c r="V11" s="38">
        <f t="shared" si="9"/>
        <v>292287.39454094297</v>
      </c>
      <c r="W11" s="38">
        <f t="shared" si="10"/>
        <v>1593.7433574663862</v>
      </c>
      <c r="X11" s="38">
        <f t="shared" si="11"/>
        <v>1964.4530727004953</v>
      </c>
    </row>
    <row r="12" spans="1:24">
      <c r="A12" s="1" t="s">
        <v>68</v>
      </c>
      <c r="B12" s="1">
        <v>41.241999999999997</v>
      </c>
      <c r="C12" s="1">
        <v>9.3149999999999995</v>
      </c>
      <c r="D12" s="1">
        <v>48.415999999999997</v>
      </c>
      <c r="E12" s="1">
        <v>0.25700000000000001</v>
      </c>
      <c r="F12" s="1">
        <v>4.5999999999999999E-2</v>
      </c>
      <c r="G12" s="1">
        <v>0</v>
      </c>
      <c r="H12" s="1">
        <v>0.17100000000000001</v>
      </c>
      <c r="I12" s="1">
        <v>3.3000000000000002E-2</v>
      </c>
      <c r="J12" s="1">
        <v>0.22</v>
      </c>
      <c r="K12" s="1">
        <v>1.4E-2</v>
      </c>
      <c r="L12" s="6">
        <f t="shared" si="2"/>
        <v>99.713999999999999</v>
      </c>
      <c r="M12" s="2">
        <f t="shared" si="0"/>
        <v>90.255463135124089</v>
      </c>
      <c r="N12" s="35">
        <f t="shared" si="3"/>
        <v>2027.7476145679343</v>
      </c>
      <c r="O12" s="35">
        <f t="shared" si="1"/>
        <v>1324.3219622215959</v>
      </c>
      <c r="P12" s="35">
        <v>54</v>
      </c>
      <c r="Q12" s="35">
        <f t="shared" si="4"/>
        <v>192755.55259653795</v>
      </c>
      <c r="R12" s="38">
        <f t="shared" si="5"/>
        <v>74.09180070615929</v>
      </c>
      <c r="S12" s="38">
        <f t="shared" si="6"/>
        <v>314.73333771958681</v>
      </c>
      <c r="T12" s="38">
        <f t="shared" si="7"/>
        <v>72403.89755011136</v>
      </c>
      <c r="U12" s="38">
        <f t="shared" si="8"/>
        <v>1324.3219622215959</v>
      </c>
      <c r="V12" s="38">
        <f t="shared" si="9"/>
        <v>291937.66749379656</v>
      </c>
      <c r="W12" s="38">
        <f t="shared" si="10"/>
        <v>1572.302863868184</v>
      </c>
      <c r="X12" s="38">
        <f t="shared" si="11"/>
        <v>2019.4577587361096</v>
      </c>
    </row>
    <row r="13" spans="1:24">
      <c r="A13" s="1" t="s">
        <v>67</v>
      </c>
      <c r="B13" s="1">
        <v>41.308</v>
      </c>
      <c r="C13" s="1">
        <v>9.1289999999999996</v>
      </c>
      <c r="D13" s="1">
        <v>48.366</v>
      </c>
      <c r="E13" s="1">
        <v>0.25700000000000001</v>
      </c>
      <c r="F13" s="1">
        <v>4.7E-2</v>
      </c>
      <c r="G13" s="1">
        <v>0</v>
      </c>
      <c r="H13" s="1">
        <v>0.16600000000000001</v>
      </c>
      <c r="I13" s="1">
        <v>3.2000000000000001E-2</v>
      </c>
      <c r="J13" s="1">
        <v>0.221</v>
      </c>
      <c r="K13" s="1">
        <v>1.4E-2</v>
      </c>
      <c r="L13" s="6">
        <f t="shared" si="2"/>
        <v>99.539999999999992</v>
      </c>
      <c r="M13" s="2">
        <f t="shared" si="0"/>
        <v>90.422477345430934</v>
      </c>
      <c r="N13" s="35">
        <f t="shared" si="3"/>
        <v>2027.7476145679343</v>
      </c>
      <c r="O13" s="35">
        <f t="shared" si="1"/>
        <v>1285.5990978291513</v>
      </c>
      <c r="P13" s="35">
        <v>60</v>
      </c>
      <c r="Q13" s="35">
        <f t="shared" si="4"/>
        <v>193064.02130492678</v>
      </c>
      <c r="R13" s="38">
        <f t="shared" si="5"/>
        <v>74.09180070615929</v>
      </c>
      <c r="S13" s="38">
        <f t="shared" si="6"/>
        <v>321.57536680044734</v>
      </c>
      <c r="T13" s="38">
        <f t="shared" si="7"/>
        <v>70958.151447661468</v>
      </c>
      <c r="U13" s="38">
        <f t="shared" si="8"/>
        <v>1285.5990978291516</v>
      </c>
      <c r="V13" s="38">
        <f t="shared" si="9"/>
        <v>291636.17866004963</v>
      </c>
      <c r="W13" s="38">
        <f t="shared" si="10"/>
        <v>1579.4496950675848</v>
      </c>
      <c r="X13" s="38">
        <f t="shared" si="11"/>
        <v>2019.4577587361096</v>
      </c>
    </row>
    <row r="14" spans="1:24">
      <c r="A14" s="1" t="s">
        <v>66</v>
      </c>
      <c r="B14" s="1">
        <v>41.186</v>
      </c>
      <c r="C14" s="1">
        <v>8.968</v>
      </c>
      <c r="D14" s="1">
        <v>48.62</v>
      </c>
      <c r="E14" s="1">
        <v>0.26400000000000001</v>
      </c>
      <c r="F14" s="1">
        <v>4.4999999999999998E-2</v>
      </c>
      <c r="G14" s="1">
        <v>0</v>
      </c>
      <c r="H14" s="1">
        <v>0.16500000000000001</v>
      </c>
      <c r="I14" s="1">
        <v>2.7E-2</v>
      </c>
      <c r="J14" s="1">
        <v>0.219</v>
      </c>
      <c r="K14" s="1">
        <v>8.9999999999999993E-3</v>
      </c>
      <c r="L14" s="6">
        <f t="shared" si="2"/>
        <v>99.503</v>
      </c>
      <c r="M14" s="2">
        <f t="shared" si="0"/>
        <v>90.620085814326032</v>
      </c>
      <c r="N14" s="35">
        <f t="shared" si="3"/>
        <v>2082.9780943421588</v>
      </c>
      <c r="O14" s="35">
        <f t="shared" si="1"/>
        <v>1277.8545249506626</v>
      </c>
      <c r="P14" s="35">
        <v>66</v>
      </c>
      <c r="Q14" s="35">
        <f t="shared" si="4"/>
        <v>192493.82157123837</v>
      </c>
      <c r="R14" s="38">
        <f t="shared" si="5"/>
        <v>47.63044331110239</v>
      </c>
      <c r="S14" s="38">
        <f t="shared" si="6"/>
        <v>307.89130863872623</v>
      </c>
      <c r="T14" s="38">
        <f t="shared" si="7"/>
        <v>69706.72605790646</v>
      </c>
      <c r="U14" s="38">
        <f t="shared" si="8"/>
        <v>1277.8545249506626</v>
      </c>
      <c r="V14" s="38">
        <f t="shared" si="9"/>
        <v>293167.74193548388</v>
      </c>
      <c r="W14" s="38">
        <f t="shared" si="10"/>
        <v>1565.1560326687827</v>
      </c>
      <c r="X14" s="38">
        <f t="shared" si="11"/>
        <v>2074.4624447717233</v>
      </c>
    </row>
    <row r="15" spans="1:24">
      <c r="A15" s="1" t="s">
        <v>65</v>
      </c>
      <c r="B15" s="1">
        <v>41.331000000000003</v>
      </c>
      <c r="C15" s="1">
        <v>8.9979999999999993</v>
      </c>
      <c r="D15" s="1">
        <v>48.502000000000002</v>
      </c>
      <c r="E15" s="1">
        <v>0.26300000000000001</v>
      </c>
      <c r="F15" s="1">
        <v>4.4999999999999998E-2</v>
      </c>
      <c r="G15" s="1">
        <v>0</v>
      </c>
      <c r="H15" s="1">
        <v>0.159</v>
      </c>
      <c r="I15" s="1">
        <v>2.9000000000000001E-2</v>
      </c>
      <c r="J15" s="1">
        <v>0.217</v>
      </c>
      <c r="K15" s="1">
        <v>0.02</v>
      </c>
      <c r="L15" s="6">
        <f t="shared" si="2"/>
        <v>99.564000000000007</v>
      </c>
      <c r="M15" s="2">
        <f t="shared" si="0"/>
        <v>90.570928823834137</v>
      </c>
      <c r="N15" s="35">
        <f t="shared" si="3"/>
        <v>2075.0880258029838</v>
      </c>
      <c r="O15" s="35">
        <f t="shared" si="1"/>
        <v>1231.3870876797293</v>
      </c>
      <c r="P15" s="35">
        <v>72</v>
      </c>
      <c r="Q15" s="35">
        <f t="shared" ref="Q15:Q22" si="12">10000*28.08*B15/(60.08)</f>
        <v>193171.51797603199</v>
      </c>
      <c r="R15" s="38">
        <f t="shared" ref="R15:R22" si="13">2*26.98*10000*K15/101.96</f>
        <v>105.84542958022755</v>
      </c>
      <c r="S15" s="38">
        <f t="shared" ref="S15:S22" si="14">2*51.996*10000*F15/151.99</f>
        <v>307.89130863872623</v>
      </c>
      <c r="T15" s="38">
        <f t="shared" ref="T15:T22" si="15">55.84*10000*C15/71.84</f>
        <v>69939.910913140295</v>
      </c>
      <c r="U15" s="38">
        <f t="shared" ref="U15:U22" si="16">54.94*10000*H15/70.94</f>
        <v>1231.3870876797296</v>
      </c>
      <c r="V15" s="38">
        <f t="shared" ref="V15:V22" si="17">24.3*10000*D15/40.3</f>
        <v>292456.22828784119</v>
      </c>
      <c r="W15" s="38">
        <f t="shared" ref="W15:W22" si="18">40.078*10000*J15/56.078</f>
        <v>1550.8623702699813</v>
      </c>
      <c r="X15" s="38">
        <f t="shared" ref="X15:X22" si="19">58.69*10000*E15/74.69</f>
        <v>2066.6046324809213</v>
      </c>
    </row>
    <row r="16" spans="1:24">
      <c r="A16" s="1" t="s">
        <v>64</v>
      </c>
      <c r="B16" s="1">
        <v>41.186999999999998</v>
      </c>
      <c r="C16" s="1">
        <v>8.6579999999999995</v>
      </c>
      <c r="D16" s="1">
        <v>48.539000000000001</v>
      </c>
      <c r="E16" s="1">
        <v>0.26800000000000002</v>
      </c>
      <c r="F16" s="1">
        <v>4.4999999999999998E-2</v>
      </c>
      <c r="G16" s="1">
        <v>0</v>
      </c>
      <c r="H16" s="1">
        <v>0.159</v>
      </c>
      <c r="I16" s="1">
        <v>3.5000000000000003E-2</v>
      </c>
      <c r="J16" s="1">
        <v>0.218</v>
      </c>
      <c r="K16" s="1">
        <v>1.6E-2</v>
      </c>
      <c r="L16" s="6">
        <f t="shared" si="2"/>
        <v>99.125000000000014</v>
      </c>
      <c r="M16" s="2">
        <f t="shared" si="0"/>
        <v>90.901085633574894</v>
      </c>
      <c r="N16" s="35">
        <f t="shared" si="3"/>
        <v>2114.5383684988578</v>
      </c>
      <c r="O16" s="35">
        <f t="shared" si="1"/>
        <v>1231.3870876797293</v>
      </c>
      <c r="P16" s="35">
        <v>78</v>
      </c>
      <c r="Q16" s="35">
        <f t="shared" si="12"/>
        <v>192498.49533954728</v>
      </c>
      <c r="R16" s="38">
        <f t="shared" si="13"/>
        <v>84.676343664182042</v>
      </c>
      <c r="S16" s="38">
        <f t="shared" si="14"/>
        <v>307.89130863872623</v>
      </c>
      <c r="T16" s="38">
        <f t="shared" si="15"/>
        <v>67297.14922048997</v>
      </c>
      <c r="U16" s="38">
        <f t="shared" si="16"/>
        <v>1231.3870876797296</v>
      </c>
      <c r="V16" s="38">
        <f t="shared" si="17"/>
        <v>292679.33002481394</v>
      </c>
      <c r="W16" s="38">
        <f t="shared" si="18"/>
        <v>1558.0092014693821</v>
      </c>
      <c r="X16" s="38">
        <f t="shared" si="19"/>
        <v>2105.8936939349314</v>
      </c>
    </row>
    <row r="17" spans="1:24">
      <c r="A17" s="1" t="s">
        <v>63</v>
      </c>
      <c r="B17" s="1">
        <v>41.47</v>
      </c>
      <c r="C17" s="1">
        <v>8.6120000000000001</v>
      </c>
      <c r="D17" s="1">
        <v>48.645000000000003</v>
      </c>
      <c r="E17" s="1">
        <v>0.26500000000000001</v>
      </c>
      <c r="F17" s="1">
        <v>4.7E-2</v>
      </c>
      <c r="G17" s="1">
        <v>3.0000000000000001E-3</v>
      </c>
      <c r="H17" s="1">
        <v>0.157</v>
      </c>
      <c r="I17" s="1">
        <v>0.03</v>
      </c>
      <c r="J17" s="1">
        <v>0.214</v>
      </c>
      <c r="K17" s="1">
        <v>1.6E-2</v>
      </c>
      <c r="L17" s="6">
        <f t="shared" si="2"/>
        <v>99.459000000000003</v>
      </c>
      <c r="M17" s="2">
        <f t="shared" si="0"/>
        <v>90.962998916382304</v>
      </c>
      <c r="N17" s="35">
        <f t="shared" si="3"/>
        <v>2090.8681628813333</v>
      </c>
      <c r="O17" s="35">
        <f t="shared" si="1"/>
        <v>1215.8979419227517</v>
      </c>
      <c r="P17" s="35">
        <v>84</v>
      </c>
      <c r="Q17" s="35">
        <f t="shared" si="12"/>
        <v>193821.17177097205</v>
      </c>
      <c r="R17" s="38">
        <f t="shared" si="13"/>
        <v>84.676343664182042</v>
      </c>
      <c r="S17" s="38">
        <f t="shared" si="14"/>
        <v>321.57536680044734</v>
      </c>
      <c r="T17" s="38">
        <f t="shared" si="15"/>
        <v>66939.599109131392</v>
      </c>
      <c r="U17" s="38">
        <f t="shared" si="16"/>
        <v>1215.8979419227517</v>
      </c>
      <c r="V17" s="38">
        <f t="shared" si="17"/>
        <v>293318.48635235731</v>
      </c>
      <c r="W17" s="38">
        <f t="shared" si="18"/>
        <v>1529.4218766717788</v>
      </c>
      <c r="X17" s="38">
        <f t="shared" si="19"/>
        <v>2082.3202570625253</v>
      </c>
    </row>
    <row r="18" spans="1:24">
      <c r="A18" s="1" t="s">
        <v>62</v>
      </c>
      <c r="B18" s="1">
        <v>40.545999999999999</v>
      </c>
      <c r="C18" s="1">
        <v>8.5329999999999995</v>
      </c>
      <c r="D18" s="1">
        <v>48.887</v>
      </c>
      <c r="E18" s="1">
        <v>0.26700000000000002</v>
      </c>
      <c r="F18" s="1">
        <v>4.4999999999999998E-2</v>
      </c>
      <c r="G18" s="1">
        <v>0</v>
      </c>
      <c r="H18" s="1">
        <v>0.156</v>
      </c>
      <c r="I18" s="1">
        <v>3.3000000000000002E-2</v>
      </c>
      <c r="J18" s="1">
        <v>0.216</v>
      </c>
      <c r="K18" s="1">
        <v>1.4999999999999999E-2</v>
      </c>
      <c r="L18" s="6">
        <f t="shared" si="2"/>
        <v>98.698000000000008</v>
      </c>
      <c r="M18" s="2">
        <f t="shared" si="0"/>
        <v>91.078872335308176</v>
      </c>
      <c r="N18" s="35">
        <f t="shared" si="3"/>
        <v>2106.6482999596833</v>
      </c>
      <c r="O18" s="35">
        <f t="shared" si="1"/>
        <v>1208.1533690442629</v>
      </c>
      <c r="P18" s="35">
        <v>90</v>
      </c>
      <c r="Q18" s="35">
        <f t="shared" si="12"/>
        <v>189502.60985352864</v>
      </c>
      <c r="R18" s="38">
        <f t="shared" si="13"/>
        <v>79.384072185170666</v>
      </c>
      <c r="S18" s="38">
        <f t="shared" si="14"/>
        <v>307.89130863872623</v>
      </c>
      <c r="T18" s="38">
        <f t="shared" si="15"/>
        <v>66325.54565701558</v>
      </c>
      <c r="U18" s="38">
        <f t="shared" si="16"/>
        <v>1208.1533690442627</v>
      </c>
      <c r="V18" s="38">
        <f t="shared" si="17"/>
        <v>294777.69230769231</v>
      </c>
      <c r="W18" s="38">
        <f t="shared" si="18"/>
        <v>1543.7155390705805</v>
      </c>
      <c r="X18" s="38">
        <f t="shared" si="19"/>
        <v>2098.0358816441294</v>
      </c>
    </row>
    <row r="19" spans="1:24">
      <c r="A19" s="1" t="s">
        <v>61</v>
      </c>
      <c r="B19" s="1">
        <v>40.981000000000002</v>
      </c>
      <c r="C19" s="1">
        <v>8.5540000000000003</v>
      </c>
      <c r="D19" s="1">
        <v>49.215000000000003</v>
      </c>
      <c r="E19" s="1">
        <v>0.26900000000000002</v>
      </c>
      <c r="F19" s="1">
        <v>4.7E-2</v>
      </c>
      <c r="G19" s="1">
        <v>4.0000000000000001E-3</v>
      </c>
      <c r="H19" s="1">
        <v>0.156</v>
      </c>
      <c r="I19" s="1">
        <v>3.1E-2</v>
      </c>
      <c r="J19" s="1">
        <v>0.218</v>
      </c>
      <c r="K19" s="1">
        <v>1.6E-2</v>
      </c>
      <c r="L19" s="6">
        <f t="shared" si="2"/>
        <v>99.491000000000028</v>
      </c>
      <c r="M19" s="2">
        <f t="shared" si="0"/>
        <v>91.113173881080698</v>
      </c>
      <c r="N19" s="35">
        <f t="shared" si="3"/>
        <v>2122.4284370380328</v>
      </c>
      <c r="O19" s="35">
        <f t="shared" si="1"/>
        <v>1208.1533690442629</v>
      </c>
      <c r="P19" s="35">
        <v>96</v>
      </c>
      <c r="Q19" s="35">
        <f t="shared" si="12"/>
        <v>191535.69906790947</v>
      </c>
      <c r="R19" s="38">
        <f t="shared" si="13"/>
        <v>84.676343664182042</v>
      </c>
      <c r="S19" s="38">
        <f t="shared" si="14"/>
        <v>321.57536680044734</v>
      </c>
      <c r="T19" s="38">
        <f t="shared" si="15"/>
        <v>66488.775055679289</v>
      </c>
      <c r="U19" s="38">
        <f t="shared" si="16"/>
        <v>1208.1533690442627</v>
      </c>
      <c r="V19" s="38">
        <f t="shared" si="17"/>
        <v>296755.459057072</v>
      </c>
      <c r="W19" s="38">
        <f t="shared" si="18"/>
        <v>1558.0092014693821</v>
      </c>
      <c r="X19" s="38">
        <f t="shared" si="19"/>
        <v>2113.751506225733</v>
      </c>
    </row>
    <row r="20" spans="1:24">
      <c r="A20" s="1" t="s">
        <v>60</v>
      </c>
      <c r="B20" s="1">
        <v>41.112000000000002</v>
      </c>
      <c r="C20" s="1">
        <v>8.4550000000000001</v>
      </c>
      <c r="D20" s="1">
        <v>49.369</v>
      </c>
      <c r="E20" s="1">
        <v>0.26400000000000001</v>
      </c>
      <c r="F20" s="1">
        <v>4.2999999999999997E-2</v>
      </c>
      <c r="G20" s="1">
        <v>4.0000000000000001E-3</v>
      </c>
      <c r="H20" s="1">
        <v>0.154</v>
      </c>
      <c r="I20" s="1">
        <v>0.03</v>
      </c>
      <c r="J20" s="1">
        <v>0.215</v>
      </c>
      <c r="K20" s="1">
        <v>1.2E-2</v>
      </c>
      <c r="L20" s="6">
        <f t="shared" si="2"/>
        <v>99.658000000000015</v>
      </c>
      <c r="M20" s="2">
        <f t="shared" si="0"/>
        <v>91.232005765330882</v>
      </c>
      <c r="N20" s="35">
        <f t="shared" si="3"/>
        <v>2082.9780943421588</v>
      </c>
      <c r="O20" s="35">
        <f t="shared" si="1"/>
        <v>1192.664223287285</v>
      </c>
      <c r="P20" s="35">
        <v>102</v>
      </c>
      <c r="Q20" s="35">
        <f t="shared" si="12"/>
        <v>192147.96271637816</v>
      </c>
      <c r="R20" s="38">
        <f t="shared" si="13"/>
        <v>63.507257748136524</v>
      </c>
      <c r="S20" s="38">
        <f t="shared" si="14"/>
        <v>294.20725047700506</v>
      </c>
      <c r="T20" s="38">
        <f t="shared" si="15"/>
        <v>65719.265033407573</v>
      </c>
      <c r="U20" s="38">
        <f t="shared" si="16"/>
        <v>1192.664223287285</v>
      </c>
      <c r="V20" s="38">
        <f t="shared" si="17"/>
        <v>297684.04466501245</v>
      </c>
      <c r="W20" s="38">
        <f t="shared" si="18"/>
        <v>1536.5687078711796</v>
      </c>
      <c r="X20" s="38">
        <f t="shared" si="19"/>
        <v>2074.4624447717233</v>
      </c>
    </row>
    <row r="21" spans="1:24">
      <c r="A21" s="1" t="s">
        <v>59</v>
      </c>
      <c r="B21" s="1">
        <v>41.35</v>
      </c>
      <c r="C21" s="1">
        <v>8.4269999999999996</v>
      </c>
      <c r="D21" s="1">
        <v>49.607999999999997</v>
      </c>
      <c r="E21" s="1">
        <v>0.26900000000000002</v>
      </c>
      <c r="F21" s="1">
        <v>4.8000000000000001E-2</v>
      </c>
      <c r="G21" s="1">
        <v>6.0000000000000001E-3</v>
      </c>
      <c r="H21" s="1">
        <v>0.152</v>
      </c>
      <c r="I21" s="1">
        <v>0.03</v>
      </c>
      <c r="J21" s="1">
        <v>0.218</v>
      </c>
      <c r="K21" s="1">
        <v>5.0000000000000001E-3</v>
      </c>
      <c r="L21" s="6">
        <f t="shared" si="2"/>
        <v>100.113</v>
      </c>
      <c r="M21" s="2">
        <f t="shared" si="0"/>
        <v>91.296953347212863</v>
      </c>
      <c r="N21" s="35">
        <f t="shared" si="3"/>
        <v>2122.4284370380328</v>
      </c>
      <c r="O21" s="35">
        <f t="shared" si="1"/>
        <v>1177.1750775303071</v>
      </c>
      <c r="P21" s="35">
        <v>108</v>
      </c>
      <c r="Q21" s="35">
        <f t="shared" si="12"/>
        <v>193260.31957390148</v>
      </c>
      <c r="R21" s="38">
        <f t="shared" si="13"/>
        <v>26.461357395056886</v>
      </c>
      <c r="S21" s="38">
        <f t="shared" si="14"/>
        <v>328.41739588130798</v>
      </c>
      <c r="T21" s="38">
        <f t="shared" si="15"/>
        <v>65501.625835189305</v>
      </c>
      <c r="U21" s="38">
        <f t="shared" si="16"/>
        <v>1177.1750775303074</v>
      </c>
      <c r="V21" s="38">
        <f t="shared" si="17"/>
        <v>299125.16129032261</v>
      </c>
      <c r="W21" s="38">
        <f t="shared" si="18"/>
        <v>1558.0092014693821</v>
      </c>
      <c r="X21" s="38">
        <f t="shared" si="19"/>
        <v>2113.751506225733</v>
      </c>
    </row>
    <row r="22" spans="1:24">
      <c r="A22" s="1" t="s">
        <v>180</v>
      </c>
      <c r="B22" s="1">
        <v>41.109000000000002</v>
      </c>
      <c r="C22" s="1">
        <v>8.4779999999999998</v>
      </c>
      <c r="D22" s="1">
        <v>49.47</v>
      </c>
      <c r="E22" s="1">
        <v>0.251</v>
      </c>
      <c r="F22" s="1">
        <v>4.4999999999999998E-2</v>
      </c>
      <c r="G22" s="1">
        <v>0</v>
      </c>
      <c r="H22" s="1">
        <v>0.153</v>
      </c>
      <c r="I22" s="1">
        <v>2.8000000000000001E-2</v>
      </c>
      <c r="J22" s="1">
        <v>0.216</v>
      </c>
      <c r="K22" s="1">
        <v>1.4999999999999999E-2</v>
      </c>
      <c r="L22" s="6">
        <f t="shared" si="2"/>
        <v>99.765000000000015</v>
      </c>
      <c r="M22" s="2">
        <f t="shared" si="0"/>
        <v>91.226621901189645</v>
      </c>
      <c r="N22" s="35">
        <f t="shared" si="3"/>
        <v>1980.4072033328853</v>
      </c>
      <c r="O22" s="35">
        <f t="shared" si="1"/>
        <v>1184.9196504087961</v>
      </c>
      <c r="P22" s="35">
        <v>114</v>
      </c>
      <c r="Q22" s="35">
        <f t="shared" si="12"/>
        <v>192133.94141145144</v>
      </c>
      <c r="R22" s="38">
        <f t="shared" si="13"/>
        <v>79.384072185170666</v>
      </c>
      <c r="S22" s="38">
        <f t="shared" si="14"/>
        <v>307.89130863872623</v>
      </c>
      <c r="T22" s="38">
        <f t="shared" si="15"/>
        <v>65898.040089086862</v>
      </c>
      <c r="U22" s="38">
        <f t="shared" si="16"/>
        <v>1184.9196504087961</v>
      </c>
      <c r="V22" s="38">
        <f t="shared" si="17"/>
        <v>298293.05210918118</v>
      </c>
      <c r="W22" s="38">
        <f t="shared" si="18"/>
        <v>1543.7155390705805</v>
      </c>
      <c r="X22" s="38">
        <f t="shared" si="19"/>
        <v>1972.3108849912974</v>
      </c>
    </row>
  </sheetData>
  <sortState xmlns:xlrd2="http://schemas.microsoft.com/office/spreadsheetml/2017/richdata2" ref="A3:P22">
    <sortCondition ref="P2:P22"/>
  </sortState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2D47-8A50-42E5-9FBD-3A23E8A06DEE}">
  <dimension ref="A1:X25"/>
  <sheetViews>
    <sheetView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.44140625" style="1" bestFit="1" customWidth="1"/>
    <col min="17" max="16384" width="9" style="1"/>
  </cols>
  <sheetData>
    <row r="1" spans="1:24" s="5" customFormat="1">
      <c r="A1" s="34" t="s">
        <v>346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1" t="s">
        <v>181</v>
      </c>
      <c r="B3" s="1">
        <v>41.308999999999997</v>
      </c>
      <c r="C3" s="1">
        <v>13.086</v>
      </c>
      <c r="D3" s="1">
        <v>45.725999999999999</v>
      </c>
      <c r="E3" s="1">
        <v>0.13200000000000001</v>
      </c>
      <c r="F3" s="1">
        <v>0.03</v>
      </c>
      <c r="G3" s="1">
        <v>1E-3</v>
      </c>
      <c r="H3" s="1">
        <v>0.24099999999999999</v>
      </c>
      <c r="I3" s="1">
        <v>4.2000000000000003E-2</v>
      </c>
      <c r="J3" s="1">
        <v>0.307</v>
      </c>
      <c r="K3" s="1">
        <v>1.6E-2</v>
      </c>
      <c r="L3" s="6">
        <f>SUM(B3:K3)</f>
        <v>100.89000000000001</v>
      </c>
      <c r="M3" s="2">
        <f t="shared" ref="M3:M25" si="0">(D3/40.32)*100/((D3/40.32)+(C3/71.85))</f>
        <v>86.162551816717865</v>
      </c>
      <c r="N3" s="35">
        <f t="shared" ref="N3:N25" si="1">E3*10000/74.41*58.71</f>
        <v>1041.4890471710794</v>
      </c>
      <c r="O3" s="35">
        <f t="shared" ref="O3:O25" si="2">H3*10000/70.94*54.94</f>
        <v>1866.4420637158162</v>
      </c>
      <c r="P3" s="35">
        <v>0</v>
      </c>
      <c r="Q3" s="35">
        <f>10000*28.08*B3/(60.08)</f>
        <v>193068.69507323569</v>
      </c>
      <c r="R3" s="38">
        <f>2*26.98*10000*K3/101.96</f>
        <v>84.676343664182042</v>
      </c>
      <c r="S3" s="38">
        <f>2*51.996*10000*F3/151.99</f>
        <v>205.26087242581747</v>
      </c>
      <c r="T3" s="38">
        <f>55.84*10000*C3/71.84</f>
        <v>101715.23385300668</v>
      </c>
      <c r="U3" s="38">
        <f>54.94*10000*H3/70.94</f>
        <v>1866.4420637158162</v>
      </c>
      <c r="V3" s="38">
        <f>24.3*10000*D3/40.3</f>
        <v>275717.56823821343</v>
      </c>
      <c r="W3" s="38">
        <f>40.078*10000*J3/56.078</f>
        <v>2194.0771782160564</v>
      </c>
      <c r="X3" s="38">
        <f>58.69*10000*E3/74.69</f>
        <v>1037.2312223858617</v>
      </c>
    </row>
    <row r="4" spans="1:24">
      <c r="A4" s="1" t="s">
        <v>182</v>
      </c>
      <c r="B4" s="1">
        <v>41.12</v>
      </c>
      <c r="C4" s="1">
        <v>12.327</v>
      </c>
      <c r="D4" s="1">
        <v>45.887</v>
      </c>
      <c r="E4" s="1">
        <v>0.152</v>
      </c>
      <c r="F4" s="1">
        <v>0.03</v>
      </c>
      <c r="G4" s="1">
        <v>0</v>
      </c>
      <c r="H4" s="1">
        <v>0.23200000000000001</v>
      </c>
      <c r="I4" s="1">
        <v>3.9E-2</v>
      </c>
      <c r="J4" s="1">
        <v>0.29099999999999998</v>
      </c>
      <c r="K4" s="1">
        <v>1.2999999999999999E-2</v>
      </c>
      <c r="L4" s="6">
        <f t="shared" ref="L4:L25" si="3">SUM(B4:K4)</f>
        <v>100.09100000000001</v>
      </c>
      <c r="M4" s="2">
        <f t="shared" si="0"/>
        <v>86.899738858845495</v>
      </c>
      <c r="N4" s="35">
        <f t="shared" si="1"/>
        <v>1199.290417954576</v>
      </c>
      <c r="O4" s="35">
        <f t="shared" si="2"/>
        <v>1796.7409078094163</v>
      </c>
      <c r="P4" s="35">
        <v>6</v>
      </c>
      <c r="Q4" s="35">
        <f t="shared" ref="Q4:Q22" si="4">10000*28.08*B4/(60.08)</f>
        <v>192185.35286284954</v>
      </c>
      <c r="R4" s="38">
        <f t="shared" ref="R4:R22" si="5">2*26.98*10000*K4/101.96</f>
        <v>68.7995292271479</v>
      </c>
      <c r="S4" s="38">
        <f t="shared" ref="S4:S22" si="6">2*51.996*10000*F4/151.99</f>
        <v>205.26087242581747</v>
      </c>
      <c r="T4" s="38">
        <f t="shared" ref="T4:T22" si="7">55.84*10000*C4/71.84</f>
        <v>95815.657015590186</v>
      </c>
      <c r="U4" s="38">
        <f t="shared" ref="U4:U22" si="8">54.94*10000*H4/70.94</f>
        <v>1796.7409078094165</v>
      </c>
      <c r="V4" s="38">
        <f t="shared" ref="V4:V22" si="9">24.3*10000*D4/40.3</f>
        <v>276688.36228287843</v>
      </c>
      <c r="W4" s="38">
        <f t="shared" ref="W4:W22" si="10">40.078*10000*J4/56.078</f>
        <v>2079.7278790256428</v>
      </c>
      <c r="X4" s="38">
        <f t="shared" ref="X4:X22" si="11">58.69*10000*E4/74.69</f>
        <v>1194.3874682019014</v>
      </c>
    </row>
    <row r="5" spans="1:24">
      <c r="A5" s="1" t="s">
        <v>183</v>
      </c>
      <c r="B5" s="1">
        <v>40.869</v>
      </c>
      <c r="C5" s="1">
        <v>11.718999999999999</v>
      </c>
      <c r="D5" s="1">
        <v>46.192999999999998</v>
      </c>
      <c r="E5" s="1">
        <v>0.16400000000000001</v>
      </c>
      <c r="F5" s="1">
        <v>3.5999999999999997E-2</v>
      </c>
      <c r="G5" s="1">
        <v>0</v>
      </c>
      <c r="H5" s="1">
        <v>0.222</v>
      </c>
      <c r="I5" s="1">
        <v>3.3000000000000002E-2</v>
      </c>
      <c r="J5" s="1">
        <v>0.27600000000000002</v>
      </c>
      <c r="K5" s="1">
        <v>1.2E-2</v>
      </c>
      <c r="L5" s="6">
        <f t="shared" si="3"/>
        <v>99.524000000000001</v>
      </c>
      <c r="M5" s="2">
        <f t="shared" si="0"/>
        <v>87.537572724327632</v>
      </c>
      <c r="N5" s="35">
        <f t="shared" si="1"/>
        <v>1293.9712404246743</v>
      </c>
      <c r="O5" s="35">
        <f t="shared" si="2"/>
        <v>1719.2951790245279</v>
      </c>
      <c r="P5" s="35">
        <v>12</v>
      </c>
      <c r="Q5" s="35">
        <f t="shared" si="4"/>
        <v>191012.23701731025</v>
      </c>
      <c r="R5" s="38">
        <f t="shared" si="5"/>
        <v>63.507257748136524</v>
      </c>
      <c r="S5" s="38">
        <f t="shared" si="6"/>
        <v>246.31304691098094</v>
      </c>
      <c r="T5" s="38">
        <f t="shared" si="7"/>
        <v>91089.777282850773</v>
      </c>
      <c r="U5" s="38">
        <f t="shared" si="8"/>
        <v>1719.2951790245279</v>
      </c>
      <c r="V5" s="38">
        <f t="shared" si="9"/>
        <v>278533.47394540947</v>
      </c>
      <c r="W5" s="38">
        <f t="shared" si="10"/>
        <v>1972.5254110346307</v>
      </c>
      <c r="X5" s="38">
        <f t="shared" si="11"/>
        <v>1288.681215691525</v>
      </c>
    </row>
    <row r="6" spans="1:24">
      <c r="A6" s="1" t="s">
        <v>184</v>
      </c>
      <c r="B6" s="1">
        <v>41.121000000000002</v>
      </c>
      <c r="C6" s="1">
        <v>11.254</v>
      </c>
      <c r="D6" s="1">
        <v>46.738</v>
      </c>
      <c r="E6" s="1">
        <v>0.182</v>
      </c>
      <c r="F6" s="1">
        <v>3.9E-2</v>
      </c>
      <c r="G6" s="1">
        <v>3.0000000000000001E-3</v>
      </c>
      <c r="H6" s="1">
        <v>0.21299999999999999</v>
      </c>
      <c r="I6" s="1">
        <v>3.7999999999999999E-2</v>
      </c>
      <c r="J6" s="1">
        <v>0.26500000000000001</v>
      </c>
      <c r="K6" s="1">
        <v>1.2999999999999999E-2</v>
      </c>
      <c r="L6" s="6">
        <f t="shared" si="3"/>
        <v>99.866</v>
      </c>
      <c r="M6" s="2">
        <f t="shared" si="0"/>
        <v>88.096149492464704</v>
      </c>
      <c r="N6" s="35">
        <f t="shared" si="1"/>
        <v>1435.9924741298212</v>
      </c>
      <c r="O6" s="35">
        <f t="shared" si="2"/>
        <v>1649.5940231181278</v>
      </c>
      <c r="P6" s="35">
        <v>18</v>
      </c>
      <c r="Q6" s="35">
        <f t="shared" si="4"/>
        <v>192190.02663115849</v>
      </c>
      <c r="R6" s="38">
        <f t="shared" si="5"/>
        <v>68.7995292271479</v>
      </c>
      <c r="S6" s="38">
        <f t="shared" si="6"/>
        <v>266.83913415356272</v>
      </c>
      <c r="T6" s="38">
        <f t="shared" si="7"/>
        <v>87475.412026726044</v>
      </c>
      <c r="U6" s="38">
        <f t="shared" si="8"/>
        <v>1649.594023118128</v>
      </c>
      <c r="V6" s="38">
        <f t="shared" si="9"/>
        <v>281819.70223325066</v>
      </c>
      <c r="W6" s="38">
        <f t="shared" si="10"/>
        <v>1893.9102678412214</v>
      </c>
      <c r="X6" s="38">
        <f t="shared" si="11"/>
        <v>1430.1218369259607</v>
      </c>
    </row>
    <row r="7" spans="1:24">
      <c r="A7" s="1" t="s">
        <v>185</v>
      </c>
      <c r="B7" s="1">
        <v>40.966999999999999</v>
      </c>
      <c r="C7" s="1">
        <v>10.53</v>
      </c>
      <c r="D7" s="1">
        <v>47.438000000000002</v>
      </c>
      <c r="E7" s="1">
        <v>0.20200000000000001</v>
      </c>
      <c r="F7" s="1">
        <v>4.4999999999999998E-2</v>
      </c>
      <c r="G7" s="1">
        <v>5.0000000000000001E-3</v>
      </c>
      <c r="H7" s="1">
        <v>0.2</v>
      </c>
      <c r="I7" s="1">
        <v>3.5999999999999997E-2</v>
      </c>
      <c r="J7" s="1">
        <v>0.25</v>
      </c>
      <c r="K7" s="1">
        <v>1.0999999999999999E-2</v>
      </c>
      <c r="L7" s="6">
        <f t="shared" si="3"/>
        <v>99.683999999999997</v>
      </c>
      <c r="M7" s="2">
        <f t="shared" si="0"/>
        <v>88.923278926458948</v>
      </c>
      <c r="N7" s="35">
        <f t="shared" si="1"/>
        <v>1593.7938449133185</v>
      </c>
      <c r="O7" s="35">
        <f t="shared" si="2"/>
        <v>1548.9145756977728</v>
      </c>
      <c r="P7" s="35">
        <v>24</v>
      </c>
      <c r="Q7" s="35">
        <f t="shared" si="4"/>
        <v>191470.26631158456</v>
      </c>
      <c r="R7" s="38">
        <f t="shared" si="5"/>
        <v>58.214986269125149</v>
      </c>
      <c r="S7" s="38">
        <f t="shared" si="6"/>
        <v>307.89130863872623</v>
      </c>
      <c r="T7" s="38">
        <f t="shared" si="7"/>
        <v>81847.884187082396</v>
      </c>
      <c r="U7" s="38">
        <f t="shared" si="8"/>
        <v>1548.9145756977728</v>
      </c>
      <c r="V7" s="38">
        <f t="shared" si="9"/>
        <v>286040.54590570723</v>
      </c>
      <c r="W7" s="38">
        <f t="shared" si="10"/>
        <v>1786.7077998502089</v>
      </c>
      <c r="X7" s="38">
        <f t="shared" si="11"/>
        <v>1587.2780827420004</v>
      </c>
    </row>
    <row r="8" spans="1:24">
      <c r="A8" s="1" t="s">
        <v>186</v>
      </c>
      <c r="B8" s="1">
        <v>41.298000000000002</v>
      </c>
      <c r="C8" s="1">
        <v>10.15</v>
      </c>
      <c r="D8" s="1">
        <v>48.146000000000001</v>
      </c>
      <c r="E8" s="1">
        <v>0.22</v>
      </c>
      <c r="F8" s="1">
        <v>4.3999999999999997E-2</v>
      </c>
      <c r="G8" s="1">
        <v>2E-3</v>
      </c>
      <c r="H8" s="1">
        <v>0.192</v>
      </c>
      <c r="I8" s="1">
        <v>3.5000000000000003E-2</v>
      </c>
      <c r="J8" s="1">
        <v>0.24</v>
      </c>
      <c r="K8" s="1">
        <v>1.4E-2</v>
      </c>
      <c r="L8" s="6">
        <f t="shared" si="3"/>
        <v>100.34099999999997</v>
      </c>
      <c r="M8" s="2">
        <f t="shared" si="0"/>
        <v>89.421120086680816</v>
      </c>
      <c r="N8" s="35">
        <f t="shared" si="1"/>
        <v>1735.8150786184653</v>
      </c>
      <c r="O8" s="35">
        <f t="shared" si="2"/>
        <v>1486.9579926698618</v>
      </c>
      <c r="P8" s="35">
        <v>30</v>
      </c>
      <c r="Q8" s="35">
        <f t="shared" si="4"/>
        <v>193017.28362183756</v>
      </c>
      <c r="R8" s="38">
        <f t="shared" si="5"/>
        <v>74.09180070615929</v>
      </c>
      <c r="S8" s="38">
        <f t="shared" si="6"/>
        <v>301.04927955786559</v>
      </c>
      <c r="T8" s="38">
        <f t="shared" si="7"/>
        <v>78894.209354120263</v>
      </c>
      <c r="U8" s="38">
        <f t="shared" si="8"/>
        <v>1486.9579926698621</v>
      </c>
      <c r="V8" s="38">
        <f t="shared" si="9"/>
        <v>290309.62779156328</v>
      </c>
      <c r="W8" s="38">
        <f t="shared" si="10"/>
        <v>1715.2394878562004</v>
      </c>
      <c r="X8" s="38">
        <f t="shared" si="11"/>
        <v>1728.718703976436</v>
      </c>
    </row>
    <row r="9" spans="1:24">
      <c r="A9" s="1" t="s">
        <v>187</v>
      </c>
      <c r="B9" s="1">
        <v>41.433</v>
      </c>
      <c r="C9" s="1">
        <v>9.8770000000000007</v>
      </c>
      <c r="D9" s="1">
        <v>48.276000000000003</v>
      </c>
      <c r="E9" s="1">
        <v>0.23</v>
      </c>
      <c r="F9" s="1">
        <v>0.04</v>
      </c>
      <c r="G9" s="1">
        <v>2E-3</v>
      </c>
      <c r="H9" s="1">
        <v>0.185</v>
      </c>
      <c r="I9" s="1">
        <v>3.5000000000000003E-2</v>
      </c>
      <c r="J9" s="1">
        <v>0.23400000000000001</v>
      </c>
      <c r="K9" s="1">
        <v>1.4E-2</v>
      </c>
      <c r="L9" s="6">
        <f t="shared" si="3"/>
        <v>100.32600000000001</v>
      </c>
      <c r="M9" s="2">
        <f t="shared" si="0"/>
        <v>89.701217980043211</v>
      </c>
      <c r="N9" s="35">
        <f t="shared" si="1"/>
        <v>1814.7157640102139</v>
      </c>
      <c r="O9" s="35">
        <f t="shared" si="2"/>
        <v>1432.7459825204398</v>
      </c>
      <c r="P9" s="35">
        <v>36</v>
      </c>
      <c r="Q9" s="35">
        <f t="shared" si="4"/>
        <v>193648.24234354196</v>
      </c>
      <c r="R9" s="38">
        <f t="shared" si="5"/>
        <v>74.09180070615929</v>
      </c>
      <c r="S9" s="38">
        <f t="shared" si="6"/>
        <v>273.68116323442331</v>
      </c>
      <c r="T9" s="38">
        <f t="shared" si="7"/>
        <v>76772.22717149221</v>
      </c>
      <c r="U9" s="38">
        <f t="shared" si="8"/>
        <v>1432.7459825204398</v>
      </c>
      <c r="V9" s="38">
        <f t="shared" si="9"/>
        <v>291093.49875930522</v>
      </c>
      <c r="W9" s="38">
        <f t="shared" si="10"/>
        <v>1672.3585006597955</v>
      </c>
      <c r="X9" s="38">
        <f t="shared" si="11"/>
        <v>1807.2968268844559</v>
      </c>
    </row>
    <row r="10" spans="1:24">
      <c r="A10" s="1" t="s">
        <v>188</v>
      </c>
      <c r="B10" s="1">
        <v>41.661000000000001</v>
      </c>
      <c r="C10" s="1">
        <v>9.3170000000000002</v>
      </c>
      <c r="D10" s="1">
        <v>48.465000000000003</v>
      </c>
      <c r="E10" s="1">
        <v>0.24199999999999999</v>
      </c>
      <c r="F10" s="1">
        <v>4.8000000000000001E-2</v>
      </c>
      <c r="G10" s="1">
        <v>0</v>
      </c>
      <c r="H10" s="1">
        <v>0.17699999999999999</v>
      </c>
      <c r="I10" s="1">
        <v>3.5000000000000003E-2</v>
      </c>
      <c r="J10" s="1">
        <v>0.22600000000000001</v>
      </c>
      <c r="K10" s="1">
        <v>2.1999999999999999E-2</v>
      </c>
      <c r="L10" s="6">
        <f t="shared" si="3"/>
        <v>100.19300000000003</v>
      </c>
      <c r="M10" s="2">
        <f t="shared" si="0"/>
        <v>90.262469304675079</v>
      </c>
      <c r="N10" s="35">
        <f t="shared" si="1"/>
        <v>1909.3965864803117</v>
      </c>
      <c r="O10" s="35">
        <f t="shared" si="2"/>
        <v>1370.7893994925289</v>
      </c>
      <c r="P10" s="35">
        <v>42</v>
      </c>
      <c r="Q10" s="35">
        <f t="shared" si="4"/>
        <v>194713.86151797604</v>
      </c>
      <c r="R10" s="38">
        <f t="shared" si="5"/>
        <v>116.4299725382503</v>
      </c>
      <c r="S10" s="38">
        <f t="shared" si="6"/>
        <v>328.41739588130798</v>
      </c>
      <c r="T10" s="38">
        <f t="shared" si="7"/>
        <v>72419.44320712694</v>
      </c>
      <c r="U10" s="38">
        <f t="shared" si="8"/>
        <v>1370.7893994925287</v>
      </c>
      <c r="V10" s="38">
        <f t="shared" si="9"/>
        <v>292233.1265508685</v>
      </c>
      <c r="W10" s="38">
        <f t="shared" si="10"/>
        <v>1615.1838510645887</v>
      </c>
      <c r="X10" s="38">
        <f t="shared" si="11"/>
        <v>1901.5905743740793</v>
      </c>
    </row>
    <row r="11" spans="1:24">
      <c r="A11" s="1" t="s">
        <v>189</v>
      </c>
      <c r="B11" s="1">
        <v>41.634999999999998</v>
      </c>
      <c r="C11" s="1">
        <v>9.5380000000000003</v>
      </c>
      <c r="D11" s="1">
        <v>49.005000000000003</v>
      </c>
      <c r="E11" s="1">
        <v>0.26</v>
      </c>
      <c r="F11" s="1">
        <v>4.7E-2</v>
      </c>
      <c r="G11" s="1">
        <v>2E-3</v>
      </c>
      <c r="H11" s="1">
        <v>0.17100000000000001</v>
      </c>
      <c r="I11" s="1">
        <v>3.5000000000000003E-2</v>
      </c>
      <c r="J11" s="1">
        <v>0.223</v>
      </c>
      <c r="K11" s="1">
        <v>1.2999999999999999E-2</v>
      </c>
      <c r="L11" s="6">
        <f t="shared" si="3"/>
        <v>100.929</v>
      </c>
      <c r="M11" s="2">
        <f t="shared" si="0"/>
        <v>90.153267346691919</v>
      </c>
      <c r="N11" s="35">
        <f t="shared" si="1"/>
        <v>2051.4178201854588</v>
      </c>
      <c r="O11" s="35">
        <f t="shared" si="2"/>
        <v>1324.3219622215959</v>
      </c>
      <c r="P11" s="35">
        <v>48</v>
      </c>
      <c r="Q11" s="35">
        <f t="shared" si="4"/>
        <v>194592.34354194408</v>
      </c>
      <c r="R11" s="38">
        <f t="shared" si="5"/>
        <v>68.7995292271479</v>
      </c>
      <c r="S11" s="38">
        <f t="shared" si="6"/>
        <v>321.57536680044734</v>
      </c>
      <c r="T11" s="38">
        <f t="shared" si="7"/>
        <v>74137.23830734966</v>
      </c>
      <c r="U11" s="38">
        <f t="shared" si="8"/>
        <v>1324.3219622215959</v>
      </c>
      <c r="V11" s="38">
        <f t="shared" si="9"/>
        <v>295489.205955335</v>
      </c>
      <c r="W11" s="38">
        <f t="shared" si="10"/>
        <v>1593.7433574663862</v>
      </c>
      <c r="X11" s="38">
        <f t="shared" si="11"/>
        <v>2043.0311956085152</v>
      </c>
    </row>
    <row r="12" spans="1:24">
      <c r="A12" s="1" t="s">
        <v>190</v>
      </c>
      <c r="B12" s="1">
        <v>41.753</v>
      </c>
      <c r="C12" s="1">
        <v>9.2100000000000009</v>
      </c>
      <c r="D12" s="1">
        <v>49.131999999999998</v>
      </c>
      <c r="E12" s="1">
        <v>0.26700000000000002</v>
      </c>
      <c r="F12" s="1">
        <v>4.2999999999999997E-2</v>
      </c>
      <c r="G12" s="1">
        <v>2E-3</v>
      </c>
      <c r="H12" s="1">
        <v>0.16500000000000001</v>
      </c>
      <c r="I12" s="1">
        <v>0.03</v>
      </c>
      <c r="J12" s="1">
        <v>0.218</v>
      </c>
      <c r="K12" s="1">
        <v>1.2E-2</v>
      </c>
      <c r="L12" s="6">
        <f t="shared" si="3"/>
        <v>100.83200000000001</v>
      </c>
      <c r="M12" s="2">
        <f t="shared" si="0"/>
        <v>90.481892339663588</v>
      </c>
      <c r="N12" s="35">
        <f t="shared" si="1"/>
        <v>2106.6482999596833</v>
      </c>
      <c r="O12" s="35">
        <f t="shared" si="2"/>
        <v>1277.8545249506626</v>
      </c>
      <c r="P12" s="35">
        <v>54</v>
      </c>
      <c r="Q12" s="35">
        <f t="shared" si="4"/>
        <v>195143.84820239682</v>
      </c>
      <c r="R12" s="38">
        <f t="shared" si="5"/>
        <v>63.507257748136524</v>
      </c>
      <c r="S12" s="38">
        <f t="shared" si="6"/>
        <v>294.20725047700506</v>
      </c>
      <c r="T12" s="38">
        <f t="shared" si="7"/>
        <v>71587.750556792889</v>
      </c>
      <c r="U12" s="38">
        <f t="shared" si="8"/>
        <v>1277.8545249506626</v>
      </c>
      <c r="V12" s="38">
        <f t="shared" si="9"/>
        <v>296254.98759305215</v>
      </c>
      <c r="W12" s="38">
        <f t="shared" si="10"/>
        <v>1558.0092014693821</v>
      </c>
      <c r="X12" s="38">
        <f t="shared" si="11"/>
        <v>2098.0358816441294</v>
      </c>
    </row>
    <row r="13" spans="1:24">
      <c r="A13" s="1" t="s">
        <v>191</v>
      </c>
      <c r="B13" s="1">
        <v>41.061</v>
      </c>
      <c r="C13" s="1">
        <v>8.8919999999999995</v>
      </c>
      <c r="D13" s="1">
        <v>48.887</v>
      </c>
      <c r="E13" s="1">
        <v>0.25900000000000001</v>
      </c>
      <c r="F13" s="1">
        <v>4.5999999999999999E-2</v>
      </c>
      <c r="G13" s="1">
        <v>0</v>
      </c>
      <c r="H13" s="1">
        <v>0.16500000000000001</v>
      </c>
      <c r="I13" s="1">
        <v>3.1E-2</v>
      </c>
      <c r="J13" s="1">
        <v>0.221</v>
      </c>
      <c r="K13" s="1">
        <v>8.9999999999999993E-3</v>
      </c>
      <c r="L13" s="6">
        <f t="shared" si="3"/>
        <v>99.571000000000026</v>
      </c>
      <c r="M13" s="2">
        <f t="shared" si="0"/>
        <v>90.73830489976406</v>
      </c>
      <c r="N13" s="35">
        <f t="shared" si="1"/>
        <v>2043.5277516462841</v>
      </c>
      <c r="O13" s="35">
        <f t="shared" si="2"/>
        <v>1277.8545249506626</v>
      </c>
      <c r="P13" s="35">
        <v>60</v>
      </c>
      <c r="Q13" s="35">
        <f t="shared" si="4"/>
        <v>191909.60053262318</v>
      </c>
      <c r="R13" s="38">
        <f t="shared" si="5"/>
        <v>47.63044331110239</v>
      </c>
      <c r="S13" s="38">
        <f t="shared" si="6"/>
        <v>314.73333771958681</v>
      </c>
      <c r="T13" s="38">
        <f t="shared" si="7"/>
        <v>69115.991091314019</v>
      </c>
      <c r="U13" s="38">
        <f t="shared" si="8"/>
        <v>1277.8545249506626</v>
      </c>
      <c r="V13" s="38">
        <f t="shared" si="9"/>
        <v>294777.69230769231</v>
      </c>
      <c r="W13" s="38">
        <f t="shared" si="10"/>
        <v>1579.4496950675848</v>
      </c>
      <c r="X13" s="38">
        <f t="shared" si="11"/>
        <v>2035.1733833177134</v>
      </c>
    </row>
    <row r="14" spans="1:24">
      <c r="A14" s="1" t="s">
        <v>192</v>
      </c>
      <c r="B14" s="1">
        <v>40.863</v>
      </c>
      <c r="C14" s="1">
        <v>8.8629999999999995</v>
      </c>
      <c r="D14" s="1">
        <v>49.146000000000001</v>
      </c>
      <c r="E14" s="1">
        <v>0.26</v>
      </c>
      <c r="F14" s="1">
        <v>4.2999999999999997E-2</v>
      </c>
      <c r="G14" s="1">
        <v>6.0000000000000001E-3</v>
      </c>
      <c r="H14" s="1">
        <v>0.159</v>
      </c>
      <c r="I14" s="1">
        <v>3.1E-2</v>
      </c>
      <c r="J14" s="1">
        <v>0.218</v>
      </c>
      <c r="K14" s="1">
        <v>1.0999999999999999E-2</v>
      </c>
      <c r="L14" s="6">
        <f t="shared" si="3"/>
        <v>99.600000000000023</v>
      </c>
      <c r="M14" s="2">
        <f t="shared" si="0"/>
        <v>90.809913753138076</v>
      </c>
      <c r="N14" s="35">
        <f t="shared" si="1"/>
        <v>2051.4178201854588</v>
      </c>
      <c r="O14" s="35">
        <f t="shared" si="2"/>
        <v>1231.3870876797293</v>
      </c>
      <c r="P14" s="35">
        <v>66</v>
      </c>
      <c r="Q14" s="35">
        <f t="shared" si="4"/>
        <v>190984.19440745673</v>
      </c>
      <c r="R14" s="38">
        <f t="shared" si="5"/>
        <v>58.214986269125149</v>
      </c>
      <c r="S14" s="38">
        <f t="shared" si="6"/>
        <v>294.20725047700506</v>
      </c>
      <c r="T14" s="38">
        <f t="shared" si="7"/>
        <v>68890.579064587975</v>
      </c>
      <c r="U14" s="38">
        <f t="shared" si="8"/>
        <v>1231.3870876797296</v>
      </c>
      <c r="V14" s="38">
        <f t="shared" si="9"/>
        <v>296339.40446650126</v>
      </c>
      <c r="W14" s="38">
        <f t="shared" si="10"/>
        <v>1558.0092014693821</v>
      </c>
      <c r="X14" s="38">
        <f t="shared" si="11"/>
        <v>2043.0311956085152</v>
      </c>
    </row>
    <row r="15" spans="1:24">
      <c r="A15" s="1" t="s">
        <v>193</v>
      </c>
      <c r="B15" s="1">
        <v>41.134999999999998</v>
      </c>
      <c r="C15" s="1">
        <v>8.6440000000000001</v>
      </c>
      <c r="D15" s="1">
        <v>49.314</v>
      </c>
      <c r="E15" s="1">
        <v>0.26400000000000001</v>
      </c>
      <c r="F15" s="1">
        <v>4.7E-2</v>
      </c>
      <c r="G15" s="1">
        <v>2E-3</v>
      </c>
      <c r="H15" s="1">
        <v>0.16</v>
      </c>
      <c r="I15" s="1">
        <v>3.1E-2</v>
      </c>
      <c r="J15" s="1">
        <v>0.221</v>
      </c>
      <c r="K15" s="1">
        <v>1.7000000000000001E-2</v>
      </c>
      <c r="L15" s="6">
        <f t="shared" si="3"/>
        <v>99.83499999999998</v>
      </c>
      <c r="M15" s="2">
        <f t="shared" si="0"/>
        <v>91.044459535906256</v>
      </c>
      <c r="N15" s="35">
        <f t="shared" si="1"/>
        <v>2082.9780943421588</v>
      </c>
      <c r="O15" s="35">
        <f t="shared" si="2"/>
        <v>1239.1316605582183</v>
      </c>
      <c r="P15" s="35">
        <v>72</v>
      </c>
      <c r="Q15" s="35">
        <f t="shared" si="4"/>
        <v>192255.45938748337</v>
      </c>
      <c r="R15" s="38">
        <f t="shared" si="5"/>
        <v>89.968615143193418</v>
      </c>
      <c r="S15" s="38">
        <f t="shared" si="6"/>
        <v>321.57536680044734</v>
      </c>
      <c r="T15" s="38">
        <f t="shared" si="7"/>
        <v>67188.329621380835</v>
      </c>
      <c r="U15" s="38">
        <f t="shared" si="8"/>
        <v>1239.1316605582183</v>
      </c>
      <c r="V15" s="38">
        <f t="shared" si="9"/>
        <v>297352.40694789082</v>
      </c>
      <c r="W15" s="38">
        <f t="shared" si="10"/>
        <v>1579.4496950675848</v>
      </c>
      <c r="X15" s="38">
        <f t="shared" si="11"/>
        <v>2074.4624447717233</v>
      </c>
    </row>
    <row r="16" spans="1:24">
      <c r="A16" s="1" t="s">
        <v>194</v>
      </c>
      <c r="B16" s="1">
        <v>41.143999999999998</v>
      </c>
      <c r="C16" s="1">
        <v>8.5310000000000006</v>
      </c>
      <c r="D16" s="1">
        <v>49.274999999999999</v>
      </c>
      <c r="E16" s="1">
        <v>0.25700000000000001</v>
      </c>
      <c r="F16" s="1">
        <v>4.3999999999999997E-2</v>
      </c>
      <c r="G16" s="1">
        <v>5.0000000000000001E-3</v>
      </c>
      <c r="H16" s="1">
        <v>0.153</v>
      </c>
      <c r="I16" s="1">
        <v>2.4E-2</v>
      </c>
      <c r="J16" s="1">
        <v>0.218</v>
      </c>
      <c r="K16" s="1">
        <v>1.4999999999999999E-2</v>
      </c>
      <c r="L16" s="6">
        <f t="shared" si="3"/>
        <v>99.665999999999997</v>
      </c>
      <c r="M16" s="2">
        <f t="shared" si="0"/>
        <v>91.144789187095384</v>
      </c>
      <c r="N16" s="35">
        <f t="shared" si="1"/>
        <v>2027.7476145679343</v>
      </c>
      <c r="O16" s="35">
        <f t="shared" si="2"/>
        <v>1184.9196504087961</v>
      </c>
      <c r="P16" s="35">
        <v>78</v>
      </c>
      <c r="Q16" s="35">
        <f t="shared" si="4"/>
        <v>192297.52330226364</v>
      </c>
      <c r="R16" s="38">
        <f t="shared" si="5"/>
        <v>79.384072185170666</v>
      </c>
      <c r="S16" s="38">
        <f t="shared" si="6"/>
        <v>301.04927955786559</v>
      </c>
      <c r="T16" s="38">
        <f t="shared" si="7"/>
        <v>66310</v>
      </c>
      <c r="U16" s="38">
        <f t="shared" si="8"/>
        <v>1184.9196504087961</v>
      </c>
      <c r="V16" s="38">
        <f t="shared" si="9"/>
        <v>297117.24565756827</v>
      </c>
      <c r="W16" s="38">
        <f t="shared" si="10"/>
        <v>1558.0092014693821</v>
      </c>
      <c r="X16" s="38">
        <f t="shared" si="11"/>
        <v>2019.4577587361096</v>
      </c>
    </row>
    <row r="17" spans="1:24">
      <c r="A17" s="1" t="s">
        <v>195</v>
      </c>
      <c r="B17" s="1">
        <v>40.997999999999998</v>
      </c>
      <c r="C17" s="1">
        <v>8.2200000000000006</v>
      </c>
      <c r="D17" s="1">
        <v>49.51</v>
      </c>
      <c r="E17" s="1">
        <v>0.26600000000000001</v>
      </c>
      <c r="F17" s="1">
        <v>4.5999999999999999E-2</v>
      </c>
      <c r="G17" s="1">
        <v>5.0000000000000001E-3</v>
      </c>
      <c r="H17" s="1">
        <v>0.156</v>
      </c>
      <c r="I17" s="1">
        <v>2.9000000000000001E-2</v>
      </c>
      <c r="J17" s="1">
        <v>0.219</v>
      </c>
      <c r="K17" s="1">
        <v>1.7000000000000001E-2</v>
      </c>
      <c r="L17" s="6">
        <f t="shared" si="3"/>
        <v>99.465999999999994</v>
      </c>
      <c r="M17" s="2">
        <f t="shared" si="0"/>
        <v>91.477142411679054</v>
      </c>
      <c r="N17" s="35">
        <f t="shared" si="1"/>
        <v>2098.7582314205083</v>
      </c>
      <c r="O17" s="35">
        <f t="shared" si="2"/>
        <v>1208.1533690442629</v>
      </c>
      <c r="P17" s="35">
        <v>84</v>
      </c>
      <c r="Q17" s="35">
        <f t="shared" si="4"/>
        <v>191615.1531291611</v>
      </c>
      <c r="R17" s="38">
        <f t="shared" si="5"/>
        <v>89.968615143193418</v>
      </c>
      <c r="S17" s="38">
        <f t="shared" si="6"/>
        <v>314.73333771958681</v>
      </c>
      <c r="T17" s="38">
        <f t="shared" si="7"/>
        <v>63892.650334075719</v>
      </c>
      <c r="U17" s="38">
        <f t="shared" si="8"/>
        <v>1208.1533690442627</v>
      </c>
      <c r="V17" s="38">
        <f t="shared" si="9"/>
        <v>298534.24317617866</v>
      </c>
      <c r="W17" s="38">
        <f t="shared" si="10"/>
        <v>1565.1560326687827</v>
      </c>
      <c r="X17" s="38">
        <f t="shared" si="11"/>
        <v>2090.1780693533269</v>
      </c>
    </row>
    <row r="18" spans="1:24">
      <c r="A18" s="1" t="s">
        <v>196</v>
      </c>
      <c r="B18" s="1">
        <v>41.371000000000002</v>
      </c>
      <c r="C18" s="1">
        <v>8.4009999999999998</v>
      </c>
      <c r="D18" s="1">
        <v>49.58</v>
      </c>
      <c r="E18" s="1">
        <v>0.25900000000000001</v>
      </c>
      <c r="F18" s="1">
        <v>5.0999999999999997E-2</v>
      </c>
      <c r="G18" s="1">
        <v>0</v>
      </c>
      <c r="H18" s="1">
        <v>0.152</v>
      </c>
      <c r="I18" s="1">
        <v>3.1E-2</v>
      </c>
      <c r="J18" s="1">
        <v>0.214</v>
      </c>
      <c r="K18" s="1">
        <v>1.7000000000000001E-2</v>
      </c>
      <c r="L18" s="6">
        <f t="shared" si="3"/>
        <v>100.07600000000001</v>
      </c>
      <c r="M18" s="2">
        <f t="shared" si="0"/>
        <v>91.316999131403378</v>
      </c>
      <c r="N18" s="35">
        <f t="shared" si="1"/>
        <v>2043.5277516462841</v>
      </c>
      <c r="O18" s="35">
        <f t="shared" si="2"/>
        <v>1177.1750775303071</v>
      </c>
      <c r="P18" s="35">
        <v>90</v>
      </c>
      <c r="Q18" s="35">
        <f t="shared" si="4"/>
        <v>193358.46870838883</v>
      </c>
      <c r="R18" s="38">
        <f t="shared" si="5"/>
        <v>89.968615143193418</v>
      </c>
      <c r="S18" s="38">
        <f t="shared" si="6"/>
        <v>348.94348312388968</v>
      </c>
      <c r="T18" s="38">
        <f t="shared" si="7"/>
        <v>65299.532293986624</v>
      </c>
      <c r="U18" s="38">
        <f t="shared" si="8"/>
        <v>1177.1750775303074</v>
      </c>
      <c r="V18" s="38">
        <f t="shared" si="9"/>
        <v>298956.32754342433</v>
      </c>
      <c r="W18" s="38">
        <f t="shared" si="10"/>
        <v>1529.4218766717788</v>
      </c>
      <c r="X18" s="38">
        <f t="shared" si="11"/>
        <v>2035.1733833177134</v>
      </c>
    </row>
    <row r="19" spans="1:24">
      <c r="A19" s="1" t="s">
        <v>197</v>
      </c>
      <c r="B19" s="1">
        <v>41.320999999999998</v>
      </c>
      <c r="C19" s="1">
        <v>8.3390000000000004</v>
      </c>
      <c r="D19" s="1">
        <v>49.764000000000003</v>
      </c>
      <c r="E19" s="1">
        <v>0.26900000000000002</v>
      </c>
      <c r="F19" s="1">
        <v>4.8000000000000001E-2</v>
      </c>
      <c r="G19" s="1">
        <v>0</v>
      </c>
      <c r="H19" s="1">
        <v>0.14899999999999999</v>
      </c>
      <c r="I19" s="1">
        <v>0.03</v>
      </c>
      <c r="J19" s="1">
        <v>0.216</v>
      </c>
      <c r="K19" s="1">
        <v>1.2999999999999999E-2</v>
      </c>
      <c r="L19" s="6">
        <f t="shared" si="3"/>
        <v>100.14900000000002</v>
      </c>
      <c r="M19" s="2">
        <f t="shared" si="0"/>
        <v>91.404701237332901</v>
      </c>
      <c r="N19" s="35">
        <f t="shared" si="1"/>
        <v>2122.4284370380328</v>
      </c>
      <c r="O19" s="35">
        <f t="shared" si="2"/>
        <v>1153.9413588948407</v>
      </c>
      <c r="P19" s="35">
        <v>96</v>
      </c>
      <c r="Q19" s="35">
        <f t="shared" si="4"/>
        <v>193124.78029294274</v>
      </c>
      <c r="R19" s="38">
        <f t="shared" si="5"/>
        <v>68.7995292271479</v>
      </c>
      <c r="S19" s="38">
        <f t="shared" si="6"/>
        <v>328.41739588130798</v>
      </c>
      <c r="T19" s="38">
        <f t="shared" si="7"/>
        <v>64817.616926503346</v>
      </c>
      <c r="U19" s="38">
        <f t="shared" si="8"/>
        <v>1153.9413588948407</v>
      </c>
      <c r="V19" s="38">
        <f t="shared" si="9"/>
        <v>300065.80645161291</v>
      </c>
      <c r="W19" s="38">
        <f t="shared" si="10"/>
        <v>1543.7155390705805</v>
      </c>
      <c r="X19" s="38">
        <f t="shared" si="11"/>
        <v>2113.751506225733</v>
      </c>
    </row>
    <row r="20" spans="1:24">
      <c r="A20" s="1" t="s">
        <v>198</v>
      </c>
      <c r="B20" s="1">
        <v>41.45</v>
      </c>
      <c r="C20" s="1">
        <v>8.4640000000000004</v>
      </c>
      <c r="D20" s="1">
        <v>49.283000000000001</v>
      </c>
      <c r="E20" s="1">
        <v>0.26200000000000001</v>
      </c>
      <c r="F20" s="1">
        <v>4.9000000000000002E-2</v>
      </c>
      <c r="G20" s="1">
        <v>0</v>
      </c>
      <c r="H20" s="1">
        <v>0.154</v>
      </c>
      <c r="I20" s="1">
        <v>2.8000000000000001E-2</v>
      </c>
      <c r="J20" s="1">
        <v>0.21299999999999999</v>
      </c>
      <c r="K20" s="1">
        <v>1.6E-2</v>
      </c>
      <c r="L20" s="6">
        <f t="shared" si="3"/>
        <v>99.919000000000011</v>
      </c>
      <c r="M20" s="2">
        <f t="shared" si="0"/>
        <v>91.209522788246176</v>
      </c>
      <c r="N20" s="35">
        <f t="shared" si="1"/>
        <v>2067.1979572638088</v>
      </c>
      <c r="O20" s="35">
        <f t="shared" si="2"/>
        <v>1192.664223287285</v>
      </c>
      <c r="P20" s="35">
        <v>102</v>
      </c>
      <c r="Q20" s="35">
        <f t="shared" si="4"/>
        <v>193727.69640479362</v>
      </c>
      <c r="R20" s="38">
        <f t="shared" si="5"/>
        <v>84.676343664182042</v>
      </c>
      <c r="S20" s="38">
        <f t="shared" si="6"/>
        <v>335.25942496216857</v>
      </c>
      <c r="T20" s="38">
        <f t="shared" si="7"/>
        <v>65789.220489977728</v>
      </c>
      <c r="U20" s="38">
        <f t="shared" si="8"/>
        <v>1192.664223287285</v>
      </c>
      <c r="V20" s="38">
        <f t="shared" si="9"/>
        <v>297165.48387096776</v>
      </c>
      <c r="W20" s="38">
        <f t="shared" si="10"/>
        <v>1522.275045472378</v>
      </c>
      <c r="X20" s="38">
        <f t="shared" si="11"/>
        <v>2058.7468201901193</v>
      </c>
    </row>
    <row r="21" spans="1:24">
      <c r="A21" s="1" t="s">
        <v>199</v>
      </c>
      <c r="B21" s="1">
        <v>40.256</v>
      </c>
      <c r="C21" s="1">
        <v>8.3409999999999993</v>
      </c>
      <c r="D21" s="1">
        <v>49.188000000000002</v>
      </c>
      <c r="E21" s="1">
        <v>0.26500000000000001</v>
      </c>
      <c r="F21" s="1">
        <v>4.8000000000000001E-2</v>
      </c>
      <c r="G21" s="1">
        <v>0</v>
      </c>
      <c r="H21" s="1">
        <v>0.151</v>
      </c>
      <c r="I21" s="1">
        <v>2.5999999999999999E-2</v>
      </c>
      <c r="J21" s="1">
        <v>0.215</v>
      </c>
      <c r="K21" s="1">
        <v>1.4999999999999999E-2</v>
      </c>
      <c r="L21" s="6">
        <f t="shared" si="3"/>
        <v>98.504999999999995</v>
      </c>
      <c r="M21" s="2">
        <f t="shared" si="0"/>
        <v>91.310890211664699</v>
      </c>
      <c r="N21" s="35">
        <f t="shared" si="1"/>
        <v>2090.8681628813333</v>
      </c>
      <c r="O21" s="35">
        <f t="shared" si="2"/>
        <v>1169.4305046518184</v>
      </c>
      <c r="P21" s="35">
        <v>108</v>
      </c>
      <c r="Q21" s="35">
        <f t="shared" si="4"/>
        <v>188147.21704394143</v>
      </c>
      <c r="R21" s="38">
        <f t="shared" si="5"/>
        <v>79.384072185170666</v>
      </c>
      <c r="S21" s="38">
        <f t="shared" si="6"/>
        <v>328.41739588130798</v>
      </c>
      <c r="T21" s="38">
        <f t="shared" si="7"/>
        <v>64833.162583518919</v>
      </c>
      <c r="U21" s="38">
        <f t="shared" si="8"/>
        <v>1169.4305046518184</v>
      </c>
      <c r="V21" s="38">
        <f t="shared" si="9"/>
        <v>296592.65508684865</v>
      </c>
      <c r="W21" s="38">
        <f t="shared" si="10"/>
        <v>1536.5687078711796</v>
      </c>
      <c r="X21" s="38">
        <f t="shared" si="11"/>
        <v>2082.3202570625253</v>
      </c>
    </row>
    <row r="22" spans="1:24">
      <c r="A22" s="1" t="s">
        <v>200</v>
      </c>
      <c r="B22" s="1">
        <v>41.228999999999999</v>
      </c>
      <c r="C22" s="1">
        <v>8.3089999999999993</v>
      </c>
      <c r="D22" s="1">
        <v>49.222999999999999</v>
      </c>
      <c r="E22" s="1">
        <v>0.27200000000000002</v>
      </c>
      <c r="F22" s="1">
        <v>0.05</v>
      </c>
      <c r="G22" s="1">
        <v>1E-3</v>
      </c>
      <c r="H22" s="1">
        <v>0.151</v>
      </c>
      <c r="I22" s="1">
        <v>2.7E-2</v>
      </c>
      <c r="J22" s="1">
        <v>0.214</v>
      </c>
      <c r="K22" s="1">
        <v>1.6E-2</v>
      </c>
      <c r="L22" s="6">
        <f t="shared" si="3"/>
        <v>99.492000000000004</v>
      </c>
      <c r="M22" s="2">
        <f t="shared" si="0"/>
        <v>91.346963309005233</v>
      </c>
      <c r="N22" s="35">
        <f t="shared" si="1"/>
        <v>2146.0986426555573</v>
      </c>
      <c r="O22" s="35">
        <f t="shared" si="2"/>
        <v>1169.4305046518184</v>
      </c>
      <c r="P22" s="35">
        <v>114</v>
      </c>
      <c r="Q22" s="35">
        <f t="shared" si="4"/>
        <v>192694.79360852196</v>
      </c>
      <c r="R22" s="38">
        <f t="shared" si="5"/>
        <v>84.676343664182042</v>
      </c>
      <c r="S22" s="38">
        <f t="shared" si="6"/>
        <v>342.10145404302915</v>
      </c>
      <c r="T22" s="38">
        <f t="shared" si="7"/>
        <v>64584.432071269483</v>
      </c>
      <c r="U22" s="38">
        <f t="shared" si="8"/>
        <v>1169.4305046518184</v>
      </c>
      <c r="V22" s="38">
        <f t="shared" si="9"/>
        <v>296803.69727047149</v>
      </c>
      <c r="W22" s="38">
        <f t="shared" si="10"/>
        <v>1529.4218766717788</v>
      </c>
      <c r="X22" s="38">
        <f t="shared" si="11"/>
        <v>2137.3249430981391</v>
      </c>
    </row>
    <row r="23" spans="1:24">
      <c r="A23" s="1" t="s">
        <v>201</v>
      </c>
      <c r="B23" s="1">
        <v>40.447000000000003</v>
      </c>
      <c r="C23" s="1">
        <v>8.1509999999999998</v>
      </c>
      <c r="D23" s="1">
        <v>49.472999999999999</v>
      </c>
      <c r="E23" s="1">
        <v>0.26600000000000001</v>
      </c>
      <c r="F23" s="1">
        <v>4.8000000000000001E-2</v>
      </c>
      <c r="G23" s="1">
        <v>4.0000000000000001E-3</v>
      </c>
      <c r="H23" s="1">
        <v>0.14899999999999999</v>
      </c>
      <c r="I23" s="1">
        <v>2.9000000000000001E-2</v>
      </c>
      <c r="J23" s="1">
        <v>0.21299999999999999</v>
      </c>
      <c r="K23" s="1">
        <v>1.9E-2</v>
      </c>
      <c r="L23" s="6">
        <f t="shared" si="3"/>
        <v>98.799000000000007</v>
      </c>
      <c r="M23" s="2">
        <f t="shared" si="0"/>
        <v>91.536844245286161</v>
      </c>
      <c r="N23" s="35">
        <f t="shared" si="1"/>
        <v>2098.7582314205083</v>
      </c>
      <c r="O23" s="35">
        <f t="shared" si="2"/>
        <v>1153.9413588948407</v>
      </c>
      <c r="P23" s="35">
        <v>120</v>
      </c>
      <c r="Q23" s="35">
        <f t="shared" ref="Q23:Q25" si="12">10000*28.08*B23/(60.08)</f>
        <v>189039.90679094545</v>
      </c>
      <c r="R23" s="38">
        <f t="shared" ref="R23:R25" si="13">2*26.98*10000*K23/101.96</f>
        <v>100.55315810121617</v>
      </c>
      <c r="S23" s="38">
        <f t="shared" ref="S23:S25" si="14">2*51.996*10000*F23/151.99</f>
        <v>328.41739588130798</v>
      </c>
      <c r="T23" s="38">
        <f t="shared" ref="T23:T25" si="15">55.84*10000*C23/71.84</f>
        <v>63356.325167037852</v>
      </c>
      <c r="U23" s="38">
        <f t="shared" ref="U23:U25" si="16">54.94*10000*H23/70.94</f>
        <v>1153.9413588948407</v>
      </c>
      <c r="V23" s="38">
        <f t="shared" ref="V23:V25" si="17">24.3*10000*D23/40.3</f>
        <v>298311.14143920597</v>
      </c>
      <c r="W23" s="38">
        <f t="shared" ref="W23:W25" si="18">40.078*10000*J23/56.078</f>
        <v>1522.275045472378</v>
      </c>
      <c r="X23" s="38">
        <f t="shared" ref="X23:X25" si="19">58.69*10000*E23/74.69</f>
        <v>2090.1780693533269</v>
      </c>
    </row>
    <row r="24" spans="1:24">
      <c r="A24" s="1" t="s">
        <v>202</v>
      </c>
      <c r="B24" s="1">
        <v>41.11</v>
      </c>
      <c r="C24" s="1">
        <v>8.3480000000000008</v>
      </c>
      <c r="D24" s="1">
        <v>49.667000000000002</v>
      </c>
      <c r="E24" s="1">
        <v>0.27900000000000003</v>
      </c>
      <c r="F24" s="1">
        <v>0.05</v>
      </c>
      <c r="G24" s="1">
        <v>2E-3</v>
      </c>
      <c r="H24" s="1">
        <v>0.15</v>
      </c>
      <c r="I24" s="1">
        <v>3.1E-2</v>
      </c>
      <c r="J24" s="1">
        <v>0.21199999999999999</v>
      </c>
      <c r="K24" s="1">
        <v>1.4999999999999999E-2</v>
      </c>
      <c r="L24" s="6">
        <f t="shared" si="3"/>
        <v>99.864000000000004</v>
      </c>
      <c r="M24" s="2">
        <f t="shared" si="0"/>
        <v>91.380867817859411</v>
      </c>
      <c r="N24" s="35">
        <f t="shared" si="1"/>
        <v>2201.3291224297814</v>
      </c>
      <c r="O24" s="35">
        <f t="shared" si="2"/>
        <v>1161.6859317733295</v>
      </c>
      <c r="P24" s="35">
        <v>126</v>
      </c>
      <c r="Q24" s="35">
        <f t="shared" si="12"/>
        <v>192138.61517976032</v>
      </c>
      <c r="R24" s="38">
        <f t="shared" si="13"/>
        <v>79.384072185170666</v>
      </c>
      <c r="S24" s="38">
        <f t="shared" si="14"/>
        <v>342.10145404302915</v>
      </c>
      <c r="T24" s="38">
        <f t="shared" si="15"/>
        <v>64887.572383073493</v>
      </c>
      <c r="U24" s="38">
        <f t="shared" si="16"/>
        <v>1161.6859317733297</v>
      </c>
      <c r="V24" s="38">
        <f t="shared" si="17"/>
        <v>299480.91811414395</v>
      </c>
      <c r="W24" s="38">
        <f t="shared" si="18"/>
        <v>1515.1282142729772</v>
      </c>
      <c r="X24" s="38">
        <f t="shared" si="19"/>
        <v>2192.3296291337529</v>
      </c>
    </row>
    <row r="25" spans="1:24">
      <c r="A25" s="1" t="s">
        <v>203</v>
      </c>
      <c r="B25" s="1">
        <v>41.156999999999996</v>
      </c>
      <c r="C25" s="1">
        <v>8.2070000000000007</v>
      </c>
      <c r="D25" s="1">
        <v>49.628</v>
      </c>
      <c r="E25" s="1">
        <v>0.28199999999999997</v>
      </c>
      <c r="F25" s="1">
        <v>0.05</v>
      </c>
      <c r="G25" s="1">
        <v>5.0000000000000001E-3</v>
      </c>
      <c r="H25" s="1">
        <v>0.14599999999999999</v>
      </c>
      <c r="I25" s="1">
        <v>2.9000000000000001E-2</v>
      </c>
      <c r="J25" s="1">
        <v>0.20499999999999999</v>
      </c>
      <c r="K25" s="1">
        <v>1.4E-2</v>
      </c>
      <c r="L25" s="6">
        <f t="shared" si="3"/>
        <v>99.722999999999971</v>
      </c>
      <c r="M25" s="2">
        <f t="shared" si="0"/>
        <v>91.50799125298019</v>
      </c>
      <c r="N25" s="35">
        <f t="shared" si="1"/>
        <v>2224.9993280473054</v>
      </c>
      <c r="O25" s="35">
        <f t="shared" si="2"/>
        <v>1130.7076402593741</v>
      </c>
      <c r="P25" s="35">
        <v>132</v>
      </c>
      <c r="Q25" s="35">
        <f t="shared" si="12"/>
        <v>192358.28229027963</v>
      </c>
      <c r="R25" s="38">
        <f t="shared" si="13"/>
        <v>74.09180070615929</v>
      </c>
      <c r="S25" s="38">
        <f t="shared" si="14"/>
        <v>342.10145404302915</v>
      </c>
      <c r="T25" s="38">
        <f t="shared" si="15"/>
        <v>63791.603563474397</v>
      </c>
      <c r="U25" s="38">
        <f t="shared" si="16"/>
        <v>1130.7076402593741</v>
      </c>
      <c r="V25" s="38">
        <f t="shared" si="17"/>
        <v>299245.75682382134</v>
      </c>
      <c r="W25" s="38">
        <f t="shared" si="18"/>
        <v>1465.1003958771712</v>
      </c>
      <c r="X25" s="38">
        <f t="shared" si="19"/>
        <v>2215.9030660061585</v>
      </c>
    </row>
  </sheetData>
  <sortState xmlns:xlrd2="http://schemas.microsoft.com/office/spreadsheetml/2017/richdata2" ref="A3:P25">
    <sortCondition ref="P2:P25"/>
  </sortState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66F89-A18A-4E89-A0B5-DA22FF3D574E}">
  <dimension ref="A1:X40"/>
  <sheetViews>
    <sheetView zoomScaleNormal="100"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" style="1" bestFit="1" customWidth="1"/>
    <col min="17" max="16384" width="9" style="1"/>
  </cols>
  <sheetData>
    <row r="1" spans="1:24" s="5" customFormat="1">
      <c r="A1" s="34" t="s">
        <v>345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1" t="s">
        <v>204</v>
      </c>
      <c r="B3" s="1">
        <v>40.651000000000003</v>
      </c>
      <c r="C3" s="1">
        <v>13.68</v>
      </c>
      <c r="D3" s="1">
        <v>45.415999999999997</v>
      </c>
      <c r="E3" s="1">
        <v>0.104</v>
      </c>
      <c r="F3" s="1">
        <v>4.2000000000000003E-2</v>
      </c>
      <c r="G3" s="1">
        <v>3.0000000000000001E-3</v>
      </c>
      <c r="H3" s="1">
        <v>0.26700000000000002</v>
      </c>
      <c r="I3" s="1">
        <v>4.2999999999999997E-2</v>
      </c>
      <c r="J3" s="1">
        <v>0.33300000000000002</v>
      </c>
      <c r="K3" s="1">
        <v>1.2E-2</v>
      </c>
      <c r="L3" s="6">
        <f>SUM(B3:K3)</f>
        <v>100.551</v>
      </c>
      <c r="M3" s="2">
        <f t="shared" ref="M3:M40" si="0">(D3/40.32)*100/((D3/40.32)+(C3/71.85))</f>
        <v>85.54079972166744</v>
      </c>
      <c r="N3" s="35">
        <f t="shared" ref="N3:N40" si="1">E3*10000/74.41*58.71</f>
        <v>820.56712807418364</v>
      </c>
      <c r="O3" s="35">
        <f t="shared" ref="O3:O40" si="2">H3*10000/70.94*54.94</f>
        <v>2067.8009585565264</v>
      </c>
      <c r="P3" s="35">
        <v>0</v>
      </c>
      <c r="Q3" s="35">
        <f>10000*28.08*B3/(60.08)</f>
        <v>189993.35552596539</v>
      </c>
      <c r="R3" s="38">
        <f>2*26.98*10000*K3/101.96</f>
        <v>63.507257748136524</v>
      </c>
      <c r="S3" s="38">
        <f>2*51.996*10000*F3/151.99</f>
        <v>287.36522139614448</v>
      </c>
      <c r="T3" s="38">
        <f>55.84*10000*C3/71.84</f>
        <v>106332.29398663697</v>
      </c>
      <c r="U3" s="38">
        <f>54.94*10000*H3/70.94</f>
        <v>2067.8009585565269</v>
      </c>
      <c r="V3" s="38">
        <f>24.3*10000*D3/40.3</f>
        <v>273848.33746898267</v>
      </c>
      <c r="W3" s="38">
        <f>40.078*10000*J3/56.078</f>
        <v>2379.8947894004782</v>
      </c>
      <c r="X3" s="38">
        <f>58.69*10000*E3/74.69</f>
        <v>817.21247824340605</v>
      </c>
    </row>
    <row r="4" spans="1:24">
      <c r="A4" s="1" t="s">
        <v>205</v>
      </c>
      <c r="B4" s="1">
        <v>40.360999999999997</v>
      </c>
      <c r="C4" s="1">
        <v>13.551</v>
      </c>
      <c r="D4" s="1">
        <v>45.683</v>
      </c>
      <c r="E4" s="1">
        <v>0.111</v>
      </c>
      <c r="F4" s="1">
        <v>3.7999999999999999E-2</v>
      </c>
      <c r="G4" s="1">
        <v>0</v>
      </c>
      <c r="H4" s="1">
        <v>0.254</v>
      </c>
      <c r="I4" s="1">
        <v>3.4000000000000002E-2</v>
      </c>
      <c r="J4" s="1">
        <v>0.30299999999999999</v>
      </c>
      <c r="K4" s="1">
        <v>1.6E-2</v>
      </c>
      <c r="L4" s="6">
        <f t="shared" ref="L4:L40" si="3">SUM(B4:K4)</f>
        <v>100.35100000000001</v>
      </c>
      <c r="M4" s="2">
        <f t="shared" si="0"/>
        <v>85.72945546656284</v>
      </c>
      <c r="N4" s="35">
        <f t="shared" si="1"/>
        <v>875.79760784840755</v>
      </c>
      <c r="O4" s="35">
        <f t="shared" si="2"/>
        <v>1967.1215111361712</v>
      </c>
      <c r="P4" s="35">
        <v>6</v>
      </c>
      <c r="Q4" s="35">
        <f t="shared" ref="Q4:Q25" si="4">10000*28.08*B4/(60.08)</f>
        <v>188637.96271637816</v>
      </c>
      <c r="R4" s="38">
        <f t="shared" ref="R4:R25" si="5">2*26.98*10000*K4/101.96</f>
        <v>84.676343664182042</v>
      </c>
      <c r="S4" s="38">
        <f t="shared" ref="S4:S25" si="6">2*51.996*10000*F4/151.99</f>
        <v>259.99710507270214</v>
      </c>
      <c r="T4" s="38">
        <f t="shared" ref="T4:T25" si="7">55.84*10000*C4/71.84</f>
        <v>105329.59910913141</v>
      </c>
      <c r="U4" s="38">
        <f t="shared" ref="U4:U25" si="8">54.94*10000*H4/70.94</f>
        <v>1967.1215111361716</v>
      </c>
      <c r="V4" s="38">
        <f t="shared" ref="V4:V25" si="9">24.3*10000*D4/40.3</f>
        <v>275458.28784119111</v>
      </c>
      <c r="W4" s="38">
        <f t="shared" ref="W4:W25" si="10">40.078*10000*J4/56.078</f>
        <v>2165.4898534184531</v>
      </c>
      <c r="X4" s="38">
        <f t="shared" ref="X4:X25" si="11">58.69*10000*E4/74.69</f>
        <v>872.21716427902004</v>
      </c>
    </row>
    <row r="5" spans="1:24">
      <c r="A5" s="1" t="s">
        <v>206</v>
      </c>
      <c r="B5" s="1">
        <v>40.228000000000002</v>
      </c>
      <c r="C5" s="1">
        <v>13.356999999999999</v>
      </c>
      <c r="D5" s="1">
        <v>45.993000000000002</v>
      </c>
      <c r="E5" s="1">
        <v>0.122</v>
      </c>
      <c r="F5" s="1">
        <v>3.5999999999999997E-2</v>
      </c>
      <c r="G5" s="1">
        <v>1E-3</v>
      </c>
      <c r="H5" s="1">
        <v>0.254</v>
      </c>
      <c r="I5" s="1">
        <v>4.3999999999999997E-2</v>
      </c>
      <c r="J5" s="1">
        <v>0.29499999999999998</v>
      </c>
      <c r="K5" s="1">
        <v>1.4999999999999999E-2</v>
      </c>
      <c r="L5" s="6">
        <f t="shared" si="3"/>
        <v>100.34500000000001</v>
      </c>
      <c r="M5" s="2">
        <f t="shared" si="0"/>
        <v>85.986650033753946</v>
      </c>
      <c r="N5" s="35">
        <f t="shared" si="1"/>
        <v>962.58836177933074</v>
      </c>
      <c r="O5" s="35">
        <f t="shared" si="2"/>
        <v>1967.1215111361712</v>
      </c>
      <c r="P5" s="35">
        <v>12</v>
      </c>
      <c r="Q5" s="35">
        <f t="shared" si="4"/>
        <v>188016.35153129161</v>
      </c>
      <c r="R5" s="38">
        <f t="shared" si="5"/>
        <v>79.384072185170666</v>
      </c>
      <c r="S5" s="38">
        <f t="shared" si="6"/>
        <v>246.31304691098094</v>
      </c>
      <c r="T5" s="38">
        <f t="shared" si="7"/>
        <v>103821.67037861915</v>
      </c>
      <c r="U5" s="38">
        <f t="shared" si="8"/>
        <v>1967.1215111361716</v>
      </c>
      <c r="V5" s="38">
        <f t="shared" si="9"/>
        <v>277327.51861042186</v>
      </c>
      <c r="W5" s="38">
        <f t="shared" si="10"/>
        <v>2108.3152038232461</v>
      </c>
      <c r="X5" s="38">
        <f t="shared" si="11"/>
        <v>958.65309947784181</v>
      </c>
    </row>
    <row r="6" spans="1:24">
      <c r="A6" s="1" t="s">
        <v>207</v>
      </c>
      <c r="B6" s="1">
        <v>40.009</v>
      </c>
      <c r="C6" s="1">
        <v>13.349</v>
      </c>
      <c r="D6" s="1">
        <v>46.055999999999997</v>
      </c>
      <c r="E6" s="1">
        <v>0.123</v>
      </c>
      <c r="F6" s="1">
        <v>3.5000000000000003E-2</v>
      </c>
      <c r="G6" s="1">
        <v>0</v>
      </c>
      <c r="H6" s="1">
        <v>0.252</v>
      </c>
      <c r="I6" s="1">
        <v>4.2000000000000003E-2</v>
      </c>
      <c r="J6" s="1">
        <v>0.28899999999999998</v>
      </c>
      <c r="K6" s="1">
        <v>1.4999999999999999E-2</v>
      </c>
      <c r="L6" s="6">
        <f t="shared" si="3"/>
        <v>100.17</v>
      </c>
      <c r="M6" s="2">
        <f t="shared" si="0"/>
        <v>86.010346307295009</v>
      </c>
      <c r="N6" s="35">
        <f t="shared" si="1"/>
        <v>970.47843031850562</v>
      </c>
      <c r="O6" s="35">
        <f t="shared" si="2"/>
        <v>1951.6323653791937</v>
      </c>
      <c r="P6" s="35">
        <v>18</v>
      </c>
      <c r="Q6" s="35">
        <f t="shared" si="4"/>
        <v>186992.79627163781</v>
      </c>
      <c r="R6" s="38">
        <f t="shared" si="5"/>
        <v>79.384072185170666</v>
      </c>
      <c r="S6" s="38">
        <f t="shared" si="6"/>
        <v>239.47101783012042</v>
      </c>
      <c r="T6" s="38">
        <f t="shared" si="7"/>
        <v>103759.4877505568</v>
      </c>
      <c r="U6" s="38">
        <f t="shared" si="8"/>
        <v>1951.6323653791935</v>
      </c>
      <c r="V6" s="38">
        <f t="shared" si="9"/>
        <v>277707.39454094297</v>
      </c>
      <c r="W6" s="38">
        <f t="shared" si="10"/>
        <v>2065.4342166268411</v>
      </c>
      <c r="X6" s="38">
        <f t="shared" si="11"/>
        <v>966.51091176864372</v>
      </c>
    </row>
    <row r="7" spans="1:24">
      <c r="A7" s="1" t="s">
        <v>208</v>
      </c>
      <c r="B7" s="1">
        <v>39.929000000000002</v>
      </c>
      <c r="C7" s="1">
        <v>13.156000000000001</v>
      </c>
      <c r="D7" s="1">
        <v>45.725000000000001</v>
      </c>
      <c r="E7" s="1">
        <v>0.11700000000000001</v>
      </c>
      <c r="F7" s="1">
        <v>3.4000000000000002E-2</v>
      </c>
      <c r="G7" s="1">
        <v>3.0000000000000001E-3</v>
      </c>
      <c r="H7" s="1">
        <v>0.251</v>
      </c>
      <c r="I7" s="1">
        <v>0.04</v>
      </c>
      <c r="J7" s="1">
        <v>0.28000000000000003</v>
      </c>
      <c r="K7" s="1">
        <v>1.4E-2</v>
      </c>
      <c r="L7" s="6">
        <f t="shared" si="3"/>
        <v>99.549000000000021</v>
      </c>
      <c r="M7" s="2">
        <f t="shared" si="0"/>
        <v>86.098560000598766</v>
      </c>
      <c r="N7" s="35">
        <f t="shared" si="1"/>
        <v>923.13801908345658</v>
      </c>
      <c r="O7" s="35">
        <f t="shared" si="2"/>
        <v>1943.8877925007048</v>
      </c>
      <c r="P7" s="35">
        <v>24</v>
      </c>
      <c r="Q7" s="35">
        <f t="shared" si="4"/>
        <v>186618.89480692413</v>
      </c>
      <c r="R7" s="38">
        <f t="shared" si="5"/>
        <v>74.09180070615929</v>
      </c>
      <c r="S7" s="38">
        <f t="shared" si="6"/>
        <v>232.62898874925983</v>
      </c>
      <c r="T7" s="38">
        <f t="shared" si="7"/>
        <v>102259.33184855233</v>
      </c>
      <c r="U7" s="38">
        <f t="shared" si="8"/>
        <v>1943.8877925007048</v>
      </c>
      <c r="V7" s="38">
        <f t="shared" si="9"/>
        <v>275711.5384615385</v>
      </c>
      <c r="W7" s="38">
        <f t="shared" si="10"/>
        <v>2001.112735832234</v>
      </c>
      <c r="X7" s="38">
        <f t="shared" si="11"/>
        <v>919.36403802383188</v>
      </c>
    </row>
    <row r="8" spans="1:24">
      <c r="A8" s="1" t="s">
        <v>209</v>
      </c>
      <c r="B8" s="1">
        <v>39.473999999999997</v>
      </c>
      <c r="C8" s="1">
        <v>13.116</v>
      </c>
      <c r="D8" s="1">
        <v>45.942999999999998</v>
      </c>
      <c r="E8" s="1">
        <v>0.12</v>
      </c>
      <c r="F8" s="1">
        <v>3.1E-2</v>
      </c>
      <c r="G8" s="1">
        <v>5.0000000000000001E-3</v>
      </c>
      <c r="H8" s="1">
        <v>0.246</v>
      </c>
      <c r="I8" s="1">
        <v>4.2000000000000003E-2</v>
      </c>
      <c r="J8" s="1">
        <v>0.28299999999999997</v>
      </c>
      <c r="K8" s="1">
        <v>1.4999999999999999E-2</v>
      </c>
      <c r="L8" s="6">
        <f t="shared" si="3"/>
        <v>99.274999999999991</v>
      </c>
      <c r="M8" s="2">
        <f t="shared" si="0"/>
        <v>86.191671469280351</v>
      </c>
      <c r="N8" s="35">
        <f t="shared" si="1"/>
        <v>946.8082247009811</v>
      </c>
      <c r="O8" s="35">
        <f t="shared" si="2"/>
        <v>1905.1649281082605</v>
      </c>
      <c r="P8" s="35">
        <v>30</v>
      </c>
      <c r="Q8" s="35">
        <f t="shared" si="4"/>
        <v>184492.33022636484</v>
      </c>
      <c r="R8" s="38">
        <f t="shared" si="5"/>
        <v>79.384072185170666</v>
      </c>
      <c r="S8" s="38">
        <f t="shared" si="6"/>
        <v>212.10290150667805</v>
      </c>
      <c r="T8" s="38">
        <f t="shared" si="7"/>
        <v>101948.41870824053</v>
      </c>
      <c r="U8" s="38">
        <f t="shared" si="8"/>
        <v>1905.1649281082605</v>
      </c>
      <c r="V8" s="38">
        <f t="shared" si="9"/>
        <v>277026.02977667499</v>
      </c>
      <c r="W8" s="38">
        <f t="shared" si="10"/>
        <v>2022.5532294304362</v>
      </c>
      <c r="X8" s="38">
        <f t="shared" si="11"/>
        <v>942.93747489623786</v>
      </c>
    </row>
    <row r="9" spans="1:24">
      <c r="A9" s="1" t="s">
        <v>210</v>
      </c>
      <c r="B9" s="1">
        <v>40.771000000000001</v>
      </c>
      <c r="C9" s="1">
        <v>12.053000000000001</v>
      </c>
      <c r="D9" s="1">
        <v>42.966000000000001</v>
      </c>
      <c r="E9" s="1">
        <v>0.11600000000000001</v>
      </c>
      <c r="F9" s="1">
        <v>2.7549999999999999</v>
      </c>
      <c r="G9" s="1">
        <v>0.14499999999999999</v>
      </c>
      <c r="H9" s="1">
        <v>0.21199999999999999</v>
      </c>
      <c r="I9" s="1">
        <v>3.4000000000000002E-2</v>
      </c>
      <c r="J9" s="1">
        <v>0.27300000000000002</v>
      </c>
      <c r="K9" s="1">
        <v>0.252</v>
      </c>
      <c r="L9" s="6">
        <f t="shared" si="3"/>
        <v>99.576999999999984</v>
      </c>
      <c r="M9" s="2">
        <f t="shared" si="0"/>
        <v>86.398949707329294</v>
      </c>
      <c r="N9" s="35">
        <f t="shared" si="1"/>
        <v>915.24795054428171</v>
      </c>
      <c r="O9" s="35">
        <f t="shared" si="2"/>
        <v>1641.8494502396391</v>
      </c>
      <c r="P9" s="35">
        <v>36</v>
      </c>
      <c r="Q9" s="35">
        <f t="shared" si="4"/>
        <v>190554.20772303597</v>
      </c>
      <c r="R9" s="38">
        <f t="shared" si="5"/>
        <v>1333.6524127108671</v>
      </c>
      <c r="S9" s="38">
        <f t="shared" si="6"/>
        <v>18849.790117770906</v>
      </c>
      <c r="T9" s="38">
        <f t="shared" si="7"/>
        <v>93685.902004454343</v>
      </c>
      <c r="U9" s="38">
        <f t="shared" si="8"/>
        <v>1641.8494502396393</v>
      </c>
      <c r="V9" s="38">
        <f t="shared" si="9"/>
        <v>259075.38461538462</v>
      </c>
      <c r="W9" s="38">
        <f t="shared" si="10"/>
        <v>1951.084917436428</v>
      </c>
      <c r="X9" s="38">
        <f t="shared" si="11"/>
        <v>911.50622573302996</v>
      </c>
    </row>
    <row r="10" spans="1:24">
      <c r="A10" s="1" t="s">
        <v>211</v>
      </c>
      <c r="B10" s="1">
        <v>40.040999999999997</v>
      </c>
      <c r="C10" s="1">
        <v>12.939</v>
      </c>
      <c r="D10" s="1">
        <v>45.908999999999999</v>
      </c>
      <c r="E10" s="1">
        <v>0.13200000000000001</v>
      </c>
      <c r="F10" s="1">
        <v>3.9E-2</v>
      </c>
      <c r="G10" s="1">
        <v>3.0000000000000001E-3</v>
      </c>
      <c r="H10" s="1">
        <v>0.24199999999999999</v>
      </c>
      <c r="I10" s="1">
        <v>4.2999999999999997E-2</v>
      </c>
      <c r="J10" s="1">
        <v>0.27400000000000002</v>
      </c>
      <c r="K10" s="1">
        <v>1.2999999999999999E-2</v>
      </c>
      <c r="L10" s="6">
        <f t="shared" si="3"/>
        <v>99.635000000000019</v>
      </c>
      <c r="M10" s="2">
        <f t="shared" si="0"/>
        <v>86.343856462017172</v>
      </c>
      <c r="N10" s="35">
        <f t="shared" si="1"/>
        <v>1041.4890471710794</v>
      </c>
      <c r="O10" s="35">
        <f t="shared" si="2"/>
        <v>1874.1866365943051</v>
      </c>
      <c r="P10" s="35">
        <v>42</v>
      </c>
      <c r="Q10" s="35">
        <f t="shared" si="4"/>
        <v>187142.35685752329</v>
      </c>
      <c r="R10" s="38">
        <f t="shared" si="5"/>
        <v>68.7995292271479</v>
      </c>
      <c r="S10" s="38">
        <f t="shared" si="6"/>
        <v>266.83913415356272</v>
      </c>
      <c r="T10" s="38">
        <f t="shared" si="7"/>
        <v>100572.62806236079</v>
      </c>
      <c r="U10" s="38">
        <f t="shared" si="8"/>
        <v>1874.1866365943049</v>
      </c>
      <c r="V10" s="38">
        <f t="shared" si="9"/>
        <v>276821.01736972708</v>
      </c>
      <c r="W10" s="38">
        <f t="shared" si="10"/>
        <v>1958.231748635829</v>
      </c>
      <c r="X10" s="38">
        <f t="shared" si="11"/>
        <v>1037.2312223858617</v>
      </c>
    </row>
    <row r="11" spans="1:24">
      <c r="A11" s="1" t="s">
        <v>212</v>
      </c>
      <c r="B11" s="1">
        <v>40.279000000000003</v>
      </c>
      <c r="C11" s="1">
        <v>12.781000000000001</v>
      </c>
      <c r="D11" s="1">
        <v>46.412999999999997</v>
      </c>
      <c r="E11" s="1">
        <v>0.13900000000000001</v>
      </c>
      <c r="F11" s="1">
        <v>2.7E-2</v>
      </c>
      <c r="G11" s="1">
        <v>2E-3</v>
      </c>
      <c r="H11" s="1">
        <v>0.23400000000000001</v>
      </c>
      <c r="I11" s="1">
        <v>4.1000000000000002E-2</v>
      </c>
      <c r="J11" s="1">
        <v>0.26900000000000002</v>
      </c>
      <c r="K11" s="1">
        <v>1.0999999999999999E-2</v>
      </c>
      <c r="L11" s="6">
        <f t="shared" si="3"/>
        <v>100.19599999999998</v>
      </c>
      <c r="M11" s="2">
        <f t="shared" si="0"/>
        <v>86.615168732703083</v>
      </c>
      <c r="N11" s="35">
        <f t="shared" si="1"/>
        <v>1096.7195269453034</v>
      </c>
      <c r="O11" s="35">
        <f t="shared" si="2"/>
        <v>1812.2300535663942</v>
      </c>
      <c r="P11" s="35">
        <v>48</v>
      </c>
      <c r="Q11" s="35">
        <f t="shared" si="4"/>
        <v>188254.71371504662</v>
      </c>
      <c r="R11" s="38">
        <f t="shared" si="5"/>
        <v>58.214986269125149</v>
      </c>
      <c r="S11" s="38">
        <f t="shared" si="6"/>
        <v>184.73478518323572</v>
      </c>
      <c r="T11" s="38">
        <f t="shared" si="7"/>
        <v>99344.521158129181</v>
      </c>
      <c r="U11" s="38">
        <f t="shared" si="8"/>
        <v>1812.2300535663942</v>
      </c>
      <c r="V11" s="38">
        <f t="shared" si="9"/>
        <v>279860.02481389581</v>
      </c>
      <c r="W11" s="38">
        <f t="shared" si="10"/>
        <v>1922.4975926388247</v>
      </c>
      <c r="X11" s="38">
        <f t="shared" si="11"/>
        <v>1092.2359084214756</v>
      </c>
    </row>
    <row r="12" spans="1:24">
      <c r="A12" s="1" t="s">
        <v>213</v>
      </c>
      <c r="B12" s="1">
        <v>40.064999999999998</v>
      </c>
      <c r="C12" s="1">
        <v>12.561</v>
      </c>
      <c r="D12" s="1">
        <v>46.64</v>
      </c>
      <c r="E12" s="1">
        <v>0.15</v>
      </c>
      <c r="F12" s="1">
        <v>2.9000000000000001E-2</v>
      </c>
      <c r="G12" s="1">
        <v>3.0000000000000001E-3</v>
      </c>
      <c r="H12" s="1">
        <v>0.23300000000000001</v>
      </c>
      <c r="I12" s="1">
        <v>4.1000000000000002E-2</v>
      </c>
      <c r="J12" s="1">
        <v>0.26500000000000001</v>
      </c>
      <c r="K12" s="1">
        <v>0.01</v>
      </c>
      <c r="L12" s="6">
        <f t="shared" si="3"/>
        <v>99.997</v>
      </c>
      <c r="M12" s="2">
        <f t="shared" si="0"/>
        <v>86.870931789254328</v>
      </c>
      <c r="N12" s="35">
        <f t="shared" si="1"/>
        <v>1183.5102808762263</v>
      </c>
      <c r="O12" s="35">
        <f t="shared" si="2"/>
        <v>1804.4854806879052</v>
      </c>
      <c r="P12" s="35">
        <v>54</v>
      </c>
      <c r="Q12" s="35">
        <f t="shared" si="4"/>
        <v>187254.52729693742</v>
      </c>
      <c r="R12" s="38">
        <f t="shared" si="5"/>
        <v>52.922714790113773</v>
      </c>
      <c r="S12" s="38">
        <f t="shared" si="6"/>
        <v>198.41884334495688</v>
      </c>
      <c r="T12" s="38">
        <f t="shared" si="7"/>
        <v>97634.498886414251</v>
      </c>
      <c r="U12" s="38">
        <f t="shared" si="8"/>
        <v>1804.4854806879055</v>
      </c>
      <c r="V12" s="38">
        <f t="shared" si="9"/>
        <v>281228.78411910671</v>
      </c>
      <c r="W12" s="38">
        <f t="shared" si="10"/>
        <v>1893.9102678412214</v>
      </c>
      <c r="X12" s="38">
        <f t="shared" si="11"/>
        <v>1178.6718436202973</v>
      </c>
    </row>
    <row r="13" spans="1:24">
      <c r="A13" s="1" t="s">
        <v>214</v>
      </c>
      <c r="B13" s="1">
        <v>40.36</v>
      </c>
      <c r="C13" s="1">
        <v>12.34</v>
      </c>
      <c r="D13" s="1">
        <v>46.866999999999997</v>
      </c>
      <c r="E13" s="1">
        <v>0.14899999999999999</v>
      </c>
      <c r="F13" s="1">
        <v>2.7E-2</v>
      </c>
      <c r="G13" s="1">
        <v>4.0000000000000001E-3</v>
      </c>
      <c r="H13" s="1">
        <v>0.23300000000000001</v>
      </c>
      <c r="I13" s="1">
        <v>3.5999999999999997E-2</v>
      </c>
      <c r="J13" s="1">
        <v>0.253</v>
      </c>
      <c r="K13" s="1">
        <v>8.0000000000000002E-3</v>
      </c>
      <c r="L13" s="6">
        <f t="shared" si="3"/>
        <v>100.27700000000002</v>
      </c>
      <c r="M13" s="2">
        <f t="shared" si="0"/>
        <v>87.126619145911022</v>
      </c>
      <c r="N13" s="35">
        <f t="shared" si="1"/>
        <v>1175.6202123370515</v>
      </c>
      <c r="O13" s="35">
        <f t="shared" si="2"/>
        <v>1804.4854806879052</v>
      </c>
      <c r="P13" s="35">
        <v>60</v>
      </c>
      <c r="Q13" s="35">
        <f t="shared" si="4"/>
        <v>188633.28894806924</v>
      </c>
      <c r="R13" s="38">
        <f t="shared" si="5"/>
        <v>42.338171832091021</v>
      </c>
      <c r="S13" s="38">
        <f t="shared" si="6"/>
        <v>184.73478518323572</v>
      </c>
      <c r="T13" s="38">
        <f t="shared" si="7"/>
        <v>95916.703786191531</v>
      </c>
      <c r="U13" s="38">
        <f t="shared" si="8"/>
        <v>1804.4854806879055</v>
      </c>
      <c r="V13" s="38">
        <f t="shared" si="9"/>
        <v>282597.54342431761</v>
      </c>
      <c r="W13" s="38">
        <f t="shared" si="10"/>
        <v>1808.1482934484113</v>
      </c>
      <c r="X13" s="38">
        <f t="shared" si="11"/>
        <v>1170.8140313294953</v>
      </c>
    </row>
    <row r="14" spans="1:24">
      <c r="A14" s="1" t="s">
        <v>215</v>
      </c>
      <c r="B14" s="1">
        <v>39.996000000000002</v>
      </c>
      <c r="C14" s="1">
        <v>12.122999999999999</v>
      </c>
      <c r="D14" s="1">
        <v>47.17</v>
      </c>
      <c r="E14" s="1">
        <v>0.156</v>
      </c>
      <c r="F14" s="1">
        <v>2.5000000000000001E-2</v>
      </c>
      <c r="G14" s="1">
        <v>2E-3</v>
      </c>
      <c r="H14" s="1">
        <v>0.22700000000000001</v>
      </c>
      <c r="I14" s="1">
        <v>0.04</v>
      </c>
      <c r="J14" s="1">
        <v>0.26100000000000001</v>
      </c>
      <c r="K14" s="1">
        <v>1.4999999999999999E-2</v>
      </c>
      <c r="L14" s="6">
        <f t="shared" si="3"/>
        <v>100.01500000000001</v>
      </c>
      <c r="M14" s="2">
        <f t="shared" si="0"/>
        <v>87.395463762779883</v>
      </c>
      <c r="N14" s="35">
        <f t="shared" si="1"/>
        <v>1230.8506921112753</v>
      </c>
      <c r="O14" s="35">
        <f t="shared" si="2"/>
        <v>1758.018043416972</v>
      </c>
      <c r="P14" s="35">
        <v>66</v>
      </c>
      <c r="Q14" s="35">
        <f t="shared" si="4"/>
        <v>186932.03728362184</v>
      </c>
      <c r="R14" s="38">
        <f t="shared" si="5"/>
        <v>79.384072185170666</v>
      </c>
      <c r="S14" s="38">
        <f t="shared" si="6"/>
        <v>171.05072702151458</v>
      </c>
      <c r="T14" s="38">
        <f t="shared" si="7"/>
        <v>94229.999999999985</v>
      </c>
      <c r="U14" s="38">
        <f t="shared" si="8"/>
        <v>1758.0180434169722</v>
      </c>
      <c r="V14" s="38">
        <f t="shared" si="9"/>
        <v>284424.56575682387</v>
      </c>
      <c r="W14" s="38">
        <f t="shared" si="10"/>
        <v>1865.3229430436179</v>
      </c>
      <c r="X14" s="38">
        <f t="shared" si="11"/>
        <v>1225.818717365109</v>
      </c>
    </row>
    <row r="15" spans="1:24">
      <c r="A15" s="1" t="s">
        <v>216</v>
      </c>
      <c r="B15" s="1">
        <v>40.070999999999998</v>
      </c>
      <c r="C15" s="1">
        <v>11.96</v>
      </c>
      <c r="D15" s="1">
        <v>47.167000000000002</v>
      </c>
      <c r="E15" s="1">
        <v>0.155</v>
      </c>
      <c r="F15" s="1">
        <v>2.9000000000000001E-2</v>
      </c>
      <c r="G15" s="1">
        <v>3.0000000000000001E-3</v>
      </c>
      <c r="H15" s="1">
        <v>0.222</v>
      </c>
      <c r="I15" s="1">
        <v>4.2000000000000003E-2</v>
      </c>
      <c r="J15" s="1">
        <v>0.25800000000000001</v>
      </c>
      <c r="K15" s="1">
        <v>1.2999999999999999E-2</v>
      </c>
      <c r="L15" s="6">
        <f t="shared" si="3"/>
        <v>99.92</v>
      </c>
      <c r="M15" s="2">
        <f t="shared" si="0"/>
        <v>87.543134662058705</v>
      </c>
      <c r="N15" s="35">
        <f t="shared" si="1"/>
        <v>1222.9606235721005</v>
      </c>
      <c r="O15" s="35">
        <f t="shared" si="2"/>
        <v>1719.2951790245279</v>
      </c>
      <c r="P15" s="35">
        <v>72</v>
      </c>
      <c r="Q15" s="35">
        <f t="shared" si="4"/>
        <v>187282.56990679094</v>
      </c>
      <c r="R15" s="38">
        <f t="shared" si="5"/>
        <v>68.7995292271479</v>
      </c>
      <c r="S15" s="38">
        <f t="shared" si="6"/>
        <v>198.41884334495688</v>
      </c>
      <c r="T15" s="38">
        <f t="shared" si="7"/>
        <v>92963.028953229412</v>
      </c>
      <c r="U15" s="38">
        <f t="shared" si="8"/>
        <v>1719.2951790245279</v>
      </c>
      <c r="V15" s="38">
        <f t="shared" si="9"/>
        <v>284406.47642679902</v>
      </c>
      <c r="W15" s="38">
        <f t="shared" si="10"/>
        <v>1843.8824494454157</v>
      </c>
      <c r="X15" s="38">
        <f t="shared" si="11"/>
        <v>1217.9609050743072</v>
      </c>
    </row>
    <row r="16" spans="1:24">
      <c r="A16" s="1" t="s">
        <v>217</v>
      </c>
      <c r="B16" s="1">
        <v>39.811</v>
      </c>
      <c r="C16" s="1">
        <v>11.647</v>
      </c>
      <c r="D16" s="1">
        <v>47.069000000000003</v>
      </c>
      <c r="E16" s="1">
        <v>0.16200000000000001</v>
      </c>
      <c r="F16" s="1">
        <v>3.1E-2</v>
      </c>
      <c r="G16" s="1">
        <v>4.0000000000000001E-3</v>
      </c>
      <c r="H16" s="1">
        <v>0.218</v>
      </c>
      <c r="I16" s="1">
        <v>0.04</v>
      </c>
      <c r="J16" s="1">
        <v>0.25800000000000001</v>
      </c>
      <c r="K16" s="1">
        <v>1.4E-2</v>
      </c>
      <c r="L16" s="6">
        <f t="shared" si="3"/>
        <v>99.254000000000019</v>
      </c>
      <c r="M16" s="2">
        <f t="shared" si="0"/>
        <v>87.807211505144238</v>
      </c>
      <c r="N16" s="35">
        <f t="shared" si="1"/>
        <v>1278.1911033463246</v>
      </c>
      <c r="O16" s="35">
        <f t="shared" si="2"/>
        <v>1688.3168875105723</v>
      </c>
      <c r="P16" s="35">
        <v>78</v>
      </c>
      <c r="Q16" s="35">
        <f t="shared" si="4"/>
        <v>186067.39014647139</v>
      </c>
      <c r="R16" s="38">
        <f t="shared" si="5"/>
        <v>74.09180070615929</v>
      </c>
      <c r="S16" s="38">
        <f t="shared" si="6"/>
        <v>212.10290150667805</v>
      </c>
      <c r="T16" s="38">
        <f t="shared" si="7"/>
        <v>90530.133630289522</v>
      </c>
      <c r="U16" s="38">
        <f t="shared" si="8"/>
        <v>1688.3168875105723</v>
      </c>
      <c r="V16" s="38">
        <f t="shared" si="9"/>
        <v>283815.55831265514</v>
      </c>
      <c r="W16" s="38">
        <f t="shared" si="10"/>
        <v>1843.8824494454157</v>
      </c>
      <c r="X16" s="38">
        <f t="shared" si="11"/>
        <v>1272.965591109921</v>
      </c>
    </row>
    <row r="17" spans="1:24">
      <c r="A17" s="1" t="s">
        <v>218</v>
      </c>
      <c r="B17" s="1">
        <v>40.521999999999998</v>
      </c>
      <c r="C17" s="1">
        <v>11.651999999999999</v>
      </c>
      <c r="D17" s="1">
        <v>47.366999999999997</v>
      </c>
      <c r="E17" s="1">
        <v>0.16200000000000001</v>
      </c>
      <c r="F17" s="1">
        <v>2.8000000000000001E-2</v>
      </c>
      <c r="G17" s="1">
        <v>1E-3</v>
      </c>
      <c r="H17" s="1">
        <v>0.21299999999999999</v>
      </c>
      <c r="I17" s="1">
        <v>3.2000000000000001E-2</v>
      </c>
      <c r="J17" s="1">
        <v>0.25800000000000001</v>
      </c>
      <c r="K17" s="1">
        <v>1.4E-2</v>
      </c>
      <c r="L17" s="6">
        <f t="shared" si="3"/>
        <v>100.249</v>
      </c>
      <c r="M17" s="2">
        <f t="shared" si="0"/>
        <v>87.870044838879167</v>
      </c>
      <c r="N17" s="35">
        <f t="shared" si="1"/>
        <v>1278.1911033463246</v>
      </c>
      <c r="O17" s="35">
        <f t="shared" si="2"/>
        <v>1649.5940231181278</v>
      </c>
      <c r="P17" s="35">
        <v>84</v>
      </c>
      <c r="Q17" s="35">
        <f t="shared" si="4"/>
        <v>189390.43941411452</v>
      </c>
      <c r="R17" s="38">
        <f t="shared" si="5"/>
        <v>74.09180070615929</v>
      </c>
      <c r="S17" s="38">
        <f t="shared" si="6"/>
        <v>191.57681426409633</v>
      </c>
      <c r="T17" s="38">
        <f t="shared" si="7"/>
        <v>90568.997772828501</v>
      </c>
      <c r="U17" s="38">
        <f t="shared" si="8"/>
        <v>1649.594023118128</v>
      </c>
      <c r="V17" s="38">
        <f t="shared" si="9"/>
        <v>285612.43176178663</v>
      </c>
      <c r="W17" s="38">
        <f t="shared" si="10"/>
        <v>1843.8824494454157</v>
      </c>
      <c r="X17" s="38">
        <f t="shared" si="11"/>
        <v>1272.965591109921</v>
      </c>
    </row>
    <row r="18" spans="1:24">
      <c r="A18" s="1" t="s">
        <v>219</v>
      </c>
      <c r="B18" s="1">
        <v>40.851999999999997</v>
      </c>
      <c r="C18" s="1">
        <v>11.127000000000001</v>
      </c>
      <c r="D18" s="1">
        <v>47.564</v>
      </c>
      <c r="E18" s="1">
        <v>0.16700000000000001</v>
      </c>
      <c r="F18" s="1">
        <v>3.2000000000000001E-2</v>
      </c>
      <c r="G18" s="1">
        <v>0</v>
      </c>
      <c r="H18" s="1">
        <v>0.21099999999999999</v>
      </c>
      <c r="I18" s="1">
        <v>3.5000000000000003E-2</v>
      </c>
      <c r="J18" s="1">
        <v>0.253</v>
      </c>
      <c r="K18" s="1">
        <v>1.2E-2</v>
      </c>
      <c r="L18" s="6">
        <f t="shared" si="3"/>
        <v>100.253</v>
      </c>
      <c r="M18" s="2">
        <f t="shared" si="0"/>
        <v>88.395566313920739</v>
      </c>
      <c r="N18" s="35">
        <f t="shared" si="1"/>
        <v>1317.6414460421988</v>
      </c>
      <c r="O18" s="35">
        <f t="shared" si="2"/>
        <v>1634.1048773611501</v>
      </c>
      <c r="P18" s="35">
        <v>90</v>
      </c>
      <c r="Q18" s="35">
        <f t="shared" si="4"/>
        <v>190932.7829560586</v>
      </c>
      <c r="R18" s="38">
        <f t="shared" si="5"/>
        <v>63.507257748136524</v>
      </c>
      <c r="S18" s="38">
        <f t="shared" si="6"/>
        <v>218.94493058753866</v>
      </c>
      <c r="T18" s="38">
        <f t="shared" si="7"/>
        <v>86488.262806236089</v>
      </c>
      <c r="U18" s="38">
        <f t="shared" si="8"/>
        <v>1634.1048773611503</v>
      </c>
      <c r="V18" s="38">
        <f t="shared" si="9"/>
        <v>286800.2977667494</v>
      </c>
      <c r="W18" s="38">
        <f t="shared" si="10"/>
        <v>1808.1482934484113</v>
      </c>
      <c r="X18" s="38">
        <f t="shared" si="11"/>
        <v>1312.2546525639309</v>
      </c>
    </row>
    <row r="19" spans="1:24">
      <c r="A19" s="1" t="s">
        <v>220</v>
      </c>
      <c r="B19" s="1">
        <v>40.064</v>
      </c>
      <c r="C19" s="1">
        <v>10.988</v>
      </c>
      <c r="D19" s="1">
        <v>47.984999999999999</v>
      </c>
      <c r="E19" s="1">
        <v>0.158</v>
      </c>
      <c r="F19" s="1">
        <v>2.8000000000000001E-2</v>
      </c>
      <c r="G19" s="1">
        <v>4.0000000000000001E-3</v>
      </c>
      <c r="H19" s="1">
        <v>0.20599999999999999</v>
      </c>
      <c r="I19" s="1">
        <v>3.6999999999999998E-2</v>
      </c>
      <c r="J19" s="1">
        <v>0.252</v>
      </c>
      <c r="K19" s="1">
        <v>1.2E-2</v>
      </c>
      <c r="L19" s="6">
        <f t="shared" si="3"/>
        <v>99.734000000000023</v>
      </c>
      <c r="M19" s="2">
        <f t="shared" si="0"/>
        <v>88.613115662455129</v>
      </c>
      <c r="N19" s="35">
        <f t="shared" si="1"/>
        <v>1246.630829189625</v>
      </c>
      <c r="O19" s="35">
        <f t="shared" si="2"/>
        <v>1595.382012968706</v>
      </c>
      <c r="P19" s="35">
        <v>96</v>
      </c>
      <c r="Q19" s="35">
        <f t="shared" si="4"/>
        <v>187249.85352862848</v>
      </c>
      <c r="R19" s="38">
        <f t="shared" si="5"/>
        <v>63.507257748136524</v>
      </c>
      <c r="S19" s="38">
        <f t="shared" si="6"/>
        <v>191.57681426409633</v>
      </c>
      <c r="T19" s="38">
        <f t="shared" si="7"/>
        <v>85407.839643652565</v>
      </c>
      <c r="U19" s="38">
        <f t="shared" si="8"/>
        <v>1595.382012968706</v>
      </c>
      <c r="V19" s="38">
        <f t="shared" si="9"/>
        <v>289338.83374689828</v>
      </c>
      <c r="W19" s="38">
        <f t="shared" si="10"/>
        <v>1801.0014622490105</v>
      </c>
      <c r="X19" s="38">
        <f t="shared" si="11"/>
        <v>1241.5343419467131</v>
      </c>
    </row>
    <row r="20" spans="1:24">
      <c r="A20" s="1" t="s">
        <v>221</v>
      </c>
      <c r="B20" s="1">
        <v>40.92</v>
      </c>
      <c r="C20" s="1">
        <v>10.775</v>
      </c>
      <c r="D20" s="1">
        <v>48.262</v>
      </c>
      <c r="E20" s="1">
        <v>0.17</v>
      </c>
      <c r="F20" s="1">
        <v>2.9000000000000001E-2</v>
      </c>
      <c r="G20" s="1">
        <v>0</v>
      </c>
      <c r="H20" s="1">
        <v>0.20200000000000001</v>
      </c>
      <c r="I20" s="1">
        <v>3.6999999999999998E-2</v>
      </c>
      <c r="J20" s="1">
        <v>0.245</v>
      </c>
      <c r="K20" s="1">
        <v>1.4E-2</v>
      </c>
      <c r="L20" s="6">
        <f t="shared" si="3"/>
        <v>100.654</v>
      </c>
      <c r="M20" s="2">
        <f t="shared" si="0"/>
        <v>88.866224865569521</v>
      </c>
      <c r="N20" s="35">
        <f t="shared" si="1"/>
        <v>1341.3116516597236</v>
      </c>
      <c r="O20" s="35">
        <f t="shared" si="2"/>
        <v>1564.4037214547507</v>
      </c>
      <c r="P20" s="35">
        <v>102</v>
      </c>
      <c r="Q20" s="35">
        <f t="shared" si="4"/>
        <v>191250.59920106526</v>
      </c>
      <c r="R20" s="38">
        <f t="shared" si="5"/>
        <v>74.09180070615929</v>
      </c>
      <c r="S20" s="38">
        <f t="shared" si="6"/>
        <v>198.41884334495688</v>
      </c>
      <c r="T20" s="38">
        <f t="shared" si="7"/>
        <v>83752.227171492195</v>
      </c>
      <c r="U20" s="38">
        <f t="shared" si="8"/>
        <v>1564.4037214547507</v>
      </c>
      <c r="V20" s="38">
        <f t="shared" si="9"/>
        <v>291009.08188585611</v>
      </c>
      <c r="W20" s="38">
        <f t="shared" si="10"/>
        <v>1750.9736438532045</v>
      </c>
      <c r="X20" s="38">
        <f t="shared" si="11"/>
        <v>1335.828089436337</v>
      </c>
    </row>
    <row r="21" spans="1:24">
      <c r="A21" s="1" t="s">
        <v>222</v>
      </c>
      <c r="B21" s="1">
        <v>40.457000000000001</v>
      </c>
      <c r="C21" s="1">
        <v>10.504</v>
      </c>
      <c r="D21" s="1">
        <v>48.524999999999999</v>
      </c>
      <c r="E21" s="1">
        <v>0.185</v>
      </c>
      <c r="F21" s="1">
        <v>0.03</v>
      </c>
      <c r="G21" s="1">
        <v>3.0000000000000001E-3</v>
      </c>
      <c r="H21" s="1">
        <v>0.19500000000000001</v>
      </c>
      <c r="I21" s="1">
        <v>3.5000000000000003E-2</v>
      </c>
      <c r="J21" s="1">
        <v>0.23200000000000001</v>
      </c>
      <c r="K21" s="1">
        <v>1.4999999999999999E-2</v>
      </c>
      <c r="L21" s="6">
        <f t="shared" si="3"/>
        <v>100.18099999999998</v>
      </c>
      <c r="M21" s="2">
        <f t="shared" si="0"/>
        <v>89.168371526639135</v>
      </c>
      <c r="N21" s="35">
        <f t="shared" si="1"/>
        <v>1459.6626797473457</v>
      </c>
      <c r="O21" s="35">
        <f t="shared" si="2"/>
        <v>1510.1917113053285</v>
      </c>
      <c r="P21" s="35">
        <v>108</v>
      </c>
      <c r="Q21" s="35">
        <f t="shared" si="4"/>
        <v>189086.64447403463</v>
      </c>
      <c r="R21" s="38">
        <f t="shared" si="5"/>
        <v>79.384072185170666</v>
      </c>
      <c r="S21" s="38">
        <f t="shared" si="6"/>
        <v>205.26087242581747</v>
      </c>
      <c r="T21" s="38">
        <f t="shared" si="7"/>
        <v>81645.790645879722</v>
      </c>
      <c r="U21" s="38">
        <f t="shared" si="8"/>
        <v>1510.1917113053285</v>
      </c>
      <c r="V21" s="38">
        <f t="shared" si="9"/>
        <v>292594.91315136477</v>
      </c>
      <c r="W21" s="38">
        <f t="shared" si="10"/>
        <v>1658.0648382609938</v>
      </c>
      <c r="X21" s="38">
        <f t="shared" si="11"/>
        <v>1453.6952737983665</v>
      </c>
    </row>
    <row r="22" spans="1:24">
      <c r="A22" s="1" t="s">
        <v>223</v>
      </c>
      <c r="B22" s="1">
        <v>40.4</v>
      </c>
      <c r="C22" s="1">
        <v>10.17</v>
      </c>
      <c r="D22" s="1">
        <v>48.515000000000001</v>
      </c>
      <c r="E22" s="1">
        <v>0.20399999999999999</v>
      </c>
      <c r="F22" s="1">
        <v>3.5999999999999997E-2</v>
      </c>
      <c r="G22" s="1">
        <v>3.0000000000000001E-3</v>
      </c>
      <c r="H22" s="1">
        <v>0.189</v>
      </c>
      <c r="I22" s="1">
        <v>3.4000000000000002E-2</v>
      </c>
      <c r="J22" s="1">
        <v>0.22500000000000001</v>
      </c>
      <c r="K22" s="1">
        <v>1.7999999999999999E-2</v>
      </c>
      <c r="L22" s="6">
        <f t="shared" si="3"/>
        <v>99.793999999999997</v>
      </c>
      <c r="M22" s="2">
        <f t="shared" si="0"/>
        <v>89.474603810871244</v>
      </c>
      <c r="N22" s="35">
        <f t="shared" si="1"/>
        <v>1609.5739819916678</v>
      </c>
      <c r="O22" s="35">
        <f t="shared" si="2"/>
        <v>1463.7242740343952</v>
      </c>
      <c r="P22" s="35">
        <v>114</v>
      </c>
      <c r="Q22" s="35">
        <f t="shared" si="4"/>
        <v>188820.23968042611</v>
      </c>
      <c r="R22" s="38">
        <f t="shared" si="5"/>
        <v>95.260886622204779</v>
      </c>
      <c r="S22" s="38">
        <f t="shared" si="6"/>
        <v>246.31304691098094</v>
      </c>
      <c r="T22" s="38">
        <f t="shared" si="7"/>
        <v>79049.665924276167</v>
      </c>
      <c r="U22" s="38">
        <f t="shared" si="8"/>
        <v>1463.7242740343954</v>
      </c>
      <c r="V22" s="38">
        <f t="shared" si="9"/>
        <v>292534.61538461543</v>
      </c>
      <c r="W22" s="38">
        <f t="shared" si="10"/>
        <v>1608.0370198651879</v>
      </c>
      <c r="X22" s="38">
        <f t="shared" si="11"/>
        <v>1602.9937073236042</v>
      </c>
    </row>
    <row r="23" spans="1:24">
      <c r="A23" s="1" t="s">
        <v>224</v>
      </c>
      <c r="B23" s="1">
        <v>40.542999999999999</v>
      </c>
      <c r="C23" s="1">
        <v>10.18</v>
      </c>
      <c r="D23" s="1">
        <v>48.427</v>
      </c>
      <c r="E23" s="1">
        <v>0.21099999999999999</v>
      </c>
      <c r="F23" s="1">
        <v>3.9E-2</v>
      </c>
      <c r="G23" s="1">
        <v>1E-3</v>
      </c>
      <c r="H23" s="1">
        <v>0.186</v>
      </c>
      <c r="I23" s="1">
        <v>3.5000000000000003E-2</v>
      </c>
      <c r="J23" s="1">
        <v>0.223</v>
      </c>
      <c r="K23" s="1">
        <v>2.1000000000000001E-2</v>
      </c>
      <c r="L23" s="6">
        <f t="shared" si="3"/>
        <v>99.866000000000014</v>
      </c>
      <c r="M23" s="2">
        <f t="shared" si="0"/>
        <v>89.448221347409543</v>
      </c>
      <c r="N23" s="35">
        <f t="shared" si="1"/>
        <v>1664.8044617658918</v>
      </c>
      <c r="O23" s="35">
        <f t="shared" si="2"/>
        <v>1440.4905553989286</v>
      </c>
      <c r="P23" s="35">
        <v>120</v>
      </c>
      <c r="Q23" s="35">
        <f t="shared" si="4"/>
        <v>189488.58854860187</v>
      </c>
      <c r="R23" s="38">
        <f t="shared" si="5"/>
        <v>111.13770105923892</v>
      </c>
      <c r="S23" s="38">
        <f t="shared" si="6"/>
        <v>266.83913415356272</v>
      </c>
      <c r="T23" s="38">
        <f t="shared" si="7"/>
        <v>79127.394209354112</v>
      </c>
      <c r="U23" s="38">
        <f t="shared" si="8"/>
        <v>1440.4905553989286</v>
      </c>
      <c r="V23" s="38">
        <f t="shared" si="9"/>
        <v>292003.99503722088</v>
      </c>
      <c r="W23" s="38">
        <f t="shared" si="10"/>
        <v>1593.7433574663862</v>
      </c>
      <c r="X23" s="38">
        <f t="shared" si="11"/>
        <v>1657.998393359218</v>
      </c>
    </row>
    <row r="24" spans="1:24">
      <c r="A24" s="1" t="s">
        <v>225</v>
      </c>
      <c r="B24" s="1">
        <v>40.767000000000003</v>
      </c>
      <c r="C24" s="1">
        <v>9.99</v>
      </c>
      <c r="D24" s="1">
        <v>48.384999999999998</v>
      </c>
      <c r="E24" s="1">
        <v>0.22900000000000001</v>
      </c>
      <c r="F24" s="1">
        <v>3.5999999999999997E-2</v>
      </c>
      <c r="G24" s="1">
        <v>2E-3</v>
      </c>
      <c r="H24" s="1">
        <v>0.18099999999999999</v>
      </c>
      <c r="I24" s="1">
        <v>3.3000000000000002E-2</v>
      </c>
      <c r="J24" s="1">
        <v>0.222</v>
      </c>
      <c r="K24" s="1">
        <v>1.2999999999999999E-2</v>
      </c>
      <c r="L24" s="6">
        <f t="shared" si="3"/>
        <v>99.85799999999999</v>
      </c>
      <c r="M24" s="2">
        <f t="shared" si="0"/>
        <v>89.61665630450743</v>
      </c>
      <c r="N24" s="35">
        <f t="shared" si="1"/>
        <v>1806.8256954710389</v>
      </c>
      <c r="O24" s="35">
        <f t="shared" si="2"/>
        <v>1401.7676910064845</v>
      </c>
      <c r="P24" s="35">
        <v>126</v>
      </c>
      <c r="Q24" s="35">
        <f t="shared" si="4"/>
        <v>190535.51264980031</v>
      </c>
      <c r="R24" s="38">
        <f t="shared" si="5"/>
        <v>68.7995292271479</v>
      </c>
      <c r="S24" s="38">
        <f t="shared" si="6"/>
        <v>246.31304691098094</v>
      </c>
      <c r="T24" s="38">
        <f t="shared" si="7"/>
        <v>77650.556792873045</v>
      </c>
      <c r="U24" s="38">
        <f t="shared" si="8"/>
        <v>1401.7676910064843</v>
      </c>
      <c r="V24" s="38">
        <f t="shared" si="9"/>
        <v>291750.74441687349</v>
      </c>
      <c r="W24" s="38">
        <f t="shared" si="10"/>
        <v>1586.5965262669856</v>
      </c>
      <c r="X24" s="38">
        <f t="shared" si="11"/>
        <v>1799.4390145936538</v>
      </c>
    </row>
    <row r="25" spans="1:24">
      <c r="A25" s="1" t="s">
        <v>226</v>
      </c>
      <c r="B25" s="1">
        <v>40.271999999999998</v>
      </c>
      <c r="C25" s="1">
        <v>9.7919999999999998</v>
      </c>
      <c r="D25" s="1">
        <v>48.704000000000001</v>
      </c>
      <c r="E25" s="1">
        <v>0.23699999999999999</v>
      </c>
      <c r="F25" s="1">
        <v>3.9E-2</v>
      </c>
      <c r="G25" s="1">
        <v>6.0000000000000001E-3</v>
      </c>
      <c r="H25" s="1">
        <v>0.17599999999999999</v>
      </c>
      <c r="I25" s="1">
        <v>3.2000000000000001E-2</v>
      </c>
      <c r="J25" s="1">
        <v>0.22</v>
      </c>
      <c r="K25" s="1">
        <v>1.2E-2</v>
      </c>
      <c r="L25" s="6">
        <f t="shared" si="3"/>
        <v>99.49</v>
      </c>
      <c r="M25" s="2">
        <f t="shared" si="0"/>
        <v>89.861489862821074</v>
      </c>
      <c r="N25" s="35">
        <f t="shared" si="1"/>
        <v>1869.9462437844377</v>
      </c>
      <c r="O25" s="35">
        <f t="shared" si="2"/>
        <v>1363.0448266140402</v>
      </c>
      <c r="P25" s="35">
        <v>132</v>
      </c>
      <c r="Q25" s="35">
        <f t="shared" si="4"/>
        <v>188221.99733688415</v>
      </c>
      <c r="R25" s="38">
        <f t="shared" si="5"/>
        <v>63.507257748136524</v>
      </c>
      <c r="S25" s="38">
        <f t="shared" si="6"/>
        <v>266.83913415356272</v>
      </c>
      <c r="T25" s="38">
        <f t="shared" si="7"/>
        <v>76111.536748329614</v>
      </c>
      <c r="U25" s="38">
        <f t="shared" si="8"/>
        <v>1363.0448266140399</v>
      </c>
      <c r="V25" s="38">
        <f t="shared" si="9"/>
        <v>293674.24317617866</v>
      </c>
      <c r="W25" s="38">
        <f t="shared" si="10"/>
        <v>1572.302863868184</v>
      </c>
      <c r="X25" s="38">
        <f t="shared" si="11"/>
        <v>1862.3015129200696</v>
      </c>
    </row>
    <row r="26" spans="1:24">
      <c r="A26" s="1" t="s">
        <v>227</v>
      </c>
      <c r="B26" s="1">
        <v>40.680999999999997</v>
      </c>
      <c r="C26" s="1">
        <v>9.3979999999999997</v>
      </c>
      <c r="D26" s="1">
        <v>48.756</v>
      </c>
      <c r="E26" s="1">
        <v>0.24299999999999999</v>
      </c>
      <c r="F26" s="1">
        <v>3.7999999999999999E-2</v>
      </c>
      <c r="G26" s="1">
        <v>5.0000000000000001E-3</v>
      </c>
      <c r="H26" s="1">
        <v>0.17399999999999999</v>
      </c>
      <c r="I26" s="1">
        <v>3.3000000000000002E-2</v>
      </c>
      <c r="J26" s="1">
        <v>0.216</v>
      </c>
      <c r="K26" s="1">
        <v>1.0999999999999999E-2</v>
      </c>
      <c r="L26" s="6">
        <f t="shared" si="3"/>
        <v>99.554999999999978</v>
      </c>
      <c r="M26" s="2">
        <f t="shared" si="0"/>
        <v>90.238978005299046</v>
      </c>
      <c r="N26" s="35">
        <f t="shared" si="1"/>
        <v>1917.2866550194867</v>
      </c>
      <c r="O26" s="35">
        <f t="shared" si="2"/>
        <v>1347.5556808570623</v>
      </c>
      <c r="P26" s="35">
        <v>138</v>
      </c>
      <c r="Q26" s="35">
        <f t="shared" ref="Q26:Q40" si="12">10000*28.08*B26/(60.08)</f>
        <v>190133.56857523302</v>
      </c>
      <c r="R26" s="38">
        <f t="shared" ref="R26:R40" si="13">2*26.98*10000*K26/101.96</f>
        <v>58.214986269125149</v>
      </c>
      <c r="S26" s="38">
        <f t="shared" ref="S26:S40" si="14">2*51.996*10000*F26/151.99</f>
        <v>259.99710507270214</v>
      </c>
      <c r="T26" s="38">
        <f t="shared" ref="T26:T40" si="15">55.84*10000*C26/71.84</f>
        <v>73049.042316258347</v>
      </c>
      <c r="U26" s="38">
        <f t="shared" ref="U26:U40" si="16">54.94*10000*H26/70.94</f>
        <v>1347.5556808570623</v>
      </c>
      <c r="V26" s="38">
        <f t="shared" ref="V26:V40" si="17">24.3*10000*D26/40.3</f>
        <v>293987.79156327544</v>
      </c>
      <c r="W26" s="38">
        <f t="shared" ref="W26:W40" si="18">40.078*10000*J26/56.078</f>
        <v>1543.7155390705805</v>
      </c>
      <c r="X26" s="38">
        <f t="shared" ref="X26:X40" si="19">58.69*10000*E26/74.69</f>
        <v>1909.4483866648814</v>
      </c>
    </row>
    <row r="27" spans="1:24">
      <c r="A27" s="1" t="s">
        <v>228</v>
      </c>
      <c r="B27" s="1">
        <v>40.573999999999998</v>
      </c>
      <c r="C27" s="1">
        <v>9.3810000000000002</v>
      </c>
      <c r="D27" s="1">
        <v>48.871000000000002</v>
      </c>
      <c r="E27" s="1">
        <v>0.247</v>
      </c>
      <c r="F27" s="1">
        <v>3.7999999999999999E-2</v>
      </c>
      <c r="G27" s="1">
        <v>0</v>
      </c>
      <c r="H27" s="1">
        <v>0.17</v>
      </c>
      <c r="I27" s="1">
        <v>3.2000000000000001E-2</v>
      </c>
      <c r="J27" s="1">
        <v>0.22</v>
      </c>
      <c r="K27" s="1">
        <v>1.4E-2</v>
      </c>
      <c r="L27" s="6">
        <f t="shared" si="3"/>
        <v>99.546999999999983</v>
      </c>
      <c r="M27" s="2">
        <f t="shared" si="0"/>
        <v>90.275615561092636</v>
      </c>
      <c r="N27" s="35">
        <f t="shared" si="1"/>
        <v>1948.846929176186</v>
      </c>
      <c r="O27" s="35">
        <f t="shared" si="2"/>
        <v>1316.5773893431069</v>
      </c>
      <c r="P27" s="35">
        <v>144</v>
      </c>
      <c r="Q27" s="35">
        <f t="shared" si="12"/>
        <v>189633.47536617843</v>
      </c>
      <c r="R27" s="38">
        <f t="shared" si="13"/>
        <v>74.09180070615929</v>
      </c>
      <c r="S27" s="38">
        <f t="shared" si="14"/>
        <v>259.99710507270214</v>
      </c>
      <c r="T27" s="38">
        <f t="shared" si="15"/>
        <v>72916.904231625842</v>
      </c>
      <c r="U27" s="38">
        <f t="shared" si="16"/>
        <v>1316.5773893431069</v>
      </c>
      <c r="V27" s="38">
        <f t="shared" si="17"/>
        <v>294681.21588089335</v>
      </c>
      <c r="W27" s="38">
        <f t="shared" si="18"/>
        <v>1572.302863868184</v>
      </c>
      <c r="X27" s="38">
        <f t="shared" si="19"/>
        <v>1940.8796358280892</v>
      </c>
    </row>
    <row r="28" spans="1:24">
      <c r="A28" s="1" t="s">
        <v>229</v>
      </c>
      <c r="B28" s="1">
        <v>40.744999999999997</v>
      </c>
      <c r="C28" s="1">
        <v>9.24</v>
      </c>
      <c r="D28" s="1">
        <v>49.393999999999998</v>
      </c>
      <c r="E28" s="1">
        <v>0.24099999999999999</v>
      </c>
      <c r="F28" s="1">
        <v>4.1000000000000002E-2</v>
      </c>
      <c r="G28" s="1">
        <v>2E-3</v>
      </c>
      <c r="H28" s="1">
        <v>0.17100000000000001</v>
      </c>
      <c r="I28" s="1">
        <v>3.1E-2</v>
      </c>
      <c r="J28" s="1">
        <v>0.221</v>
      </c>
      <c r="K28" s="1">
        <v>1.6E-2</v>
      </c>
      <c r="L28" s="6">
        <f t="shared" si="3"/>
        <v>100.102</v>
      </c>
      <c r="M28" s="2">
        <f t="shared" si="0"/>
        <v>90.499673378841749</v>
      </c>
      <c r="N28" s="35">
        <f t="shared" si="1"/>
        <v>1901.506517941137</v>
      </c>
      <c r="O28" s="35">
        <f t="shared" si="2"/>
        <v>1324.3219622215959</v>
      </c>
      <c r="P28" s="35">
        <v>150</v>
      </c>
      <c r="Q28" s="35">
        <f t="shared" si="12"/>
        <v>190432.68974700401</v>
      </c>
      <c r="R28" s="38">
        <f t="shared" si="13"/>
        <v>84.676343664182042</v>
      </c>
      <c r="S28" s="38">
        <f t="shared" si="14"/>
        <v>280.52319231528389</v>
      </c>
      <c r="T28" s="38">
        <f t="shared" si="15"/>
        <v>71820.935412026723</v>
      </c>
      <c r="U28" s="38">
        <f t="shared" si="16"/>
        <v>1324.3219622215959</v>
      </c>
      <c r="V28" s="38">
        <f t="shared" si="17"/>
        <v>297834.78908188589</v>
      </c>
      <c r="W28" s="38">
        <f t="shared" si="18"/>
        <v>1579.4496950675848</v>
      </c>
      <c r="X28" s="38">
        <f t="shared" si="19"/>
        <v>1893.7327620832775</v>
      </c>
    </row>
    <row r="29" spans="1:24">
      <c r="A29" s="1" t="s">
        <v>230</v>
      </c>
      <c r="B29" s="1">
        <v>40.783000000000001</v>
      </c>
      <c r="C29" s="1">
        <v>9.0559999999999992</v>
      </c>
      <c r="D29" s="1">
        <v>49.625</v>
      </c>
      <c r="E29" s="1">
        <v>0.248</v>
      </c>
      <c r="F29" s="1">
        <v>0.04</v>
      </c>
      <c r="G29" s="1">
        <v>1E-3</v>
      </c>
      <c r="H29" s="1">
        <v>0.16200000000000001</v>
      </c>
      <c r="I29" s="1">
        <v>2.9000000000000001E-2</v>
      </c>
      <c r="J29" s="1">
        <v>0.224</v>
      </c>
      <c r="K29" s="1">
        <v>1.2999999999999999E-2</v>
      </c>
      <c r="L29" s="6">
        <f t="shared" si="3"/>
        <v>100.18100000000003</v>
      </c>
      <c r="M29" s="2">
        <f t="shared" si="0"/>
        <v>90.710599598747208</v>
      </c>
      <c r="N29" s="35">
        <f t="shared" si="1"/>
        <v>1956.7369977153608</v>
      </c>
      <c r="O29" s="35">
        <f t="shared" si="2"/>
        <v>1254.620806315196</v>
      </c>
      <c r="P29" s="35">
        <v>156</v>
      </c>
      <c r="Q29" s="35">
        <f t="shared" si="12"/>
        <v>190610.29294274302</v>
      </c>
      <c r="R29" s="38">
        <f t="shared" si="13"/>
        <v>68.7995292271479</v>
      </c>
      <c r="S29" s="38">
        <f t="shared" si="14"/>
        <v>273.68116323442331</v>
      </c>
      <c r="T29" s="38">
        <f t="shared" si="15"/>
        <v>70390.734966592412</v>
      </c>
      <c r="U29" s="38">
        <f t="shared" si="16"/>
        <v>1254.620806315196</v>
      </c>
      <c r="V29" s="38">
        <f t="shared" si="17"/>
        <v>299227.66749379656</v>
      </c>
      <c r="W29" s="38">
        <f t="shared" si="18"/>
        <v>1600.890188665787</v>
      </c>
      <c r="X29" s="38">
        <f t="shared" si="19"/>
        <v>1948.7374481188917</v>
      </c>
    </row>
    <row r="30" spans="1:24">
      <c r="A30" s="1" t="s">
        <v>231</v>
      </c>
      <c r="B30" s="1">
        <v>41.093000000000004</v>
      </c>
      <c r="C30" s="1">
        <v>9.0370000000000008</v>
      </c>
      <c r="D30" s="1">
        <v>49.445</v>
      </c>
      <c r="E30" s="1">
        <v>0.23799999999999999</v>
      </c>
      <c r="F30" s="1">
        <v>4.2999999999999997E-2</v>
      </c>
      <c r="G30" s="1">
        <v>1E-3</v>
      </c>
      <c r="H30" s="1">
        <v>0.159</v>
      </c>
      <c r="I30" s="1">
        <v>3.2000000000000001E-2</v>
      </c>
      <c r="J30" s="1">
        <v>0.219</v>
      </c>
      <c r="K30" s="1">
        <v>1.4999999999999999E-2</v>
      </c>
      <c r="L30" s="6">
        <f t="shared" si="3"/>
        <v>100.28200000000001</v>
      </c>
      <c r="M30" s="2">
        <f t="shared" si="0"/>
        <v>90.697669217655317</v>
      </c>
      <c r="N30" s="35">
        <f t="shared" si="1"/>
        <v>1877.8363123236124</v>
      </c>
      <c r="O30" s="35">
        <f t="shared" si="2"/>
        <v>1231.3870876797293</v>
      </c>
      <c r="P30" s="35">
        <v>162</v>
      </c>
      <c r="Q30" s="35">
        <f t="shared" si="12"/>
        <v>192059.16111850867</v>
      </c>
      <c r="R30" s="38">
        <f t="shared" si="13"/>
        <v>79.384072185170666</v>
      </c>
      <c r="S30" s="38">
        <f t="shared" si="14"/>
        <v>294.20725047700506</v>
      </c>
      <c r="T30" s="38">
        <f t="shared" si="15"/>
        <v>70243.051224944327</v>
      </c>
      <c r="U30" s="38">
        <f t="shared" si="16"/>
        <v>1231.3870876797296</v>
      </c>
      <c r="V30" s="38">
        <f t="shared" si="17"/>
        <v>298142.30769230769</v>
      </c>
      <c r="W30" s="38">
        <f t="shared" si="18"/>
        <v>1565.1560326687827</v>
      </c>
      <c r="X30" s="38">
        <f t="shared" si="19"/>
        <v>1870.1593252108714</v>
      </c>
    </row>
    <row r="31" spans="1:24">
      <c r="A31" s="1" t="s">
        <v>232</v>
      </c>
      <c r="B31" s="1">
        <v>40.561999999999998</v>
      </c>
      <c r="C31" s="1">
        <v>8.7810000000000006</v>
      </c>
      <c r="D31" s="1">
        <v>49.237000000000002</v>
      </c>
      <c r="E31" s="1">
        <v>0.245</v>
      </c>
      <c r="F31" s="1">
        <v>4.1000000000000002E-2</v>
      </c>
      <c r="G31" s="1">
        <v>0</v>
      </c>
      <c r="H31" s="1">
        <v>0.158</v>
      </c>
      <c r="I31" s="1">
        <v>3.2000000000000001E-2</v>
      </c>
      <c r="J31" s="1">
        <v>0.222</v>
      </c>
      <c r="K31" s="1">
        <v>1.4E-2</v>
      </c>
      <c r="L31" s="6">
        <f t="shared" si="3"/>
        <v>99.291999999999987</v>
      </c>
      <c r="M31" s="2">
        <f t="shared" si="0"/>
        <v>90.90250175913485</v>
      </c>
      <c r="N31" s="35">
        <f t="shared" si="1"/>
        <v>1933.0667920978362</v>
      </c>
      <c r="O31" s="35">
        <f t="shared" si="2"/>
        <v>1223.6425148012406</v>
      </c>
      <c r="P31" s="35">
        <v>168</v>
      </c>
      <c r="Q31" s="35">
        <f t="shared" si="12"/>
        <v>189577.39014647136</v>
      </c>
      <c r="R31" s="38">
        <f t="shared" si="13"/>
        <v>74.09180070615929</v>
      </c>
      <c r="S31" s="38">
        <f t="shared" si="14"/>
        <v>280.52319231528389</v>
      </c>
      <c r="T31" s="38">
        <f t="shared" si="15"/>
        <v>68253.207126948779</v>
      </c>
      <c r="U31" s="38">
        <f t="shared" si="16"/>
        <v>1223.6425148012404</v>
      </c>
      <c r="V31" s="38">
        <f t="shared" si="17"/>
        <v>296888.1141439206</v>
      </c>
      <c r="W31" s="38">
        <f t="shared" si="18"/>
        <v>1586.5965262669856</v>
      </c>
      <c r="X31" s="38">
        <f t="shared" si="19"/>
        <v>1925.1640112464856</v>
      </c>
    </row>
    <row r="32" spans="1:24">
      <c r="A32" s="1" t="s">
        <v>233</v>
      </c>
      <c r="B32" s="1">
        <v>41.085000000000001</v>
      </c>
      <c r="C32" s="1">
        <v>8.7059999999999995</v>
      </c>
      <c r="D32" s="1">
        <v>49.515000000000001</v>
      </c>
      <c r="E32" s="1">
        <v>0.25</v>
      </c>
      <c r="F32" s="1">
        <v>4.1000000000000002E-2</v>
      </c>
      <c r="G32" s="1">
        <v>0</v>
      </c>
      <c r="H32" s="1">
        <v>0.155</v>
      </c>
      <c r="I32" s="1">
        <v>2.7E-2</v>
      </c>
      <c r="J32" s="1">
        <v>0.216</v>
      </c>
      <c r="K32" s="1">
        <v>1.2999999999999999E-2</v>
      </c>
      <c r="L32" s="6">
        <f t="shared" si="3"/>
        <v>100.008</v>
      </c>
      <c r="M32" s="2">
        <f t="shared" si="0"/>
        <v>91.019320091615512</v>
      </c>
      <c r="N32" s="35">
        <f t="shared" si="1"/>
        <v>1972.5171347937105</v>
      </c>
      <c r="O32" s="35">
        <f t="shared" si="2"/>
        <v>1200.408796165774</v>
      </c>
      <c r="P32" s="35">
        <v>174</v>
      </c>
      <c r="Q32" s="35">
        <f t="shared" si="12"/>
        <v>192021.77097203728</v>
      </c>
      <c r="R32" s="38">
        <f t="shared" si="13"/>
        <v>68.7995292271479</v>
      </c>
      <c r="S32" s="38">
        <f t="shared" si="14"/>
        <v>280.52319231528389</v>
      </c>
      <c r="T32" s="38">
        <f t="shared" si="15"/>
        <v>67670.244988864128</v>
      </c>
      <c r="U32" s="38">
        <f t="shared" si="16"/>
        <v>1200.408796165774</v>
      </c>
      <c r="V32" s="38">
        <f t="shared" si="17"/>
        <v>298564.39205955336</v>
      </c>
      <c r="W32" s="38">
        <f t="shared" si="18"/>
        <v>1543.7155390705805</v>
      </c>
      <c r="X32" s="38">
        <f t="shared" si="19"/>
        <v>1964.4530727004953</v>
      </c>
    </row>
    <row r="33" spans="1:24">
      <c r="A33" s="1" t="s">
        <v>234</v>
      </c>
      <c r="B33" s="1">
        <v>40.893000000000001</v>
      </c>
      <c r="C33" s="1">
        <v>8.7140000000000004</v>
      </c>
      <c r="D33" s="1">
        <v>49.817999999999998</v>
      </c>
      <c r="E33" s="1">
        <v>0.24199999999999999</v>
      </c>
      <c r="F33" s="1">
        <v>4.2000000000000003E-2</v>
      </c>
      <c r="G33" s="1">
        <v>0</v>
      </c>
      <c r="H33" s="1">
        <v>0.161</v>
      </c>
      <c r="I33" s="1">
        <v>3.3000000000000002E-2</v>
      </c>
      <c r="J33" s="1">
        <v>0.22600000000000001</v>
      </c>
      <c r="K33" s="1">
        <v>0.01</v>
      </c>
      <c r="L33" s="6">
        <f t="shared" si="3"/>
        <v>100.13900000000001</v>
      </c>
      <c r="M33" s="2">
        <f t="shared" si="0"/>
        <v>91.061590454381445</v>
      </c>
      <c r="N33" s="35">
        <f t="shared" si="1"/>
        <v>1909.3965864803117</v>
      </c>
      <c r="O33" s="35">
        <f t="shared" si="2"/>
        <v>1246.876233436707</v>
      </c>
      <c r="P33" s="35">
        <v>180</v>
      </c>
      <c r="Q33" s="35">
        <f t="shared" si="12"/>
        <v>191124.40745672438</v>
      </c>
      <c r="R33" s="38">
        <f t="shared" si="13"/>
        <v>52.922714790113773</v>
      </c>
      <c r="S33" s="38">
        <f t="shared" si="14"/>
        <v>287.36522139614448</v>
      </c>
      <c r="T33" s="38">
        <f t="shared" si="15"/>
        <v>67732.427616926507</v>
      </c>
      <c r="U33" s="38">
        <f t="shared" si="16"/>
        <v>1246.8762334367073</v>
      </c>
      <c r="V33" s="38">
        <f t="shared" si="17"/>
        <v>300391.41439205955</v>
      </c>
      <c r="W33" s="38">
        <f t="shared" si="18"/>
        <v>1615.1838510645887</v>
      </c>
      <c r="X33" s="38">
        <f t="shared" si="19"/>
        <v>1901.5905743740793</v>
      </c>
    </row>
    <row r="34" spans="1:24">
      <c r="A34" s="1" t="s">
        <v>235</v>
      </c>
      <c r="B34" s="1">
        <v>41.265999999999998</v>
      </c>
      <c r="C34" s="1">
        <v>8.6489999999999991</v>
      </c>
      <c r="D34" s="1">
        <v>49.744</v>
      </c>
      <c r="E34" s="1">
        <v>0.246</v>
      </c>
      <c r="F34" s="1">
        <v>4.2000000000000003E-2</v>
      </c>
      <c r="G34" s="1">
        <v>1E-3</v>
      </c>
      <c r="H34" s="1">
        <v>0.156</v>
      </c>
      <c r="I34" s="1">
        <v>2.8000000000000001E-2</v>
      </c>
      <c r="J34" s="1">
        <v>0.224</v>
      </c>
      <c r="K34" s="1">
        <v>1.6E-2</v>
      </c>
      <c r="L34" s="6">
        <f t="shared" si="3"/>
        <v>100.37200000000001</v>
      </c>
      <c r="M34" s="2">
        <f t="shared" si="0"/>
        <v>91.110312776725948</v>
      </c>
      <c r="N34" s="35">
        <f t="shared" si="1"/>
        <v>1940.9568606370112</v>
      </c>
      <c r="O34" s="35">
        <f t="shared" si="2"/>
        <v>1208.1533690442629</v>
      </c>
      <c r="P34" s="35">
        <v>186</v>
      </c>
      <c r="Q34" s="35">
        <f t="shared" si="12"/>
        <v>192867.72303595205</v>
      </c>
      <c r="R34" s="38">
        <f t="shared" si="13"/>
        <v>84.676343664182042</v>
      </c>
      <c r="S34" s="38">
        <f t="shared" si="14"/>
        <v>287.36522139614448</v>
      </c>
      <c r="T34" s="38">
        <f t="shared" si="15"/>
        <v>67227.193763919815</v>
      </c>
      <c r="U34" s="38">
        <f t="shared" si="16"/>
        <v>1208.1533690442627</v>
      </c>
      <c r="V34" s="38">
        <f t="shared" si="17"/>
        <v>299945.21091811417</v>
      </c>
      <c r="W34" s="38">
        <f t="shared" si="18"/>
        <v>1600.890188665787</v>
      </c>
      <c r="X34" s="38">
        <f t="shared" si="19"/>
        <v>1933.0218235372874</v>
      </c>
    </row>
    <row r="35" spans="1:24">
      <c r="A35" s="1" t="s">
        <v>236</v>
      </c>
      <c r="B35" s="1">
        <v>40.984000000000002</v>
      </c>
      <c r="C35" s="1">
        <v>8.6479999999999997</v>
      </c>
      <c r="D35" s="1">
        <v>49.817</v>
      </c>
      <c r="E35" s="1">
        <v>0.246</v>
      </c>
      <c r="F35" s="1">
        <v>3.9E-2</v>
      </c>
      <c r="G35" s="1">
        <v>0</v>
      </c>
      <c r="H35" s="1">
        <v>0.159</v>
      </c>
      <c r="I35" s="1">
        <v>3.2000000000000001E-2</v>
      </c>
      <c r="J35" s="1">
        <v>0.22700000000000001</v>
      </c>
      <c r="K35" s="1">
        <v>1.6E-2</v>
      </c>
      <c r="L35" s="6">
        <f t="shared" si="3"/>
        <v>100.16800000000002</v>
      </c>
      <c r="M35" s="2">
        <f t="shared" si="0"/>
        <v>91.123118256563259</v>
      </c>
      <c r="N35" s="35">
        <f t="shared" si="1"/>
        <v>1940.9568606370112</v>
      </c>
      <c r="O35" s="35">
        <f t="shared" si="2"/>
        <v>1231.3870876797293</v>
      </c>
      <c r="P35" s="35">
        <v>192</v>
      </c>
      <c r="Q35" s="35">
        <f t="shared" si="12"/>
        <v>191549.72037283625</v>
      </c>
      <c r="R35" s="38">
        <f t="shared" si="13"/>
        <v>84.676343664182042</v>
      </c>
      <c r="S35" s="38">
        <f t="shared" si="14"/>
        <v>266.83913415356272</v>
      </c>
      <c r="T35" s="38">
        <f t="shared" si="15"/>
        <v>67219.420935412025</v>
      </c>
      <c r="U35" s="38">
        <f t="shared" si="16"/>
        <v>1231.3870876797296</v>
      </c>
      <c r="V35" s="38">
        <f t="shared" si="17"/>
        <v>300385.38461538462</v>
      </c>
      <c r="W35" s="38">
        <f t="shared" si="18"/>
        <v>1622.3306822639895</v>
      </c>
      <c r="X35" s="38">
        <f t="shared" si="19"/>
        <v>1933.0218235372874</v>
      </c>
    </row>
    <row r="36" spans="1:24">
      <c r="A36" s="1" t="s">
        <v>237</v>
      </c>
      <c r="B36" s="1">
        <v>41.070999999999998</v>
      </c>
      <c r="C36" s="1">
        <v>8.3699999999999992</v>
      </c>
      <c r="D36" s="1">
        <v>50.003999999999998</v>
      </c>
      <c r="E36" s="1">
        <v>0.24</v>
      </c>
      <c r="F36" s="1">
        <v>3.7999999999999999E-2</v>
      </c>
      <c r="G36" s="1">
        <v>1E-3</v>
      </c>
      <c r="H36" s="1">
        <v>0.155</v>
      </c>
      <c r="I36" s="1">
        <v>3.1E-2</v>
      </c>
      <c r="J36" s="1">
        <v>0.22</v>
      </c>
      <c r="K36" s="1">
        <v>1.2999999999999999E-2</v>
      </c>
      <c r="L36" s="6">
        <f t="shared" si="3"/>
        <v>100.143</v>
      </c>
      <c r="M36" s="2">
        <f t="shared" si="0"/>
        <v>91.413344105123883</v>
      </c>
      <c r="N36" s="35">
        <f t="shared" si="1"/>
        <v>1893.6164494019622</v>
      </c>
      <c r="O36" s="35">
        <f t="shared" si="2"/>
        <v>1200.408796165774</v>
      </c>
      <c r="P36" s="35">
        <v>198</v>
      </c>
      <c r="Q36" s="35">
        <f t="shared" si="12"/>
        <v>191956.33821571237</v>
      </c>
      <c r="R36" s="38">
        <f t="shared" si="13"/>
        <v>68.7995292271479</v>
      </c>
      <c r="S36" s="38">
        <f t="shared" si="14"/>
        <v>259.99710507270214</v>
      </c>
      <c r="T36" s="38">
        <f t="shared" si="15"/>
        <v>65058.574610244985</v>
      </c>
      <c r="U36" s="38">
        <f t="shared" si="16"/>
        <v>1200.408796165774</v>
      </c>
      <c r="V36" s="38">
        <f t="shared" si="17"/>
        <v>301512.95285359805</v>
      </c>
      <c r="W36" s="38">
        <f t="shared" si="18"/>
        <v>1572.302863868184</v>
      </c>
      <c r="X36" s="38">
        <f t="shared" si="19"/>
        <v>1885.8749497924757</v>
      </c>
    </row>
    <row r="37" spans="1:24">
      <c r="A37" s="1" t="s">
        <v>238</v>
      </c>
      <c r="B37" s="1">
        <v>41.384</v>
      </c>
      <c r="C37" s="1">
        <v>8.3610000000000007</v>
      </c>
      <c r="D37" s="1">
        <v>50.356999999999999</v>
      </c>
      <c r="E37" s="1">
        <v>0.246</v>
      </c>
      <c r="F37" s="1">
        <v>3.9E-2</v>
      </c>
      <c r="G37" s="1">
        <v>0</v>
      </c>
      <c r="H37" s="1">
        <v>0.156</v>
      </c>
      <c r="I37" s="1">
        <v>2.7E-2</v>
      </c>
      <c r="J37" s="1">
        <v>0.221</v>
      </c>
      <c r="K37" s="1">
        <v>1.2999999999999999E-2</v>
      </c>
      <c r="L37" s="6">
        <f t="shared" si="3"/>
        <v>100.80400000000002</v>
      </c>
      <c r="M37" s="2">
        <f t="shared" si="0"/>
        <v>91.476792646639637</v>
      </c>
      <c r="N37" s="35">
        <f t="shared" si="1"/>
        <v>1940.9568606370112</v>
      </c>
      <c r="O37" s="35">
        <f t="shared" si="2"/>
        <v>1208.1533690442629</v>
      </c>
      <c r="P37" s="35">
        <v>204</v>
      </c>
      <c r="Q37" s="35">
        <f t="shared" si="12"/>
        <v>193419.22769640479</v>
      </c>
      <c r="R37" s="38">
        <f t="shared" si="13"/>
        <v>68.7995292271479</v>
      </c>
      <c r="S37" s="38">
        <f t="shared" si="14"/>
        <v>266.83913415356272</v>
      </c>
      <c r="T37" s="38">
        <f t="shared" si="15"/>
        <v>64988.619153674837</v>
      </c>
      <c r="U37" s="38">
        <f t="shared" si="16"/>
        <v>1208.1533690442627</v>
      </c>
      <c r="V37" s="38">
        <f t="shared" si="17"/>
        <v>303641.46401985112</v>
      </c>
      <c r="W37" s="38">
        <f t="shared" si="18"/>
        <v>1579.4496950675848</v>
      </c>
      <c r="X37" s="38">
        <f t="shared" si="19"/>
        <v>1933.0218235372874</v>
      </c>
    </row>
    <row r="38" spans="1:24">
      <c r="A38" s="1" t="s">
        <v>239</v>
      </c>
      <c r="B38" s="1">
        <v>40.896999999999998</v>
      </c>
      <c r="C38" s="1">
        <v>8.5109999999999992</v>
      </c>
      <c r="D38" s="1">
        <v>50.472000000000001</v>
      </c>
      <c r="E38" s="1">
        <v>0.24299999999999999</v>
      </c>
      <c r="F38" s="1">
        <v>0.04</v>
      </c>
      <c r="G38" s="1">
        <v>4.0000000000000001E-3</v>
      </c>
      <c r="H38" s="1">
        <v>0.14799999999999999</v>
      </c>
      <c r="I38" s="1">
        <v>3.1E-2</v>
      </c>
      <c r="J38" s="1">
        <v>0.223</v>
      </c>
      <c r="K38" s="1">
        <v>1.6E-2</v>
      </c>
      <c r="L38" s="6">
        <f t="shared" si="3"/>
        <v>100.58500000000001</v>
      </c>
      <c r="M38" s="2">
        <f t="shared" si="0"/>
        <v>91.355160909952133</v>
      </c>
      <c r="N38" s="35">
        <f t="shared" si="1"/>
        <v>1917.2866550194867</v>
      </c>
      <c r="O38" s="35">
        <f t="shared" si="2"/>
        <v>1146.1967860163518</v>
      </c>
      <c r="P38" s="35">
        <v>210</v>
      </c>
      <c r="Q38" s="35">
        <f t="shared" si="12"/>
        <v>191143.10252996004</v>
      </c>
      <c r="R38" s="38">
        <f t="shared" si="13"/>
        <v>84.676343664182042</v>
      </c>
      <c r="S38" s="38">
        <f t="shared" si="14"/>
        <v>273.68116323442331</v>
      </c>
      <c r="T38" s="38">
        <f t="shared" si="15"/>
        <v>66154.543429844081</v>
      </c>
      <c r="U38" s="38">
        <f t="shared" si="16"/>
        <v>1146.1967860163518</v>
      </c>
      <c r="V38" s="38">
        <f t="shared" si="17"/>
        <v>304334.88833746902</v>
      </c>
      <c r="W38" s="38">
        <f t="shared" si="18"/>
        <v>1593.7433574663862</v>
      </c>
      <c r="X38" s="38">
        <f t="shared" si="19"/>
        <v>1909.4483866648814</v>
      </c>
    </row>
    <row r="39" spans="1:24">
      <c r="A39" s="1" t="s">
        <v>240</v>
      </c>
      <c r="B39" s="1">
        <v>40.848999999999997</v>
      </c>
      <c r="C39" s="1">
        <v>8.4920000000000009</v>
      </c>
      <c r="D39" s="1">
        <v>50.524999999999999</v>
      </c>
      <c r="E39" s="1">
        <v>0.247</v>
      </c>
      <c r="F39" s="1">
        <v>4.1000000000000002E-2</v>
      </c>
      <c r="G39" s="1">
        <v>4.0000000000000001E-3</v>
      </c>
      <c r="H39" s="1">
        <v>0.154</v>
      </c>
      <c r="I39" s="1">
        <v>3.2000000000000001E-2</v>
      </c>
      <c r="J39" s="1">
        <v>0.217</v>
      </c>
      <c r="K39" s="1">
        <v>1.2999999999999999E-2</v>
      </c>
      <c r="L39" s="6">
        <f t="shared" si="3"/>
        <v>100.57399999999998</v>
      </c>
      <c r="M39" s="2">
        <f t="shared" si="0"/>
        <v>91.381064564240873</v>
      </c>
      <c r="N39" s="35">
        <f t="shared" si="1"/>
        <v>1948.846929176186</v>
      </c>
      <c r="O39" s="35">
        <f t="shared" si="2"/>
        <v>1192.664223287285</v>
      </c>
      <c r="P39" s="35">
        <v>216</v>
      </c>
      <c r="Q39" s="35">
        <f t="shared" si="12"/>
        <v>190918.76165113182</v>
      </c>
      <c r="R39" s="38">
        <f t="shared" si="13"/>
        <v>68.7995292271479</v>
      </c>
      <c r="S39" s="38">
        <f t="shared" si="14"/>
        <v>280.52319231528389</v>
      </c>
      <c r="T39" s="38">
        <f t="shared" si="15"/>
        <v>66006.859688195997</v>
      </c>
      <c r="U39" s="38">
        <f t="shared" si="16"/>
        <v>1192.664223287285</v>
      </c>
      <c r="V39" s="38">
        <f t="shared" si="17"/>
        <v>304654.46650124073</v>
      </c>
      <c r="W39" s="38">
        <f t="shared" si="18"/>
        <v>1550.8623702699813</v>
      </c>
      <c r="X39" s="38">
        <f t="shared" si="19"/>
        <v>1940.8796358280892</v>
      </c>
    </row>
    <row r="40" spans="1:24">
      <c r="A40" s="1" t="s">
        <v>241</v>
      </c>
      <c r="B40" s="1">
        <v>42.878</v>
      </c>
      <c r="C40" s="1">
        <v>8.593</v>
      </c>
      <c r="D40" s="1">
        <v>50.805999999999997</v>
      </c>
      <c r="E40" s="1">
        <v>0.24</v>
      </c>
      <c r="F40" s="1">
        <v>4.7E-2</v>
      </c>
      <c r="G40" s="1">
        <v>5.0000000000000001E-3</v>
      </c>
      <c r="H40" s="1">
        <v>0.154</v>
      </c>
      <c r="I40" s="1">
        <v>3.2000000000000001E-2</v>
      </c>
      <c r="J40" s="1">
        <v>0.22700000000000001</v>
      </c>
      <c r="K40" s="1">
        <v>1.7999999999999999E-2</v>
      </c>
      <c r="L40" s="6">
        <f t="shared" si="3"/>
        <v>102.99999999999999</v>
      </c>
      <c r="M40" s="2">
        <f t="shared" si="0"/>
        <v>91.331496430944412</v>
      </c>
      <c r="N40" s="35">
        <f t="shared" si="1"/>
        <v>1893.6164494019622</v>
      </c>
      <c r="O40" s="35">
        <f t="shared" si="2"/>
        <v>1192.664223287285</v>
      </c>
      <c r="P40" s="35">
        <v>222</v>
      </c>
      <c r="Q40" s="35">
        <f t="shared" si="12"/>
        <v>200401.83754993344</v>
      </c>
      <c r="R40" s="38">
        <f t="shared" si="13"/>
        <v>95.260886622204779</v>
      </c>
      <c r="S40" s="38">
        <f t="shared" si="14"/>
        <v>321.57536680044734</v>
      </c>
      <c r="T40" s="38">
        <f t="shared" si="15"/>
        <v>66791.915367483292</v>
      </c>
      <c r="U40" s="38">
        <f t="shared" si="16"/>
        <v>1192.664223287285</v>
      </c>
      <c r="V40" s="38">
        <f t="shared" si="17"/>
        <v>306348.83374689828</v>
      </c>
      <c r="W40" s="38">
        <f t="shared" si="18"/>
        <v>1622.3306822639895</v>
      </c>
      <c r="X40" s="38">
        <f t="shared" si="19"/>
        <v>1885.8749497924757</v>
      </c>
    </row>
  </sheetData>
  <sortState xmlns:xlrd2="http://schemas.microsoft.com/office/spreadsheetml/2017/richdata2" ref="A3:P40">
    <sortCondition ref="P2:P40"/>
  </sortState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7DC7-A3C2-4577-8A61-386B77A6787A}">
  <dimension ref="A1:X38"/>
  <sheetViews>
    <sheetView workbookViewId="0">
      <selection activeCell="B2" sqref="B2:K2"/>
    </sheetView>
  </sheetViews>
  <sheetFormatPr defaultColWidth="9" defaultRowHeight="13.8"/>
  <cols>
    <col min="1" max="1" width="9.44140625" style="1" bestFit="1" customWidth="1"/>
    <col min="2" max="2" width="11.21875" style="1" bestFit="1" customWidth="1"/>
    <col min="3" max="3" width="11.109375" style="1" bestFit="1" customWidth="1"/>
    <col min="4" max="4" width="13.44140625" style="1" bestFit="1" customWidth="1"/>
    <col min="5" max="5" width="12.6640625" style="1" bestFit="1" customWidth="1"/>
    <col min="6" max="6" width="12.44140625" style="1" bestFit="1" customWidth="1"/>
    <col min="7" max="7" width="12.21875" style="1" bestFit="1" customWidth="1"/>
    <col min="8" max="8" width="13.44140625" style="1" bestFit="1" customWidth="1"/>
    <col min="9" max="10" width="13" style="1" bestFit="1" customWidth="1"/>
    <col min="11" max="11" width="10.6640625" style="1" bestFit="1" customWidth="1"/>
    <col min="12" max="12" width="7.21875" style="1" bestFit="1" customWidth="1"/>
    <col min="13" max="13" width="10.109375" style="1" bestFit="1" customWidth="1"/>
    <col min="14" max="14" width="7.88671875" style="1" bestFit="1" customWidth="1"/>
    <col min="15" max="15" width="8.33203125" style="1" bestFit="1" customWidth="1"/>
    <col min="16" max="16" width="20" style="1" bestFit="1" customWidth="1"/>
    <col min="17" max="16384" width="9" style="1"/>
  </cols>
  <sheetData>
    <row r="1" spans="1:24" s="5" customFormat="1">
      <c r="A1" s="34" t="s">
        <v>344</v>
      </c>
    </row>
    <row r="2" spans="1:24" ht="16.2">
      <c r="A2" s="1" t="s">
        <v>139</v>
      </c>
      <c r="B2" s="6" t="s">
        <v>787</v>
      </c>
      <c r="C2" s="6" t="s">
        <v>777</v>
      </c>
      <c r="D2" s="6" t="s">
        <v>778</v>
      </c>
      <c r="E2" s="5" t="s">
        <v>779</v>
      </c>
      <c r="F2" s="5" t="s">
        <v>788</v>
      </c>
      <c r="G2" s="5" t="s">
        <v>789</v>
      </c>
      <c r="H2" s="5" t="s">
        <v>782</v>
      </c>
      <c r="I2" s="5" t="s">
        <v>783</v>
      </c>
      <c r="J2" s="5" t="s">
        <v>784</v>
      </c>
      <c r="K2" s="5" t="s">
        <v>790</v>
      </c>
      <c r="L2" s="1" t="s">
        <v>1</v>
      </c>
      <c r="M2" s="2" t="s">
        <v>786</v>
      </c>
      <c r="N2" s="1" t="s">
        <v>0</v>
      </c>
      <c r="O2" s="1" t="s">
        <v>57</v>
      </c>
      <c r="P2" s="2" t="s">
        <v>140</v>
      </c>
      <c r="Q2" s="5" t="s">
        <v>332</v>
      </c>
      <c r="R2" s="5" t="s">
        <v>333</v>
      </c>
      <c r="S2" s="5" t="s">
        <v>334</v>
      </c>
      <c r="T2" s="5" t="s">
        <v>335</v>
      </c>
      <c r="U2" s="5" t="s">
        <v>336</v>
      </c>
      <c r="V2" s="5" t="s">
        <v>337</v>
      </c>
      <c r="W2" s="5" t="s">
        <v>338</v>
      </c>
      <c r="X2" s="5" t="s">
        <v>339</v>
      </c>
    </row>
    <row r="3" spans="1:24">
      <c r="A3" s="1" t="s">
        <v>242</v>
      </c>
      <c r="B3" s="1">
        <v>41.094999999999999</v>
      </c>
      <c r="C3" s="1">
        <v>12.759</v>
      </c>
      <c r="D3" s="1">
        <v>45.720999999999997</v>
      </c>
      <c r="E3" s="1">
        <v>0.14499999999999999</v>
      </c>
      <c r="F3" s="1">
        <v>3.6999999999999998E-2</v>
      </c>
      <c r="G3" s="1">
        <v>5.0000000000000001E-3</v>
      </c>
      <c r="H3" s="1">
        <v>0.24099999999999999</v>
      </c>
      <c r="I3" s="1">
        <v>0.04</v>
      </c>
      <c r="J3" s="1">
        <v>0.33700000000000002</v>
      </c>
      <c r="K3" s="1">
        <v>1.2E-2</v>
      </c>
      <c r="L3" s="6">
        <f>SUM(B3:K3)</f>
        <v>100.392</v>
      </c>
      <c r="M3" s="2">
        <f t="shared" ref="M3:M38" si="0">(D3/40.32)*100/((D3/40.32)+(C3/71.85))</f>
        <v>86.460236274502591</v>
      </c>
      <c r="N3" s="35">
        <f t="shared" ref="N3:N38" si="1">E3*10000/74.41*58.71</f>
        <v>1144.0599381803522</v>
      </c>
      <c r="O3" s="35">
        <f t="shared" ref="O3:O38" si="2">H3*10000/70.94*54.94</f>
        <v>1866.4420637158162</v>
      </c>
      <c r="P3" s="35">
        <v>0</v>
      </c>
      <c r="Q3" s="35">
        <f>10000*28.08*B3/(60.08)</f>
        <v>192068.5086551265</v>
      </c>
      <c r="R3" s="38">
        <f>2*26.98*10000*K3/101.96</f>
        <v>63.507257748136524</v>
      </c>
      <c r="S3" s="38">
        <f>2*51.996*10000*F3/151.99</f>
        <v>253.15507599184156</v>
      </c>
      <c r="T3" s="38">
        <f>55.84*10000*C3/71.84</f>
        <v>99173.518930957682</v>
      </c>
      <c r="U3" s="38">
        <f>54.94*10000*H3/70.94</f>
        <v>1866.4420637158162</v>
      </c>
      <c r="V3" s="38">
        <f>24.3*10000*D3/40.3</f>
        <v>275687.41935483873</v>
      </c>
      <c r="W3" s="38">
        <f>40.078*10000*J3/56.078</f>
        <v>2408.4821141980815</v>
      </c>
      <c r="X3" s="38">
        <f>58.69*10000*E3/74.69</f>
        <v>1139.3827821662874</v>
      </c>
    </row>
    <row r="4" spans="1:24">
      <c r="A4" s="1" t="s">
        <v>243</v>
      </c>
      <c r="B4" s="1">
        <v>40.442</v>
      </c>
      <c r="C4" s="1">
        <v>12.657999999999999</v>
      </c>
      <c r="D4" s="1">
        <v>45.837000000000003</v>
      </c>
      <c r="E4" s="1">
        <v>0.14899999999999999</v>
      </c>
      <c r="F4" s="1">
        <v>3.3000000000000002E-2</v>
      </c>
      <c r="G4" s="1">
        <v>4.0000000000000001E-3</v>
      </c>
      <c r="H4" s="1">
        <v>0.23499999999999999</v>
      </c>
      <c r="I4" s="1">
        <v>4.1000000000000002E-2</v>
      </c>
      <c r="J4" s="1">
        <v>0.312</v>
      </c>
      <c r="K4" s="1">
        <v>1.6E-2</v>
      </c>
      <c r="L4" s="6">
        <f t="shared" ref="L4:L38" si="3">SUM(B4:K4)</f>
        <v>99.727000000000018</v>
      </c>
      <c r="M4" s="2">
        <f t="shared" si="0"/>
        <v>86.582468588092809</v>
      </c>
      <c r="N4" s="35">
        <f t="shared" si="1"/>
        <v>1175.6202123370515</v>
      </c>
      <c r="O4" s="35">
        <f t="shared" si="2"/>
        <v>1819.9746264448829</v>
      </c>
      <c r="P4" s="35">
        <v>6</v>
      </c>
      <c r="Q4" s="35">
        <f t="shared" ref="Q4:Q38" si="4">10000*28.08*B4/(60.08)</f>
        <v>189016.53794940081</v>
      </c>
      <c r="R4" s="38">
        <f t="shared" ref="R4:R38" si="5">2*26.98*10000*K4/101.96</f>
        <v>84.676343664182042</v>
      </c>
      <c r="S4" s="38">
        <f t="shared" ref="S4:S38" si="6">2*51.996*10000*F4/151.99</f>
        <v>225.78695966839922</v>
      </c>
      <c r="T4" s="38">
        <f t="shared" ref="T4:T38" si="7">55.84*10000*C4/71.84</f>
        <v>98388.463251670357</v>
      </c>
      <c r="U4" s="38">
        <f t="shared" ref="U4:U38" si="8">54.94*10000*H4/70.94</f>
        <v>1819.9746264448829</v>
      </c>
      <c r="V4" s="38">
        <f t="shared" ref="V4:V38" si="9">24.3*10000*D4/40.3</f>
        <v>276386.87344913156</v>
      </c>
      <c r="W4" s="38">
        <f t="shared" ref="W4:W38" si="10">40.078*10000*J4/56.078</f>
        <v>2229.8113342130605</v>
      </c>
      <c r="X4" s="38">
        <f t="shared" ref="X4:X38" si="11">58.69*10000*E4/74.69</f>
        <v>1170.8140313294953</v>
      </c>
    </row>
    <row r="5" spans="1:24">
      <c r="A5" s="1" t="s">
        <v>244</v>
      </c>
      <c r="B5" s="1">
        <v>40.756999999999998</v>
      </c>
      <c r="C5" s="1">
        <v>12.597</v>
      </c>
      <c r="D5" s="1">
        <v>46.472999999999999</v>
      </c>
      <c r="E5" s="1">
        <v>0.154</v>
      </c>
      <c r="F5" s="1">
        <v>3.4000000000000002E-2</v>
      </c>
      <c r="G5" s="1">
        <v>1E-3</v>
      </c>
      <c r="H5" s="1">
        <v>0.22800000000000001</v>
      </c>
      <c r="I5" s="1">
        <v>0.04</v>
      </c>
      <c r="J5" s="1">
        <v>0.29399999999999998</v>
      </c>
      <c r="K5" s="1">
        <v>1.4999999999999999E-2</v>
      </c>
      <c r="L5" s="6">
        <f t="shared" si="3"/>
        <v>100.593</v>
      </c>
      <c r="M5" s="2">
        <f t="shared" si="0"/>
        <v>86.797204153124071</v>
      </c>
      <c r="N5" s="35">
        <f t="shared" si="1"/>
        <v>1215.0705550329258</v>
      </c>
      <c r="O5" s="35">
        <f t="shared" si="2"/>
        <v>1765.7626162954609</v>
      </c>
      <c r="P5" s="35">
        <v>12</v>
      </c>
      <c r="Q5" s="35">
        <f t="shared" si="4"/>
        <v>190488.77496671106</v>
      </c>
      <c r="R5" s="38">
        <f t="shared" si="5"/>
        <v>79.384072185170666</v>
      </c>
      <c r="S5" s="38">
        <f t="shared" si="6"/>
        <v>232.62898874925983</v>
      </c>
      <c r="T5" s="38">
        <f t="shared" si="7"/>
        <v>97914.320712694869</v>
      </c>
      <c r="U5" s="38">
        <f t="shared" si="8"/>
        <v>1765.7626162954612</v>
      </c>
      <c r="V5" s="38">
        <f t="shared" si="9"/>
        <v>280221.81141439208</v>
      </c>
      <c r="W5" s="38">
        <f t="shared" si="10"/>
        <v>2101.1683726238452</v>
      </c>
      <c r="X5" s="38">
        <f t="shared" si="11"/>
        <v>1210.1030927835052</v>
      </c>
    </row>
    <row r="6" spans="1:24">
      <c r="A6" s="1" t="s">
        <v>245</v>
      </c>
      <c r="B6" s="1">
        <v>39.97</v>
      </c>
      <c r="C6" s="1">
        <v>12.368</v>
      </c>
      <c r="D6" s="1">
        <v>46.265999999999998</v>
      </c>
      <c r="E6" s="1">
        <v>0.161</v>
      </c>
      <c r="F6" s="1">
        <v>0.03</v>
      </c>
      <c r="G6" s="1">
        <v>0</v>
      </c>
      <c r="H6" s="1">
        <v>0.22600000000000001</v>
      </c>
      <c r="I6" s="1">
        <v>3.3000000000000002E-2</v>
      </c>
      <c r="J6" s="1">
        <v>0.29199999999999998</v>
      </c>
      <c r="K6" s="1">
        <v>1.4E-2</v>
      </c>
      <c r="L6" s="6">
        <f t="shared" si="3"/>
        <v>99.36</v>
      </c>
      <c r="M6" s="2">
        <f t="shared" si="0"/>
        <v>86.955476661312957</v>
      </c>
      <c r="N6" s="35">
        <f t="shared" si="1"/>
        <v>1270.3010348071498</v>
      </c>
      <c r="O6" s="35">
        <f t="shared" si="2"/>
        <v>1750.2734705384833</v>
      </c>
      <c r="P6" s="35">
        <v>18</v>
      </c>
      <c r="Q6" s="35">
        <f t="shared" si="4"/>
        <v>186810.51930758989</v>
      </c>
      <c r="R6" s="38">
        <f t="shared" si="5"/>
        <v>74.09180070615929</v>
      </c>
      <c r="S6" s="38">
        <f t="shared" si="6"/>
        <v>205.26087242581747</v>
      </c>
      <c r="T6" s="38">
        <f t="shared" si="7"/>
        <v>96134.342984409799</v>
      </c>
      <c r="U6" s="38">
        <f t="shared" si="8"/>
        <v>1750.2734705384835</v>
      </c>
      <c r="V6" s="38">
        <f t="shared" si="9"/>
        <v>278973.64764267992</v>
      </c>
      <c r="W6" s="38">
        <f t="shared" si="10"/>
        <v>2086.8747102250436</v>
      </c>
      <c r="X6" s="38">
        <f t="shared" si="11"/>
        <v>1265.1077788191192</v>
      </c>
    </row>
    <row r="7" spans="1:24">
      <c r="A7" s="1" t="s">
        <v>246</v>
      </c>
      <c r="B7" s="1">
        <v>40.097999999999999</v>
      </c>
      <c r="C7" s="1">
        <v>11.922000000000001</v>
      </c>
      <c r="D7" s="1">
        <v>46.447000000000003</v>
      </c>
      <c r="E7" s="1">
        <v>0.158</v>
      </c>
      <c r="F7" s="1">
        <v>3.1E-2</v>
      </c>
      <c r="G7" s="1">
        <v>2E-3</v>
      </c>
      <c r="H7" s="1">
        <v>0.22500000000000001</v>
      </c>
      <c r="I7" s="1">
        <v>3.3000000000000002E-2</v>
      </c>
      <c r="J7" s="1">
        <v>0.28100000000000003</v>
      </c>
      <c r="K7" s="1">
        <v>1.4999999999999999E-2</v>
      </c>
      <c r="L7" s="6">
        <f t="shared" si="3"/>
        <v>99.212000000000003</v>
      </c>
      <c r="M7" s="2">
        <f t="shared" si="0"/>
        <v>87.409478236820235</v>
      </c>
      <c r="N7" s="35">
        <f t="shared" si="1"/>
        <v>1246.630829189625</v>
      </c>
      <c r="O7" s="35">
        <f t="shared" si="2"/>
        <v>1742.5288976599943</v>
      </c>
      <c r="P7" s="35">
        <v>24</v>
      </c>
      <c r="Q7" s="35">
        <f t="shared" si="4"/>
        <v>187408.76165113185</v>
      </c>
      <c r="R7" s="38">
        <f t="shared" si="5"/>
        <v>79.384072185170666</v>
      </c>
      <c r="S7" s="38">
        <f t="shared" si="6"/>
        <v>212.10290150667805</v>
      </c>
      <c r="T7" s="38">
        <f t="shared" si="7"/>
        <v>92667.661469933184</v>
      </c>
      <c r="U7" s="38">
        <f t="shared" si="8"/>
        <v>1742.5288976599945</v>
      </c>
      <c r="V7" s="38">
        <f t="shared" si="9"/>
        <v>280065.03722084372</v>
      </c>
      <c r="W7" s="38">
        <f t="shared" si="10"/>
        <v>2008.2595670316348</v>
      </c>
      <c r="X7" s="38">
        <f t="shared" si="11"/>
        <v>1241.5343419467131</v>
      </c>
    </row>
    <row r="8" spans="1:24">
      <c r="A8" s="1" t="s">
        <v>247</v>
      </c>
      <c r="B8" s="1">
        <v>40.314999999999998</v>
      </c>
      <c r="C8" s="1">
        <v>11.504</v>
      </c>
      <c r="D8" s="1">
        <v>46.942999999999998</v>
      </c>
      <c r="E8" s="1">
        <v>0.16</v>
      </c>
      <c r="F8" s="1">
        <v>2.9000000000000001E-2</v>
      </c>
      <c r="G8" s="1">
        <v>0</v>
      </c>
      <c r="H8" s="1">
        <v>0.21299999999999999</v>
      </c>
      <c r="I8" s="1">
        <v>3.7999999999999999E-2</v>
      </c>
      <c r="J8" s="1">
        <v>0.26800000000000002</v>
      </c>
      <c r="K8" s="1">
        <v>8.0000000000000002E-3</v>
      </c>
      <c r="L8" s="6">
        <f t="shared" si="3"/>
        <v>99.47799999999998</v>
      </c>
      <c r="M8" s="2">
        <f t="shared" si="0"/>
        <v>87.910397369186285</v>
      </c>
      <c r="N8" s="35">
        <f t="shared" si="1"/>
        <v>1262.4109662679748</v>
      </c>
      <c r="O8" s="35">
        <f t="shared" si="2"/>
        <v>1649.5940231181278</v>
      </c>
      <c r="P8" s="35">
        <v>30</v>
      </c>
      <c r="Q8" s="35">
        <f t="shared" si="4"/>
        <v>188422.96937416779</v>
      </c>
      <c r="R8" s="38">
        <f t="shared" si="5"/>
        <v>42.338171832091021</v>
      </c>
      <c r="S8" s="38">
        <f t="shared" si="6"/>
        <v>198.41884334495688</v>
      </c>
      <c r="T8" s="38">
        <f t="shared" si="7"/>
        <v>89418.619153674823</v>
      </c>
      <c r="U8" s="38">
        <f t="shared" si="8"/>
        <v>1649.594023118128</v>
      </c>
      <c r="V8" s="38">
        <f t="shared" si="9"/>
        <v>283055.80645161291</v>
      </c>
      <c r="W8" s="38">
        <f t="shared" si="10"/>
        <v>1915.3507614394239</v>
      </c>
      <c r="X8" s="38">
        <f t="shared" si="11"/>
        <v>1257.2499665283171</v>
      </c>
    </row>
    <row r="9" spans="1:24">
      <c r="A9" s="1" t="s">
        <v>248</v>
      </c>
      <c r="B9" s="1">
        <v>40.985999999999997</v>
      </c>
      <c r="C9" s="1">
        <v>11.504</v>
      </c>
      <c r="D9" s="1">
        <v>46.893000000000001</v>
      </c>
      <c r="E9" s="1">
        <v>0.159</v>
      </c>
      <c r="F9" s="1">
        <v>3.1E-2</v>
      </c>
      <c r="G9" s="1">
        <v>3.0000000000000001E-3</v>
      </c>
      <c r="H9" s="1">
        <v>0.21199999999999999</v>
      </c>
      <c r="I9" s="1">
        <v>3.4000000000000002E-2</v>
      </c>
      <c r="J9" s="1">
        <v>0.26900000000000002</v>
      </c>
      <c r="K9" s="1">
        <v>1.2E-2</v>
      </c>
      <c r="L9" s="6">
        <f t="shared" si="3"/>
        <v>100.10300000000002</v>
      </c>
      <c r="M9" s="2">
        <f t="shared" si="0"/>
        <v>87.899066629127375</v>
      </c>
      <c r="N9" s="35">
        <f t="shared" si="1"/>
        <v>1254.5208977287998</v>
      </c>
      <c r="O9" s="35">
        <f t="shared" si="2"/>
        <v>1641.8494502396391</v>
      </c>
      <c r="P9" s="35">
        <v>36</v>
      </c>
      <c r="Q9" s="35">
        <f t="shared" si="4"/>
        <v>191559.06790945405</v>
      </c>
      <c r="R9" s="38">
        <f t="shared" si="5"/>
        <v>63.507257748136524</v>
      </c>
      <c r="S9" s="38">
        <f t="shared" si="6"/>
        <v>212.10290150667805</v>
      </c>
      <c r="T9" s="38">
        <f t="shared" si="7"/>
        <v>89418.619153674823</v>
      </c>
      <c r="U9" s="38">
        <f t="shared" si="8"/>
        <v>1641.8494502396393</v>
      </c>
      <c r="V9" s="38">
        <f t="shared" si="9"/>
        <v>282754.31761786604</v>
      </c>
      <c r="W9" s="38">
        <f t="shared" si="10"/>
        <v>1922.4975926388247</v>
      </c>
      <c r="X9" s="38">
        <f t="shared" si="11"/>
        <v>1249.3921542375151</v>
      </c>
    </row>
    <row r="10" spans="1:24">
      <c r="A10" s="1" t="s">
        <v>249</v>
      </c>
      <c r="B10" s="1">
        <v>41.109000000000002</v>
      </c>
      <c r="C10" s="1">
        <v>11.318</v>
      </c>
      <c r="D10" s="1">
        <v>47.365000000000002</v>
      </c>
      <c r="E10" s="1">
        <v>0.16700000000000001</v>
      </c>
      <c r="F10" s="1">
        <v>2.9000000000000001E-2</v>
      </c>
      <c r="G10" s="1">
        <v>4.0000000000000001E-3</v>
      </c>
      <c r="H10" s="1">
        <v>0.20799999999999999</v>
      </c>
      <c r="I10" s="1">
        <v>3.5000000000000003E-2</v>
      </c>
      <c r="J10" s="1">
        <v>0.25600000000000001</v>
      </c>
      <c r="K10" s="1">
        <v>1.2E-2</v>
      </c>
      <c r="L10" s="6">
        <f t="shared" si="3"/>
        <v>100.503</v>
      </c>
      <c r="M10" s="2">
        <f t="shared" si="0"/>
        <v>88.176195134841493</v>
      </c>
      <c r="N10" s="35">
        <f t="shared" si="1"/>
        <v>1317.6414460421988</v>
      </c>
      <c r="O10" s="35">
        <f t="shared" si="2"/>
        <v>1610.8711587256837</v>
      </c>
      <c r="P10" s="35">
        <v>42</v>
      </c>
      <c r="Q10" s="35">
        <f t="shared" si="4"/>
        <v>192133.94141145144</v>
      </c>
      <c r="R10" s="38">
        <f t="shared" si="5"/>
        <v>63.507257748136524</v>
      </c>
      <c r="S10" s="38">
        <f t="shared" si="6"/>
        <v>198.41884334495688</v>
      </c>
      <c r="T10" s="38">
        <f t="shared" si="7"/>
        <v>87972.873051224946</v>
      </c>
      <c r="U10" s="38">
        <f t="shared" si="8"/>
        <v>1610.8711587256837</v>
      </c>
      <c r="V10" s="38">
        <f t="shared" si="9"/>
        <v>285600.37220843672</v>
      </c>
      <c r="W10" s="38">
        <f t="shared" si="10"/>
        <v>1829.588787046614</v>
      </c>
      <c r="X10" s="38">
        <f t="shared" si="11"/>
        <v>1312.2546525639309</v>
      </c>
    </row>
    <row r="11" spans="1:24">
      <c r="A11" s="1" t="s">
        <v>250</v>
      </c>
      <c r="B11" s="1">
        <v>40.896999999999998</v>
      </c>
      <c r="C11" s="1">
        <v>10.984999999999999</v>
      </c>
      <c r="D11" s="1">
        <v>47.476999999999997</v>
      </c>
      <c r="E11" s="1">
        <v>0.16800000000000001</v>
      </c>
      <c r="F11" s="1">
        <v>2.9000000000000001E-2</v>
      </c>
      <c r="G11" s="1">
        <v>0</v>
      </c>
      <c r="H11" s="1">
        <v>0.20499999999999999</v>
      </c>
      <c r="I11" s="1">
        <v>3.9E-2</v>
      </c>
      <c r="J11" s="1">
        <v>0.251</v>
      </c>
      <c r="K11" s="1">
        <v>1.4E-2</v>
      </c>
      <c r="L11" s="6">
        <f t="shared" si="3"/>
        <v>100.065</v>
      </c>
      <c r="M11" s="2">
        <f t="shared" si="0"/>
        <v>88.508059643380932</v>
      </c>
      <c r="N11" s="35">
        <f t="shared" si="1"/>
        <v>1325.5315145813736</v>
      </c>
      <c r="O11" s="35">
        <f t="shared" si="2"/>
        <v>1587.6374400902171</v>
      </c>
      <c r="P11" s="35">
        <v>48</v>
      </c>
      <c r="Q11" s="35">
        <f t="shared" si="4"/>
        <v>191143.10252996004</v>
      </c>
      <c r="R11" s="38">
        <f t="shared" si="5"/>
        <v>74.09180070615929</v>
      </c>
      <c r="S11" s="38">
        <f t="shared" si="6"/>
        <v>198.41884334495688</v>
      </c>
      <c r="T11" s="38">
        <f t="shared" si="7"/>
        <v>85384.521158129166</v>
      </c>
      <c r="U11" s="38">
        <f t="shared" si="8"/>
        <v>1587.6374400902171</v>
      </c>
      <c r="V11" s="38">
        <f t="shared" si="9"/>
        <v>286275.70719602978</v>
      </c>
      <c r="W11" s="38">
        <f t="shared" si="10"/>
        <v>1793.8546310496097</v>
      </c>
      <c r="X11" s="38">
        <f t="shared" si="11"/>
        <v>1320.1124648547332</v>
      </c>
    </row>
    <row r="12" spans="1:24">
      <c r="A12" s="1" t="s">
        <v>251</v>
      </c>
      <c r="B12" s="1">
        <v>40.765000000000001</v>
      </c>
      <c r="C12" s="1">
        <v>10.686</v>
      </c>
      <c r="D12" s="1">
        <v>47.265000000000001</v>
      </c>
      <c r="E12" s="1">
        <v>0.17599999999999999</v>
      </c>
      <c r="F12" s="1">
        <v>3.3000000000000002E-2</v>
      </c>
      <c r="G12" s="1">
        <v>2E-3</v>
      </c>
      <c r="H12" s="1">
        <v>0.19800000000000001</v>
      </c>
      <c r="I12" s="1">
        <v>3.7999999999999999E-2</v>
      </c>
      <c r="J12" s="1">
        <v>0.24399999999999999</v>
      </c>
      <c r="K12" s="1">
        <v>1.4999999999999999E-2</v>
      </c>
      <c r="L12" s="6">
        <f t="shared" si="3"/>
        <v>99.421999999999997</v>
      </c>
      <c r="M12" s="2">
        <f t="shared" si="0"/>
        <v>88.741143606481316</v>
      </c>
      <c r="N12" s="35">
        <f t="shared" si="1"/>
        <v>1388.6520628947724</v>
      </c>
      <c r="O12" s="35">
        <f t="shared" si="2"/>
        <v>1533.4254299407951</v>
      </c>
      <c r="P12" s="35">
        <v>54</v>
      </c>
      <c r="Q12" s="35">
        <f t="shared" si="4"/>
        <v>190526.16511318242</v>
      </c>
      <c r="R12" s="38">
        <f t="shared" si="5"/>
        <v>79.384072185170666</v>
      </c>
      <c r="S12" s="38">
        <f t="shared" si="6"/>
        <v>225.78695966839922</v>
      </c>
      <c r="T12" s="38">
        <f t="shared" si="7"/>
        <v>83060.445434298439</v>
      </c>
      <c r="U12" s="38">
        <f t="shared" si="8"/>
        <v>1533.4254299407953</v>
      </c>
      <c r="V12" s="38">
        <f t="shared" si="9"/>
        <v>284997.39454094297</v>
      </c>
      <c r="W12" s="38">
        <f t="shared" si="10"/>
        <v>1743.8268126538037</v>
      </c>
      <c r="X12" s="38">
        <f t="shared" si="11"/>
        <v>1382.9749631811487</v>
      </c>
    </row>
    <row r="13" spans="1:24">
      <c r="A13" s="1" t="s">
        <v>252</v>
      </c>
      <c r="B13" s="1">
        <v>40.503999999999998</v>
      </c>
      <c r="C13" s="1">
        <v>10.587999999999999</v>
      </c>
      <c r="D13" s="1">
        <v>47.533000000000001</v>
      </c>
      <c r="E13" s="1">
        <v>0.19600000000000001</v>
      </c>
      <c r="F13" s="1">
        <v>0.04</v>
      </c>
      <c r="G13" s="1">
        <v>0</v>
      </c>
      <c r="H13" s="1">
        <v>0.191</v>
      </c>
      <c r="I13" s="1">
        <v>3.3000000000000002E-2</v>
      </c>
      <c r="J13" s="1">
        <v>0.23400000000000001</v>
      </c>
      <c r="K13" s="1">
        <v>2.1000000000000001E-2</v>
      </c>
      <c r="L13" s="6">
        <f t="shared" si="3"/>
        <v>99.34</v>
      </c>
      <c r="M13" s="2">
        <f t="shared" si="0"/>
        <v>88.888833277725197</v>
      </c>
      <c r="N13" s="35">
        <f t="shared" si="1"/>
        <v>1546.4534336782692</v>
      </c>
      <c r="O13" s="35">
        <f t="shared" si="2"/>
        <v>1479.2134197913729</v>
      </c>
      <c r="P13" s="35">
        <v>60</v>
      </c>
      <c r="Q13" s="35">
        <f t="shared" si="4"/>
        <v>189306.31158455391</v>
      </c>
      <c r="R13" s="38">
        <f t="shared" si="5"/>
        <v>111.13770105923892</v>
      </c>
      <c r="S13" s="38">
        <f t="shared" si="6"/>
        <v>273.68116323442331</v>
      </c>
      <c r="T13" s="38">
        <f t="shared" si="7"/>
        <v>82298.708240534514</v>
      </c>
      <c r="U13" s="38">
        <f t="shared" si="8"/>
        <v>1479.2134197913731</v>
      </c>
      <c r="V13" s="38">
        <f t="shared" si="9"/>
        <v>286613.37468982633</v>
      </c>
      <c r="W13" s="38">
        <f t="shared" si="10"/>
        <v>1672.3585006597955</v>
      </c>
      <c r="X13" s="38">
        <f t="shared" si="11"/>
        <v>1540.1312089971887</v>
      </c>
    </row>
    <row r="14" spans="1:24">
      <c r="A14" s="1" t="s">
        <v>253</v>
      </c>
      <c r="B14" s="1">
        <v>40.732999999999997</v>
      </c>
      <c r="C14" s="1">
        <v>10.279</v>
      </c>
      <c r="D14" s="1">
        <v>47.871000000000002</v>
      </c>
      <c r="E14" s="1">
        <v>0.223</v>
      </c>
      <c r="F14" s="1">
        <v>4.2999999999999997E-2</v>
      </c>
      <c r="G14" s="1">
        <v>4.0000000000000001E-3</v>
      </c>
      <c r="H14" s="1">
        <v>0.183</v>
      </c>
      <c r="I14" s="1">
        <v>3.6999999999999998E-2</v>
      </c>
      <c r="J14" s="1">
        <v>0.22800000000000001</v>
      </c>
      <c r="K14" s="1">
        <v>2.3E-2</v>
      </c>
      <c r="L14" s="6">
        <f t="shared" si="3"/>
        <v>99.624000000000024</v>
      </c>
      <c r="M14" s="2">
        <f t="shared" si="0"/>
        <v>89.246202309013682</v>
      </c>
      <c r="N14" s="35">
        <f t="shared" si="1"/>
        <v>1759.4852842359899</v>
      </c>
      <c r="O14" s="35">
        <f t="shared" si="2"/>
        <v>1417.2568367634622</v>
      </c>
      <c r="P14" s="35">
        <v>66</v>
      </c>
      <c r="Q14" s="35">
        <f t="shared" si="4"/>
        <v>190376.60452729691</v>
      </c>
      <c r="R14" s="38">
        <f t="shared" si="5"/>
        <v>121.72224401726167</v>
      </c>
      <c r="S14" s="38">
        <f t="shared" si="6"/>
        <v>294.20725047700506</v>
      </c>
      <c r="T14" s="38">
        <f t="shared" si="7"/>
        <v>79896.904231625827</v>
      </c>
      <c r="U14" s="38">
        <f t="shared" si="8"/>
        <v>1417.2568367634622</v>
      </c>
      <c r="V14" s="38">
        <f t="shared" si="9"/>
        <v>288651.43920595536</v>
      </c>
      <c r="W14" s="38">
        <f t="shared" si="10"/>
        <v>1629.4775134633903</v>
      </c>
      <c r="X14" s="38">
        <f t="shared" si="11"/>
        <v>1752.2921408488419</v>
      </c>
    </row>
    <row r="15" spans="1:24">
      <c r="A15" s="1" t="s">
        <v>254</v>
      </c>
      <c r="B15" s="1">
        <v>40.100999999999999</v>
      </c>
      <c r="C15" s="1">
        <v>10.161</v>
      </c>
      <c r="D15" s="1">
        <v>48.253</v>
      </c>
      <c r="E15" s="1">
        <v>0.24099999999999999</v>
      </c>
      <c r="F15" s="1">
        <v>3.7999999999999999E-2</v>
      </c>
      <c r="G15" s="1">
        <v>0</v>
      </c>
      <c r="H15" s="1">
        <v>0.185</v>
      </c>
      <c r="I15" s="1">
        <v>3.5000000000000003E-2</v>
      </c>
      <c r="J15" s="1">
        <v>0.22</v>
      </c>
      <c r="K15" s="1">
        <v>1.4E-2</v>
      </c>
      <c r="L15" s="6">
        <f t="shared" si="3"/>
        <v>99.24799999999999</v>
      </c>
      <c r="M15" s="2">
        <f t="shared" si="0"/>
        <v>89.431868963750759</v>
      </c>
      <c r="N15" s="35">
        <f t="shared" si="1"/>
        <v>1901.506517941137</v>
      </c>
      <c r="O15" s="35">
        <f t="shared" si="2"/>
        <v>1432.7459825204398</v>
      </c>
      <c r="P15" s="35">
        <v>72</v>
      </c>
      <c r="Q15" s="35">
        <f t="shared" si="4"/>
        <v>187422.78295605857</v>
      </c>
      <c r="R15" s="38">
        <f t="shared" si="5"/>
        <v>74.09180070615929</v>
      </c>
      <c r="S15" s="38">
        <f t="shared" si="6"/>
        <v>259.99710507270214</v>
      </c>
      <c r="T15" s="38">
        <f t="shared" si="7"/>
        <v>78979.710467705998</v>
      </c>
      <c r="U15" s="38">
        <f t="shared" si="8"/>
        <v>1432.7459825204398</v>
      </c>
      <c r="V15" s="38">
        <f t="shared" si="9"/>
        <v>290954.81389578164</v>
      </c>
      <c r="W15" s="38">
        <f t="shared" si="10"/>
        <v>1572.302863868184</v>
      </c>
      <c r="X15" s="38">
        <f t="shared" si="11"/>
        <v>1893.7327620832775</v>
      </c>
    </row>
    <row r="16" spans="1:24">
      <c r="A16" s="1" t="s">
        <v>255</v>
      </c>
      <c r="B16" s="1">
        <v>40.573999999999998</v>
      </c>
      <c r="C16" s="1">
        <v>9.8529999999999998</v>
      </c>
      <c r="D16" s="1">
        <v>48.097999999999999</v>
      </c>
      <c r="E16" s="1">
        <v>0.23599999999999999</v>
      </c>
      <c r="F16" s="1">
        <v>3.6999999999999998E-2</v>
      </c>
      <c r="G16" s="1">
        <v>0</v>
      </c>
      <c r="H16" s="1">
        <v>0.17799999999999999</v>
      </c>
      <c r="I16" s="1">
        <v>3.5000000000000003E-2</v>
      </c>
      <c r="J16" s="1">
        <v>0.216</v>
      </c>
      <c r="K16" s="1">
        <v>1.4E-2</v>
      </c>
      <c r="L16" s="6">
        <f t="shared" si="3"/>
        <v>99.241</v>
      </c>
      <c r="M16" s="2">
        <f t="shared" si="0"/>
        <v>89.689561918156045</v>
      </c>
      <c r="N16" s="35">
        <f t="shared" si="1"/>
        <v>1862.0561752452629</v>
      </c>
      <c r="O16" s="35">
        <f t="shared" si="2"/>
        <v>1378.5339723710179</v>
      </c>
      <c r="P16" s="35">
        <v>78</v>
      </c>
      <c r="Q16" s="35">
        <f t="shared" si="4"/>
        <v>189633.47536617843</v>
      </c>
      <c r="R16" s="38">
        <f t="shared" si="5"/>
        <v>74.09180070615929</v>
      </c>
      <c r="S16" s="38">
        <f t="shared" si="6"/>
        <v>253.15507599184156</v>
      </c>
      <c r="T16" s="38">
        <f t="shared" si="7"/>
        <v>76585.679287305116</v>
      </c>
      <c r="U16" s="38">
        <f t="shared" si="8"/>
        <v>1378.5339723710179</v>
      </c>
      <c r="V16" s="38">
        <f t="shared" si="9"/>
        <v>290020.19851116627</v>
      </c>
      <c r="W16" s="38">
        <f t="shared" si="10"/>
        <v>1543.7155390705805</v>
      </c>
      <c r="X16" s="38">
        <f t="shared" si="11"/>
        <v>1854.4437006292676</v>
      </c>
    </row>
    <row r="17" spans="1:24">
      <c r="A17" s="1" t="s">
        <v>256</v>
      </c>
      <c r="B17" s="1">
        <v>40.223999999999997</v>
      </c>
      <c r="C17" s="1">
        <v>9.6579999999999995</v>
      </c>
      <c r="D17" s="1">
        <v>48.634</v>
      </c>
      <c r="E17" s="1">
        <v>0.255</v>
      </c>
      <c r="F17" s="1">
        <v>4.2000000000000003E-2</v>
      </c>
      <c r="G17" s="1">
        <v>2E-3</v>
      </c>
      <c r="H17" s="1">
        <v>0.17299999999999999</v>
      </c>
      <c r="I17" s="1">
        <v>3.5000000000000003E-2</v>
      </c>
      <c r="J17" s="1">
        <v>0.221</v>
      </c>
      <c r="K17" s="1">
        <v>1.2999999999999999E-2</v>
      </c>
      <c r="L17" s="6">
        <f t="shared" si="3"/>
        <v>99.256999999999991</v>
      </c>
      <c r="M17" s="2">
        <f t="shared" si="0"/>
        <v>89.973370829334698</v>
      </c>
      <c r="N17" s="35">
        <f t="shared" si="1"/>
        <v>2011.9674774895848</v>
      </c>
      <c r="O17" s="35">
        <f t="shared" si="2"/>
        <v>1339.8111079785733</v>
      </c>
      <c r="P17" s="35">
        <v>84</v>
      </c>
      <c r="Q17" s="35">
        <f t="shared" si="4"/>
        <v>187997.65645805592</v>
      </c>
      <c r="R17" s="38">
        <f t="shared" si="5"/>
        <v>68.7995292271479</v>
      </c>
      <c r="S17" s="38">
        <f t="shared" si="6"/>
        <v>287.36522139614448</v>
      </c>
      <c r="T17" s="38">
        <f t="shared" si="7"/>
        <v>75069.97772828507</v>
      </c>
      <c r="U17" s="38">
        <f t="shared" si="8"/>
        <v>1339.8111079785735</v>
      </c>
      <c r="V17" s="38">
        <f t="shared" si="9"/>
        <v>293252.15880893305</v>
      </c>
      <c r="W17" s="38">
        <f t="shared" si="10"/>
        <v>1579.4496950675848</v>
      </c>
      <c r="X17" s="38">
        <f t="shared" si="11"/>
        <v>2003.7421341545053</v>
      </c>
    </row>
    <row r="18" spans="1:24">
      <c r="A18" s="1" t="s">
        <v>257</v>
      </c>
      <c r="B18" s="1">
        <v>41.165999999999997</v>
      </c>
      <c r="C18" s="1">
        <v>9.2539999999999996</v>
      </c>
      <c r="D18" s="1">
        <v>48.554000000000002</v>
      </c>
      <c r="E18" s="1">
        <v>0.23200000000000001</v>
      </c>
      <c r="F18" s="1">
        <v>3.9E-2</v>
      </c>
      <c r="G18" s="1">
        <v>3.0000000000000001E-3</v>
      </c>
      <c r="H18" s="1">
        <v>0.16600000000000001</v>
      </c>
      <c r="I18" s="1">
        <v>3.2000000000000001E-2</v>
      </c>
      <c r="J18" s="1">
        <v>0.22</v>
      </c>
      <c r="K18" s="1">
        <v>1.2999999999999999E-2</v>
      </c>
      <c r="L18" s="6">
        <f t="shared" si="3"/>
        <v>99.678999999999988</v>
      </c>
      <c r="M18" s="2">
        <f t="shared" si="0"/>
        <v>90.337966427231251</v>
      </c>
      <c r="N18" s="35">
        <f t="shared" si="1"/>
        <v>1830.4959010885634</v>
      </c>
      <c r="O18" s="35">
        <f t="shared" si="2"/>
        <v>1285.5990978291513</v>
      </c>
      <c r="P18" s="35">
        <v>90</v>
      </c>
      <c r="Q18" s="35">
        <f t="shared" si="4"/>
        <v>192400.3462050599</v>
      </c>
      <c r="R18" s="38">
        <f t="shared" si="5"/>
        <v>68.7995292271479</v>
      </c>
      <c r="S18" s="38">
        <f t="shared" si="6"/>
        <v>266.83913415356272</v>
      </c>
      <c r="T18" s="38">
        <f t="shared" si="7"/>
        <v>71929.755011135843</v>
      </c>
      <c r="U18" s="38">
        <f t="shared" si="8"/>
        <v>1285.5990978291516</v>
      </c>
      <c r="V18" s="38">
        <f t="shared" si="9"/>
        <v>292769.77667493798</v>
      </c>
      <c r="W18" s="38">
        <f t="shared" si="10"/>
        <v>1572.302863868184</v>
      </c>
      <c r="X18" s="38">
        <f t="shared" si="11"/>
        <v>1823.0124514660599</v>
      </c>
    </row>
    <row r="19" spans="1:24">
      <c r="A19" s="1" t="s">
        <v>258</v>
      </c>
      <c r="B19" s="1">
        <v>41.061999999999998</v>
      </c>
      <c r="C19" s="1">
        <v>9.2050000000000001</v>
      </c>
      <c r="D19" s="1">
        <v>49.012999999999998</v>
      </c>
      <c r="E19" s="1">
        <v>0.253</v>
      </c>
      <c r="F19" s="1">
        <v>4.2999999999999997E-2</v>
      </c>
      <c r="G19" s="1">
        <v>3.0000000000000001E-3</v>
      </c>
      <c r="H19" s="1">
        <v>0.16500000000000001</v>
      </c>
      <c r="I19" s="1">
        <v>3.1E-2</v>
      </c>
      <c r="J19" s="1">
        <v>0.218</v>
      </c>
      <c r="K19" s="1">
        <v>1.4999999999999999E-2</v>
      </c>
      <c r="L19" s="6">
        <f t="shared" si="3"/>
        <v>100.00800000000002</v>
      </c>
      <c r="M19" s="2">
        <f t="shared" si="0"/>
        <v>90.465672333551339</v>
      </c>
      <c r="N19" s="35">
        <f t="shared" si="1"/>
        <v>1996.187340411235</v>
      </c>
      <c r="O19" s="35">
        <f t="shared" si="2"/>
        <v>1277.8545249506626</v>
      </c>
      <c r="P19" s="35">
        <v>96</v>
      </c>
      <c r="Q19" s="35">
        <f t="shared" si="4"/>
        <v>191914.2743009321</v>
      </c>
      <c r="R19" s="38">
        <f t="shared" si="5"/>
        <v>79.384072185170666</v>
      </c>
      <c r="S19" s="38">
        <f t="shared" si="6"/>
        <v>294.20725047700506</v>
      </c>
      <c r="T19" s="38">
        <f t="shared" si="7"/>
        <v>71548.886414253895</v>
      </c>
      <c r="U19" s="38">
        <f t="shared" si="8"/>
        <v>1277.8545249506626</v>
      </c>
      <c r="V19" s="38">
        <f t="shared" si="9"/>
        <v>295537.44416873454</v>
      </c>
      <c r="W19" s="38">
        <f t="shared" si="10"/>
        <v>1558.0092014693821</v>
      </c>
      <c r="X19" s="38">
        <f t="shared" si="11"/>
        <v>1988.0265095729014</v>
      </c>
    </row>
    <row r="20" spans="1:24">
      <c r="A20" s="1" t="s">
        <v>259</v>
      </c>
      <c r="B20" s="1">
        <v>41.026000000000003</v>
      </c>
      <c r="C20" s="1">
        <v>9.0790000000000006</v>
      </c>
      <c r="D20" s="1">
        <v>48.996000000000002</v>
      </c>
      <c r="E20" s="1">
        <v>0.247</v>
      </c>
      <c r="F20" s="1">
        <v>0.04</v>
      </c>
      <c r="G20" s="1">
        <v>3.0000000000000001E-3</v>
      </c>
      <c r="H20" s="1">
        <v>0.16</v>
      </c>
      <c r="I20" s="1">
        <v>2.5999999999999999E-2</v>
      </c>
      <c r="J20" s="1">
        <v>0.222</v>
      </c>
      <c r="K20" s="1">
        <v>1.2999999999999999E-2</v>
      </c>
      <c r="L20" s="6">
        <f t="shared" si="3"/>
        <v>99.811999999999998</v>
      </c>
      <c r="M20" s="2">
        <f t="shared" si="0"/>
        <v>90.580932123202047</v>
      </c>
      <c r="N20" s="35">
        <f t="shared" si="1"/>
        <v>1948.846929176186</v>
      </c>
      <c r="O20" s="35">
        <f t="shared" si="2"/>
        <v>1239.1316605582183</v>
      </c>
      <c r="P20" s="35">
        <v>102</v>
      </c>
      <c r="Q20" s="35">
        <f t="shared" si="4"/>
        <v>191746.01864181092</v>
      </c>
      <c r="R20" s="38">
        <f t="shared" si="5"/>
        <v>68.7995292271479</v>
      </c>
      <c r="S20" s="38">
        <f t="shared" si="6"/>
        <v>273.68116323442331</v>
      </c>
      <c r="T20" s="38">
        <f t="shared" si="7"/>
        <v>70569.510022271716</v>
      </c>
      <c r="U20" s="38">
        <f t="shared" si="8"/>
        <v>1239.1316605582183</v>
      </c>
      <c r="V20" s="38">
        <f t="shared" si="9"/>
        <v>295434.93796526059</v>
      </c>
      <c r="W20" s="38">
        <f t="shared" si="10"/>
        <v>1586.5965262669856</v>
      </c>
      <c r="X20" s="38">
        <f t="shared" si="11"/>
        <v>1940.8796358280892</v>
      </c>
    </row>
    <row r="21" spans="1:24">
      <c r="A21" s="1" t="s">
        <v>260</v>
      </c>
      <c r="B21" s="1">
        <v>40.613</v>
      </c>
      <c r="C21" s="1">
        <v>8.93</v>
      </c>
      <c r="D21" s="1">
        <v>49.338999999999999</v>
      </c>
      <c r="E21" s="1">
        <v>0.249</v>
      </c>
      <c r="F21" s="1">
        <v>3.9E-2</v>
      </c>
      <c r="G21" s="1">
        <v>4.0000000000000001E-3</v>
      </c>
      <c r="H21" s="1">
        <v>0.16200000000000001</v>
      </c>
      <c r="I21" s="1">
        <v>2.4E-2</v>
      </c>
      <c r="J21" s="1">
        <v>0.219</v>
      </c>
      <c r="K21" s="1">
        <v>1.4999999999999999E-2</v>
      </c>
      <c r="L21" s="6">
        <f t="shared" si="3"/>
        <v>99.594000000000008</v>
      </c>
      <c r="M21" s="2">
        <f t="shared" si="0"/>
        <v>90.77972778812439</v>
      </c>
      <c r="N21" s="35">
        <f t="shared" si="1"/>
        <v>1964.6270662545357</v>
      </c>
      <c r="O21" s="35">
        <f t="shared" si="2"/>
        <v>1254.620806315196</v>
      </c>
      <c r="P21" s="35">
        <v>108</v>
      </c>
      <c r="Q21" s="35">
        <f t="shared" si="4"/>
        <v>189815.75233022639</v>
      </c>
      <c r="R21" s="38">
        <f t="shared" si="5"/>
        <v>79.384072185170666</v>
      </c>
      <c r="S21" s="38">
        <f t="shared" si="6"/>
        <v>266.83913415356272</v>
      </c>
      <c r="T21" s="38">
        <f t="shared" si="7"/>
        <v>69411.358574610247</v>
      </c>
      <c r="U21" s="38">
        <f t="shared" si="8"/>
        <v>1254.620806315196</v>
      </c>
      <c r="V21" s="38">
        <f t="shared" si="9"/>
        <v>297503.15136476432</v>
      </c>
      <c r="W21" s="38">
        <f t="shared" si="10"/>
        <v>1565.1560326687827</v>
      </c>
      <c r="X21" s="38">
        <f t="shared" si="11"/>
        <v>1956.5952604096935</v>
      </c>
    </row>
    <row r="22" spans="1:24">
      <c r="A22" s="1" t="s">
        <v>261</v>
      </c>
      <c r="B22" s="1">
        <v>40.594000000000001</v>
      </c>
      <c r="C22" s="1">
        <v>8.8030000000000008</v>
      </c>
      <c r="D22" s="1">
        <v>49.276000000000003</v>
      </c>
      <c r="E22" s="1">
        <v>0.247</v>
      </c>
      <c r="F22" s="1">
        <v>0.04</v>
      </c>
      <c r="G22" s="1">
        <v>0</v>
      </c>
      <c r="H22" s="1">
        <v>0.161</v>
      </c>
      <c r="I22" s="1">
        <v>3.2000000000000001E-2</v>
      </c>
      <c r="J22" s="1">
        <v>0.222</v>
      </c>
      <c r="K22" s="1">
        <v>1.4E-2</v>
      </c>
      <c r="L22" s="6">
        <f t="shared" si="3"/>
        <v>99.388999999999996</v>
      </c>
      <c r="M22" s="2">
        <f t="shared" si="0"/>
        <v>90.888346254720886</v>
      </c>
      <c r="N22" s="35">
        <f t="shared" si="1"/>
        <v>1948.846929176186</v>
      </c>
      <c r="O22" s="35">
        <f t="shared" si="2"/>
        <v>1246.876233436707</v>
      </c>
      <c r="P22" s="35">
        <v>114</v>
      </c>
      <c r="Q22" s="35">
        <f t="shared" si="4"/>
        <v>189726.95073235687</v>
      </c>
      <c r="R22" s="38">
        <f t="shared" si="5"/>
        <v>74.09180070615929</v>
      </c>
      <c r="S22" s="38">
        <f t="shared" si="6"/>
        <v>273.68116323442331</v>
      </c>
      <c r="T22" s="38">
        <f t="shared" si="7"/>
        <v>68424.209354120263</v>
      </c>
      <c r="U22" s="38">
        <f t="shared" si="8"/>
        <v>1246.8762334367073</v>
      </c>
      <c r="V22" s="38">
        <f t="shared" si="9"/>
        <v>297123.2754342432</v>
      </c>
      <c r="W22" s="38">
        <f t="shared" si="10"/>
        <v>1586.5965262669856</v>
      </c>
      <c r="X22" s="38">
        <f t="shared" si="11"/>
        <v>1940.8796358280892</v>
      </c>
    </row>
    <row r="23" spans="1:24">
      <c r="A23" s="1" t="s">
        <v>262</v>
      </c>
      <c r="B23" s="1">
        <v>40.462000000000003</v>
      </c>
      <c r="C23" s="1">
        <v>8.6440000000000001</v>
      </c>
      <c r="D23" s="1">
        <v>49.317</v>
      </c>
      <c r="E23" s="1">
        <v>0.252</v>
      </c>
      <c r="F23" s="1">
        <v>0.04</v>
      </c>
      <c r="G23" s="1">
        <v>4.0000000000000001E-3</v>
      </c>
      <c r="H23" s="1">
        <v>0.157</v>
      </c>
      <c r="I23" s="1">
        <v>3.3000000000000002E-2</v>
      </c>
      <c r="J23" s="1">
        <v>0.219</v>
      </c>
      <c r="K23" s="1">
        <v>1.7000000000000001E-2</v>
      </c>
      <c r="L23" s="6">
        <f t="shared" si="3"/>
        <v>99.144999999999996</v>
      </c>
      <c r="M23" s="2">
        <f t="shared" si="0"/>
        <v>91.04495552518982</v>
      </c>
      <c r="N23" s="35">
        <f t="shared" si="1"/>
        <v>1988.2972718720603</v>
      </c>
      <c r="O23" s="35">
        <f t="shared" si="2"/>
        <v>1215.8979419227517</v>
      </c>
      <c r="P23" s="35">
        <v>120</v>
      </c>
      <c r="Q23" s="35">
        <f t="shared" si="4"/>
        <v>189110.01331557927</v>
      </c>
      <c r="R23" s="38">
        <f t="shared" si="5"/>
        <v>89.968615143193418</v>
      </c>
      <c r="S23" s="38">
        <f t="shared" si="6"/>
        <v>273.68116323442331</v>
      </c>
      <c r="T23" s="38">
        <f t="shared" si="7"/>
        <v>67188.329621380835</v>
      </c>
      <c r="U23" s="38">
        <f t="shared" si="8"/>
        <v>1215.8979419227517</v>
      </c>
      <c r="V23" s="38">
        <f t="shared" si="9"/>
        <v>297370.49627791566</v>
      </c>
      <c r="W23" s="38">
        <f t="shared" si="10"/>
        <v>1565.1560326687827</v>
      </c>
      <c r="X23" s="38">
        <f t="shared" si="11"/>
        <v>1980.1686972820992</v>
      </c>
    </row>
    <row r="24" spans="1:24">
      <c r="A24" s="1" t="s">
        <v>263</v>
      </c>
      <c r="B24" s="1">
        <v>40.692999999999998</v>
      </c>
      <c r="C24" s="1">
        <v>8.7119999999999997</v>
      </c>
      <c r="D24" s="1">
        <v>49.341999999999999</v>
      </c>
      <c r="E24" s="1">
        <v>0.248</v>
      </c>
      <c r="F24" s="1">
        <v>4.2999999999999997E-2</v>
      </c>
      <c r="G24" s="1">
        <v>0</v>
      </c>
      <c r="H24" s="1">
        <v>0.156</v>
      </c>
      <c r="I24" s="1">
        <v>3.2000000000000001E-2</v>
      </c>
      <c r="J24" s="1">
        <v>0.222</v>
      </c>
      <c r="K24" s="1">
        <v>1.7999999999999999E-2</v>
      </c>
      <c r="L24" s="6">
        <f t="shared" si="3"/>
        <v>99.466000000000008</v>
      </c>
      <c r="M24" s="2">
        <f t="shared" si="0"/>
        <v>90.985020073986874</v>
      </c>
      <c r="N24" s="35">
        <f t="shared" si="1"/>
        <v>1956.7369977153608</v>
      </c>
      <c r="O24" s="35">
        <f t="shared" si="2"/>
        <v>1208.1533690442629</v>
      </c>
      <c r="P24" s="35">
        <v>126</v>
      </c>
      <c r="Q24" s="35">
        <f t="shared" si="4"/>
        <v>190189.65379494007</v>
      </c>
      <c r="R24" s="38">
        <f t="shared" si="5"/>
        <v>95.260886622204779</v>
      </c>
      <c r="S24" s="38">
        <f t="shared" si="6"/>
        <v>294.20725047700506</v>
      </c>
      <c r="T24" s="38">
        <f t="shared" si="7"/>
        <v>67716.881959910912</v>
      </c>
      <c r="U24" s="38">
        <f t="shared" si="8"/>
        <v>1208.1533690442627</v>
      </c>
      <c r="V24" s="38">
        <f t="shared" si="9"/>
        <v>297521.2406947891</v>
      </c>
      <c r="W24" s="38">
        <f t="shared" si="10"/>
        <v>1586.5965262669856</v>
      </c>
      <c r="X24" s="38">
        <f t="shared" si="11"/>
        <v>1948.7374481188917</v>
      </c>
    </row>
    <row r="25" spans="1:24">
      <c r="A25" s="1" t="s">
        <v>264</v>
      </c>
      <c r="B25" s="1">
        <v>40.811</v>
      </c>
      <c r="C25" s="1">
        <v>8.407</v>
      </c>
      <c r="D25" s="1">
        <v>49.06</v>
      </c>
      <c r="E25" s="1">
        <v>0.247</v>
      </c>
      <c r="F25" s="1">
        <v>4.5999999999999999E-2</v>
      </c>
      <c r="G25" s="1">
        <v>0</v>
      </c>
      <c r="H25" s="1">
        <v>0.155</v>
      </c>
      <c r="I25" s="1">
        <v>3.1E-2</v>
      </c>
      <c r="J25" s="1">
        <v>0.22800000000000001</v>
      </c>
      <c r="K25" s="1">
        <v>1.7000000000000001E-2</v>
      </c>
      <c r="L25" s="6">
        <f t="shared" si="3"/>
        <v>99.00200000000001</v>
      </c>
      <c r="M25" s="2">
        <f t="shared" si="0"/>
        <v>91.227322150794791</v>
      </c>
      <c r="N25" s="35">
        <f t="shared" si="1"/>
        <v>1948.846929176186</v>
      </c>
      <c r="O25" s="35">
        <f t="shared" si="2"/>
        <v>1200.408796165774</v>
      </c>
      <c r="P25" s="35">
        <v>132</v>
      </c>
      <c r="Q25" s="35">
        <f t="shared" si="4"/>
        <v>190741.15845539284</v>
      </c>
      <c r="R25" s="38">
        <f t="shared" si="5"/>
        <v>89.968615143193418</v>
      </c>
      <c r="S25" s="38">
        <f t="shared" si="6"/>
        <v>314.73333771958681</v>
      </c>
      <c r="T25" s="38">
        <f t="shared" si="7"/>
        <v>65346.169265033401</v>
      </c>
      <c r="U25" s="38">
        <f t="shared" si="8"/>
        <v>1200.408796165774</v>
      </c>
      <c r="V25" s="38">
        <f t="shared" si="9"/>
        <v>295820.84367245657</v>
      </c>
      <c r="W25" s="38">
        <f t="shared" si="10"/>
        <v>1629.4775134633903</v>
      </c>
      <c r="X25" s="38">
        <f t="shared" si="11"/>
        <v>1940.8796358280892</v>
      </c>
    </row>
    <row r="26" spans="1:24">
      <c r="A26" s="1" t="s">
        <v>265</v>
      </c>
      <c r="B26" s="1">
        <v>40.697000000000003</v>
      </c>
      <c r="C26" s="1">
        <v>8.4670000000000005</v>
      </c>
      <c r="D26" s="1">
        <v>48.902000000000001</v>
      </c>
      <c r="E26" s="1">
        <v>0.24399999999999999</v>
      </c>
      <c r="F26" s="1">
        <v>0.04</v>
      </c>
      <c r="G26" s="1">
        <v>2E-3</v>
      </c>
      <c r="H26" s="1">
        <v>0.154</v>
      </c>
      <c r="I26" s="1">
        <v>0.03</v>
      </c>
      <c r="J26" s="1">
        <v>0.224</v>
      </c>
      <c r="K26" s="1">
        <v>1.4999999999999999E-2</v>
      </c>
      <c r="L26" s="6">
        <f t="shared" si="3"/>
        <v>98.775000000000006</v>
      </c>
      <c r="M26" s="2">
        <f t="shared" si="0"/>
        <v>91.144238528737645</v>
      </c>
      <c r="N26" s="35">
        <f t="shared" si="1"/>
        <v>1925.1767235586615</v>
      </c>
      <c r="O26" s="35">
        <f t="shared" si="2"/>
        <v>1192.664223287285</v>
      </c>
      <c r="P26" s="35">
        <v>138</v>
      </c>
      <c r="Q26" s="35">
        <f t="shared" si="4"/>
        <v>190208.34886817579</v>
      </c>
      <c r="R26" s="38">
        <f t="shared" si="5"/>
        <v>79.384072185170666</v>
      </c>
      <c r="S26" s="38">
        <f t="shared" si="6"/>
        <v>273.68116323442331</v>
      </c>
      <c r="T26" s="38">
        <f t="shared" si="7"/>
        <v>65812.538975501127</v>
      </c>
      <c r="U26" s="38">
        <f t="shared" si="8"/>
        <v>1192.664223287285</v>
      </c>
      <c r="V26" s="38">
        <f t="shared" si="9"/>
        <v>294868.13895781641</v>
      </c>
      <c r="W26" s="38">
        <f t="shared" si="10"/>
        <v>1600.890188665787</v>
      </c>
      <c r="X26" s="38">
        <f t="shared" si="11"/>
        <v>1917.3061989556836</v>
      </c>
    </row>
    <row r="27" spans="1:24">
      <c r="A27" s="1" t="s">
        <v>266</v>
      </c>
      <c r="B27" s="1">
        <v>40.966999999999999</v>
      </c>
      <c r="C27" s="1">
        <v>8.4250000000000007</v>
      </c>
      <c r="D27" s="1">
        <v>49.006999999999998</v>
      </c>
      <c r="E27" s="1">
        <v>0.247</v>
      </c>
      <c r="F27" s="1">
        <v>4.3999999999999997E-2</v>
      </c>
      <c r="G27" s="1">
        <v>0</v>
      </c>
      <c r="H27" s="1">
        <v>0.158</v>
      </c>
      <c r="I27" s="1">
        <v>0.03</v>
      </c>
      <c r="J27" s="1">
        <v>0.222</v>
      </c>
      <c r="K27" s="1">
        <v>1.7999999999999999E-2</v>
      </c>
      <c r="L27" s="6">
        <f t="shared" si="3"/>
        <v>99.117999999999995</v>
      </c>
      <c r="M27" s="2">
        <f t="shared" si="0"/>
        <v>91.201520587848933</v>
      </c>
      <c r="N27" s="35">
        <f t="shared" si="1"/>
        <v>1948.846929176186</v>
      </c>
      <c r="O27" s="35">
        <f t="shared" si="2"/>
        <v>1223.6425148012406</v>
      </c>
      <c r="P27" s="35">
        <v>144</v>
      </c>
      <c r="Q27" s="35">
        <f t="shared" si="4"/>
        <v>191470.26631158456</v>
      </c>
      <c r="R27" s="38">
        <f t="shared" si="5"/>
        <v>95.260886622204779</v>
      </c>
      <c r="S27" s="38">
        <f t="shared" si="6"/>
        <v>301.04927955786559</v>
      </c>
      <c r="T27" s="38">
        <f t="shared" si="7"/>
        <v>65486.080178173717</v>
      </c>
      <c r="U27" s="38">
        <f t="shared" si="8"/>
        <v>1223.6425148012404</v>
      </c>
      <c r="V27" s="38">
        <f t="shared" si="9"/>
        <v>295501.26550868491</v>
      </c>
      <c r="W27" s="38">
        <f t="shared" si="10"/>
        <v>1586.5965262669856</v>
      </c>
      <c r="X27" s="38">
        <f t="shared" si="11"/>
        <v>1940.8796358280892</v>
      </c>
    </row>
    <row r="28" spans="1:24">
      <c r="A28" s="1" t="s">
        <v>267</v>
      </c>
      <c r="B28" s="1">
        <v>40.941000000000003</v>
      </c>
      <c r="C28" s="1">
        <v>8.532</v>
      </c>
      <c r="D28" s="1">
        <v>48.917999999999999</v>
      </c>
      <c r="E28" s="1">
        <v>0.24399999999999999</v>
      </c>
      <c r="F28" s="1">
        <v>4.2999999999999997E-2</v>
      </c>
      <c r="G28" s="1">
        <v>4.0000000000000001E-3</v>
      </c>
      <c r="H28" s="1">
        <v>0.151</v>
      </c>
      <c r="I28" s="1">
        <v>2.8000000000000001E-2</v>
      </c>
      <c r="J28" s="1">
        <v>0.224</v>
      </c>
      <c r="K28" s="1">
        <v>1.4999999999999999E-2</v>
      </c>
      <c r="L28" s="6">
        <f t="shared" si="3"/>
        <v>99.100000000000009</v>
      </c>
      <c r="M28" s="2">
        <f t="shared" si="0"/>
        <v>91.084973445958497</v>
      </c>
      <c r="N28" s="35">
        <f t="shared" si="1"/>
        <v>1925.1767235586615</v>
      </c>
      <c r="O28" s="35">
        <f t="shared" si="2"/>
        <v>1169.4305046518184</v>
      </c>
      <c r="P28" s="35">
        <v>150</v>
      </c>
      <c r="Q28" s="35">
        <f t="shared" si="4"/>
        <v>191348.74833555261</v>
      </c>
      <c r="R28" s="38">
        <f t="shared" si="5"/>
        <v>79.384072185170666</v>
      </c>
      <c r="S28" s="38">
        <f t="shared" si="6"/>
        <v>294.20725047700506</v>
      </c>
      <c r="T28" s="38">
        <f t="shared" si="7"/>
        <v>66317.77282850779</v>
      </c>
      <c r="U28" s="38">
        <f t="shared" si="8"/>
        <v>1169.4305046518184</v>
      </c>
      <c r="V28" s="38">
        <f t="shared" si="9"/>
        <v>294964.61538461543</v>
      </c>
      <c r="W28" s="38">
        <f t="shared" si="10"/>
        <v>1600.890188665787</v>
      </c>
      <c r="X28" s="38">
        <f t="shared" si="11"/>
        <v>1917.3061989556836</v>
      </c>
    </row>
    <row r="29" spans="1:24">
      <c r="A29" s="1" t="s">
        <v>268</v>
      </c>
      <c r="B29" s="1">
        <v>40.793999999999997</v>
      </c>
      <c r="C29" s="1">
        <v>8.5389999999999997</v>
      </c>
      <c r="D29" s="1">
        <v>49.301000000000002</v>
      </c>
      <c r="E29" s="1">
        <v>0.247</v>
      </c>
      <c r="F29" s="1">
        <v>4.1000000000000002E-2</v>
      </c>
      <c r="G29" s="1">
        <v>0</v>
      </c>
      <c r="H29" s="1">
        <v>0.156</v>
      </c>
      <c r="I29" s="1">
        <v>3.1E-2</v>
      </c>
      <c r="J29" s="1">
        <v>0.224</v>
      </c>
      <c r="K29" s="1">
        <v>1.0999999999999999E-2</v>
      </c>
      <c r="L29" s="6">
        <f t="shared" si="3"/>
        <v>99.344000000000008</v>
      </c>
      <c r="M29" s="2">
        <f t="shared" si="0"/>
        <v>91.141481065513375</v>
      </c>
      <c r="N29" s="35">
        <f t="shared" si="1"/>
        <v>1948.846929176186</v>
      </c>
      <c r="O29" s="35">
        <f t="shared" si="2"/>
        <v>1208.1533690442629</v>
      </c>
      <c r="P29" s="35">
        <v>156</v>
      </c>
      <c r="Q29" s="35">
        <f t="shared" si="4"/>
        <v>190661.70439414112</v>
      </c>
      <c r="R29" s="38">
        <f t="shared" si="5"/>
        <v>58.214986269125149</v>
      </c>
      <c r="S29" s="38">
        <f t="shared" si="6"/>
        <v>280.52319231528389</v>
      </c>
      <c r="T29" s="38">
        <f t="shared" si="7"/>
        <v>66372.18262806235</v>
      </c>
      <c r="U29" s="38">
        <f t="shared" si="8"/>
        <v>1208.1533690442627</v>
      </c>
      <c r="V29" s="38">
        <f t="shared" si="9"/>
        <v>297274.01985111664</v>
      </c>
      <c r="W29" s="38">
        <f t="shared" si="10"/>
        <v>1600.890188665787</v>
      </c>
      <c r="X29" s="38">
        <f t="shared" si="11"/>
        <v>1940.8796358280892</v>
      </c>
    </row>
    <row r="30" spans="1:24">
      <c r="A30" s="1" t="s">
        <v>269</v>
      </c>
      <c r="B30" s="1">
        <v>40.783999999999999</v>
      </c>
      <c r="C30" s="1">
        <v>8.5389999999999997</v>
      </c>
      <c r="D30" s="1">
        <v>49.301000000000002</v>
      </c>
      <c r="E30" s="1">
        <v>0.247</v>
      </c>
      <c r="F30" s="1">
        <v>4.1000000000000002E-2</v>
      </c>
      <c r="G30" s="1">
        <v>0</v>
      </c>
      <c r="H30" s="1">
        <v>0.156</v>
      </c>
      <c r="I30" s="1">
        <v>3.1E-2</v>
      </c>
      <c r="J30" s="1">
        <v>0.224</v>
      </c>
      <c r="K30" s="1">
        <v>1.0999999999999999E-2</v>
      </c>
      <c r="L30" s="6">
        <f t="shared" si="3"/>
        <v>99.334000000000003</v>
      </c>
      <c r="M30" s="2">
        <f t="shared" si="0"/>
        <v>91.141481065513375</v>
      </c>
      <c r="N30" s="35">
        <f t="shared" si="1"/>
        <v>1948.846929176186</v>
      </c>
      <c r="O30" s="35">
        <f t="shared" si="2"/>
        <v>1208.1533690442629</v>
      </c>
      <c r="P30" s="35">
        <v>162</v>
      </c>
      <c r="Q30" s="35">
        <f t="shared" si="4"/>
        <v>190614.96671105194</v>
      </c>
      <c r="R30" s="38">
        <f t="shared" si="5"/>
        <v>58.214986269125149</v>
      </c>
      <c r="S30" s="38">
        <f t="shared" si="6"/>
        <v>280.52319231528389</v>
      </c>
      <c r="T30" s="38">
        <f t="shared" si="7"/>
        <v>66372.18262806235</v>
      </c>
      <c r="U30" s="38">
        <f t="shared" si="8"/>
        <v>1208.1533690442627</v>
      </c>
      <c r="V30" s="38">
        <f t="shared" si="9"/>
        <v>297274.01985111664</v>
      </c>
      <c r="W30" s="38">
        <f t="shared" si="10"/>
        <v>1600.890188665787</v>
      </c>
      <c r="X30" s="38">
        <f t="shared" si="11"/>
        <v>1940.8796358280892</v>
      </c>
    </row>
    <row r="31" spans="1:24">
      <c r="A31" s="1" t="s">
        <v>270</v>
      </c>
      <c r="B31" s="1">
        <v>40.734000000000002</v>
      </c>
      <c r="C31" s="1">
        <v>8.4130000000000003</v>
      </c>
      <c r="D31" s="1">
        <v>49.421999999999997</v>
      </c>
      <c r="E31" s="1">
        <v>0.24399999999999999</v>
      </c>
      <c r="F31" s="1">
        <v>4.2999999999999997E-2</v>
      </c>
      <c r="G31" s="1">
        <v>0</v>
      </c>
      <c r="H31" s="1">
        <v>0.154</v>
      </c>
      <c r="I31" s="1">
        <v>2.5000000000000001E-2</v>
      </c>
      <c r="J31" s="1">
        <v>0.224</v>
      </c>
      <c r="K31" s="1">
        <v>1.7999999999999999E-2</v>
      </c>
      <c r="L31" s="6">
        <f t="shared" si="3"/>
        <v>99.277000000000015</v>
      </c>
      <c r="M31" s="2">
        <f t="shared" si="0"/>
        <v>91.280302952134249</v>
      </c>
      <c r="N31" s="35">
        <f t="shared" si="1"/>
        <v>1925.1767235586615</v>
      </c>
      <c r="O31" s="35">
        <f t="shared" si="2"/>
        <v>1192.664223287285</v>
      </c>
      <c r="P31" s="35">
        <v>168</v>
      </c>
      <c r="Q31" s="35">
        <f t="shared" si="4"/>
        <v>190381.27829560588</v>
      </c>
      <c r="R31" s="38">
        <f t="shared" si="5"/>
        <v>95.260886622204779</v>
      </c>
      <c r="S31" s="38">
        <f t="shared" si="6"/>
        <v>294.20725047700506</v>
      </c>
      <c r="T31" s="38">
        <f t="shared" si="7"/>
        <v>65392.806236080178</v>
      </c>
      <c r="U31" s="38">
        <f t="shared" si="8"/>
        <v>1192.664223287285</v>
      </c>
      <c r="V31" s="38">
        <f t="shared" si="9"/>
        <v>298003.62282878417</v>
      </c>
      <c r="W31" s="38">
        <f t="shared" si="10"/>
        <v>1600.890188665787</v>
      </c>
      <c r="X31" s="38">
        <f t="shared" si="11"/>
        <v>1917.3061989556836</v>
      </c>
    </row>
    <row r="32" spans="1:24">
      <c r="A32" s="1" t="s">
        <v>271</v>
      </c>
      <c r="B32" s="1">
        <v>40.691000000000003</v>
      </c>
      <c r="C32" s="1">
        <v>8.6059999999999999</v>
      </c>
      <c r="D32" s="1">
        <v>49.125</v>
      </c>
      <c r="E32" s="1">
        <v>0.24099999999999999</v>
      </c>
      <c r="F32" s="1">
        <v>3.7999999999999999E-2</v>
      </c>
      <c r="G32" s="1">
        <v>0</v>
      </c>
      <c r="H32" s="1">
        <v>0.157</v>
      </c>
      <c r="I32" s="1">
        <v>0.03</v>
      </c>
      <c r="J32" s="1">
        <v>0.22</v>
      </c>
      <c r="K32" s="1">
        <v>1.6E-2</v>
      </c>
      <c r="L32" s="6">
        <f t="shared" si="3"/>
        <v>99.123999999999995</v>
      </c>
      <c r="M32" s="2">
        <f t="shared" si="0"/>
        <v>91.049072201117639</v>
      </c>
      <c r="N32" s="35">
        <f t="shared" si="1"/>
        <v>1901.506517941137</v>
      </c>
      <c r="O32" s="35">
        <f t="shared" si="2"/>
        <v>1215.8979419227517</v>
      </c>
      <c r="P32" s="35">
        <v>174</v>
      </c>
      <c r="Q32" s="35">
        <f t="shared" si="4"/>
        <v>190180.30625832226</v>
      </c>
      <c r="R32" s="38">
        <f t="shared" si="5"/>
        <v>84.676343664182042</v>
      </c>
      <c r="S32" s="38">
        <f t="shared" si="6"/>
        <v>259.99710507270214</v>
      </c>
      <c r="T32" s="38">
        <f t="shared" si="7"/>
        <v>66892.962138084637</v>
      </c>
      <c r="U32" s="38">
        <f t="shared" si="8"/>
        <v>1215.8979419227517</v>
      </c>
      <c r="V32" s="38">
        <f t="shared" si="9"/>
        <v>296212.77915632754</v>
      </c>
      <c r="W32" s="38">
        <f t="shared" si="10"/>
        <v>1572.302863868184</v>
      </c>
      <c r="X32" s="38">
        <f t="shared" si="11"/>
        <v>1893.7327620832775</v>
      </c>
    </row>
    <row r="33" spans="1:24">
      <c r="A33" s="1" t="s">
        <v>272</v>
      </c>
      <c r="B33" s="1">
        <v>41.281999999999996</v>
      </c>
      <c r="C33" s="1">
        <v>8.5660000000000007</v>
      </c>
      <c r="D33" s="1">
        <v>49.344000000000001</v>
      </c>
      <c r="E33" s="1">
        <v>0.246</v>
      </c>
      <c r="F33" s="1">
        <v>0.04</v>
      </c>
      <c r="G33" s="1">
        <v>2E-3</v>
      </c>
      <c r="H33" s="1">
        <v>0.157</v>
      </c>
      <c r="I33" s="1">
        <v>1.7000000000000001E-2</v>
      </c>
      <c r="J33" s="1">
        <v>0.223</v>
      </c>
      <c r="K33" s="1">
        <v>1.2999999999999999E-2</v>
      </c>
      <c r="L33" s="6">
        <f t="shared" si="3"/>
        <v>99.89</v>
      </c>
      <c r="M33" s="2">
        <f t="shared" si="0"/>
        <v>91.123013810980993</v>
      </c>
      <c r="N33" s="35">
        <f t="shared" si="1"/>
        <v>1940.9568606370112</v>
      </c>
      <c r="O33" s="35">
        <f t="shared" si="2"/>
        <v>1215.8979419227517</v>
      </c>
      <c r="P33" s="35">
        <v>180</v>
      </c>
      <c r="Q33" s="35">
        <f t="shared" si="4"/>
        <v>192942.50332889482</v>
      </c>
      <c r="R33" s="38">
        <f t="shared" si="5"/>
        <v>68.7995292271479</v>
      </c>
      <c r="S33" s="38">
        <f t="shared" si="6"/>
        <v>273.68116323442331</v>
      </c>
      <c r="T33" s="38">
        <f t="shared" si="7"/>
        <v>66582.048997772828</v>
      </c>
      <c r="U33" s="38">
        <f t="shared" si="8"/>
        <v>1215.8979419227517</v>
      </c>
      <c r="V33" s="38">
        <f t="shared" si="9"/>
        <v>297533.30024813896</v>
      </c>
      <c r="W33" s="38">
        <f t="shared" si="10"/>
        <v>1593.7433574663862</v>
      </c>
      <c r="X33" s="38">
        <f t="shared" si="11"/>
        <v>1933.0218235372874</v>
      </c>
    </row>
    <row r="34" spans="1:24">
      <c r="A34" s="1" t="s">
        <v>273</v>
      </c>
      <c r="B34" s="1">
        <v>41.085000000000001</v>
      </c>
      <c r="C34" s="1">
        <v>8.5310000000000006</v>
      </c>
      <c r="D34" s="1">
        <v>49.076999999999998</v>
      </c>
      <c r="E34" s="1">
        <v>0.24299999999999999</v>
      </c>
      <c r="F34" s="1">
        <v>4.2000000000000003E-2</v>
      </c>
      <c r="G34" s="1">
        <v>0</v>
      </c>
      <c r="H34" s="1">
        <v>0.157</v>
      </c>
      <c r="I34" s="1">
        <v>3.2000000000000001E-2</v>
      </c>
      <c r="J34" s="1">
        <v>0.218</v>
      </c>
      <c r="K34" s="1">
        <v>1.6E-2</v>
      </c>
      <c r="L34" s="6">
        <f t="shared" si="3"/>
        <v>99.400999999999996</v>
      </c>
      <c r="M34" s="2">
        <f t="shared" si="0"/>
        <v>91.112238301873361</v>
      </c>
      <c r="N34" s="35">
        <f t="shared" si="1"/>
        <v>1917.2866550194867</v>
      </c>
      <c r="O34" s="35">
        <f t="shared" si="2"/>
        <v>1215.8979419227517</v>
      </c>
      <c r="P34" s="35">
        <v>186</v>
      </c>
      <c r="Q34" s="35">
        <f t="shared" si="4"/>
        <v>192021.77097203728</v>
      </c>
      <c r="R34" s="38">
        <f t="shared" si="5"/>
        <v>84.676343664182042</v>
      </c>
      <c r="S34" s="38">
        <f t="shared" si="6"/>
        <v>287.36522139614448</v>
      </c>
      <c r="T34" s="38">
        <f t="shared" si="7"/>
        <v>66310</v>
      </c>
      <c r="U34" s="38">
        <f t="shared" si="8"/>
        <v>1215.8979419227517</v>
      </c>
      <c r="V34" s="38">
        <f t="shared" si="9"/>
        <v>295923.34987593052</v>
      </c>
      <c r="W34" s="38">
        <f t="shared" si="10"/>
        <v>1558.0092014693821</v>
      </c>
      <c r="X34" s="38">
        <f t="shared" si="11"/>
        <v>1909.4483866648814</v>
      </c>
    </row>
    <row r="35" spans="1:24">
      <c r="A35" s="1" t="s">
        <v>274</v>
      </c>
      <c r="B35" s="1">
        <v>40.994999999999997</v>
      </c>
      <c r="C35" s="1">
        <v>8.5429999999999993</v>
      </c>
      <c r="D35" s="1">
        <v>48.945</v>
      </c>
      <c r="E35" s="1">
        <v>0.24</v>
      </c>
      <c r="F35" s="1">
        <v>0.04</v>
      </c>
      <c r="G35" s="1">
        <v>0</v>
      </c>
      <c r="H35" s="1">
        <v>0.156</v>
      </c>
      <c r="I35" s="1">
        <v>3.3000000000000002E-2</v>
      </c>
      <c r="J35" s="1">
        <v>0.219</v>
      </c>
      <c r="K35" s="1">
        <v>1.7999999999999999E-2</v>
      </c>
      <c r="L35" s="6">
        <f t="shared" si="3"/>
        <v>99.189000000000007</v>
      </c>
      <c r="M35" s="2">
        <f t="shared" si="0"/>
        <v>91.078989920420142</v>
      </c>
      <c r="N35" s="35">
        <f t="shared" si="1"/>
        <v>1893.6164494019622</v>
      </c>
      <c r="O35" s="35">
        <f t="shared" si="2"/>
        <v>1208.1533690442629</v>
      </c>
      <c r="P35" s="35">
        <v>192</v>
      </c>
      <c r="Q35" s="35">
        <f t="shared" si="4"/>
        <v>191601.13182423436</v>
      </c>
      <c r="R35" s="38">
        <f t="shared" si="5"/>
        <v>95.260886622204779</v>
      </c>
      <c r="S35" s="38">
        <f t="shared" si="6"/>
        <v>273.68116323442331</v>
      </c>
      <c r="T35" s="38">
        <f t="shared" si="7"/>
        <v>66403.273942093525</v>
      </c>
      <c r="U35" s="38">
        <f t="shared" si="8"/>
        <v>1208.1533690442627</v>
      </c>
      <c r="V35" s="38">
        <f t="shared" si="9"/>
        <v>295127.41935483873</v>
      </c>
      <c r="W35" s="38">
        <f t="shared" si="10"/>
        <v>1565.1560326687827</v>
      </c>
      <c r="X35" s="38">
        <f t="shared" si="11"/>
        <v>1885.8749497924757</v>
      </c>
    </row>
    <row r="36" spans="1:24">
      <c r="A36" s="1" t="s">
        <v>275</v>
      </c>
      <c r="B36" s="1">
        <v>40.962000000000003</v>
      </c>
      <c r="C36" s="1">
        <v>8.6300000000000008</v>
      </c>
      <c r="D36" s="1">
        <v>49.244999999999997</v>
      </c>
      <c r="E36" s="1">
        <v>0.23300000000000001</v>
      </c>
      <c r="F36" s="1">
        <v>4.2000000000000003E-2</v>
      </c>
      <c r="G36" s="1">
        <v>2E-3</v>
      </c>
      <c r="H36" s="1">
        <v>0.153</v>
      </c>
      <c r="I36" s="1">
        <v>0.03</v>
      </c>
      <c r="J36" s="1">
        <v>0.221</v>
      </c>
      <c r="K36" s="1">
        <v>1.6E-2</v>
      </c>
      <c r="L36" s="6">
        <f t="shared" si="3"/>
        <v>99.53400000000002</v>
      </c>
      <c r="M36" s="2">
        <f t="shared" si="0"/>
        <v>91.046259318369906</v>
      </c>
      <c r="N36" s="35">
        <f t="shared" si="1"/>
        <v>1838.3859696277384</v>
      </c>
      <c r="O36" s="35">
        <f t="shared" si="2"/>
        <v>1184.9196504087961</v>
      </c>
      <c r="P36" s="35">
        <v>198</v>
      </c>
      <c r="Q36" s="35">
        <f t="shared" si="4"/>
        <v>191446.89747003998</v>
      </c>
      <c r="R36" s="38">
        <f t="shared" si="5"/>
        <v>84.676343664182042</v>
      </c>
      <c r="S36" s="38">
        <f t="shared" si="6"/>
        <v>287.36522139614448</v>
      </c>
      <c r="T36" s="38">
        <f t="shared" si="7"/>
        <v>67079.510022271716</v>
      </c>
      <c r="U36" s="38">
        <f t="shared" si="8"/>
        <v>1184.9196504087961</v>
      </c>
      <c r="V36" s="38">
        <f t="shared" si="9"/>
        <v>296936.35235732014</v>
      </c>
      <c r="W36" s="38">
        <f t="shared" si="10"/>
        <v>1579.4496950675848</v>
      </c>
      <c r="X36" s="38">
        <f t="shared" si="11"/>
        <v>1830.870263756862</v>
      </c>
    </row>
    <row r="37" spans="1:24">
      <c r="A37" s="1" t="s">
        <v>276</v>
      </c>
      <c r="B37" s="1">
        <v>41.3</v>
      </c>
      <c r="C37" s="1">
        <v>8.6069999999999993</v>
      </c>
      <c r="D37" s="1">
        <v>48.985999999999997</v>
      </c>
      <c r="E37" s="1">
        <v>0.24299999999999999</v>
      </c>
      <c r="F37" s="1">
        <v>4.2000000000000003E-2</v>
      </c>
      <c r="G37" s="1">
        <v>0</v>
      </c>
      <c r="H37" s="1">
        <v>0.155</v>
      </c>
      <c r="I37" s="1">
        <v>3.2000000000000001E-2</v>
      </c>
      <c r="J37" s="1">
        <v>0.22</v>
      </c>
      <c r="K37" s="1">
        <v>1.6E-2</v>
      </c>
      <c r="L37" s="6">
        <f t="shared" si="3"/>
        <v>99.600999999999999</v>
      </c>
      <c r="M37" s="2">
        <f t="shared" si="0"/>
        <v>91.025003646928653</v>
      </c>
      <c r="N37" s="35">
        <f t="shared" si="1"/>
        <v>1917.2866550194867</v>
      </c>
      <c r="O37" s="35">
        <f t="shared" si="2"/>
        <v>1200.408796165774</v>
      </c>
      <c r="P37" s="35">
        <v>204</v>
      </c>
      <c r="Q37" s="35">
        <f t="shared" si="4"/>
        <v>193026.63115845539</v>
      </c>
      <c r="R37" s="38">
        <f t="shared" si="5"/>
        <v>84.676343664182042</v>
      </c>
      <c r="S37" s="38">
        <f t="shared" si="6"/>
        <v>287.36522139614448</v>
      </c>
      <c r="T37" s="38">
        <f t="shared" si="7"/>
        <v>66900.734966592427</v>
      </c>
      <c r="U37" s="38">
        <f t="shared" si="8"/>
        <v>1200.408796165774</v>
      </c>
      <c r="V37" s="38">
        <f t="shared" si="9"/>
        <v>295374.64019851119</v>
      </c>
      <c r="W37" s="38">
        <f t="shared" si="10"/>
        <v>1572.302863868184</v>
      </c>
      <c r="X37" s="38">
        <f t="shared" si="11"/>
        <v>1909.4483866648814</v>
      </c>
    </row>
    <row r="38" spans="1:24">
      <c r="A38" s="1" t="s">
        <v>277</v>
      </c>
      <c r="B38" s="1">
        <v>40.517000000000003</v>
      </c>
      <c r="C38" s="1">
        <v>8.5660000000000007</v>
      </c>
      <c r="D38" s="1">
        <v>48.966999999999999</v>
      </c>
      <c r="E38" s="1">
        <v>0.24199999999999999</v>
      </c>
      <c r="F38" s="1">
        <v>4.2999999999999997E-2</v>
      </c>
      <c r="G38" s="1">
        <v>0</v>
      </c>
      <c r="H38" s="1">
        <v>0.155</v>
      </c>
      <c r="I38" s="1">
        <v>3.1E-2</v>
      </c>
      <c r="J38" s="1">
        <v>0.22</v>
      </c>
      <c r="K38" s="1">
        <v>1.7000000000000001E-2</v>
      </c>
      <c r="L38" s="6">
        <f t="shared" si="3"/>
        <v>98.758000000000024</v>
      </c>
      <c r="M38" s="2">
        <f t="shared" si="0"/>
        <v>91.060778801899104</v>
      </c>
      <c r="N38" s="35">
        <f t="shared" si="1"/>
        <v>1909.3965864803117</v>
      </c>
      <c r="O38" s="35">
        <f t="shared" si="2"/>
        <v>1200.408796165774</v>
      </c>
      <c r="P38" s="35">
        <v>210</v>
      </c>
      <c r="Q38" s="35">
        <f t="shared" si="4"/>
        <v>189367.07057256994</v>
      </c>
      <c r="R38" s="38">
        <f t="shared" si="5"/>
        <v>89.968615143193418</v>
      </c>
      <c r="S38" s="38">
        <f t="shared" si="6"/>
        <v>294.20725047700506</v>
      </c>
      <c r="T38" s="38">
        <f t="shared" si="7"/>
        <v>66582.048997772828</v>
      </c>
      <c r="U38" s="38">
        <f t="shared" si="8"/>
        <v>1200.408796165774</v>
      </c>
      <c r="V38" s="38">
        <f t="shared" si="9"/>
        <v>295260.07444168738</v>
      </c>
      <c r="W38" s="38">
        <f t="shared" si="10"/>
        <v>1572.302863868184</v>
      </c>
      <c r="X38" s="38">
        <f t="shared" si="11"/>
        <v>1901.5905743740793</v>
      </c>
    </row>
  </sheetData>
  <sortState xmlns:xlrd2="http://schemas.microsoft.com/office/spreadsheetml/2017/richdata2" ref="A3:P38">
    <sortCondition ref="P2:P38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8</vt:i4>
      </vt:variant>
    </vt:vector>
  </HeadingPairs>
  <TitlesOfParts>
    <vt:vector size="31" baseType="lpstr">
      <vt:lpstr>Standard error</vt:lpstr>
      <vt:lpstr>Line 1</vt:lpstr>
      <vt:lpstr>Line 2</vt:lpstr>
      <vt:lpstr>Line 3</vt:lpstr>
      <vt:lpstr>line 4</vt:lpstr>
      <vt:lpstr>line 5</vt:lpstr>
      <vt:lpstr>line 6</vt:lpstr>
      <vt:lpstr>line 7</vt:lpstr>
      <vt:lpstr>line 8</vt:lpstr>
      <vt:lpstr>line 9</vt:lpstr>
      <vt:lpstr>line 10</vt:lpstr>
      <vt:lpstr>line 11</vt:lpstr>
      <vt:lpstr>line 12</vt:lpstr>
      <vt:lpstr>line 13</vt:lpstr>
      <vt:lpstr>line 14</vt:lpstr>
      <vt:lpstr>line 15</vt:lpstr>
      <vt:lpstr>line 16</vt:lpstr>
      <vt:lpstr>line 17</vt:lpstr>
      <vt:lpstr>line 18</vt:lpstr>
      <vt:lpstr>line 19</vt:lpstr>
      <vt:lpstr>line 20</vt:lpstr>
      <vt:lpstr>Results summary of timescales</vt:lpstr>
      <vt:lpstr>Model conditions in DIPRA</vt:lpstr>
      <vt:lpstr>'Line 1'!标样</vt:lpstr>
      <vt:lpstr>'line 10'!标样</vt:lpstr>
      <vt:lpstr>'Line 2'!标样</vt:lpstr>
      <vt:lpstr>'line 4'!标样</vt:lpstr>
      <vt:lpstr>'line 5'!标样</vt:lpstr>
      <vt:lpstr>'line 6'!标样</vt:lpstr>
      <vt:lpstr>'line 7'!标样</vt:lpstr>
      <vt:lpstr>'line 8'!标样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Xiaohan Huang</dc:creator>
  <cp:lastModifiedBy>晓函 黄</cp:lastModifiedBy>
  <dcterms:created xsi:type="dcterms:W3CDTF">2022-11-10T13:25:49Z</dcterms:created>
  <dcterms:modified xsi:type="dcterms:W3CDTF">2025-05-14T08:00:52Z</dcterms:modified>
</cp:coreProperties>
</file>