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7980" tabRatio="2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I6" i="1"/>
  <c r="J6"/>
  <c r="U6" s="1"/>
  <c r="U9" s="1"/>
  <c r="G6"/>
  <c r="E10" s="1"/>
  <c r="U7" l="1"/>
  <c r="V9" s="1"/>
  <c r="V17" s="1"/>
  <c r="V18" s="1"/>
  <c r="V19" s="1"/>
  <c r="V20" s="1"/>
  <c r="V21" s="1"/>
  <c r="H6"/>
  <c r="U10"/>
  <c r="U11" s="1"/>
  <c r="U12" s="1"/>
  <c r="U13" s="1"/>
  <c r="U17"/>
  <c r="U18" s="1"/>
  <c r="U19" s="1"/>
  <c r="U20" s="1"/>
  <c r="U21" s="1"/>
  <c r="E13"/>
  <c r="E14" s="1"/>
  <c r="J10"/>
  <c r="J13" s="1"/>
  <c r="J14" s="1"/>
  <c r="V10" l="1"/>
  <c r="V11" s="1"/>
  <c r="V12" s="1"/>
  <c r="V13" s="1"/>
  <c r="J15"/>
  <c r="Q14"/>
  <c r="E15"/>
  <c r="Q13"/>
  <c r="Q16" l="1"/>
  <c r="E16"/>
  <c r="Q19"/>
  <c r="J16"/>
  <c r="Q17" l="1"/>
  <c r="K21" s="1"/>
  <c r="K22" s="1"/>
  <c r="G21"/>
  <c r="G22" s="1"/>
  <c r="H21"/>
  <c r="H22" s="1"/>
  <c r="Q20"/>
  <c r="L21" s="1"/>
  <c r="L22" s="1"/>
</calcChain>
</file>

<file path=xl/sharedStrings.xml><?xml version="1.0" encoding="utf-8"?>
<sst xmlns="http://schemas.openxmlformats.org/spreadsheetml/2006/main" count="68" uniqueCount="45">
  <si>
    <t>Percent</t>
  </si>
  <si>
    <t>Total population</t>
  </si>
  <si>
    <t>Stratification (Hospital numbers)</t>
  </si>
  <si>
    <t>numbers of hospitals</t>
  </si>
  <si>
    <t>Note</t>
  </si>
  <si>
    <t>Don’t change the red color values</t>
  </si>
  <si>
    <t>Prevalance (%)</t>
  </si>
  <si>
    <t xml:space="preserve">Sub Stratification of Hospitals (5) </t>
  </si>
  <si>
    <t>1 hospital/ year</t>
  </si>
  <si>
    <t>1 day</t>
  </si>
  <si>
    <t>1 month</t>
  </si>
  <si>
    <t>1 year</t>
  </si>
  <si>
    <t>Total samples required</t>
  </si>
  <si>
    <t>Each hospital/year</t>
  </si>
  <si>
    <t>1year</t>
  </si>
  <si>
    <t>Hrs</t>
  </si>
  <si>
    <t>Month</t>
  </si>
  <si>
    <t xml:space="preserve">We only do samping for couple of hours </t>
  </si>
  <si>
    <t>Strat</t>
  </si>
  <si>
    <t>Sub</t>
  </si>
  <si>
    <t>Probabilty of having Sample Number if knowing Prevalance and Population Size.</t>
  </si>
  <si>
    <t>Representation</t>
  </si>
  <si>
    <t>Spreadsheet represent the Sample Availability Calculator (SAC) for genotyping (Hospital based study)</t>
  </si>
  <si>
    <t>Sex Prevalance</t>
  </si>
  <si>
    <t>Male</t>
  </si>
  <si>
    <t>Female</t>
  </si>
  <si>
    <t>Strata</t>
  </si>
  <si>
    <t>1 hr</t>
  </si>
  <si>
    <t>Sub-Strata</t>
  </si>
  <si>
    <t>Enter Hour</t>
  </si>
  <si>
    <t>Remaining</t>
  </si>
  <si>
    <t>%</t>
  </si>
  <si>
    <t>Probability</t>
  </si>
  <si>
    <t xml:space="preserve">About </t>
  </si>
  <si>
    <t>Adjusted probability</t>
  </si>
  <si>
    <t>Time</t>
  </si>
  <si>
    <t xml:space="preserve"> </t>
  </si>
  <si>
    <t>Each Hos/yr</t>
  </si>
  <si>
    <t xml:space="preserve">No. of Hos </t>
  </si>
  <si>
    <t xml:space="preserve">1 hours </t>
  </si>
  <si>
    <t>∆</t>
  </si>
  <si>
    <t xml:space="preserve">Hours calculation </t>
  </si>
  <si>
    <t>Please do enter the value in the orange color box.</t>
  </si>
  <si>
    <t>This sample size calculator gives Probablity of availability of samples.</t>
  </si>
  <si>
    <t>It is based on the total population size, prevalance of diseases and number of hospitals under study.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</si>
</sst>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C00000"/>
      <name val="Times New Roman"/>
      <family val="1"/>
    </font>
    <font>
      <sz val="10"/>
      <color theme="1"/>
      <name val="Times New Roman"/>
      <family val="1"/>
    </font>
    <font>
      <b/>
      <sz val="10"/>
      <color rgb="FF002060"/>
      <name val="Times New Roman"/>
      <family val="1"/>
    </font>
    <font>
      <b/>
      <sz val="10"/>
      <color theme="0"/>
      <name val="Times New Roman"/>
      <family val="1"/>
    </font>
    <font>
      <b/>
      <sz val="10"/>
      <color rgb="FF3F3F76"/>
      <name val="Times New Roman"/>
      <family val="1"/>
    </font>
    <font>
      <b/>
      <i/>
      <sz val="10"/>
      <color rgb="FFC00000"/>
      <name val="Times New Roman"/>
      <family val="1"/>
    </font>
    <font>
      <b/>
      <sz val="10"/>
      <color rgb="FFC00000"/>
      <name val="Times New Roman"/>
      <family val="1"/>
    </font>
    <font>
      <b/>
      <sz val="10"/>
      <name val="Times New Roman"/>
      <family val="1"/>
    </font>
    <font>
      <b/>
      <sz val="10"/>
      <color theme="1" tint="4.9989318521683403E-2"/>
      <name val="Times New Roman"/>
      <family val="1"/>
    </font>
    <font>
      <b/>
      <sz val="10"/>
      <color rgb="FF006100"/>
      <name val="Times New Roman"/>
      <family val="1"/>
    </font>
    <font>
      <b/>
      <sz val="12"/>
      <color rgb="FF002060"/>
      <name val="Times New Roman"/>
      <family val="1"/>
    </font>
    <font>
      <b/>
      <sz val="11"/>
      <color rgb="FF002060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2" fillId="6" borderId="0" applyNumberFormat="0" applyBorder="0" applyAlignment="0" applyProtection="0"/>
    <xf numFmtId="0" fontId="5" fillId="7" borderId="0" applyNumberFormat="0" applyBorder="0" applyAlignment="0" applyProtection="0"/>
    <xf numFmtId="0" fontId="6" fillId="8" borderId="1" applyNumberFormat="0" applyAlignment="0" applyProtection="0"/>
    <xf numFmtId="0" fontId="1" fillId="9" borderId="0" applyNumberFormat="0" applyBorder="0" applyAlignment="0" applyProtection="0"/>
    <xf numFmtId="0" fontId="2" fillId="10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</cellStyleXfs>
  <cellXfs count="35">
    <xf numFmtId="0" fontId="0" fillId="0" borderId="0" xfId="0"/>
    <xf numFmtId="0" fontId="3" fillId="0" borderId="0" xfId="0" applyFont="1" applyProtection="1"/>
    <xf numFmtId="0" fontId="7" fillId="7" borderId="0" xfId="6" applyFont="1" applyProtection="1"/>
    <xf numFmtId="0" fontId="8" fillId="12" borderId="0" xfId="11" applyFont="1" applyProtection="1"/>
    <xf numFmtId="0" fontId="9" fillId="0" borderId="0" xfId="0" applyFont="1" applyProtection="1"/>
    <xf numFmtId="0" fontId="10" fillId="2" borderId="0" xfId="1" applyFont="1" applyProtection="1"/>
    <xf numFmtId="0" fontId="8" fillId="0" borderId="0" xfId="0" applyFont="1"/>
    <xf numFmtId="0" fontId="3" fillId="6" borderId="0" xfId="5" applyFont="1" applyProtection="1"/>
    <xf numFmtId="0" fontId="3" fillId="6" borderId="0" xfId="5" applyFont="1" applyAlignment="1" applyProtection="1">
      <alignment horizontal="center"/>
    </xf>
    <xf numFmtId="9" fontId="3" fillId="6" borderId="0" xfId="5" applyNumberFormat="1" applyFont="1" applyProtection="1"/>
    <xf numFmtId="0" fontId="11" fillId="8" borderId="1" xfId="7" applyFont="1" applyProtection="1">
      <protection locked="0"/>
    </xf>
    <xf numFmtId="0" fontId="12" fillId="0" borderId="0" xfId="0" applyFont="1" applyProtection="1"/>
    <xf numFmtId="0" fontId="13" fillId="7" borderId="0" xfId="6" applyFont="1" applyProtection="1"/>
    <xf numFmtId="0" fontId="14" fillId="7" borderId="0" xfId="6" applyFont="1" applyProtection="1"/>
    <xf numFmtId="0" fontId="14" fillId="7" borderId="0" xfId="6" applyFont="1" applyAlignment="1" applyProtection="1">
      <alignment horizontal="center"/>
    </xf>
    <xf numFmtId="0" fontId="14" fillId="7" borderId="0" xfId="6" applyFont="1"/>
    <xf numFmtId="0" fontId="13" fillId="0" borderId="0" xfId="0" applyFont="1" applyProtection="1"/>
    <xf numFmtId="0" fontId="15" fillId="0" borderId="0" xfId="0" applyFont="1" applyProtection="1"/>
    <xf numFmtId="0" fontId="10" fillId="3" borderId="0" xfId="2" applyFont="1" applyProtection="1"/>
    <xf numFmtId="0" fontId="10" fillId="5" borderId="0" xfId="4" applyFont="1" applyProtection="1"/>
    <xf numFmtId="0" fontId="3" fillId="10" borderId="0" xfId="9" applyFont="1" applyProtection="1"/>
    <xf numFmtId="0" fontId="16" fillId="7" borderId="0" xfId="6" applyFont="1" applyProtection="1"/>
    <xf numFmtId="3" fontId="11" fillId="8" borderId="1" xfId="7" applyNumberFormat="1" applyFont="1" applyProtection="1">
      <protection locked="0"/>
    </xf>
    <xf numFmtId="0" fontId="8" fillId="12" borderId="0" xfId="11" applyFont="1"/>
    <xf numFmtId="0" fontId="3" fillId="0" borderId="0" xfId="0" applyFont="1"/>
    <xf numFmtId="0" fontId="3" fillId="9" borderId="0" xfId="8" applyFont="1" applyProtection="1"/>
    <xf numFmtId="0" fontId="3" fillId="10" borderId="0" xfId="9" applyFont="1"/>
    <xf numFmtId="0" fontId="3" fillId="10" borderId="0" xfId="9" applyFont="1" applyAlignment="1" applyProtection="1">
      <alignment horizontal="center"/>
    </xf>
    <xf numFmtId="0" fontId="13" fillId="7" borderId="0" xfId="6" applyFont="1"/>
    <xf numFmtId="0" fontId="17" fillId="0" borderId="0" xfId="0" applyFont="1" applyAlignment="1" applyProtection="1">
      <alignment horizontal="center"/>
    </xf>
    <xf numFmtId="0" fontId="1" fillId="2" borderId="0" xfId="1"/>
    <xf numFmtId="0" fontId="4" fillId="11" borderId="0" xfId="10" applyFont="1" applyProtection="1"/>
    <xf numFmtId="0" fontId="4" fillId="4" borderId="0" xfId="3" applyFont="1" applyProtection="1"/>
    <xf numFmtId="0" fontId="18" fillId="0" borderId="0" xfId="0" applyFont="1"/>
    <xf numFmtId="0" fontId="4" fillId="8" borderId="1" xfId="7" applyFont="1" applyAlignment="1" applyProtection="1">
      <alignment horizontal="left"/>
    </xf>
  </cellXfs>
  <cellStyles count="12">
    <cellStyle name="20% - Accent1" xfId="5" builtinId="30"/>
    <cellStyle name="40% - Accent3" xfId="9" builtinId="39"/>
    <cellStyle name="40% - Accent5" xfId="11" builtinId="47"/>
    <cellStyle name="60% - Accent1" xfId="8" builtinId="32"/>
    <cellStyle name="60% - Accent4" xfId="10" builtinId="44"/>
    <cellStyle name="Accent2" xfId="1" builtinId="33"/>
    <cellStyle name="Accent3" xfId="2" builtinId="37"/>
    <cellStyle name="Accent4" xfId="3" builtinId="41"/>
    <cellStyle name="Accent5" xfId="4" builtinId="45"/>
    <cellStyle name="Good" xfId="6" builtinId="26"/>
    <cellStyle name="Input" xfId="7" builtinId="20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1"/>
  <sheetViews>
    <sheetView tabSelected="1" zoomScale="70" zoomScaleNormal="70" workbookViewId="0">
      <selection activeCell="E7" sqref="E7"/>
    </sheetView>
  </sheetViews>
  <sheetFormatPr defaultRowHeight="12.75"/>
  <cols>
    <col min="1" max="1" width="2.7109375" style="1" customWidth="1"/>
    <col min="2" max="2" width="9.28515625" style="1" customWidth="1"/>
    <col min="3" max="3" width="17" style="1" customWidth="1"/>
    <col min="4" max="4" width="8.7109375" style="1" customWidth="1"/>
    <col min="5" max="5" width="14.7109375" style="1" customWidth="1"/>
    <col min="6" max="6" width="11.140625" style="1" customWidth="1"/>
    <col min="7" max="7" width="15" style="1" customWidth="1"/>
    <col min="8" max="8" width="16.5703125" style="1" customWidth="1"/>
    <col min="9" max="9" width="10.140625" style="1" customWidth="1"/>
    <col min="10" max="10" width="12.5703125" style="1" customWidth="1"/>
    <col min="11" max="11" width="12.42578125" style="1" customWidth="1"/>
    <col min="12" max="12" width="14.85546875" style="1" customWidth="1"/>
    <col min="13" max="13" width="1.85546875" style="1" customWidth="1"/>
    <col min="14" max="17" width="9.140625" style="1"/>
    <col min="18" max="18" width="1.5703125" style="1" customWidth="1"/>
    <col min="19" max="19" width="10.42578125" style="1" customWidth="1"/>
    <col min="20" max="20" width="17.42578125" style="1" customWidth="1"/>
    <col min="21" max="22" width="9.140625" style="1"/>
    <col min="23" max="23" width="2" style="1" customWidth="1"/>
    <col min="24" max="16384" width="9.140625" style="1"/>
  </cols>
  <sheetData>
    <row r="1" spans="1:2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8" customHeight="1">
      <c r="A2" s="3"/>
      <c r="B2" s="4"/>
      <c r="C2" s="4"/>
      <c r="D2" s="4" t="s">
        <v>22</v>
      </c>
      <c r="G2" s="4"/>
      <c r="I2" s="4"/>
      <c r="J2" s="4"/>
      <c r="K2" s="4"/>
      <c r="L2" s="4"/>
      <c r="M2" s="3"/>
      <c r="N2" s="4"/>
      <c r="O2" s="4"/>
      <c r="P2" s="4"/>
      <c r="Q2" s="4"/>
      <c r="R2" s="3"/>
      <c r="W2" s="3"/>
    </row>
    <row r="3" spans="1:23" ht="18" customHeight="1">
      <c r="A3" s="3"/>
      <c r="B3" s="4"/>
      <c r="D3" s="4"/>
      <c r="F3" s="34" t="s">
        <v>42</v>
      </c>
      <c r="G3" s="34"/>
      <c r="H3" s="34"/>
      <c r="I3" s="34"/>
      <c r="J3" s="4"/>
      <c r="K3" s="4"/>
      <c r="L3" s="4"/>
      <c r="M3" s="3"/>
      <c r="N3" s="4"/>
      <c r="O3" s="4"/>
      <c r="P3" s="4"/>
      <c r="Q3" s="4"/>
      <c r="R3" s="3"/>
      <c r="W3" s="3"/>
    </row>
    <row r="4" spans="1:23" ht="18" customHeight="1">
      <c r="A4" s="3"/>
      <c r="D4"/>
      <c r="E4"/>
      <c r="F4" s="5" t="s">
        <v>4</v>
      </c>
      <c r="G4" s="5" t="s">
        <v>5</v>
      </c>
      <c r="H4" s="30"/>
      <c r="I4"/>
      <c r="M4" s="3"/>
      <c r="O4" s="5" t="s">
        <v>41</v>
      </c>
      <c r="P4" s="5"/>
      <c r="Q4" s="6"/>
      <c r="R4" s="3"/>
      <c r="T4" s="5" t="s">
        <v>23</v>
      </c>
      <c r="U4" s="6"/>
      <c r="V4" s="6"/>
      <c r="W4" s="3"/>
    </row>
    <row r="5" spans="1:23" ht="15">
      <c r="A5" s="3"/>
      <c r="C5" s="7" t="s">
        <v>1</v>
      </c>
      <c r="D5" s="7" t="s">
        <v>0</v>
      </c>
      <c r="E5" s="7" t="s">
        <v>6</v>
      </c>
      <c r="F5"/>
      <c r="G5" s="7" t="s">
        <v>21</v>
      </c>
      <c r="H5" s="7" t="s">
        <v>30</v>
      </c>
      <c r="I5" s="8" t="s">
        <v>31</v>
      </c>
      <c r="J5" s="9">
        <v>0.01</v>
      </c>
      <c r="M5" s="3"/>
      <c r="R5" s="3"/>
      <c r="W5" s="3"/>
    </row>
    <row r="6" spans="1:23">
      <c r="A6" s="3"/>
      <c r="C6" s="10">
        <v>5555555</v>
      </c>
      <c r="D6" s="16">
        <v>100</v>
      </c>
      <c r="E6" s="10">
        <v>1</v>
      </c>
      <c r="G6" s="12">
        <f>(C6/D6*E6)</f>
        <v>55555.55</v>
      </c>
      <c r="H6" s="13">
        <f>(C6-G6)</f>
        <v>5499999.4500000002</v>
      </c>
      <c r="I6" s="14">
        <f>(D6-E6)</f>
        <v>99</v>
      </c>
      <c r="J6" s="15">
        <f>(C6/D6)</f>
        <v>55555.55</v>
      </c>
      <c r="M6" s="3"/>
      <c r="O6" s="16"/>
      <c r="R6" s="3"/>
      <c r="S6" s="17" t="s">
        <v>24</v>
      </c>
      <c r="T6" s="10">
        <v>0</v>
      </c>
      <c r="U6" s="16">
        <f>(T6*J6)</f>
        <v>0</v>
      </c>
      <c r="V6" s="16"/>
      <c r="W6" s="3"/>
    </row>
    <row r="7" spans="1:23">
      <c r="A7" s="3"/>
      <c r="M7" s="3"/>
      <c r="R7" s="3"/>
      <c r="S7" s="17" t="s">
        <v>25</v>
      </c>
      <c r="T7" s="10">
        <v>0</v>
      </c>
      <c r="U7" s="16">
        <f>(T7*J6)</f>
        <v>0</v>
      </c>
      <c r="V7" s="16"/>
      <c r="W7" s="3"/>
    </row>
    <row r="8" spans="1:23" ht="15">
      <c r="A8" s="3"/>
      <c r="C8" s="18" t="s">
        <v>2</v>
      </c>
      <c r="D8" s="18"/>
      <c r="E8" s="18"/>
      <c r="I8" s="19" t="s">
        <v>7</v>
      </c>
      <c r="J8" s="19"/>
      <c r="K8" s="19"/>
      <c r="L8"/>
      <c r="M8" s="3"/>
      <c r="R8" s="3"/>
      <c r="U8" s="5" t="s">
        <v>24</v>
      </c>
      <c r="V8" s="5" t="s">
        <v>25</v>
      </c>
      <c r="W8" s="3"/>
    </row>
    <row r="9" spans="1:23" ht="15">
      <c r="A9" s="3"/>
      <c r="C9" s="20" t="s">
        <v>3</v>
      </c>
      <c r="D9" s="20"/>
      <c r="E9" s="20" t="s">
        <v>8</v>
      </c>
      <c r="F9"/>
      <c r="G9" s="6"/>
      <c r="H9" s="6"/>
      <c r="I9" s="20" t="s">
        <v>13</v>
      </c>
      <c r="J9" s="20"/>
      <c r="K9" s="16"/>
      <c r="L9" s="16"/>
      <c r="M9" s="3"/>
      <c r="R9" s="3"/>
      <c r="S9" s="18" t="s">
        <v>26</v>
      </c>
      <c r="T9" s="17" t="s">
        <v>38</v>
      </c>
      <c r="U9" s="21">
        <f>(U6/C10)</f>
        <v>0</v>
      </c>
      <c r="V9" s="21">
        <f>(U7/C10)</f>
        <v>0</v>
      </c>
      <c r="W9" s="3"/>
    </row>
    <row r="10" spans="1:23" ht="15.75">
      <c r="A10" s="3"/>
      <c r="B10" s="29" t="s">
        <v>40</v>
      </c>
      <c r="C10" s="22">
        <v>100</v>
      </c>
      <c r="E10" s="2">
        <f>(G6/C10)</f>
        <v>555.55550000000005</v>
      </c>
      <c r="J10" s="2">
        <f>(E10/5)</f>
        <v>111.11110000000001</v>
      </c>
      <c r="M10" s="3"/>
      <c r="N10" s="1" t="s">
        <v>17</v>
      </c>
      <c r="R10" s="3"/>
      <c r="T10" s="17" t="s">
        <v>9</v>
      </c>
      <c r="U10" s="21">
        <f>(U9/365)</f>
        <v>0</v>
      </c>
      <c r="V10" s="21">
        <f>(V9/365)</f>
        <v>0</v>
      </c>
      <c r="W10" s="3"/>
    </row>
    <row r="11" spans="1:23" ht="13.5">
      <c r="A11" s="3"/>
      <c r="B11" s="4"/>
      <c r="E11" s="11"/>
      <c r="J11" s="16"/>
      <c r="M11" s="3"/>
      <c r="R11" s="3"/>
      <c r="T11" s="17" t="s">
        <v>27</v>
      </c>
      <c r="U11" s="21">
        <f>(U10/24)</f>
        <v>0</v>
      </c>
      <c r="V11" s="21">
        <f>(V10/24)</f>
        <v>0</v>
      </c>
      <c r="W11" s="3"/>
    </row>
    <row r="12" spans="1:23">
      <c r="A12" s="3"/>
      <c r="B12" s="7"/>
      <c r="C12" s="7"/>
      <c r="D12" s="7"/>
      <c r="E12" s="7"/>
      <c r="F12" s="7" t="s">
        <v>34</v>
      </c>
      <c r="G12" s="7"/>
      <c r="H12" s="7"/>
      <c r="I12" s="7"/>
      <c r="J12" s="7"/>
      <c r="K12" s="7"/>
      <c r="L12" s="7"/>
      <c r="M12" s="23"/>
      <c r="N12" s="24"/>
      <c r="O12" s="24"/>
      <c r="P12" s="24" t="s">
        <v>29</v>
      </c>
      <c r="Q12" s="24"/>
      <c r="R12" s="3"/>
      <c r="T12" s="17" t="s">
        <v>10</v>
      </c>
      <c r="U12" s="21">
        <f>(U11*27)</f>
        <v>0</v>
      </c>
      <c r="V12" s="21">
        <f>(V11*27)</f>
        <v>0</v>
      </c>
      <c r="W12" s="3"/>
    </row>
    <row r="13" spans="1:23" ht="14.25">
      <c r="A13" s="3"/>
      <c r="C13" s="25" t="s">
        <v>9</v>
      </c>
      <c r="E13" s="12">
        <f>(E10/365)</f>
        <v>1.5220698630136988</v>
      </c>
      <c r="I13" s="1" t="s">
        <v>9</v>
      </c>
      <c r="J13" s="12">
        <f>(J10/365)</f>
        <v>0.30441397260273972</v>
      </c>
      <c r="M13" s="3"/>
      <c r="O13" s="20" t="s">
        <v>18</v>
      </c>
      <c r="P13" s="10">
        <v>0</v>
      </c>
      <c r="Q13" s="16">
        <f>(P13*E14)</f>
        <v>0</v>
      </c>
      <c r="R13" s="3"/>
      <c r="T13" s="17" t="s">
        <v>11</v>
      </c>
      <c r="U13" s="32">
        <f>(U12*12)</f>
        <v>0</v>
      </c>
      <c r="V13" s="32">
        <f>(V12*12)</f>
        <v>0</v>
      </c>
      <c r="W13" s="3"/>
    </row>
    <row r="14" spans="1:23">
      <c r="A14" s="3"/>
      <c r="B14" s="4"/>
      <c r="C14" s="25" t="s">
        <v>39</v>
      </c>
      <c r="E14" s="12">
        <f>(E13/24)</f>
        <v>6.341957762557078E-2</v>
      </c>
      <c r="H14" s="1" t="s">
        <v>15</v>
      </c>
      <c r="I14" s="1">
        <v>1</v>
      </c>
      <c r="J14" s="12">
        <f>(J13/24)</f>
        <v>1.2683915525114156E-2</v>
      </c>
      <c r="M14" s="3"/>
      <c r="O14" s="20" t="s">
        <v>19</v>
      </c>
      <c r="P14" s="10">
        <v>0</v>
      </c>
      <c r="Q14" s="16">
        <f>(P14*J14)</f>
        <v>0</v>
      </c>
      <c r="R14" s="3"/>
      <c r="W14" s="3"/>
    </row>
    <row r="15" spans="1:23">
      <c r="A15" s="3"/>
      <c r="C15" s="25" t="s">
        <v>10</v>
      </c>
      <c r="E15" s="12">
        <f>(E14*27)</f>
        <v>1.7123285958904111</v>
      </c>
      <c r="H15" s="1" t="s">
        <v>16</v>
      </c>
      <c r="I15" s="1">
        <v>1</v>
      </c>
      <c r="J15" s="12">
        <f>(J14*27)</f>
        <v>0.34246571917808222</v>
      </c>
      <c r="M15" s="3"/>
      <c r="R15" s="3"/>
      <c r="W15" s="3"/>
    </row>
    <row r="16" spans="1:23" ht="14.25">
      <c r="A16" s="3"/>
      <c r="C16" s="25" t="s">
        <v>11</v>
      </c>
      <c r="E16" s="32">
        <f>(E15*12)</f>
        <v>20.547943150684933</v>
      </c>
      <c r="F16" s="4" t="s">
        <v>12</v>
      </c>
      <c r="I16" s="1" t="s">
        <v>14</v>
      </c>
      <c r="J16" s="32">
        <f>(J15*12)</f>
        <v>4.1095886301369866</v>
      </c>
      <c r="M16" s="3"/>
      <c r="N16" s="18" t="s">
        <v>18</v>
      </c>
      <c r="O16" s="5" t="s">
        <v>10</v>
      </c>
      <c r="Q16" s="16">
        <f>(P13*E15)</f>
        <v>0</v>
      </c>
      <c r="R16" s="3"/>
      <c r="W16" s="3"/>
    </row>
    <row r="17" spans="1:24" ht="14.25">
      <c r="A17" s="3"/>
      <c r="M17" s="3"/>
      <c r="O17" s="5" t="s">
        <v>11</v>
      </c>
      <c r="Q17" s="32">
        <f>(P13*E16)</f>
        <v>0</v>
      </c>
      <c r="R17" s="3"/>
      <c r="S17" s="19" t="s">
        <v>28</v>
      </c>
      <c r="T17" s="17" t="s">
        <v>37</v>
      </c>
      <c r="U17" s="21">
        <f>(U9/5)</f>
        <v>0</v>
      </c>
      <c r="V17" s="21">
        <f>(V9/5)</f>
        <v>0</v>
      </c>
      <c r="W17" s="3"/>
    </row>
    <row r="18" spans="1:24">
      <c r="A18" s="3"/>
      <c r="C18" s="4"/>
      <c r="E18" s="1" t="s">
        <v>20</v>
      </c>
      <c r="M18" s="3"/>
      <c r="R18" s="3"/>
      <c r="T18" s="17" t="s">
        <v>9</v>
      </c>
      <c r="U18" s="21">
        <f>(U17/365)</f>
        <v>0</v>
      </c>
      <c r="V18" s="21">
        <f>(V17/365)</f>
        <v>0</v>
      </c>
      <c r="W18" s="3"/>
    </row>
    <row r="19" spans="1:24">
      <c r="A19" s="3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3"/>
      <c r="N19" s="19" t="s">
        <v>19</v>
      </c>
      <c r="O19" s="5" t="s">
        <v>10</v>
      </c>
      <c r="Q19" s="16">
        <f>(P14*J15)</f>
        <v>0</v>
      </c>
      <c r="R19" s="3"/>
      <c r="T19" s="17" t="s">
        <v>27</v>
      </c>
      <c r="U19" s="21">
        <f>(U18/24)</f>
        <v>0</v>
      </c>
      <c r="V19" s="21">
        <f>(V18/24)</f>
        <v>0</v>
      </c>
      <c r="W19" s="3"/>
    </row>
    <row r="20" spans="1:24" ht="14.25">
      <c r="A20" s="3"/>
      <c r="F20" s="20" t="s">
        <v>32</v>
      </c>
      <c r="G20" s="26" t="s">
        <v>26</v>
      </c>
      <c r="H20" s="20" t="s">
        <v>28</v>
      </c>
      <c r="I20" s="27"/>
      <c r="J20" s="20" t="s">
        <v>35</v>
      </c>
      <c r="K20" s="20" t="s">
        <v>26</v>
      </c>
      <c r="L20" s="20" t="s">
        <v>28</v>
      </c>
      <c r="M20" s="3"/>
      <c r="O20" s="5" t="s">
        <v>11</v>
      </c>
      <c r="Q20" s="32">
        <f>(P14*J16)</f>
        <v>0</v>
      </c>
      <c r="R20" s="3"/>
      <c r="T20" s="17" t="s">
        <v>10</v>
      </c>
      <c r="U20" s="21">
        <f>(U19*27)</f>
        <v>0</v>
      </c>
      <c r="V20" s="21">
        <f>(V19*27)</f>
        <v>0</v>
      </c>
      <c r="W20" s="3"/>
    </row>
    <row r="21" spans="1:24" ht="14.25">
      <c r="A21" s="3"/>
      <c r="F21" s="25" t="s">
        <v>31</v>
      </c>
      <c r="G21" s="28">
        <f>(E16/E10*100)</f>
        <v>3.6986301369863015</v>
      </c>
      <c r="H21" s="12">
        <f>(J16/J10*100)</f>
        <v>3.6986301369863015</v>
      </c>
      <c r="I21" s="24"/>
      <c r="J21" s="6"/>
      <c r="K21" s="12">
        <f>(Q17/E10*100)</f>
        <v>0</v>
      </c>
      <c r="L21" s="12">
        <f>(Q20/J10*D6)</f>
        <v>0</v>
      </c>
      <c r="M21" s="3"/>
      <c r="R21" s="3"/>
      <c r="T21" s="17" t="s">
        <v>11</v>
      </c>
      <c r="U21" s="32">
        <f>(U20*12)</f>
        <v>0</v>
      </c>
      <c r="V21" s="32">
        <f>(V20*12)</f>
        <v>0</v>
      </c>
      <c r="W21" s="3"/>
    </row>
    <row r="22" spans="1:24">
      <c r="A22" s="3"/>
      <c r="C22" s="24"/>
      <c r="F22" s="25" t="s">
        <v>32</v>
      </c>
      <c r="G22" s="28">
        <f>(G21/D6)</f>
        <v>3.6986301369863014E-2</v>
      </c>
      <c r="H22" s="12">
        <f>(H21/D6)</f>
        <v>3.6986301369863014E-2</v>
      </c>
      <c r="I22" s="24"/>
      <c r="J22" s="6"/>
      <c r="K22" s="12">
        <f>(K21/D6)</f>
        <v>0</v>
      </c>
      <c r="L22" s="12">
        <f>(L21/D6)</f>
        <v>0</v>
      </c>
      <c r="M22" s="3"/>
      <c r="Q22" s="16"/>
      <c r="R22" s="3"/>
      <c r="W22" s="3"/>
    </row>
    <row r="23" spans="1:24" ht="15">
      <c r="A23" s="3"/>
      <c r="B23" s="31" t="s">
        <v>33</v>
      </c>
      <c r="C23"/>
      <c r="D23"/>
      <c r="E23"/>
      <c r="F23"/>
      <c r="G23"/>
      <c r="H23"/>
      <c r="I23"/>
      <c r="J23"/>
      <c r="K23"/>
      <c r="L23"/>
      <c r="M23" s="3"/>
      <c r="Q23" s="16"/>
      <c r="R23" s="3"/>
      <c r="W23" s="3"/>
    </row>
    <row r="24" spans="1:24" ht="15">
      <c r="A24" s="3"/>
      <c r="B24" s="33" t="s">
        <v>43</v>
      </c>
      <c r="C24"/>
      <c r="D24"/>
      <c r="E24"/>
      <c r="F24"/>
      <c r="G24"/>
      <c r="H24"/>
      <c r="I24"/>
      <c r="J24"/>
      <c r="K24"/>
      <c r="L24"/>
      <c r="M24" s="3"/>
      <c r="Q24" s="16"/>
      <c r="R24" s="3"/>
      <c r="W24" s="3"/>
    </row>
    <row r="25" spans="1:24">
      <c r="A25" s="3"/>
      <c r="B25" s="4" t="s">
        <v>44</v>
      </c>
      <c r="M25" s="3"/>
      <c r="R25" s="3"/>
      <c r="W25" s="3"/>
    </row>
    <row r="26" spans="1:2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4" ht="15">
      <c r="A27"/>
      <c r="B27" s="6"/>
      <c r="C27" s="6"/>
      <c r="D27" s="6"/>
      <c r="E27" s="6"/>
      <c r="F27" s="6" t="s">
        <v>36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>
      <c r="A28" s="6"/>
      <c r="B28" s="6"/>
      <c r="C28" s="6"/>
      <c r="D28" s="6"/>
      <c r="E28" s="6"/>
      <c r="F28" s="6" t="s">
        <v>36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>
      <c r="A31" s="6"/>
    </row>
  </sheetData>
  <sheetProtection password="E71E" sheet="1" objects="1" scenarios="1"/>
  <conditionalFormatting sqref="B12:Q12">
    <cfRule type="colorScale" priority="3">
      <colorScale>
        <cfvo type="min" val="0"/>
        <cfvo type="percentile" val="50"/>
        <cfvo type="max" val="0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2021-05-13T13:22:05Z</dcterms:modified>
  <cp:contentStatus/>
</cp:coreProperties>
</file>