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09"/>
  <workbookPr defaultThemeVersion="166925"/>
  <mc:AlternateContent xmlns:mc="http://schemas.openxmlformats.org/markup-compatibility/2006">
    <mc:Choice Requires="x15">
      <x15ac:absPath xmlns:x15ac="http://schemas.microsoft.com/office/spreadsheetml/2010/11/ac" url="https://mcgill-my.sharepoint.com/personal/zoe_schmilovich_mail_mcgill_ca/Documents/Human Genetics/CNTN5/Update/Meta-analysis/Manuscript/"/>
    </mc:Choice>
  </mc:AlternateContent>
  <xr:revisionPtr revIDLastSave="1943" documentId="8_{2C153F45-073A-B443-BEFC-EE540FC7969D}" xr6:coauthVersionLast="47" xr6:coauthVersionMax="47" xr10:uidLastSave="{A238BAB1-74C0-2D4F-9C4C-18F0A0DC7F86}"/>
  <bookViews>
    <workbookView xWindow="0" yWindow="500" windowWidth="28800" windowHeight="16100" xr2:uid="{AE14FB7D-BE2C-F04A-989E-E96EDFF355AE}"/>
  </bookViews>
  <sheets>
    <sheet name="Table 1-Carriers" sheetId="1" r:id="rId1"/>
    <sheet name="Table 2- Description of CNVs" sheetId="6" r:id="rId2"/>
    <sheet name="Table 3- Transmission" sheetId="5" r:id="rId3"/>
    <sheet name="Table 4-Statistical analyses" sheetId="3" r:id="rId4"/>
    <sheet name="Table 5-DECIPHER carriers" sheetId="4" r:id="rId5"/>
  </sheets>
  <definedNames>
    <definedName name="_xlnm._FilterDatabase" localSheetId="1" hidden="1">'Table 2- Description of CNVs'!$A$1:$K$104</definedName>
    <definedName name="_xlnm._FilterDatabase" localSheetId="4" hidden="1">'Table 5-DECIPHER carriers'!$A$2:$G$2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33" i="3" l="1"/>
  <c r="H29" i="3"/>
  <c r="B29" i="3"/>
  <c r="N25" i="3"/>
  <c r="H25" i="3"/>
  <c r="B25" i="3"/>
  <c r="D23" i="1"/>
  <c r="J16" i="1"/>
  <c r="M26" i="1" l="1"/>
  <c r="M10" i="1"/>
  <c r="O39" i="3" l="1"/>
  <c r="I39" i="3"/>
  <c r="O32" i="3"/>
  <c r="I32" i="3"/>
  <c r="C32" i="3"/>
  <c r="N29" i="3"/>
  <c r="I25" i="3"/>
  <c r="O24" i="3"/>
  <c r="H24" i="3"/>
  <c r="I24" i="3" s="1"/>
  <c r="B24" i="3"/>
  <c r="C24" i="3"/>
  <c r="I47" i="3"/>
  <c r="O47" i="3"/>
  <c r="O43" i="3"/>
  <c r="I43" i="3"/>
  <c r="O33" i="3"/>
  <c r="I33" i="3"/>
  <c r="C33" i="3"/>
  <c r="O29" i="3" l="1"/>
  <c r="I29" i="3"/>
  <c r="H10" i="1"/>
  <c r="L7" i="1" l="1"/>
  <c r="N10" i="3"/>
  <c r="N9" i="3"/>
  <c r="O9" i="3" s="1"/>
  <c r="H10" i="3"/>
  <c r="H9" i="3"/>
  <c r="I9" i="3" s="1"/>
  <c r="B10" i="3"/>
  <c r="B9" i="3"/>
  <c r="C9" i="3" s="1"/>
  <c r="O17" i="3"/>
  <c r="O13" i="3"/>
  <c r="I17" i="3"/>
  <c r="I13" i="3"/>
  <c r="C17" i="3"/>
  <c r="C13" i="3"/>
  <c r="L15" i="1"/>
  <c r="M15" i="1" s="1"/>
  <c r="L20" i="1"/>
  <c r="L19" i="1"/>
  <c r="M19" i="1" s="1"/>
  <c r="L18" i="1"/>
  <c r="M18" i="1" s="1"/>
  <c r="L27" i="1"/>
  <c r="L28" i="1" s="1"/>
  <c r="M28" i="1" s="1"/>
  <c r="L24" i="1"/>
  <c r="M24" i="1"/>
  <c r="M23" i="1"/>
  <c r="L23" i="1"/>
  <c r="L31" i="1"/>
  <c r="L32" i="1" s="1"/>
  <c r="O32" i="1"/>
  <c r="N32" i="1"/>
  <c r="O26" i="1"/>
  <c r="N26" i="1"/>
  <c r="K26" i="1"/>
  <c r="J26" i="1"/>
  <c r="O21" i="1"/>
  <c r="N21" i="1"/>
  <c r="K21" i="1"/>
  <c r="J21" i="1"/>
  <c r="L14" i="1"/>
  <c r="M14" i="1" s="1"/>
  <c r="L13" i="1"/>
  <c r="M13" i="1" s="1"/>
  <c r="O16" i="1"/>
  <c r="N16" i="1"/>
  <c r="K16" i="1"/>
  <c r="H14" i="1"/>
  <c r="H15" i="1"/>
  <c r="I15" i="1" s="1"/>
  <c r="H18" i="1"/>
  <c r="H19" i="1"/>
  <c r="I19" i="1" s="1"/>
  <c r="H20" i="1"/>
  <c r="I20" i="1" s="1"/>
  <c r="H23" i="1"/>
  <c r="H24" i="1"/>
  <c r="I24" i="1" s="1"/>
  <c r="H25" i="1"/>
  <c r="I25" i="1" s="1"/>
  <c r="H27" i="1"/>
  <c r="I27" i="1" s="1"/>
  <c r="H28" i="1"/>
  <c r="I28" i="1" s="1"/>
  <c r="H31" i="1"/>
  <c r="H32" i="1" s="1"/>
  <c r="H13" i="1"/>
  <c r="I13" i="1" s="1"/>
  <c r="F18" i="1"/>
  <c r="G18" i="1"/>
  <c r="F19" i="1"/>
  <c r="G19" i="1"/>
  <c r="F20" i="1"/>
  <c r="G20" i="1"/>
  <c r="F23" i="1"/>
  <c r="G23" i="1"/>
  <c r="O25" i="3" s="1"/>
  <c r="F24" i="1"/>
  <c r="G24" i="1"/>
  <c r="F25" i="1"/>
  <c r="G25" i="1"/>
  <c r="F27" i="1"/>
  <c r="G27" i="1"/>
  <c r="F28" i="1"/>
  <c r="G28" i="1"/>
  <c r="F31" i="1"/>
  <c r="G31" i="1"/>
  <c r="G32" i="1" s="1"/>
  <c r="F14" i="1"/>
  <c r="G14" i="1"/>
  <c r="F15" i="1"/>
  <c r="G15" i="1"/>
  <c r="G13" i="1"/>
  <c r="F13" i="1"/>
  <c r="D13" i="1" s="1"/>
  <c r="O10" i="1"/>
  <c r="N10" i="1"/>
  <c r="K10" i="1"/>
  <c r="J10" i="1"/>
  <c r="G7" i="1"/>
  <c r="G8" i="1"/>
  <c r="G9" i="1"/>
  <c r="G6" i="1"/>
  <c r="G5" i="1"/>
  <c r="F9" i="1"/>
  <c r="F8" i="1"/>
  <c r="F7" i="1"/>
  <c r="F6" i="1"/>
  <c r="D6" i="1" s="1"/>
  <c r="E6" i="1" s="1"/>
  <c r="F5" i="1"/>
  <c r="H9" i="1"/>
  <c r="I9" i="1" s="1"/>
  <c r="L6" i="1"/>
  <c r="M6" i="1"/>
  <c r="M7" i="1"/>
  <c r="L5" i="1"/>
  <c r="M5" i="1" s="1"/>
  <c r="H7" i="1"/>
  <c r="I7" i="1" s="1"/>
  <c r="H8" i="1"/>
  <c r="I8" i="1" s="1"/>
  <c r="H6" i="1"/>
  <c r="I6" i="1" s="1"/>
  <c r="H5" i="1"/>
  <c r="I5" i="1" s="1"/>
  <c r="C21" i="1"/>
  <c r="C16" i="1"/>
  <c r="I14" i="3" s="1"/>
  <c r="C32" i="1"/>
  <c r="C26" i="1"/>
  <c r="C10" i="1"/>
  <c r="I28" i="3" l="1"/>
  <c r="O28" i="3"/>
  <c r="I23" i="1"/>
  <c r="C29" i="3"/>
  <c r="I10" i="3"/>
  <c r="O10" i="3"/>
  <c r="C10" i="3"/>
  <c r="L16" i="1"/>
  <c r="M16" i="1" s="1"/>
  <c r="O14" i="3"/>
  <c r="L21" i="1"/>
  <c r="M21" i="1" s="1"/>
  <c r="C14" i="3"/>
  <c r="I18" i="3"/>
  <c r="C18" i="3"/>
  <c r="O18" i="3"/>
  <c r="M20" i="1"/>
  <c r="E13" i="1"/>
  <c r="F16" i="1"/>
  <c r="D16" i="1" s="1"/>
  <c r="E16" i="1" s="1"/>
  <c r="M32" i="1"/>
  <c r="G10" i="1"/>
  <c r="G16" i="1"/>
  <c r="D7" i="1"/>
  <c r="E7" i="1" s="1"/>
  <c r="M31" i="1"/>
  <c r="D5" i="1"/>
  <c r="E5" i="1" s="1"/>
  <c r="D9" i="1"/>
  <c r="E9" i="1" s="1"/>
  <c r="D8" i="1"/>
  <c r="E8" i="1" s="1"/>
  <c r="L26" i="1"/>
  <c r="I10" i="1"/>
  <c r="L10" i="1"/>
  <c r="F10" i="1"/>
  <c r="I32" i="1"/>
  <c r="M27" i="1"/>
  <c r="D28" i="1"/>
  <c r="E28" i="1" s="1"/>
  <c r="G21" i="1"/>
  <c r="H16" i="1"/>
  <c r="I16" i="1" s="1"/>
  <c r="D15" i="1"/>
  <c r="E15" i="1" s="1"/>
  <c r="I31" i="1"/>
  <c r="H21" i="1"/>
  <c r="I21" i="1" s="1"/>
  <c r="F26" i="1"/>
  <c r="D19" i="1"/>
  <c r="E19" i="1" s="1"/>
  <c r="D24" i="1"/>
  <c r="E24" i="1" s="1"/>
  <c r="D20" i="1"/>
  <c r="E20" i="1" s="1"/>
  <c r="D18" i="1"/>
  <c r="H26" i="1"/>
  <c r="I26" i="1" s="1"/>
  <c r="D31" i="1"/>
  <c r="D14" i="1"/>
  <c r="E14" i="1" s="1"/>
  <c r="G26" i="1"/>
  <c r="F32" i="1"/>
  <c r="I18" i="1"/>
  <c r="D27" i="1"/>
  <c r="E27" i="1" s="1"/>
  <c r="F21" i="1"/>
  <c r="I14" i="1"/>
  <c r="D25" i="1"/>
  <c r="E23" i="1" l="1"/>
  <c r="C25" i="3"/>
  <c r="D10" i="1"/>
  <c r="E10" i="1" s="1"/>
  <c r="E18" i="1"/>
  <c r="D21" i="1"/>
  <c r="E21" i="1" s="1"/>
  <c r="E31" i="1"/>
  <c r="D32" i="1"/>
  <c r="E32" i="1" s="1"/>
  <c r="E25" i="1"/>
  <c r="D26" i="1"/>
  <c r="E26" i="1" s="1"/>
</calcChain>
</file>

<file path=xl/sharedStrings.xml><?xml version="1.0" encoding="utf-8"?>
<sst xmlns="http://schemas.openxmlformats.org/spreadsheetml/2006/main" count="812" uniqueCount="202">
  <si>
    <t>Cohort</t>
  </si>
  <si>
    <t>Total samples</t>
  </si>
  <si>
    <t>DEL</t>
  </si>
  <si>
    <t>DUP</t>
  </si>
  <si>
    <t>All CNTN5 CNVs (Exonic and Intronic)</t>
  </si>
  <si>
    <t>Exonic</t>
  </si>
  <si>
    <t>Intronic</t>
  </si>
  <si>
    <t>DEL and DUP (%)</t>
  </si>
  <si>
    <t>Probands with ASD</t>
  </si>
  <si>
    <t>Simons Simplex Collection (SSC)</t>
  </si>
  <si>
    <t>MSSNG</t>
  </si>
  <si>
    <t>SPARK</t>
  </si>
  <si>
    <t>Brain &amp; Body Genetic Resource Exchange (BBGRE)</t>
  </si>
  <si>
    <t>Total cases with ASD</t>
  </si>
  <si>
    <t>Cases</t>
  </si>
  <si>
    <t>Controls</t>
  </si>
  <si>
    <t>Unaffected parents of probands with ASD</t>
  </si>
  <si>
    <t>Unaffected siblings of probands with ASD</t>
  </si>
  <si>
    <t>Unselected individuals from the general population</t>
  </si>
  <si>
    <t>Generation Scotland (GS)</t>
  </si>
  <si>
    <t>IMAGEN</t>
  </si>
  <si>
    <t>Mercati et al. (2017)</t>
  </si>
  <si>
    <t>UK Biobank</t>
  </si>
  <si>
    <t>Centre Hospialier Universitaire Sainte-Justine (CHU-SJ)</t>
  </si>
  <si>
    <t>Clinical pediatric cohort</t>
  </si>
  <si>
    <t>Individuals with suspected NDDs</t>
  </si>
  <si>
    <t xml:space="preserve">Total unaffected siblings </t>
  </si>
  <si>
    <t>Total unaffected parents</t>
  </si>
  <si>
    <t>Total individuals with suspected NDDs</t>
  </si>
  <si>
    <r>
      <t>Total unselected general population controls (</t>
    </r>
    <r>
      <rPr>
        <b/>
        <i/>
        <sz val="12"/>
        <color theme="1"/>
        <rFont val="Calibri"/>
        <family val="2"/>
        <scheme val="minor"/>
      </rPr>
      <t>Replication</t>
    </r>
    <r>
      <rPr>
        <i/>
        <sz val="12"/>
        <color theme="1"/>
        <rFont val="Calibri"/>
        <family val="2"/>
        <scheme val="minor"/>
      </rPr>
      <t>)</t>
    </r>
  </si>
  <si>
    <r>
      <t xml:space="preserve">Identifying </t>
    </r>
    <r>
      <rPr>
        <b/>
        <i/>
        <sz val="12"/>
        <color theme="1"/>
        <rFont val="Calibri"/>
        <family val="2"/>
        <scheme val="minor"/>
      </rPr>
      <t xml:space="preserve">CNTN5 </t>
    </r>
    <r>
      <rPr>
        <b/>
        <sz val="12"/>
        <color theme="1"/>
        <rFont val="Calibri"/>
        <family val="2"/>
        <scheme val="minor"/>
      </rPr>
      <t>CNV carriers across cohorts included in the study</t>
    </r>
  </si>
  <si>
    <r>
      <t xml:space="preserve">Determining whether </t>
    </r>
    <r>
      <rPr>
        <b/>
        <i/>
        <sz val="12"/>
        <color theme="1"/>
        <rFont val="Calibri"/>
        <family val="2"/>
        <scheme val="minor"/>
      </rPr>
      <t xml:space="preserve">CNTN5 </t>
    </r>
    <r>
      <rPr>
        <b/>
        <sz val="12"/>
        <color theme="1"/>
        <rFont val="Calibri"/>
        <family val="2"/>
        <scheme val="minor"/>
      </rPr>
      <t>CNVs are associated with ASD risk</t>
    </r>
  </si>
  <si>
    <t>Cases with ASD</t>
  </si>
  <si>
    <t>Carrier</t>
  </si>
  <si>
    <t>All CNVs (DEL and DUP)</t>
  </si>
  <si>
    <t>p-value</t>
  </si>
  <si>
    <t>OR</t>
  </si>
  <si>
    <t>95% CI</t>
  </si>
  <si>
    <t xml:space="preserve">Cases with ASD </t>
  </si>
  <si>
    <t xml:space="preserve">Unaffected siblings  </t>
  </si>
  <si>
    <r>
      <t xml:space="preserve">All CNVs </t>
    </r>
    <r>
      <rPr>
        <sz val="12"/>
        <color theme="1"/>
        <rFont val="Calibri"/>
        <family val="2"/>
        <scheme val="minor"/>
      </rPr>
      <t>(Exonic and Intronic)</t>
    </r>
  </si>
  <si>
    <t>SPARK*</t>
  </si>
  <si>
    <t>Mercati et al. (2017)**</t>
  </si>
  <si>
    <t xml:space="preserve">NOTE: fathers (n = 48) and mothers (n = 101) with ASD excluded from analyses. Maternal (n = 58) and paternal (n = 4) half-siblings excluded from analyses. </t>
  </si>
  <si>
    <t xml:space="preserve">All probands with ASD reflect children from unaffected parents </t>
  </si>
  <si>
    <t>Unaffected siblings of probands with ASD also come from unaffected parents</t>
  </si>
  <si>
    <t>LL</t>
  </si>
  <si>
    <t>UL</t>
  </si>
  <si>
    <t xml:space="preserve">95% CI </t>
  </si>
  <si>
    <r>
      <rPr>
        <i/>
        <sz val="12"/>
        <color theme="1"/>
        <rFont val="Calibri"/>
        <family val="2"/>
        <scheme val="minor"/>
      </rPr>
      <t xml:space="preserve">NOTE: </t>
    </r>
    <r>
      <rPr>
        <sz val="12"/>
        <color theme="1"/>
        <rFont val="Calibri"/>
        <family val="2"/>
        <scheme val="minor"/>
      </rPr>
      <t>cases with ASD from Mercati and BBGRE are excluded. Only individuals from family-based cohorts (SSC, SPARK, MSSNG) are included</t>
    </r>
  </si>
  <si>
    <t>General population</t>
  </si>
  <si>
    <r>
      <t>Total unselected general population controls (</t>
    </r>
    <r>
      <rPr>
        <b/>
        <i/>
        <sz val="12"/>
        <color theme="1"/>
        <rFont val="Calibri"/>
        <family val="2"/>
        <scheme val="minor"/>
      </rPr>
      <t>Discovery</t>
    </r>
    <r>
      <rPr>
        <i/>
        <sz val="12"/>
        <color theme="1"/>
        <rFont val="Calibri"/>
        <family val="2"/>
        <scheme val="minor"/>
      </rPr>
      <t>)***</t>
    </r>
  </si>
  <si>
    <t>***Intronic CNVs available only for Generation Scotland and IMAGEN cohorts. Mercati et al. excluded from intronic prevalence calculation</t>
  </si>
  <si>
    <t>DISCOVERY</t>
  </si>
  <si>
    <t xml:space="preserve">REPLICATION </t>
  </si>
  <si>
    <t>Fisher's exact test of enrichment for CNTN5 CNVs between cases with ASD vs. unselected individuals from the general population (UK Biobank)</t>
  </si>
  <si>
    <r>
      <t xml:space="preserve">Intronic - </t>
    </r>
    <r>
      <rPr>
        <i/>
        <sz val="12"/>
        <color theme="1"/>
        <rFont val="Calibri"/>
        <family val="2"/>
        <scheme val="minor"/>
      </rPr>
      <t>Mercati cohort excluded because no intronic CNV information available</t>
    </r>
  </si>
  <si>
    <r>
      <t xml:space="preserve">All CNVs </t>
    </r>
    <r>
      <rPr>
        <sz val="12"/>
        <color theme="1"/>
        <rFont val="Calibri"/>
        <family val="2"/>
        <scheme val="minor"/>
      </rPr>
      <t>(Exonic and Intronic)</t>
    </r>
    <r>
      <rPr>
        <b/>
        <sz val="12"/>
        <color theme="1"/>
        <rFont val="Calibri"/>
        <family val="2"/>
        <scheme val="minor"/>
      </rPr>
      <t xml:space="preserve"> - </t>
    </r>
    <r>
      <rPr>
        <i/>
        <sz val="12"/>
        <color theme="1"/>
        <rFont val="Calibri"/>
        <family val="2"/>
        <scheme val="minor"/>
      </rPr>
      <t>Mercati and BBGRE cohorts excluded from cases and controls because no intronic CNV information available</t>
    </r>
  </si>
  <si>
    <t>Inf</t>
  </si>
  <si>
    <r>
      <rPr>
        <b/>
        <sz val="12"/>
        <color theme="1"/>
        <rFont val="Calibri"/>
        <family val="2"/>
        <scheme val="minor"/>
      </rPr>
      <t>All CNVs</t>
    </r>
    <r>
      <rPr>
        <sz val="12"/>
        <color theme="1"/>
        <rFont val="Calibri"/>
        <family val="2"/>
        <scheme val="minor"/>
      </rPr>
      <t xml:space="preserve"> (Exonic and Intronic) -  </t>
    </r>
    <r>
      <rPr>
        <i/>
        <sz val="12"/>
        <color theme="1"/>
        <rFont val="Calibri"/>
        <family val="2"/>
        <scheme val="minor"/>
      </rPr>
      <t>Mercati and BBGRE cohorts excluded from cases because no intronic CNV information available</t>
    </r>
  </si>
  <si>
    <t>Probands with ASD vs. their unaffected siblings</t>
  </si>
  <si>
    <t>Probands with ASD vs. unselected individuals from the general population</t>
  </si>
  <si>
    <r>
      <t xml:space="preserve">Fisher's exact test of enrichment for </t>
    </r>
    <r>
      <rPr>
        <i/>
        <sz val="12"/>
        <color theme="1"/>
        <rFont val="Calibri"/>
        <family val="2"/>
        <scheme val="minor"/>
      </rPr>
      <t xml:space="preserve">CNTN5 </t>
    </r>
    <r>
      <rPr>
        <sz val="12"/>
        <color theme="1"/>
        <rFont val="Calibri"/>
        <family val="2"/>
        <scheme val="minor"/>
      </rPr>
      <t xml:space="preserve">CNVs between cases with ASD vs. unselected individuals from the general population </t>
    </r>
  </si>
  <si>
    <r>
      <t xml:space="preserve">Generalized linear-mixed effects model of the association between </t>
    </r>
    <r>
      <rPr>
        <i/>
        <sz val="12"/>
        <color theme="1"/>
        <rFont val="Calibri"/>
        <family val="2"/>
        <scheme val="minor"/>
      </rPr>
      <t xml:space="preserve">CNTN5 </t>
    </r>
    <r>
      <rPr>
        <sz val="12"/>
        <color theme="1"/>
        <rFont val="Calibri"/>
        <family val="2"/>
        <scheme val="minor"/>
      </rPr>
      <t xml:space="preserve">CNVs and ASD risk in probands with ASD vs. their unaffected siblings </t>
    </r>
  </si>
  <si>
    <t>Cases with NDDs</t>
  </si>
  <si>
    <t>No intronic CNVs identified in CHU-SJ cohort</t>
  </si>
  <si>
    <r>
      <rPr>
        <sz val="12"/>
        <color theme="1"/>
        <rFont val="Calibri"/>
        <family val="2"/>
        <scheme val="minor"/>
      </rPr>
      <t xml:space="preserve">Fisher's exact test of enrichment for </t>
    </r>
    <r>
      <rPr>
        <i/>
        <sz val="12"/>
        <color theme="1"/>
        <rFont val="Calibri"/>
        <family val="2"/>
        <scheme val="minor"/>
      </rPr>
      <t xml:space="preserve">CNTN5 </t>
    </r>
    <r>
      <rPr>
        <sz val="12"/>
        <color theme="1"/>
        <rFont val="Calibri"/>
        <family val="2"/>
        <scheme val="minor"/>
      </rPr>
      <t>CNVs between cases with ASD vs. individuals with suspected NDDs from the CHU-SJ clinical cohort</t>
    </r>
  </si>
  <si>
    <t>DECIPHER Patient</t>
  </si>
  <si>
    <t>Sex</t>
  </si>
  <si>
    <t>Location</t>
  </si>
  <si>
    <t>Size</t>
  </si>
  <si>
    <t>Inheritance / Genotype</t>
  </si>
  <si>
    <t>Pathogenicity / Contribution</t>
  </si>
  <si>
    <t>Phenotype(s)</t>
  </si>
  <si>
    <t>46XX</t>
  </si>
  <si>
    <t>11:94103831-105588056</t>
  </si>
  <si>
    <t>11.48 Mb</t>
  </si>
  <si>
    <t>De novo</t>
  </si>
  <si>
    <t>Duplication</t>
  </si>
  <si>
    <t>Heterozygous</t>
  </si>
  <si>
    <t>Unknown</t>
  </si>
  <si>
    <t>11:92254068-106746797</t>
  </si>
  <si>
    <t>14.49 Mb</t>
  </si>
  <si>
    <t>Bifid nasal tip, Blepharophimosis, Brachycephaly, Intellectual disability, Microcephaly, Pectus excavatum, Short philtrum, Synophrys, Thick lower lip vermilion, Thick upper lip vermilion, Wide nasal bridge</t>
  </si>
  <si>
    <t>46XY</t>
  </si>
  <si>
    <t>11:96650436-99662350</t>
  </si>
  <si>
    <t>3.01 Mb</t>
  </si>
  <si>
    <t>Inherited from parent with similar phenotype to child</t>
  </si>
  <si>
    <t>Deletion</t>
  </si>
  <si>
    <t>11:84405018-103141743</t>
  </si>
  <si>
    <t>18.74 Mb</t>
  </si>
  <si>
    <t>Midface retrusion</t>
  </si>
  <si>
    <t>11:96173948-100333707</t>
  </si>
  <si>
    <t>4.16 Mb</t>
  </si>
  <si>
    <t>Inherited from normal parent</t>
  </si>
  <si>
    <t>11:92765018-106662479</t>
  </si>
  <si>
    <t>13.90 Mb</t>
  </si>
  <si>
    <t>Abnormality of the face</t>
  </si>
  <si>
    <t>11:93126799-102772798</t>
  </si>
  <si>
    <t>9.65 Mb</t>
  </si>
  <si>
    <t>11:99025912-99074611</t>
  </si>
  <si>
    <t>48.70 kb</t>
  </si>
  <si>
    <t>11:93129498-106959524</t>
  </si>
  <si>
    <t>13.83 Mb</t>
  </si>
  <si>
    <t>11:96175999-99111112</t>
  </si>
  <si>
    <t>2.94 Mb</t>
  </si>
  <si>
    <t>11:92903932-106177495</t>
  </si>
  <si>
    <t>13.27 Mb</t>
  </si>
  <si>
    <t>11:98652335-100268421</t>
  </si>
  <si>
    <t>1.62 Mb</t>
  </si>
  <si>
    <t>11:99032916-99074552</t>
  </si>
  <si>
    <t>41.64 kb</t>
  </si>
  <si>
    <t>Paternally inherited</t>
  </si>
  <si>
    <t>11:90338659-100793328</t>
  </si>
  <si>
    <t>10.45 Mb</t>
  </si>
  <si>
    <t>Global developmental delay</t>
  </si>
  <si>
    <t>11:89604352-113918790</t>
  </si>
  <si>
    <t>24.31 Mb</t>
  </si>
  <si>
    <t>Iris coloboma</t>
  </si>
  <si>
    <t>11:212739-134267121</t>
  </si>
  <si>
    <t>134.05 Mb</t>
  </si>
  <si>
    <t>De novo, mosaic</t>
  </si>
  <si>
    <t>Pathogenic</t>
  </si>
  <si>
    <t>Abnormality of the foot, Abnormality of the hand</t>
  </si>
  <si>
    <t>11:89998247-102803094</t>
  </si>
  <si>
    <t>12.80 Mb</t>
  </si>
  <si>
    <t>Likely pathogenic</t>
  </si>
  <si>
    <t>Blue sclerae, Cleft palate, Downslanted palpebral fissures, Ectropion of lower eyelids, Fine hair, Hearing abnormality, Hypoplasia of dental enamel, Soft skin</t>
  </si>
  <si>
    <t>11:61479322-134944006</t>
  </si>
  <si>
    <t>73.46 Mb</t>
  </si>
  <si>
    <t>Uncertain</t>
  </si>
  <si>
    <t>11:96174148-103429879</t>
  </si>
  <si>
    <t>7.26 Mb</t>
  </si>
  <si>
    <t>Delayed gross motor development, Mild expressive language delay, Mild receptive language delay</t>
  </si>
  <si>
    <t>11:98647011-100315873</t>
  </si>
  <si>
    <t>1.67 Mb</t>
  </si>
  <si>
    <t>11:91443021-99432021</t>
  </si>
  <si>
    <t>7.99 Mb</t>
  </si>
  <si>
    <t>Maternally inherited</t>
  </si>
  <si>
    <t>11:95675329-103270554</t>
  </si>
  <si>
    <t>7.60 Mb</t>
  </si>
  <si>
    <t>Full</t>
  </si>
  <si>
    <t>11:98125610-99585207</t>
  </si>
  <si>
    <t>1.46 Mb</t>
  </si>
  <si>
    <t>11:85511195-109605795</t>
  </si>
  <si>
    <t>24.09 Mb</t>
  </si>
  <si>
    <t>Thickened nuchal skin fold</t>
  </si>
  <si>
    <t>11:99479688-100155296</t>
  </si>
  <si>
    <t>675.61 kb</t>
  </si>
  <si>
    <t>11:97494790-121794790</t>
  </si>
  <si>
    <t>24.30 Mb</t>
  </si>
  <si>
    <t>Abnormality of the elbow, Coarse facial features, Convex nasal ridge, Deep palmar crease, Delayed speech and language development, Depressed nasal tip, Everted lower lip vermilion, Hyperextensibility of the finger joints, Hypertelorism, Hypertonia, Hypoplasia of the maxilla, Hypoplastic philtrum, Intellectual disability, Kyphosis, Large hands, Macrotia, Mandibular prognathia, Microcephaly, Muscle fiber atrophy, Prematurely aged appearance, Proportionate short stature, Proptosis, Protruding ear, Ptosis, Scoliosis, Short philtrum, Small face, Spina bifida occulta, Upslanted palpebral fissure, Wide mouth</t>
  </si>
  <si>
    <t>11:92860352-102994790</t>
  </si>
  <si>
    <t>10.13 Mb</t>
  </si>
  <si>
    <t>Elbow flexion contracture, Gait disturbance, Hyperextensibility at wrists, Hyperextensibility of the finger joints, Increased laxity of ankles, Knee flexion contracture, Limb undergrowth, Limitation of knee mobility, Limited hip movement, Limited shoulder movement, Metaphyseal dysplasia, Spondyloepiphyseal dysplasia</t>
  </si>
  <si>
    <t>11:92860352-110494790</t>
  </si>
  <si>
    <t>17.63 Mb</t>
  </si>
  <si>
    <t>Abnormality of prenatal development or birth, Caesarian section, Cerebellar cyst, Delayed speech and language development, Hydrocephalus, Hydronephrosis, Hypertelorism, Hypoplasia of the corpus callosum, Low-set ears, Muscular hypotonia, Proportionate short stature, Single transverse palmar crease, Talipes equinovarus</t>
  </si>
  <si>
    <t>11:98652335-100307689</t>
  </si>
  <si>
    <t>1.66 Mb</t>
  </si>
  <si>
    <r>
      <t xml:space="preserve">Abnormality of the labia, Bifid uvula, Hydrocephalus, Hypoplasia of the corpus callosum, </t>
    </r>
    <r>
      <rPr>
        <b/>
        <sz val="11"/>
        <color theme="1"/>
        <rFont val="Calibri"/>
        <family val="2"/>
      </rPr>
      <t>Intellectual disability</t>
    </r>
    <r>
      <rPr>
        <sz val="11"/>
        <color theme="1"/>
        <rFont val="Calibri"/>
        <family val="2"/>
      </rPr>
      <t>, Muscular hypotonia, Preauricular pit, Pulmonic stenosis, Seizures, Ventricular septal defect</t>
    </r>
  </si>
  <si>
    <r>
      <rPr>
        <b/>
        <sz val="11"/>
        <color theme="1"/>
        <rFont val="Calibri"/>
        <family val="2"/>
      </rPr>
      <t>Autism</t>
    </r>
    <r>
      <rPr>
        <sz val="11"/>
        <color theme="1"/>
        <rFont val="Calibri"/>
        <family val="2"/>
      </rPr>
      <t>,</t>
    </r>
    <r>
      <rPr>
        <b/>
        <sz val="11"/>
        <color theme="1"/>
        <rFont val="Calibri"/>
        <family val="2"/>
      </rPr>
      <t xml:space="preserve"> Intellectual disability</t>
    </r>
    <r>
      <rPr>
        <sz val="11"/>
        <color theme="1"/>
        <rFont val="Calibri"/>
        <family val="2"/>
      </rPr>
      <t>, Interictal epileptiform activity, Strabismus</t>
    </r>
  </si>
  <si>
    <r>
      <t xml:space="preserve">Delayed speech and language development, Epicanthus, Feeding difficulties in infancy, </t>
    </r>
    <r>
      <rPr>
        <b/>
        <sz val="11"/>
        <color theme="1"/>
        <rFont val="Calibri"/>
        <family val="2"/>
      </rPr>
      <t>Intellectual disability,</t>
    </r>
    <r>
      <rPr>
        <sz val="11"/>
        <color theme="1"/>
        <rFont val="Calibri"/>
        <family val="2"/>
      </rPr>
      <t xml:space="preserve"> Joint laxity, Muscular hypotonia</t>
    </r>
  </si>
  <si>
    <r>
      <t xml:space="preserve">Abnormality of the chin, Hydrocephalus, </t>
    </r>
    <r>
      <rPr>
        <b/>
        <sz val="11"/>
        <color theme="1"/>
        <rFont val="Calibri"/>
        <family val="2"/>
      </rPr>
      <t>Intellectual disability</t>
    </r>
  </si>
  <si>
    <r>
      <t xml:space="preserve">Deeply set eye, </t>
    </r>
    <r>
      <rPr>
        <b/>
        <sz val="11"/>
        <color theme="1"/>
        <rFont val="Calibri"/>
        <family val="2"/>
      </rPr>
      <t>Intellectual disability</t>
    </r>
    <r>
      <rPr>
        <sz val="11"/>
        <color theme="1"/>
        <rFont val="Calibri"/>
        <family val="2"/>
      </rPr>
      <t>, Macrocephaly, Short stature</t>
    </r>
  </si>
  <si>
    <r>
      <t xml:space="preserve">Cerebral hemorrhage, Coarse facial features, Hydrocephalus, Hypermetropia, </t>
    </r>
    <r>
      <rPr>
        <b/>
        <sz val="11"/>
        <color theme="1"/>
        <rFont val="Calibri"/>
        <family val="2"/>
      </rPr>
      <t>Intellectual disability</t>
    </r>
    <r>
      <rPr>
        <sz val="11"/>
        <color theme="1"/>
        <rFont val="Calibri"/>
        <family val="2"/>
      </rPr>
      <t>, Macrocephaly, Macroglossia, Protruding tongue, Seizures, Wide mouth</t>
    </r>
  </si>
  <si>
    <r>
      <rPr>
        <b/>
        <sz val="11"/>
        <color theme="1"/>
        <rFont val="Calibri"/>
        <family val="2"/>
      </rPr>
      <t>Autism</t>
    </r>
    <r>
      <rPr>
        <sz val="11"/>
        <color theme="1"/>
        <rFont val="Calibri"/>
        <family val="2"/>
      </rPr>
      <t xml:space="preserve">, </t>
    </r>
    <r>
      <rPr>
        <b/>
        <sz val="11"/>
        <color theme="1"/>
        <rFont val="Calibri"/>
        <family val="2"/>
      </rPr>
      <t>Global developmental delay</t>
    </r>
  </si>
  <si>
    <r>
      <t>Asthma, Delayed fine motor development, Delayed speech and language development, Epicanthus,</t>
    </r>
    <r>
      <rPr>
        <b/>
        <sz val="11"/>
        <color theme="1"/>
        <rFont val="Calibri"/>
        <family val="2"/>
      </rPr>
      <t xml:space="preserve"> Global developmental delay</t>
    </r>
    <r>
      <rPr>
        <sz val="11"/>
        <color theme="1"/>
        <rFont val="Calibri"/>
        <family val="2"/>
      </rPr>
      <t>, Hypertelorism, Long philtrum, Microtia, Thin upper lip vermilion</t>
    </r>
  </si>
  <si>
    <r>
      <t xml:space="preserve">Mild </t>
    </r>
    <r>
      <rPr>
        <b/>
        <sz val="11"/>
        <color theme="1"/>
        <rFont val="Calibri"/>
        <family val="2"/>
      </rPr>
      <t>global developmental delay</t>
    </r>
  </si>
  <si>
    <r>
      <t xml:space="preserve">Abnormality of the curvature of the vertebral column, Asymmetry of the thorax, Broad face, Broad nasal tip, Deeply set eye, Highly arched eyebrow, Hyperlordosis, Hypertelorism, Hypoplastic fifth toenail, Intellectual disability, borderline, Low-set ears, Metatarsus valgus, Pectus carinatum, Prominent forehead, Specific </t>
    </r>
    <r>
      <rPr>
        <b/>
        <sz val="11"/>
        <color theme="1"/>
        <rFont val="Calibri"/>
        <family val="2"/>
      </rPr>
      <t>learning disability</t>
    </r>
    <r>
      <rPr>
        <sz val="11"/>
        <color theme="1"/>
        <rFont val="Calibri"/>
        <family val="2"/>
      </rPr>
      <t>, Speech apraxia, Thin upper lip vermilion</t>
    </r>
  </si>
  <si>
    <r>
      <t>Delayed speech and language development, Mild</t>
    </r>
    <r>
      <rPr>
        <b/>
        <sz val="11"/>
        <color theme="1"/>
        <rFont val="Calibri"/>
        <family val="2"/>
      </rPr>
      <t xml:space="preserve"> global developmental delay</t>
    </r>
  </si>
  <si>
    <r>
      <t xml:space="preserve">Blue sclerae, Cleft palate, Downslanted palpebral fissures, </t>
    </r>
    <r>
      <rPr>
        <b/>
        <sz val="11"/>
        <color theme="1"/>
        <rFont val="Calibri"/>
        <family val="2"/>
      </rPr>
      <t>Intellectual disability</t>
    </r>
    <r>
      <rPr>
        <sz val="11"/>
        <color theme="1"/>
        <rFont val="Calibri"/>
        <family val="2"/>
      </rPr>
      <t>, mild, Sensorineural hearing impairment</t>
    </r>
  </si>
  <si>
    <r>
      <t xml:space="preserve">Delayed speech and language development, </t>
    </r>
    <r>
      <rPr>
        <b/>
        <sz val="11"/>
        <color theme="1"/>
        <rFont val="Calibri"/>
        <family val="2"/>
      </rPr>
      <t>Global developmental delay</t>
    </r>
  </si>
  <si>
    <r>
      <rPr>
        <b/>
        <sz val="11"/>
        <color theme="1"/>
        <rFont val="Calibri"/>
        <family val="2"/>
      </rPr>
      <t>Autism</t>
    </r>
    <r>
      <rPr>
        <sz val="11"/>
        <color theme="1"/>
        <rFont val="Calibri"/>
        <family val="2"/>
      </rPr>
      <t xml:space="preserve">, </t>
    </r>
    <r>
      <rPr>
        <b/>
        <sz val="11"/>
        <color theme="1"/>
        <rFont val="Calibri"/>
        <family val="2"/>
      </rPr>
      <t>Intellectual disability</t>
    </r>
  </si>
  <si>
    <r>
      <t xml:space="preserve">Accessed June 2020. A total of 30 </t>
    </r>
    <r>
      <rPr>
        <i/>
        <sz val="12"/>
        <color theme="1"/>
        <rFont val="Calibri"/>
        <family val="2"/>
      </rPr>
      <t xml:space="preserve">CNTN5 </t>
    </r>
    <r>
      <rPr>
        <sz val="12"/>
        <color theme="1"/>
        <rFont val="Calibri"/>
        <family val="2"/>
      </rPr>
      <t xml:space="preserve">CNV (deletions or duplications) are listed among 36,530 patients (0.082%) in the DECIPHER database (decipher.sanger.ac.uk). The phenotype for </t>
    </r>
    <r>
      <rPr>
        <sz val="12"/>
        <rFont val="Calibri"/>
        <family val="2"/>
      </rPr>
      <t>autism</t>
    </r>
    <r>
      <rPr>
        <sz val="12"/>
        <color theme="1"/>
        <rFont val="Calibri"/>
        <family val="2"/>
      </rPr>
      <t xml:space="preserve"> is indicated 3 times in </t>
    </r>
    <r>
      <rPr>
        <i/>
        <sz val="12"/>
        <color theme="1"/>
        <rFont val="Calibri"/>
        <family val="2"/>
      </rPr>
      <t xml:space="preserve">CNTN5 </t>
    </r>
    <r>
      <rPr>
        <sz val="12"/>
        <color theme="1"/>
        <rFont val="Calibri"/>
        <family val="2"/>
      </rPr>
      <t xml:space="preserve">CNV carriers (10%). </t>
    </r>
  </si>
  <si>
    <t>Proband with ASD</t>
  </si>
  <si>
    <t>Unaffected Mother</t>
  </si>
  <si>
    <t>Unaffected Father</t>
  </si>
  <si>
    <t>Unaffected Sibling</t>
  </si>
  <si>
    <t>SSC</t>
  </si>
  <si>
    <t>Role</t>
  </si>
  <si>
    <t>De_novo</t>
  </si>
  <si>
    <t>Inherited</t>
  </si>
  <si>
    <t>No transmission to child</t>
  </si>
  <si>
    <t>Paternal transmission to child</t>
  </si>
  <si>
    <t>Maternal transmission to child</t>
  </si>
  <si>
    <t>Transmission</t>
  </si>
  <si>
    <t>CHR</t>
  </si>
  <si>
    <t>START</t>
  </si>
  <si>
    <t>STOP</t>
  </si>
  <si>
    <t>ASD</t>
  </si>
  <si>
    <t>role</t>
  </si>
  <si>
    <t>transmission</t>
  </si>
  <si>
    <t>chr11</t>
  </si>
  <si>
    <t>NA</t>
  </si>
  <si>
    <t>G-Scot</t>
  </si>
  <si>
    <t>BBGRE</t>
  </si>
  <si>
    <t>Mercati</t>
  </si>
  <si>
    <t>Sibling</t>
  </si>
  <si>
    <t>Father</t>
  </si>
  <si>
    <t>Mother</t>
  </si>
  <si>
    <t>Proband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</si>
</sst>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
    <numFmt numFmtId="165" formatCode="0.000"/>
  </numFmts>
  <fonts count="11" x14ac:knownFonts="1">
    <font>
      <sz val="12"/>
      <color theme="1"/>
      <name val="Calibri"/>
      <family val="2"/>
      <scheme val="minor"/>
    </font>
    <font>
      <sz val="12"/>
      <color theme="1"/>
      <name val="Calibri"/>
      <family val="2"/>
      <scheme val="minor"/>
    </font>
    <font>
      <b/>
      <sz val="12"/>
      <color theme="1"/>
      <name val="Calibri"/>
      <family val="2"/>
      <scheme val="minor"/>
    </font>
    <font>
      <i/>
      <sz val="12"/>
      <color theme="1"/>
      <name val="Calibri"/>
      <family val="2"/>
      <scheme val="minor"/>
    </font>
    <font>
      <b/>
      <i/>
      <sz val="12"/>
      <color theme="1"/>
      <name val="Calibri"/>
      <family val="2"/>
      <scheme val="minor"/>
    </font>
    <font>
      <sz val="12"/>
      <color rgb="FFFF0000"/>
      <name val="Calibri"/>
      <family val="2"/>
      <scheme val="minor"/>
    </font>
    <font>
      <sz val="12"/>
      <color theme="1"/>
      <name val="Calibri"/>
      <family val="2"/>
    </font>
    <font>
      <i/>
      <sz val="12"/>
      <color theme="1"/>
      <name val="Calibri"/>
      <family val="2"/>
    </font>
    <font>
      <sz val="12"/>
      <name val="Calibri"/>
      <family val="2"/>
    </font>
    <font>
      <b/>
      <sz val="11"/>
      <color theme="1"/>
      <name val="Calibri"/>
      <family val="2"/>
    </font>
    <font>
      <sz val="11"/>
      <color theme="1"/>
      <name val="Calibri"/>
      <family val="2"/>
    </font>
  </fonts>
  <fills count="4">
    <fill>
      <patternFill patternType="none"/>
    </fill>
    <fill>
      <patternFill patternType="gray125"/>
    </fill>
    <fill>
      <patternFill patternType="solid">
        <fgColor theme="7" tint="0.79998168889431442"/>
        <bgColor indexed="64"/>
      </patternFill>
    </fill>
    <fill>
      <patternFill patternType="solid">
        <fgColor theme="0" tint="-0.249977111117893"/>
        <bgColor indexed="64"/>
      </patternFill>
    </fill>
  </fills>
  <borders count="7">
    <border>
      <left/>
      <right/>
      <top/>
      <bottom/>
      <diagonal/>
    </border>
    <border>
      <left/>
      <right/>
      <top style="thin">
        <color indexed="64"/>
      </top>
      <bottom/>
      <diagonal/>
    </border>
    <border>
      <left/>
      <right/>
      <top style="thin">
        <color indexed="64"/>
      </top>
      <bottom style="thin">
        <color indexed="64"/>
      </bottom>
      <diagonal/>
    </border>
    <border>
      <left/>
      <right/>
      <top/>
      <bottom style="thin">
        <color indexed="64"/>
      </bottom>
      <diagonal/>
    </border>
    <border>
      <left/>
      <right/>
      <top/>
      <bottom style="medium">
        <color indexed="64"/>
      </bottom>
      <diagonal/>
    </border>
    <border>
      <left/>
      <right/>
      <top style="medium">
        <color indexed="64"/>
      </top>
      <bottom/>
      <diagonal/>
    </border>
    <border>
      <left/>
      <right/>
      <top style="thin">
        <color indexed="64"/>
      </top>
      <bottom style="medium">
        <color indexed="64"/>
      </bottom>
      <diagonal/>
    </border>
  </borders>
  <cellStyleXfs count="2">
    <xf numFmtId="0" fontId="0" fillId="0" borderId="0"/>
    <xf numFmtId="9" fontId="1" fillId="0" borderId="0" applyFont="0" applyFill="0" applyBorder="0" applyAlignment="0" applyProtection="0"/>
  </cellStyleXfs>
  <cellXfs count="85">
    <xf numFmtId="0" fontId="0" fillId="0" borderId="0" xfId="0"/>
    <xf numFmtId="0" fontId="3" fillId="0" borderId="2" xfId="0" applyFont="1" applyBorder="1" applyAlignment="1">
      <alignment horizontal="right"/>
    </xf>
    <xf numFmtId="0" fontId="2" fillId="0" borderId="2" xfId="0" applyFont="1" applyBorder="1"/>
    <xf numFmtId="0" fontId="0" fillId="0" borderId="2" xfId="0" applyFont="1" applyBorder="1"/>
    <xf numFmtId="164" fontId="1" fillId="0" borderId="2" xfId="1" applyNumberFormat="1" applyFont="1" applyBorder="1"/>
    <xf numFmtId="164" fontId="1" fillId="0" borderId="0" xfId="1" applyNumberFormat="1" applyFont="1" applyFill="1" applyBorder="1"/>
    <xf numFmtId="0" fontId="0" fillId="0" borderId="2" xfId="0" applyBorder="1"/>
    <xf numFmtId="164" fontId="1" fillId="0" borderId="2" xfId="1" applyNumberFormat="1" applyFont="1" applyFill="1" applyBorder="1"/>
    <xf numFmtId="0" fontId="0" fillId="0" borderId="1" xfId="0" applyBorder="1"/>
    <xf numFmtId="0" fontId="3" fillId="0" borderId="0" xfId="0" applyFont="1" applyBorder="1" applyAlignment="1">
      <alignment horizontal="right"/>
    </xf>
    <xf numFmtId="0" fontId="2" fillId="0" borderId="0" xfId="0" applyFont="1" applyBorder="1"/>
    <xf numFmtId="0" fontId="0" fillId="0" borderId="0" xfId="0" applyBorder="1"/>
    <xf numFmtId="0" fontId="0" fillId="0" borderId="0" xfId="0" applyFont="1" applyBorder="1"/>
    <xf numFmtId="164" fontId="1" fillId="0" borderId="0" xfId="1" applyNumberFormat="1" applyFont="1" applyBorder="1"/>
    <xf numFmtId="164" fontId="0" fillId="0" borderId="0" xfId="1" applyNumberFormat="1" applyFont="1" applyBorder="1"/>
    <xf numFmtId="0" fontId="0" fillId="0" borderId="0" xfId="0" applyBorder="1" applyAlignment="1">
      <alignment horizontal="right"/>
    </xf>
    <xf numFmtId="164" fontId="0" fillId="0" borderId="0" xfId="1" applyNumberFormat="1" applyFont="1" applyBorder="1" applyAlignment="1">
      <alignment horizontal="right"/>
    </xf>
    <xf numFmtId="164" fontId="1" fillId="0" borderId="0" xfId="1" applyNumberFormat="1" applyFont="1" applyBorder="1" applyAlignment="1">
      <alignment horizontal="right"/>
    </xf>
    <xf numFmtId="164" fontId="0" fillId="0" borderId="2" xfId="1" applyNumberFormat="1" applyFont="1" applyBorder="1" applyAlignment="1">
      <alignment horizontal="right"/>
    </xf>
    <xf numFmtId="0" fontId="0" fillId="0" borderId="0" xfId="0" applyBorder="1" applyAlignment="1">
      <alignment horizontal="center"/>
    </xf>
    <xf numFmtId="0" fontId="2" fillId="0" borderId="0" xfId="0" applyFont="1" applyBorder="1" applyAlignment="1">
      <alignment horizontal="center" vertical="center" textRotation="90"/>
    </xf>
    <xf numFmtId="0" fontId="0" fillId="0" borderId="0" xfId="0" applyBorder="1" applyAlignment="1">
      <alignment horizontal="center" vertical="center" textRotation="90"/>
    </xf>
    <xf numFmtId="0" fontId="0" fillId="0" borderId="0" xfId="0" applyBorder="1" applyAlignment="1">
      <alignment vertical="top"/>
    </xf>
    <xf numFmtId="0" fontId="0" fillId="0" borderId="4" xfId="0" applyBorder="1"/>
    <xf numFmtId="164" fontId="1" fillId="0" borderId="2" xfId="1" applyNumberFormat="1" applyFont="1" applyBorder="1" applyAlignment="1">
      <alignment horizontal="right"/>
    </xf>
    <xf numFmtId="0" fontId="2" fillId="2" borderId="0" xfId="0" applyFont="1" applyFill="1" applyBorder="1"/>
    <xf numFmtId="0" fontId="0" fillId="2" borderId="0" xfId="0" applyFill="1" applyBorder="1"/>
    <xf numFmtId="0" fontId="0" fillId="2" borderId="0" xfId="0" applyFill="1" applyBorder="1" applyAlignment="1">
      <alignment horizontal="right"/>
    </xf>
    <xf numFmtId="0" fontId="0" fillId="2" borderId="0" xfId="0" applyFill="1" applyBorder="1" applyAlignment="1">
      <alignment horizontal="center"/>
    </xf>
    <xf numFmtId="0" fontId="0" fillId="0" borderId="0" xfId="0" applyFont="1" applyAlignment="1">
      <alignment horizontal="center" vertical="top"/>
    </xf>
    <xf numFmtId="0" fontId="0" fillId="0" borderId="0" xfId="0" applyAlignment="1">
      <alignment horizontal="center" vertical="top"/>
    </xf>
    <xf numFmtId="0" fontId="2" fillId="0" borderId="0" xfId="0" applyFont="1" applyBorder="1" applyAlignment="1">
      <alignment vertical="top"/>
    </xf>
    <xf numFmtId="0" fontId="0" fillId="0" borderId="0" xfId="0" applyBorder="1" applyAlignment="1">
      <alignment horizontal="center" vertical="top"/>
    </xf>
    <xf numFmtId="0" fontId="0" fillId="0" borderId="0" xfId="0" applyBorder="1" applyAlignment="1">
      <alignment wrapText="1"/>
    </xf>
    <xf numFmtId="0" fontId="0" fillId="0" borderId="0" xfId="0" applyFill="1" applyBorder="1"/>
    <xf numFmtId="165" fontId="0" fillId="0" borderId="0" xfId="0" applyNumberFormat="1" applyBorder="1"/>
    <xf numFmtId="165" fontId="0" fillId="0" borderId="0" xfId="0" applyNumberFormat="1" applyBorder="1" applyAlignment="1">
      <alignment horizontal="center"/>
    </xf>
    <xf numFmtId="0" fontId="4" fillId="0" borderId="0" xfId="0" applyFont="1" applyBorder="1" applyAlignment="1">
      <alignment vertical="top"/>
    </xf>
    <xf numFmtId="0" fontId="3" fillId="0" borderId="0" xfId="0" applyFont="1" applyAlignment="1">
      <alignment horizontal="center" vertical="top"/>
    </xf>
    <xf numFmtId="0" fontId="3" fillId="0" borderId="0" xfId="0" applyFont="1" applyBorder="1" applyAlignment="1">
      <alignment vertical="top"/>
    </xf>
    <xf numFmtId="164" fontId="0" fillId="0" borderId="0" xfId="1" applyNumberFormat="1" applyFont="1"/>
    <xf numFmtId="0" fontId="2" fillId="0" borderId="1" xfId="0" applyFont="1" applyBorder="1"/>
    <xf numFmtId="164" fontId="0" fillId="0" borderId="0" xfId="0" applyNumberFormat="1" applyBorder="1"/>
    <xf numFmtId="0" fontId="0" fillId="0" borderId="3" xfId="0" applyBorder="1"/>
    <xf numFmtId="164" fontId="0" fillId="0" borderId="3" xfId="0" applyNumberFormat="1" applyBorder="1"/>
    <xf numFmtId="164" fontId="0" fillId="0" borderId="3" xfId="1" applyNumberFormat="1" applyFont="1" applyBorder="1"/>
    <xf numFmtId="0" fontId="2" fillId="0" borderId="6" xfId="0" applyFont="1" applyBorder="1" applyAlignment="1">
      <alignment vertical="top"/>
    </xf>
    <xf numFmtId="0" fontId="0" fillId="0" borderId="4" xfId="0" applyFont="1" applyBorder="1"/>
    <xf numFmtId="0" fontId="2" fillId="0" borderId="0" xfId="0" applyFont="1" applyFill="1" applyBorder="1"/>
    <xf numFmtId="0" fontId="2" fillId="0" borderId="0" xfId="0" applyFont="1" applyAlignment="1">
      <alignment horizontal="left" vertical="top"/>
    </xf>
    <xf numFmtId="0" fontId="0" fillId="0" borderId="6" xfId="0" applyFont="1" applyBorder="1" applyAlignment="1">
      <alignment vertical="top"/>
    </xf>
    <xf numFmtId="164" fontId="0" fillId="0" borderId="0" xfId="0" applyNumberFormat="1"/>
    <xf numFmtId="0" fontId="3" fillId="0" borderId="0" xfId="0" applyFont="1"/>
    <xf numFmtId="0" fontId="2" fillId="0" borderId="0" xfId="0" applyFont="1"/>
    <xf numFmtId="0" fontId="0" fillId="0" borderId="0" xfId="0" applyFont="1" applyFill="1" applyBorder="1"/>
    <xf numFmtId="0" fontId="6" fillId="0" borderId="0" xfId="0" applyFont="1" applyAlignment="1">
      <alignment wrapText="1"/>
    </xf>
    <xf numFmtId="0" fontId="9" fillId="0" borderId="6" xfId="0" applyFont="1" applyBorder="1" applyAlignment="1">
      <alignment wrapText="1"/>
    </xf>
    <xf numFmtId="0" fontId="9" fillId="0" borderId="6" xfId="0" applyFont="1" applyBorder="1"/>
    <xf numFmtId="0" fontId="10" fillId="0" borderId="0" xfId="0" applyFont="1"/>
    <xf numFmtId="0" fontId="10" fillId="3" borderId="0" xfId="0" applyFont="1" applyFill="1"/>
    <xf numFmtId="0" fontId="0" fillId="0" borderId="0" xfId="0" applyFont="1"/>
    <xf numFmtId="0" fontId="2" fillId="0" borderId="0" xfId="0" applyFont="1" applyBorder="1" applyAlignment="1">
      <alignment horizontal="center" vertical="center" textRotation="90"/>
    </xf>
    <xf numFmtId="0" fontId="2" fillId="0" borderId="0" xfId="0" applyFont="1" applyBorder="1" applyAlignment="1">
      <alignment horizontal="center" vertical="center" textRotation="90" wrapText="1"/>
    </xf>
    <xf numFmtId="0" fontId="2" fillId="0" borderId="1" xfId="0" applyFont="1" applyBorder="1" applyAlignment="1">
      <alignment horizontal="center"/>
    </xf>
    <xf numFmtId="0" fontId="0" fillId="0" borderId="5" xfId="0" applyBorder="1" applyAlignment="1">
      <alignment horizontal="center"/>
    </xf>
    <xf numFmtId="0" fontId="0" fillId="2" borderId="3" xfId="0" applyFill="1" applyBorder="1" applyAlignment="1">
      <alignment horizontal="center"/>
    </xf>
    <xf numFmtId="0" fontId="0" fillId="0" borderId="4" xfId="0" applyBorder="1" applyAlignment="1">
      <alignment horizontal="center"/>
    </xf>
    <xf numFmtId="165" fontId="0" fillId="0" borderId="0" xfId="0" applyNumberFormat="1" applyBorder="1" applyAlignment="1">
      <alignment horizontal="center"/>
    </xf>
    <xf numFmtId="11" fontId="5" fillId="0" borderId="0" xfId="0" applyNumberFormat="1" applyFont="1" applyBorder="1" applyAlignment="1">
      <alignment horizontal="center"/>
    </xf>
    <xf numFmtId="2" fontId="0" fillId="0" borderId="0" xfId="0" applyNumberFormat="1" applyBorder="1" applyAlignment="1">
      <alignment horizontal="center"/>
    </xf>
    <xf numFmtId="2" fontId="0" fillId="0" borderId="3" xfId="0" applyNumberFormat="1" applyBorder="1" applyAlignment="1">
      <alignment horizontal="center"/>
    </xf>
    <xf numFmtId="0" fontId="0" fillId="0" borderId="0" xfId="0" applyBorder="1" applyAlignment="1">
      <alignment horizontal="center"/>
    </xf>
    <xf numFmtId="11" fontId="5" fillId="0" borderId="3" xfId="0" applyNumberFormat="1" applyFont="1" applyBorder="1" applyAlignment="1">
      <alignment horizontal="center"/>
    </xf>
    <xf numFmtId="0" fontId="0" fillId="0" borderId="3" xfId="0" applyBorder="1" applyAlignment="1">
      <alignment horizontal="center"/>
    </xf>
    <xf numFmtId="165" fontId="0" fillId="0" borderId="3" xfId="0" applyNumberFormat="1" applyBorder="1" applyAlignment="1">
      <alignment horizontal="center"/>
    </xf>
    <xf numFmtId="0" fontId="5" fillId="0" borderId="0" xfId="0" applyFont="1" applyBorder="1" applyAlignment="1">
      <alignment horizontal="center"/>
    </xf>
    <xf numFmtId="0" fontId="2" fillId="0" borderId="0" xfId="0" applyFont="1" applyAlignment="1">
      <alignment horizontal="center" vertical="top"/>
    </xf>
    <xf numFmtId="0" fontId="0" fillId="0" borderId="0" xfId="0" applyFont="1" applyAlignment="1">
      <alignment horizontal="center" vertical="top"/>
    </xf>
    <xf numFmtId="165" fontId="0" fillId="0" borderId="0" xfId="0" applyNumberFormat="1" applyAlignment="1">
      <alignment horizontal="center"/>
    </xf>
    <xf numFmtId="0" fontId="10" fillId="0" borderId="0" xfId="0" applyFont="1"/>
    <xf numFmtId="0" fontId="10" fillId="3" borderId="0" xfId="0" applyFont="1" applyFill="1"/>
    <xf numFmtId="0" fontId="10" fillId="3" borderId="0" xfId="0" applyFont="1" applyFill="1" applyAlignment="1">
      <alignment wrapText="1"/>
    </xf>
    <xf numFmtId="0" fontId="10" fillId="0" borderId="0" xfId="0" applyFont="1" applyAlignment="1">
      <alignment wrapText="1"/>
    </xf>
    <xf numFmtId="0" fontId="9" fillId="0" borderId="0" xfId="0" applyFont="1" applyAlignment="1">
      <alignment wrapText="1"/>
    </xf>
    <xf numFmtId="0" fontId="6" fillId="2" borderId="0" xfId="0" applyFont="1" applyFill="1" applyAlignment="1">
      <alignment horizontal="left" wrapText="1"/>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8E85CF-363E-184D-A783-585FAE719BF2}">
  <dimension ref="A1:O39"/>
  <sheetViews>
    <sheetView tabSelected="1" workbookViewId="0">
      <selection activeCell="S21" sqref="S21"/>
    </sheetView>
  </sheetViews>
  <sheetFormatPr baseColWidth="10" defaultRowHeight="16" x14ac:dyDescent="0.2"/>
  <cols>
    <col min="1" max="1" width="9.6640625" style="11" customWidth="1"/>
    <col min="2" max="2" width="51.83203125" style="11" customWidth="1"/>
    <col min="3" max="3" width="14.83203125" style="11" customWidth="1"/>
    <col min="4" max="4" width="15.83203125" style="11" customWidth="1"/>
    <col min="5" max="5" width="9.5" style="11" customWidth="1"/>
    <col min="6" max="6" width="4.6640625" style="11" customWidth="1"/>
    <col min="7" max="7" width="4.83203125" style="11" customWidth="1"/>
    <col min="8" max="8" width="5" style="11" customWidth="1"/>
    <col min="9" max="9" width="12.1640625" style="11" customWidth="1"/>
    <col min="10" max="10" width="4.1640625" style="11" bestFit="1" customWidth="1"/>
    <col min="11" max="11" width="4.6640625" style="11" bestFit="1" customWidth="1"/>
    <col min="12" max="12" width="9.1640625" style="11" customWidth="1"/>
    <col min="13" max="13" width="7.83203125" style="15" customWidth="1"/>
    <col min="14" max="14" width="4.1640625" style="11" bestFit="1" customWidth="1"/>
    <col min="15" max="15" width="4.6640625" style="11" bestFit="1" customWidth="1"/>
    <col min="16" max="16384" width="10.83203125" style="11"/>
  </cols>
  <sheetData>
    <row r="1" spans="1:15" ht="30" customHeight="1" x14ac:dyDescent="0.2">
      <c r="A1" s="25" t="s">
        <v>30</v>
      </c>
      <c r="B1" s="26"/>
      <c r="C1" s="25"/>
      <c r="D1" s="26"/>
      <c r="E1" s="26"/>
      <c r="F1" s="26"/>
      <c r="G1" s="26"/>
      <c r="H1" s="65"/>
      <c r="I1" s="65"/>
      <c r="J1" s="26"/>
      <c r="K1" s="26"/>
      <c r="L1" s="26"/>
      <c r="M1" s="27"/>
      <c r="N1" s="26"/>
      <c r="O1" s="26"/>
    </row>
    <row r="2" spans="1:15" x14ac:dyDescent="0.2">
      <c r="B2" s="8"/>
      <c r="C2" s="8"/>
      <c r="D2" s="63" t="s">
        <v>4</v>
      </c>
      <c r="E2" s="63"/>
      <c r="F2" s="63"/>
      <c r="G2" s="63"/>
      <c r="H2" s="63" t="s">
        <v>5</v>
      </c>
      <c r="I2" s="63"/>
      <c r="J2" s="63"/>
      <c r="K2" s="63"/>
      <c r="L2" s="63" t="s">
        <v>6</v>
      </c>
      <c r="M2" s="63"/>
      <c r="N2" s="63"/>
      <c r="O2" s="63"/>
    </row>
    <row r="3" spans="1:15" ht="17" thickBot="1" x14ac:dyDescent="0.25">
      <c r="B3" s="23" t="s">
        <v>0</v>
      </c>
      <c r="C3" s="23" t="s">
        <v>1</v>
      </c>
      <c r="D3" s="66" t="s">
        <v>7</v>
      </c>
      <c r="E3" s="66"/>
      <c r="F3" s="23" t="s">
        <v>2</v>
      </c>
      <c r="G3" s="23" t="s">
        <v>3</v>
      </c>
      <c r="H3" s="66" t="s">
        <v>7</v>
      </c>
      <c r="I3" s="66"/>
      <c r="J3" s="23" t="s">
        <v>2</v>
      </c>
      <c r="K3" s="23" t="s">
        <v>3</v>
      </c>
      <c r="L3" s="66" t="s">
        <v>7</v>
      </c>
      <c r="M3" s="66"/>
      <c r="N3" s="23" t="s">
        <v>2</v>
      </c>
      <c r="O3" s="23" t="s">
        <v>3</v>
      </c>
    </row>
    <row r="4" spans="1:15" x14ac:dyDescent="0.2">
      <c r="B4" s="10" t="s">
        <v>8</v>
      </c>
      <c r="D4" s="19"/>
      <c r="E4" s="19"/>
      <c r="H4" s="64"/>
      <c r="I4" s="64"/>
    </row>
    <row r="5" spans="1:15" x14ac:dyDescent="0.2">
      <c r="A5" s="61" t="s">
        <v>14</v>
      </c>
      <c r="B5" s="11" t="s">
        <v>9</v>
      </c>
      <c r="C5" s="11">
        <v>2585</v>
      </c>
      <c r="D5" s="11">
        <f>SUM(F5:G5)</f>
        <v>4</v>
      </c>
      <c r="E5" s="14">
        <f>D5/C5</f>
        <v>1.5473887814313346E-3</v>
      </c>
      <c r="F5" s="11">
        <f>SUM(J5,N5)</f>
        <v>1</v>
      </c>
      <c r="G5" s="11">
        <f>SUM(K5,O5)</f>
        <v>3</v>
      </c>
      <c r="H5" s="11">
        <f>SUM(J5:K5)</f>
        <v>3</v>
      </c>
      <c r="I5" s="14">
        <f t="shared" ref="I5:I10" si="0">H5/C5</f>
        <v>1.1605415860735009E-3</v>
      </c>
      <c r="J5" s="11">
        <v>1</v>
      </c>
      <c r="K5" s="11">
        <v>2</v>
      </c>
      <c r="L5" s="15">
        <f>SUM(N5:O5)</f>
        <v>1</v>
      </c>
      <c r="M5" s="16">
        <f>L5/C5</f>
        <v>3.8684719535783365E-4</v>
      </c>
      <c r="N5" s="11">
        <v>0</v>
      </c>
      <c r="O5" s="11">
        <v>1</v>
      </c>
    </row>
    <row r="6" spans="1:15" x14ac:dyDescent="0.2">
      <c r="A6" s="61"/>
      <c r="B6" s="11" t="s">
        <v>10</v>
      </c>
      <c r="C6" s="11">
        <v>3289</v>
      </c>
      <c r="D6" s="11">
        <f>SUM(F6:G6)</f>
        <v>1</v>
      </c>
      <c r="E6" s="14">
        <f t="shared" ref="E6:E9" si="1">D6/C6</f>
        <v>3.0404378230465187E-4</v>
      </c>
      <c r="F6" s="11">
        <f>SUM(J6,N6)</f>
        <v>1</v>
      </c>
      <c r="G6" s="11">
        <f>SUM(K6,O6)</f>
        <v>0</v>
      </c>
      <c r="H6" s="11">
        <f>SUM(J6:K6)</f>
        <v>1</v>
      </c>
      <c r="I6" s="14">
        <f t="shared" si="0"/>
        <v>3.0404378230465187E-4</v>
      </c>
      <c r="J6" s="11">
        <v>1</v>
      </c>
      <c r="K6" s="11">
        <v>0</v>
      </c>
      <c r="L6" s="15">
        <f t="shared" ref="L6:L7" si="2">SUM(N6:O6)</f>
        <v>0</v>
      </c>
      <c r="M6" s="16">
        <f t="shared" ref="M6:M7" si="3">L6/C6</f>
        <v>0</v>
      </c>
      <c r="N6" s="11">
        <v>0</v>
      </c>
      <c r="O6" s="11">
        <v>0</v>
      </c>
    </row>
    <row r="7" spans="1:15" x14ac:dyDescent="0.2">
      <c r="A7" s="61"/>
      <c r="B7" s="11" t="s">
        <v>41</v>
      </c>
      <c r="C7" s="11">
        <v>8423</v>
      </c>
      <c r="D7" s="11">
        <f t="shared" ref="D7:D9" si="4">SUM(F7:G7)</f>
        <v>25</v>
      </c>
      <c r="E7" s="14">
        <f t="shared" si="1"/>
        <v>2.9680636352843407E-3</v>
      </c>
      <c r="F7" s="11">
        <f t="shared" ref="F7:F9" si="5">SUM(J7,N7)</f>
        <v>24</v>
      </c>
      <c r="G7" s="11">
        <f t="shared" ref="G7:G9" si="6">SUM(K7,O7)</f>
        <v>1</v>
      </c>
      <c r="H7" s="11">
        <f>SUM(J7:K7)</f>
        <v>1</v>
      </c>
      <c r="I7" s="14">
        <f t="shared" si="0"/>
        <v>1.1872254541137362E-4</v>
      </c>
      <c r="J7" s="11">
        <v>0</v>
      </c>
      <c r="K7" s="11">
        <v>1</v>
      </c>
      <c r="L7" s="15">
        <f t="shared" si="2"/>
        <v>24</v>
      </c>
      <c r="M7" s="16">
        <f t="shared" si="3"/>
        <v>2.8493410898729667E-3</v>
      </c>
      <c r="N7" s="11">
        <v>24</v>
      </c>
      <c r="O7" s="11">
        <v>0</v>
      </c>
    </row>
    <row r="8" spans="1:15" x14ac:dyDescent="0.2">
      <c r="A8" s="61"/>
      <c r="B8" s="11" t="s">
        <v>42</v>
      </c>
      <c r="C8" s="11">
        <v>1534</v>
      </c>
      <c r="D8" s="11">
        <f t="shared" si="4"/>
        <v>1</v>
      </c>
      <c r="E8" s="14">
        <f t="shared" si="1"/>
        <v>6.5189048239895696E-4</v>
      </c>
      <c r="F8" s="11">
        <f t="shared" si="5"/>
        <v>1</v>
      </c>
      <c r="G8" s="11">
        <f t="shared" si="6"/>
        <v>0</v>
      </c>
      <c r="H8" s="11">
        <f>SUM(J8:K8)</f>
        <v>1</v>
      </c>
      <c r="I8" s="14">
        <f t="shared" si="0"/>
        <v>6.5189048239895696E-4</v>
      </c>
      <c r="J8" s="11">
        <v>1</v>
      </c>
      <c r="K8" s="11">
        <v>0</v>
      </c>
      <c r="M8" s="16"/>
    </row>
    <row r="9" spans="1:15" x14ac:dyDescent="0.2">
      <c r="A9" s="61"/>
      <c r="B9" s="11" t="s">
        <v>12</v>
      </c>
      <c r="C9" s="11">
        <v>776</v>
      </c>
      <c r="D9" s="11">
        <f t="shared" si="4"/>
        <v>1</v>
      </c>
      <c r="E9" s="14">
        <f t="shared" si="1"/>
        <v>1.288659793814433E-3</v>
      </c>
      <c r="F9" s="11">
        <f t="shared" si="5"/>
        <v>1</v>
      </c>
      <c r="G9" s="11">
        <f t="shared" si="6"/>
        <v>0</v>
      </c>
      <c r="H9" s="11">
        <f>SUM(J9:K9)</f>
        <v>1</v>
      </c>
      <c r="I9" s="14">
        <f t="shared" si="0"/>
        <v>1.288659793814433E-3</v>
      </c>
      <c r="J9" s="11">
        <v>1</v>
      </c>
      <c r="K9" s="11">
        <v>0</v>
      </c>
      <c r="M9" s="16"/>
    </row>
    <row r="10" spans="1:15" x14ac:dyDescent="0.2">
      <c r="A10" s="61"/>
      <c r="B10" s="1" t="s">
        <v>13</v>
      </c>
      <c r="C10" s="3">
        <f>SUM(C5:C9)</f>
        <v>16607</v>
      </c>
      <c r="D10" s="3">
        <f>SUM(D5:D9)</f>
        <v>32</v>
      </c>
      <c r="E10" s="4">
        <f>D10/C10</f>
        <v>1.9268982958993196E-3</v>
      </c>
      <c r="F10" s="3">
        <f>SUM(F5:F9)</f>
        <v>28</v>
      </c>
      <c r="G10" s="3">
        <f>SUM(G5:G9)</f>
        <v>4</v>
      </c>
      <c r="H10" s="3">
        <f>SUM(H5:H9)</f>
        <v>7</v>
      </c>
      <c r="I10" s="4">
        <f t="shared" si="0"/>
        <v>4.2150900222797614E-4</v>
      </c>
      <c r="J10" s="3">
        <f>SUM(J5:J9)</f>
        <v>4</v>
      </c>
      <c r="K10" s="3">
        <f>SUM(K5:K9)</f>
        <v>3</v>
      </c>
      <c r="L10" s="3">
        <f>SUM(L5:L9)</f>
        <v>25</v>
      </c>
      <c r="M10" s="24">
        <f>L10/SUM(C5:C7)</f>
        <v>1.7486185913128628E-3</v>
      </c>
      <c r="N10" s="3">
        <f>SUM(N5:N9)</f>
        <v>24</v>
      </c>
      <c r="O10" s="3">
        <f>SUM(O5:O9)</f>
        <v>1</v>
      </c>
    </row>
    <row r="11" spans="1:15" x14ac:dyDescent="0.2">
      <c r="A11" s="20"/>
      <c r="B11" s="9"/>
      <c r="C11" s="10"/>
      <c r="D11" s="12"/>
      <c r="E11" s="13"/>
      <c r="F11" s="12"/>
      <c r="G11" s="12"/>
      <c r="H11" s="12"/>
      <c r="I11" s="13"/>
      <c r="J11" s="12"/>
      <c r="K11" s="12"/>
      <c r="L11" s="12"/>
      <c r="M11" s="17"/>
      <c r="N11" s="12"/>
      <c r="O11" s="12"/>
    </row>
    <row r="12" spans="1:15" x14ac:dyDescent="0.2">
      <c r="A12" s="61" t="s">
        <v>15</v>
      </c>
      <c r="B12" s="10" t="s">
        <v>17</v>
      </c>
    </row>
    <row r="13" spans="1:15" x14ac:dyDescent="0.2">
      <c r="A13" s="61"/>
      <c r="B13" s="11" t="s">
        <v>9</v>
      </c>
      <c r="C13" s="11">
        <v>2425</v>
      </c>
      <c r="D13" s="11">
        <f>SUM(F13:G13)</f>
        <v>3</v>
      </c>
      <c r="E13" s="5">
        <f>D13/C13</f>
        <v>1.2371134020618556E-3</v>
      </c>
      <c r="F13" s="11">
        <f>SUM(J13,N13)</f>
        <v>1</v>
      </c>
      <c r="G13" s="11">
        <f>SUM(K13,O13)</f>
        <v>2</v>
      </c>
      <c r="H13" s="11">
        <f>SUM(J13:K13)</f>
        <v>2</v>
      </c>
      <c r="I13" s="5">
        <f>H13/C13</f>
        <v>8.2474226804123715E-4</v>
      </c>
      <c r="J13" s="11">
        <v>1</v>
      </c>
      <c r="K13" s="11">
        <v>1</v>
      </c>
      <c r="L13" s="11">
        <f>SUM(N13:O13)</f>
        <v>1</v>
      </c>
      <c r="M13" s="16">
        <f>L13/C13</f>
        <v>4.1237113402061858E-4</v>
      </c>
      <c r="N13" s="11">
        <v>0</v>
      </c>
      <c r="O13" s="11">
        <v>1</v>
      </c>
    </row>
    <row r="14" spans="1:15" x14ac:dyDescent="0.2">
      <c r="A14" s="61"/>
      <c r="B14" s="11" t="s">
        <v>10</v>
      </c>
      <c r="C14" s="11">
        <v>131</v>
      </c>
      <c r="D14" s="11">
        <f t="shared" ref="D14:D16" si="7">SUM(F14:G14)</f>
        <v>0</v>
      </c>
      <c r="E14" s="5">
        <f t="shared" ref="E14:E16" si="8">D14/C14</f>
        <v>0</v>
      </c>
      <c r="F14" s="11">
        <f t="shared" ref="F14:F16" si="9">SUM(J14,N14)</f>
        <v>0</v>
      </c>
      <c r="G14" s="11">
        <f t="shared" ref="G14:G16" si="10">SUM(K14,O14)</f>
        <v>0</v>
      </c>
      <c r="H14" s="11">
        <f t="shared" ref="H14:H31" si="11">SUM(J14:K14)</f>
        <v>0</v>
      </c>
      <c r="I14" s="5">
        <f t="shared" ref="I14:I32" si="12">H14/C14</f>
        <v>0</v>
      </c>
      <c r="J14" s="11">
        <v>0</v>
      </c>
      <c r="K14" s="11">
        <v>0</v>
      </c>
      <c r="L14" s="11">
        <f>SUM(N14:O14)</f>
        <v>0</v>
      </c>
      <c r="M14" s="16">
        <f>L14/C14</f>
        <v>0</v>
      </c>
      <c r="N14" s="11">
        <v>0</v>
      </c>
      <c r="O14" s="11">
        <v>0</v>
      </c>
    </row>
    <row r="15" spans="1:15" x14ac:dyDescent="0.2">
      <c r="A15" s="61"/>
      <c r="B15" s="11" t="s">
        <v>41</v>
      </c>
      <c r="C15" s="11">
        <v>2734</v>
      </c>
      <c r="D15" s="11">
        <f t="shared" si="7"/>
        <v>10</v>
      </c>
      <c r="E15" s="5">
        <f t="shared" si="8"/>
        <v>3.6576444769568397E-3</v>
      </c>
      <c r="F15" s="11">
        <f t="shared" si="9"/>
        <v>9</v>
      </c>
      <c r="G15" s="11">
        <f t="shared" si="10"/>
        <v>1</v>
      </c>
      <c r="H15" s="11">
        <f t="shared" si="11"/>
        <v>1</v>
      </c>
      <c r="I15" s="5">
        <f t="shared" si="12"/>
        <v>3.65764447695684E-4</v>
      </c>
      <c r="J15" s="11">
        <v>0</v>
      </c>
      <c r="K15" s="11">
        <v>1</v>
      </c>
      <c r="L15" s="11">
        <f>SUM(N15:O15)</f>
        <v>9</v>
      </c>
      <c r="M15" s="16">
        <f>L15/C15</f>
        <v>3.2918800292611556E-3</v>
      </c>
      <c r="N15" s="11">
        <v>9</v>
      </c>
      <c r="O15" s="11">
        <v>0</v>
      </c>
    </row>
    <row r="16" spans="1:15" x14ac:dyDescent="0.2">
      <c r="A16" s="61"/>
      <c r="B16" s="1" t="s">
        <v>26</v>
      </c>
      <c r="C16" s="3">
        <f>SUM(C13:C15)</f>
        <v>5290</v>
      </c>
      <c r="D16" s="6">
        <f t="shared" si="7"/>
        <v>13</v>
      </c>
      <c r="E16" s="7">
        <f t="shared" si="8"/>
        <v>2.4574669187145556E-3</v>
      </c>
      <c r="F16" s="6">
        <f t="shared" si="9"/>
        <v>10</v>
      </c>
      <c r="G16" s="6">
        <f t="shared" si="10"/>
        <v>3</v>
      </c>
      <c r="H16" s="6">
        <f>SUM(H13:H15)</f>
        <v>3</v>
      </c>
      <c r="I16" s="7">
        <f t="shared" si="12"/>
        <v>5.6710775047258974E-4</v>
      </c>
      <c r="J16" s="6">
        <f>SUM(J13:J15)</f>
        <v>1</v>
      </c>
      <c r="K16" s="6">
        <f>SUM(K13:K15)</f>
        <v>2</v>
      </c>
      <c r="L16" s="6">
        <f>SUM(L13:L15)</f>
        <v>10</v>
      </c>
      <c r="M16" s="16">
        <f>L16/C16</f>
        <v>1.890359168241966E-3</v>
      </c>
      <c r="N16" s="6">
        <f>SUM(N13:N15)</f>
        <v>9</v>
      </c>
      <c r="O16" s="6">
        <f>SUM(O13:O15)</f>
        <v>1</v>
      </c>
    </row>
    <row r="17" spans="1:15" x14ac:dyDescent="0.2">
      <c r="A17" s="61"/>
      <c r="B17" s="10" t="s">
        <v>16</v>
      </c>
      <c r="E17" s="5"/>
      <c r="I17" s="5"/>
    </row>
    <row r="18" spans="1:15" x14ac:dyDescent="0.2">
      <c r="A18" s="61"/>
      <c r="B18" s="11" t="s">
        <v>9</v>
      </c>
      <c r="C18" s="11">
        <v>5153</v>
      </c>
      <c r="D18" s="11">
        <f t="shared" ref="D18:D31" si="13">SUM(F18:G18)</f>
        <v>5</v>
      </c>
      <c r="E18" s="5">
        <f t="shared" ref="E18:E32" si="14">D18/C18</f>
        <v>9.7030855812148264E-4</v>
      </c>
      <c r="F18" s="11">
        <f t="shared" ref="F18:F31" si="15">SUM(J18,N18)</f>
        <v>2</v>
      </c>
      <c r="G18" s="11">
        <f t="shared" ref="G18:G31" si="16">SUM(K18,O18)</f>
        <v>3</v>
      </c>
      <c r="H18" s="11">
        <f t="shared" si="11"/>
        <v>4</v>
      </c>
      <c r="I18" s="5">
        <f t="shared" si="12"/>
        <v>7.7624684649718612E-4</v>
      </c>
      <c r="J18" s="11">
        <v>2</v>
      </c>
      <c r="K18" s="11">
        <v>2</v>
      </c>
      <c r="L18" s="11">
        <f>SUM(N18:O18)</f>
        <v>1</v>
      </c>
      <c r="M18" s="16">
        <f>L18/C18</f>
        <v>1.9406171162429653E-4</v>
      </c>
      <c r="N18" s="11">
        <v>0</v>
      </c>
      <c r="O18" s="11">
        <v>1</v>
      </c>
    </row>
    <row r="19" spans="1:15" x14ac:dyDescent="0.2">
      <c r="A19" s="61"/>
      <c r="B19" s="11" t="s">
        <v>10</v>
      </c>
      <c r="C19" s="11">
        <v>3600</v>
      </c>
      <c r="D19" s="11">
        <f t="shared" si="13"/>
        <v>1</v>
      </c>
      <c r="E19" s="5">
        <f t="shared" si="14"/>
        <v>2.7777777777777778E-4</v>
      </c>
      <c r="F19" s="11">
        <f t="shared" si="15"/>
        <v>1</v>
      </c>
      <c r="G19" s="11">
        <f t="shared" si="16"/>
        <v>0</v>
      </c>
      <c r="H19" s="11">
        <f t="shared" si="11"/>
        <v>1</v>
      </c>
      <c r="I19" s="5">
        <f t="shared" si="12"/>
        <v>2.7777777777777778E-4</v>
      </c>
      <c r="J19" s="11">
        <v>1</v>
      </c>
      <c r="K19" s="11">
        <v>0</v>
      </c>
      <c r="L19" s="11">
        <f>SUM(N19:O19)</f>
        <v>0</v>
      </c>
      <c r="M19" s="16">
        <f>L19/C19</f>
        <v>0</v>
      </c>
      <c r="N19" s="11">
        <v>0</v>
      </c>
      <c r="O19" s="11">
        <v>0</v>
      </c>
    </row>
    <row r="20" spans="1:15" x14ac:dyDescent="0.2">
      <c r="A20" s="61"/>
      <c r="B20" s="11" t="s">
        <v>11</v>
      </c>
      <c r="C20" s="11">
        <v>13014</v>
      </c>
      <c r="D20" s="11">
        <f t="shared" si="13"/>
        <v>44</v>
      </c>
      <c r="E20" s="5">
        <f t="shared" si="14"/>
        <v>3.3809743353311818E-3</v>
      </c>
      <c r="F20" s="11">
        <f t="shared" si="15"/>
        <v>42</v>
      </c>
      <c r="G20" s="11">
        <f t="shared" si="16"/>
        <v>2</v>
      </c>
      <c r="H20" s="11">
        <f t="shared" si="11"/>
        <v>3</v>
      </c>
      <c r="I20" s="5">
        <f t="shared" si="12"/>
        <v>2.3052097740894421E-4</v>
      </c>
      <c r="J20" s="11">
        <v>1</v>
      </c>
      <c r="K20" s="11">
        <v>2</v>
      </c>
      <c r="L20" s="11">
        <f>SUM(N20:O20)</f>
        <v>41</v>
      </c>
      <c r="M20" s="16">
        <f>L20/C20</f>
        <v>3.1504533579222375E-3</v>
      </c>
      <c r="N20" s="11">
        <v>41</v>
      </c>
      <c r="O20" s="11">
        <v>0</v>
      </c>
    </row>
    <row r="21" spans="1:15" x14ac:dyDescent="0.2">
      <c r="A21" s="61"/>
      <c r="B21" s="1" t="s">
        <v>27</v>
      </c>
      <c r="C21" s="2">
        <f>SUM(C18:C20)</f>
        <v>21767</v>
      </c>
      <c r="D21" s="6">
        <f>SUM(D18:D20)</f>
        <v>50</v>
      </c>
      <c r="E21" s="7">
        <f t="shared" si="14"/>
        <v>2.2970551752653097E-3</v>
      </c>
      <c r="F21" s="6">
        <f>SUM(F18:F20)</f>
        <v>45</v>
      </c>
      <c r="G21" s="6">
        <f>SUM(G18:G20)</f>
        <v>5</v>
      </c>
      <c r="H21" s="6">
        <f>SUM(H18:H20)</f>
        <v>8</v>
      </c>
      <c r="I21" s="7">
        <f t="shared" si="12"/>
        <v>3.675288280424496E-4</v>
      </c>
      <c r="J21" s="6">
        <f>SUM(J18:J20)</f>
        <v>4</v>
      </c>
      <c r="K21" s="6">
        <f>SUM(K18:K20)</f>
        <v>4</v>
      </c>
      <c r="L21" s="6">
        <f>SUM(L18:L20)</f>
        <v>42</v>
      </c>
      <c r="M21" s="18">
        <f>L21/C21</f>
        <v>1.9295263472228603E-3</v>
      </c>
      <c r="N21" s="6">
        <f>SUM(N18:N20)</f>
        <v>41</v>
      </c>
      <c r="O21" s="6">
        <f>SUM(O18:O20)</f>
        <v>1</v>
      </c>
    </row>
    <row r="22" spans="1:15" x14ac:dyDescent="0.2">
      <c r="A22" s="61"/>
      <c r="B22" s="10" t="s">
        <v>18</v>
      </c>
      <c r="E22" s="5"/>
      <c r="I22" s="5"/>
    </row>
    <row r="23" spans="1:15" x14ac:dyDescent="0.2">
      <c r="A23" s="61"/>
      <c r="B23" s="11" t="s">
        <v>19</v>
      </c>
      <c r="C23" s="11">
        <v>14160</v>
      </c>
      <c r="D23" s="11">
        <f>SUM(F23:G23)</f>
        <v>4</v>
      </c>
      <c r="E23" s="5">
        <f t="shared" si="14"/>
        <v>2.824858757062147E-4</v>
      </c>
      <c r="F23" s="11">
        <f t="shared" si="15"/>
        <v>4</v>
      </c>
      <c r="G23" s="11">
        <f t="shared" si="16"/>
        <v>0</v>
      </c>
      <c r="H23" s="11">
        <f t="shared" si="11"/>
        <v>1</v>
      </c>
      <c r="I23" s="5">
        <f t="shared" si="12"/>
        <v>7.0621468926553675E-5</v>
      </c>
      <c r="J23" s="11">
        <v>1</v>
      </c>
      <c r="K23" s="11">
        <v>0</v>
      </c>
      <c r="L23" s="11">
        <f>SUM(N23:O23)</f>
        <v>3</v>
      </c>
      <c r="M23" s="16">
        <f>L23/C23</f>
        <v>2.1186440677966101E-4</v>
      </c>
      <c r="N23" s="11">
        <v>3</v>
      </c>
      <c r="O23" s="11">
        <v>0</v>
      </c>
    </row>
    <row r="24" spans="1:15" x14ac:dyDescent="0.2">
      <c r="A24" s="61"/>
      <c r="B24" s="11" t="s">
        <v>20</v>
      </c>
      <c r="C24" s="11">
        <v>1802</v>
      </c>
      <c r="D24" s="11">
        <f t="shared" si="13"/>
        <v>0</v>
      </c>
      <c r="E24" s="5">
        <f t="shared" si="14"/>
        <v>0</v>
      </c>
      <c r="F24" s="11">
        <f t="shared" si="15"/>
        <v>0</v>
      </c>
      <c r="G24" s="11">
        <f t="shared" si="16"/>
        <v>0</v>
      </c>
      <c r="H24" s="11">
        <f t="shared" si="11"/>
        <v>0</v>
      </c>
      <c r="I24" s="5">
        <f t="shared" si="12"/>
        <v>0</v>
      </c>
      <c r="J24" s="11">
        <v>0</v>
      </c>
      <c r="K24" s="11">
        <v>0</v>
      </c>
      <c r="L24" s="11">
        <f t="shared" ref="L24" si="17">SUM(N24:O24)</f>
        <v>0</v>
      </c>
      <c r="M24" s="16">
        <f t="shared" ref="M24" si="18">L24/C24</f>
        <v>0</v>
      </c>
      <c r="N24" s="11">
        <v>0</v>
      </c>
      <c r="O24" s="11">
        <v>0</v>
      </c>
    </row>
    <row r="25" spans="1:15" x14ac:dyDescent="0.2">
      <c r="A25" s="61"/>
      <c r="B25" s="11" t="s">
        <v>21</v>
      </c>
      <c r="C25" s="11">
        <v>8936</v>
      </c>
      <c r="D25" s="11">
        <f t="shared" si="13"/>
        <v>4</v>
      </c>
      <c r="E25" s="5">
        <f t="shared" si="14"/>
        <v>4.4762757385854968E-4</v>
      </c>
      <c r="F25" s="11">
        <f t="shared" si="15"/>
        <v>1</v>
      </c>
      <c r="G25" s="11">
        <f t="shared" si="16"/>
        <v>3</v>
      </c>
      <c r="H25" s="11">
        <f t="shared" si="11"/>
        <v>4</v>
      </c>
      <c r="I25" s="5">
        <f t="shared" si="12"/>
        <v>4.4762757385854968E-4</v>
      </c>
      <c r="J25" s="11">
        <v>1</v>
      </c>
      <c r="K25" s="11">
        <v>3</v>
      </c>
      <c r="M25" s="16"/>
    </row>
    <row r="26" spans="1:15" x14ac:dyDescent="0.2">
      <c r="A26" s="61"/>
      <c r="B26" s="1" t="s">
        <v>51</v>
      </c>
      <c r="C26" s="2">
        <f>SUM(C23:C25)</f>
        <v>24898</v>
      </c>
      <c r="D26" s="6">
        <f>SUM(D23:D25)</f>
        <v>8</v>
      </c>
      <c r="E26" s="7">
        <f>D26/SUM(C23:C24)</f>
        <v>5.0119032702668838E-4</v>
      </c>
      <c r="F26" s="6">
        <f>SUM(F23:F25)</f>
        <v>5</v>
      </c>
      <c r="G26" s="6">
        <f>SUM(G23:G25)</f>
        <v>3</v>
      </c>
      <c r="H26" s="6">
        <f>SUM(H23:H25)</f>
        <v>5</v>
      </c>
      <c r="I26" s="7">
        <f t="shared" si="12"/>
        <v>2.0081934291910997E-4</v>
      </c>
      <c r="J26" s="6">
        <f>SUM(J23:J25)</f>
        <v>2</v>
      </c>
      <c r="K26" s="6">
        <f>SUM(K23:K25)</f>
        <v>3</v>
      </c>
      <c r="L26" s="6">
        <f>SUM(L23:L25)</f>
        <v>3</v>
      </c>
      <c r="M26" s="18">
        <f>L26/SUM(C23:C24)</f>
        <v>1.8794637263500814E-4</v>
      </c>
      <c r="N26" s="6">
        <f>SUM(N23:N25)</f>
        <v>3</v>
      </c>
      <c r="O26" s="6">
        <f>SUM(O23:O25)</f>
        <v>0</v>
      </c>
    </row>
    <row r="27" spans="1:15" x14ac:dyDescent="0.2">
      <c r="A27" s="61"/>
      <c r="B27" s="11" t="s">
        <v>22</v>
      </c>
      <c r="C27" s="11">
        <v>459855</v>
      </c>
      <c r="D27" s="11">
        <f t="shared" si="13"/>
        <v>68</v>
      </c>
      <c r="E27" s="5">
        <f t="shared" si="14"/>
        <v>1.4787269900294657E-4</v>
      </c>
      <c r="F27" s="11">
        <f t="shared" si="15"/>
        <v>46</v>
      </c>
      <c r="G27" s="11">
        <f t="shared" si="16"/>
        <v>22</v>
      </c>
      <c r="H27" s="11">
        <f t="shared" si="11"/>
        <v>48</v>
      </c>
      <c r="I27" s="5">
        <f t="shared" si="12"/>
        <v>1.043807287079623E-4</v>
      </c>
      <c r="J27" s="11">
        <v>26</v>
      </c>
      <c r="K27" s="11">
        <v>22</v>
      </c>
      <c r="L27" s="11">
        <f>SUM(N27:O27)</f>
        <v>20</v>
      </c>
      <c r="M27" s="16">
        <f>L27/C27</f>
        <v>4.3491970294984287E-5</v>
      </c>
      <c r="N27" s="11">
        <v>20</v>
      </c>
      <c r="O27" s="11">
        <v>0</v>
      </c>
    </row>
    <row r="28" spans="1:15" x14ac:dyDescent="0.2">
      <c r="A28" s="61"/>
      <c r="B28" s="1" t="s">
        <v>29</v>
      </c>
      <c r="C28" s="2">
        <v>459855</v>
      </c>
      <c r="D28" s="6">
        <f t="shared" si="13"/>
        <v>68</v>
      </c>
      <c r="E28" s="7">
        <f t="shared" si="14"/>
        <v>1.4787269900294657E-4</v>
      </c>
      <c r="F28" s="6">
        <f t="shared" si="15"/>
        <v>46</v>
      </c>
      <c r="G28" s="6">
        <f t="shared" si="16"/>
        <v>22</v>
      </c>
      <c r="H28" s="6">
        <f t="shared" si="11"/>
        <v>48</v>
      </c>
      <c r="I28" s="7">
        <f t="shared" si="12"/>
        <v>1.043807287079623E-4</v>
      </c>
      <c r="J28" s="6">
        <v>26</v>
      </c>
      <c r="K28" s="6">
        <v>22</v>
      </c>
      <c r="L28" s="6">
        <f>SUM(L27)</f>
        <v>20</v>
      </c>
      <c r="M28" s="18">
        <f>L28/C28</f>
        <v>4.3491970294984287E-5</v>
      </c>
      <c r="N28" s="6">
        <v>20</v>
      </c>
      <c r="O28" s="6">
        <v>0</v>
      </c>
    </row>
    <row r="29" spans="1:15" x14ac:dyDescent="0.2">
      <c r="A29" s="21"/>
      <c r="B29" s="9"/>
      <c r="C29" s="10"/>
      <c r="E29" s="5"/>
      <c r="I29" s="5"/>
    </row>
    <row r="30" spans="1:15" ht="16" customHeight="1" x14ac:dyDescent="0.2">
      <c r="A30" s="62" t="s">
        <v>24</v>
      </c>
      <c r="B30" s="10" t="s">
        <v>25</v>
      </c>
      <c r="E30" s="5"/>
      <c r="I30" s="5"/>
    </row>
    <row r="31" spans="1:15" ht="18" customHeight="1" x14ac:dyDescent="0.2">
      <c r="A31" s="62"/>
      <c r="B31" s="22" t="s">
        <v>23</v>
      </c>
      <c r="C31" s="11">
        <v>16586</v>
      </c>
      <c r="D31" s="11">
        <f t="shared" si="13"/>
        <v>2</v>
      </c>
      <c r="E31" s="5">
        <f t="shared" si="14"/>
        <v>1.205836247437598E-4</v>
      </c>
      <c r="F31" s="11">
        <f t="shared" si="15"/>
        <v>1</v>
      </c>
      <c r="G31" s="11">
        <f t="shared" si="16"/>
        <v>1</v>
      </c>
      <c r="H31" s="11">
        <f t="shared" si="11"/>
        <v>2</v>
      </c>
      <c r="I31" s="5">
        <f t="shared" si="12"/>
        <v>1.205836247437598E-4</v>
      </c>
      <c r="J31" s="11">
        <v>1</v>
      </c>
      <c r="K31" s="11">
        <v>1</v>
      </c>
      <c r="L31" s="11">
        <f>SUM(N31:O31)</f>
        <v>0</v>
      </c>
      <c r="M31" s="16">
        <f>L31/C31</f>
        <v>0</v>
      </c>
      <c r="N31" s="11">
        <v>0</v>
      </c>
      <c r="O31" s="11">
        <v>0</v>
      </c>
    </row>
    <row r="32" spans="1:15" x14ac:dyDescent="0.2">
      <c r="A32" s="62"/>
      <c r="B32" s="1" t="s">
        <v>28</v>
      </c>
      <c r="C32" s="2">
        <f>SUM(C31)</f>
        <v>16586</v>
      </c>
      <c r="D32" s="6">
        <f>SUM(D31)</f>
        <v>2</v>
      </c>
      <c r="E32" s="7">
        <f t="shared" si="14"/>
        <v>1.205836247437598E-4</v>
      </c>
      <c r="F32" s="6">
        <f>SUM(F31)</f>
        <v>1</v>
      </c>
      <c r="G32" s="6">
        <f>SUM(G31)</f>
        <v>1</v>
      </c>
      <c r="H32" s="6">
        <f>SUM(H31)</f>
        <v>2</v>
      </c>
      <c r="I32" s="7">
        <f t="shared" si="12"/>
        <v>1.205836247437598E-4</v>
      </c>
      <c r="J32" s="6">
        <v>1</v>
      </c>
      <c r="K32" s="6">
        <v>1</v>
      </c>
      <c r="L32" s="6">
        <f>SUM(L31)</f>
        <v>0</v>
      </c>
      <c r="M32" s="18">
        <f>L32/C32</f>
        <v>0</v>
      </c>
      <c r="N32" s="6">
        <f>SUM(N31)</f>
        <v>0</v>
      </c>
      <c r="O32" s="6">
        <f>SUM(O31)</f>
        <v>0</v>
      </c>
    </row>
    <row r="35" spans="2:2" x14ac:dyDescent="0.2">
      <c r="B35" s="11" t="s">
        <v>43</v>
      </c>
    </row>
    <row r="36" spans="2:2" x14ac:dyDescent="0.2">
      <c r="B36" s="34" t="s">
        <v>44</v>
      </c>
    </row>
    <row r="37" spans="2:2" x14ac:dyDescent="0.2">
      <c r="B37" s="34" t="s">
        <v>45</v>
      </c>
    </row>
    <row r="39" spans="2:2" x14ac:dyDescent="0.2">
      <c r="B39" s="34" t="s">
        <v>52</v>
      </c>
    </row>
  </sheetData>
  <mergeCells count="11">
    <mergeCell ref="H1:I1"/>
    <mergeCell ref="H3:I3"/>
    <mergeCell ref="D3:E3"/>
    <mergeCell ref="L3:M3"/>
    <mergeCell ref="L2:O2"/>
    <mergeCell ref="A5:A10"/>
    <mergeCell ref="A30:A32"/>
    <mergeCell ref="A12:A28"/>
    <mergeCell ref="D2:G2"/>
    <mergeCell ref="H2:K2"/>
    <mergeCell ref="H4:I4"/>
  </mergeCells>
  <pageMargins left="0.7" right="0.7" top="0.75" bottom="0.75" header="0.3" footer="0.3"/>
  <pageSetup orientation="portrait" horizontalDpi="0" verticalDpi="0"/>
  <ignoredErrors>
    <ignoredError sqref="F26" 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27F306-CB59-2A42-8ECD-2B96CBBF5972}">
  <dimension ref="A1:K104"/>
  <sheetViews>
    <sheetView workbookViewId="0">
      <selection activeCell="C112" sqref="C112"/>
    </sheetView>
  </sheetViews>
  <sheetFormatPr baseColWidth="10" defaultRowHeight="16" x14ac:dyDescent="0.2"/>
  <cols>
    <col min="11" max="11" width="26.6640625" bestFit="1" customWidth="1"/>
  </cols>
  <sheetData>
    <row r="1" spans="1:11" x14ac:dyDescent="0.2">
      <c r="A1" s="53" t="s">
        <v>0</v>
      </c>
      <c r="B1" s="53" t="s">
        <v>187</v>
      </c>
      <c r="C1" s="53" t="s">
        <v>188</v>
      </c>
      <c r="D1" s="53" t="s">
        <v>189</v>
      </c>
      <c r="E1" s="53" t="s">
        <v>5</v>
      </c>
      <c r="F1" s="53" t="s">
        <v>6</v>
      </c>
      <c r="G1" s="53" t="s">
        <v>2</v>
      </c>
      <c r="H1" s="53" t="s">
        <v>3</v>
      </c>
      <c r="I1" s="53" t="s">
        <v>190</v>
      </c>
      <c r="J1" s="53" t="s">
        <v>191</v>
      </c>
      <c r="K1" s="53" t="s">
        <v>192</v>
      </c>
    </row>
    <row r="2" spans="1:11" x14ac:dyDescent="0.2">
      <c r="A2" t="s">
        <v>10</v>
      </c>
      <c r="B2" t="s">
        <v>193</v>
      </c>
      <c r="C2">
        <v>99478401</v>
      </c>
      <c r="D2">
        <v>100157200</v>
      </c>
      <c r="E2">
        <v>1</v>
      </c>
      <c r="F2">
        <v>0</v>
      </c>
      <c r="G2">
        <v>1</v>
      </c>
      <c r="H2">
        <v>0</v>
      </c>
      <c r="I2">
        <v>0</v>
      </c>
      <c r="J2" t="s">
        <v>194</v>
      </c>
      <c r="K2" t="s">
        <v>194</v>
      </c>
    </row>
    <row r="3" spans="1:11" x14ac:dyDescent="0.2">
      <c r="A3" t="s">
        <v>10</v>
      </c>
      <c r="B3" t="s">
        <v>193</v>
      </c>
      <c r="C3">
        <v>99477401</v>
      </c>
      <c r="D3">
        <v>100157000</v>
      </c>
      <c r="E3">
        <v>1</v>
      </c>
      <c r="F3">
        <v>0</v>
      </c>
      <c r="G3">
        <v>1</v>
      </c>
      <c r="H3">
        <v>0</v>
      </c>
      <c r="I3">
        <v>1</v>
      </c>
      <c r="J3" t="s">
        <v>194</v>
      </c>
      <c r="K3" t="s">
        <v>194</v>
      </c>
    </row>
    <row r="4" spans="1:11" x14ac:dyDescent="0.2">
      <c r="A4" t="s">
        <v>179</v>
      </c>
      <c r="B4" t="s">
        <v>193</v>
      </c>
      <c r="C4">
        <v>98858961</v>
      </c>
      <c r="D4">
        <v>98920242</v>
      </c>
      <c r="E4">
        <v>1</v>
      </c>
      <c r="F4">
        <v>0</v>
      </c>
      <c r="G4">
        <v>0</v>
      </c>
      <c r="H4">
        <v>1</v>
      </c>
      <c r="I4">
        <v>0</v>
      </c>
      <c r="J4" t="s">
        <v>194</v>
      </c>
      <c r="K4" t="s">
        <v>194</v>
      </c>
    </row>
    <row r="5" spans="1:11" x14ac:dyDescent="0.2">
      <c r="A5" t="s">
        <v>179</v>
      </c>
      <c r="B5" t="s">
        <v>193</v>
      </c>
      <c r="C5">
        <v>100195245</v>
      </c>
      <c r="D5">
        <v>100786611</v>
      </c>
      <c r="E5">
        <v>1</v>
      </c>
      <c r="F5">
        <v>0</v>
      </c>
      <c r="G5">
        <v>0</v>
      </c>
      <c r="H5">
        <v>1</v>
      </c>
      <c r="I5">
        <v>0</v>
      </c>
      <c r="J5" t="s">
        <v>194</v>
      </c>
      <c r="K5" t="s">
        <v>194</v>
      </c>
    </row>
    <row r="6" spans="1:11" x14ac:dyDescent="0.2">
      <c r="A6" t="s">
        <v>179</v>
      </c>
      <c r="B6" t="s">
        <v>193</v>
      </c>
      <c r="C6">
        <v>100195245</v>
      </c>
      <c r="D6">
        <v>100786611</v>
      </c>
      <c r="E6">
        <v>1</v>
      </c>
      <c r="F6">
        <v>0</v>
      </c>
      <c r="G6">
        <v>0</v>
      </c>
      <c r="H6">
        <v>1</v>
      </c>
      <c r="I6">
        <v>1</v>
      </c>
      <c r="J6" t="s">
        <v>194</v>
      </c>
      <c r="K6" t="s">
        <v>194</v>
      </c>
    </row>
    <row r="7" spans="1:11" x14ac:dyDescent="0.2">
      <c r="A7" t="s">
        <v>179</v>
      </c>
      <c r="B7" t="s">
        <v>193</v>
      </c>
      <c r="C7">
        <v>99889749</v>
      </c>
      <c r="D7">
        <v>100631139</v>
      </c>
      <c r="E7">
        <v>1</v>
      </c>
      <c r="F7">
        <v>0</v>
      </c>
      <c r="G7">
        <v>0</v>
      </c>
      <c r="H7">
        <v>1</v>
      </c>
      <c r="I7">
        <v>0</v>
      </c>
      <c r="J7" t="s">
        <v>194</v>
      </c>
      <c r="K7" t="s">
        <v>194</v>
      </c>
    </row>
    <row r="8" spans="1:11" x14ac:dyDescent="0.2">
      <c r="A8" t="s">
        <v>179</v>
      </c>
      <c r="B8" t="s">
        <v>193</v>
      </c>
      <c r="C8">
        <v>99889749</v>
      </c>
      <c r="D8">
        <v>100631139</v>
      </c>
      <c r="E8">
        <v>1</v>
      </c>
      <c r="F8">
        <v>0</v>
      </c>
      <c r="G8">
        <v>0</v>
      </c>
      <c r="H8">
        <v>1</v>
      </c>
      <c r="I8">
        <v>1</v>
      </c>
      <c r="J8" t="s">
        <v>194</v>
      </c>
      <c r="K8" t="s">
        <v>194</v>
      </c>
    </row>
    <row r="9" spans="1:11" x14ac:dyDescent="0.2">
      <c r="A9" t="s">
        <v>179</v>
      </c>
      <c r="B9" t="s">
        <v>193</v>
      </c>
      <c r="C9">
        <v>99398438</v>
      </c>
      <c r="D9">
        <v>99513359</v>
      </c>
      <c r="E9">
        <v>1</v>
      </c>
      <c r="F9">
        <v>0</v>
      </c>
      <c r="G9">
        <v>1</v>
      </c>
      <c r="H9">
        <v>0</v>
      </c>
      <c r="I9">
        <v>0</v>
      </c>
      <c r="J9" t="s">
        <v>194</v>
      </c>
      <c r="K9" t="s">
        <v>194</v>
      </c>
    </row>
    <row r="10" spans="1:11" x14ac:dyDescent="0.2">
      <c r="A10" t="s">
        <v>179</v>
      </c>
      <c r="B10" t="s">
        <v>193</v>
      </c>
      <c r="C10">
        <v>97044431</v>
      </c>
      <c r="D10">
        <v>114493531</v>
      </c>
      <c r="E10">
        <v>1</v>
      </c>
      <c r="F10">
        <v>0</v>
      </c>
      <c r="G10">
        <v>1</v>
      </c>
      <c r="H10">
        <v>0</v>
      </c>
      <c r="I10">
        <v>0</v>
      </c>
      <c r="J10" t="s">
        <v>194</v>
      </c>
      <c r="K10" t="s">
        <v>194</v>
      </c>
    </row>
    <row r="11" spans="1:11" x14ac:dyDescent="0.2">
      <c r="A11" t="s">
        <v>179</v>
      </c>
      <c r="B11" t="s">
        <v>193</v>
      </c>
      <c r="C11">
        <v>100163330</v>
      </c>
      <c r="D11">
        <v>100322582</v>
      </c>
      <c r="E11">
        <v>1</v>
      </c>
      <c r="F11">
        <v>0</v>
      </c>
      <c r="G11">
        <v>1</v>
      </c>
      <c r="H11">
        <v>0</v>
      </c>
      <c r="I11">
        <v>0</v>
      </c>
      <c r="J11" t="s">
        <v>194</v>
      </c>
      <c r="K11" t="s">
        <v>194</v>
      </c>
    </row>
    <row r="12" spans="1:11" x14ac:dyDescent="0.2">
      <c r="A12" t="s">
        <v>179</v>
      </c>
      <c r="B12" t="s">
        <v>193</v>
      </c>
      <c r="C12">
        <v>100162843</v>
      </c>
      <c r="D12">
        <v>100322582</v>
      </c>
      <c r="E12">
        <v>1</v>
      </c>
      <c r="F12">
        <v>0</v>
      </c>
      <c r="G12">
        <v>1</v>
      </c>
      <c r="H12">
        <v>0</v>
      </c>
      <c r="I12">
        <v>1</v>
      </c>
      <c r="J12" t="s">
        <v>194</v>
      </c>
      <c r="K12" t="s">
        <v>194</v>
      </c>
    </row>
    <row r="13" spans="1:11" x14ac:dyDescent="0.2">
      <c r="A13" t="s">
        <v>179</v>
      </c>
      <c r="B13" t="s">
        <v>193</v>
      </c>
      <c r="C13">
        <v>99479509</v>
      </c>
      <c r="D13">
        <v>99573005</v>
      </c>
      <c r="E13">
        <v>0</v>
      </c>
      <c r="F13">
        <v>1</v>
      </c>
      <c r="G13">
        <v>0</v>
      </c>
      <c r="H13">
        <v>1</v>
      </c>
      <c r="I13">
        <v>0</v>
      </c>
      <c r="J13" t="s">
        <v>194</v>
      </c>
      <c r="K13" t="s">
        <v>194</v>
      </c>
    </row>
    <row r="14" spans="1:11" x14ac:dyDescent="0.2">
      <c r="A14" t="s">
        <v>179</v>
      </c>
      <c r="B14" t="s">
        <v>193</v>
      </c>
      <c r="C14">
        <v>99479509</v>
      </c>
      <c r="D14">
        <v>99573005</v>
      </c>
      <c r="E14">
        <v>0</v>
      </c>
      <c r="F14">
        <v>1</v>
      </c>
      <c r="G14">
        <v>0</v>
      </c>
      <c r="H14">
        <v>1</v>
      </c>
      <c r="I14">
        <v>1</v>
      </c>
      <c r="J14" t="s">
        <v>194</v>
      </c>
      <c r="K14" t="s">
        <v>194</v>
      </c>
    </row>
    <row r="15" spans="1:11" x14ac:dyDescent="0.2">
      <c r="A15" t="s">
        <v>179</v>
      </c>
      <c r="B15" t="s">
        <v>193</v>
      </c>
      <c r="C15">
        <v>99479509</v>
      </c>
      <c r="D15">
        <v>99573005</v>
      </c>
      <c r="E15">
        <v>0</v>
      </c>
      <c r="F15">
        <v>1</v>
      </c>
      <c r="G15">
        <v>0</v>
      </c>
      <c r="H15">
        <v>1</v>
      </c>
      <c r="I15">
        <v>0</v>
      </c>
      <c r="J15" t="s">
        <v>194</v>
      </c>
      <c r="K15" t="s">
        <v>194</v>
      </c>
    </row>
    <row r="16" spans="1:11" x14ac:dyDescent="0.2">
      <c r="A16" t="s">
        <v>195</v>
      </c>
      <c r="B16" t="s">
        <v>193</v>
      </c>
      <c r="C16">
        <v>99046833</v>
      </c>
      <c r="D16">
        <v>99103077</v>
      </c>
      <c r="E16">
        <v>0</v>
      </c>
      <c r="F16">
        <v>1</v>
      </c>
      <c r="G16">
        <v>1</v>
      </c>
      <c r="H16">
        <v>0</v>
      </c>
      <c r="I16">
        <v>0</v>
      </c>
      <c r="J16" t="s">
        <v>194</v>
      </c>
      <c r="K16" t="s">
        <v>194</v>
      </c>
    </row>
    <row r="17" spans="1:11" x14ac:dyDescent="0.2">
      <c r="A17" t="s">
        <v>195</v>
      </c>
      <c r="B17" t="s">
        <v>193</v>
      </c>
      <c r="C17">
        <v>99046833</v>
      </c>
      <c r="D17">
        <v>99103077</v>
      </c>
      <c r="E17">
        <v>0</v>
      </c>
      <c r="F17">
        <v>1</v>
      </c>
      <c r="G17">
        <v>1</v>
      </c>
      <c r="H17">
        <v>0</v>
      </c>
      <c r="I17">
        <v>0</v>
      </c>
      <c r="J17" t="s">
        <v>194</v>
      </c>
      <c r="K17" t="s">
        <v>194</v>
      </c>
    </row>
    <row r="18" spans="1:11" x14ac:dyDescent="0.2">
      <c r="A18" t="s">
        <v>195</v>
      </c>
      <c r="B18" t="s">
        <v>193</v>
      </c>
      <c r="C18">
        <v>99046833</v>
      </c>
      <c r="D18">
        <v>99103077</v>
      </c>
      <c r="E18">
        <v>0</v>
      </c>
      <c r="F18">
        <v>1</v>
      </c>
      <c r="G18">
        <v>1</v>
      </c>
      <c r="H18">
        <v>0</v>
      </c>
      <c r="I18">
        <v>0</v>
      </c>
      <c r="J18" t="s">
        <v>194</v>
      </c>
      <c r="K18" t="s">
        <v>194</v>
      </c>
    </row>
    <row r="19" spans="1:11" x14ac:dyDescent="0.2">
      <c r="A19" t="s">
        <v>195</v>
      </c>
      <c r="B19" t="s">
        <v>193</v>
      </c>
      <c r="C19">
        <v>96447763</v>
      </c>
      <c r="D19">
        <v>100322582</v>
      </c>
      <c r="E19">
        <v>1</v>
      </c>
      <c r="F19">
        <v>0</v>
      </c>
      <c r="G19">
        <v>1</v>
      </c>
      <c r="H19">
        <v>0</v>
      </c>
      <c r="I19">
        <v>0</v>
      </c>
      <c r="J19" t="s">
        <v>194</v>
      </c>
      <c r="K19" t="s">
        <v>194</v>
      </c>
    </row>
    <row r="20" spans="1:11" x14ac:dyDescent="0.2">
      <c r="A20" t="s">
        <v>196</v>
      </c>
      <c r="B20" t="s">
        <v>194</v>
      </c>
      <c r="C20" t="s">
        <v>194</v>
      </c>
      <c r="D20" t="s">
        <v>194</v>
      </c>
      <c r="E20">
        <v>1</v>
      </c>
      <c r="F20" t="s">
        <v>194</v>
      </c>
      <c r="G20">
        <v>1</v>
      </c>
      <c r="H20">
        <v>0</v>
      </c>
      <c r="I20">
        <v>1</v>
      </c>
      <c r="J20" t="s">
        <v>194</v>
      </c>
      <c r="K20" t="s">
        <v>194</v>
      </c>
    </row>
    <row r="21" spans="1:11" x14ac:dyDescent="0.2">
      <c r="A21" t="s">
        <v>197</v>
      </c>
      <c r="B21" t="s">
        <v>194</v>
      </c>
      <c r="C21" t="s">
        <v>194</v>
      </c>
      <c r="D21" t="s">
        <v>194</v>
      </c>
      <c r="E21">
        <v>1</v>
      </c>
      <c r="F21" t="s">
        <v>194</v>
      </c>
      <c r="G21">
        <v>0</v>
      </c>
      <c r="H21">
        <v>1</v>
      </c>
      <c r="I21">
        <v>0</v>
      </c>
      <c r="J21" t="s">
        <v>194</v>
      </c>
      <c r="K21" t="s">
        <v>194</v>
      </c>
    </row>
    <row r="22" spans="1:11" x14ac:dyDescent="0.2">
      <c r="A22" t="s">
        <v>197</v>
      </c>
      <c r="B22" t="s">
        <v>194</v>
      </c>
      <c r="C22" t="s">
        <v>194</v>
      </c>
      <c r="D22" t="s">
        <v>194</v>
      </c>
      <c r="E22">
        <v>1</v>
      </c>
      <c r="F22" t="s">
        <v>194</v>
      </c>
      <c r="G22">
        <v>0</v>
      </c>
      <c r="H22">
        <v>1</v>
      </c>
      <c r="I22">
        <v>0</v>
      </c>
      <c r="J22" t="s">
        <v>194</v>
      </c>
      <c r="K22" t="s">
        <v>194</v>
      </c>
    </row>
    <row r="23" spans="1:11" x14ac:dyDescent="0.2">
      <c r="A23" t="s">
        <v>197</v>
      </c>
      <c r="B23" t="s">
        <v>194</v>
      </c>
      <c r="C23" t="s">
        <v>194</v>
      </c>
      <c r="D23" t="s">
        <v>194</v>
      </c>
      <c r="E23">
        <v>1</v>
      </c>
      <c r="F23" t="s">
        <v>194</v>
      </c>
      <c r="G23">
        <v>0</v>
      </c>
      <c r="H23">
        <v>1</v>
      </c>
      <c r="I23">
        <v>0</v>
      </c>
      <c r="J23" t="s">
        <v>194</v>
      </c>
      <c r="K23" t="s">
        <v>194</v>
      </c>
    </row>
    <row r="24" spans="1:11" x14ac:dyDescent="0.2">
      <c r="A24" t="s">
        <v>197</v>
      </c>
      <c r="B24" t="s">
        <v>194</v>
      </c>
      <c r="C24" t="s">
        <v>194</v>
      </c>
      <c r="D24" t="s">
        <v>194</v>
      </c>
      <c r="E24">
        <v>1</v>
      </c>
      <c r="F24" t="s">
        <v>194</v>
      </c>
      <c r="G24">
        <v>1</v>
      </c>
      <c r="H24">
        <v>0</v>
      </c>
      <c r="I24">
        <v>0</v>
      </c>
      <c r="J24" t="s">
        <v>194</v>
      </c>
      <c r="K24" t="s">
        <v>194</v>
      </c>
    </row>
    <row r="25" spans="1:11" x14ac:dyDescent="0.2">
      <c r="A25" t="s">
        <v>197</v>
      </c>
      <c r="B25" t="s">
        <v>194</v>
      </c>
      <c r="C25" t="s">
        <v>194</v>
      </c>
      <c r="D25" t="s">
        <v>194</v>
      </c>
      <c r="E25">
        <v>1</v>
      </c>
      <c r="F25" t="s">
        <v>194</v>
      </c>
      <c r="G25">
        <v>1</v>
      </c>
      <c r="H25">
        <v>0</v>
      </c>
      <c r="I25">
        <v>1</v>
      </c>
      <c r="J25" t="s">
        <v>194</v>
      </c>
      <c r="K25" t="s">
        <v>194</v>
      </c>
    </row>
    <row r="26" spans="1:11" x14ac:dyDescent="0.2">
      <c r="A26" t="s">
        <v>11</v>
      </c>
      <c r="B26" t="s">
        <v>193</v>
      </c>
      <c r="C26">
        <v>99801380</v>
      </c>
      <c r="D26">
        <v>99843709</v>
      </c>
      <c r="E26">
        <v>1</v>
      </c>
      <c r="F26">
        <v>0</v>
      </c>
      <c r="G26">
        <v>0</v>
      </c>
      <c r="H26">
        <v>1</v>
      </c>
      <c r="I26">
        <v>0</v>
      </c>
      <c r="J26" t="s">
        <v>198</v>
      </c>
      <c r="K26" t="s">
        <v>182</v>
      </c>
    </row>
    <row r="27" spans="1:11" x14ac:dyDescent="0.2">
      <c r="A27" t="s">
        <v>11</v>
      </c>
      <c r="B27" t="s">
        <v>193</v>
      </c>
      <c r="C27">
        <v>99812222</v>
      </c>
      <c r="D27">
        <v>99843709</v>
      </c>
      <c r="E27">
        <v>1</v>
      </c>
      <c r="F27">
        <v>0</v>
      </c>
      <c r="G27">
        <v>0</v>
      </c>
      <c r="H27">
        <v>1</v>
      </c>
      <c r="I27">
        <v>0</v>
      </c>
      <c r="J27" t="s">
        <v>199</v>
      </c>
      <c r="K27" t="s">
        <v>184</v>
      </c>
    </row>
    <row r="28" spans="1:11" x14ac:dyDescent="0.2">
      <c r="A28" t="s">
        <v>11</v>
      </c>
      <c r="B28" t="s">
        <v>193</v>
      </c>
      <c r="C28">
        <v>99523253</v>
      </c>
      <c r="D28">
        <v>99573829</v>
      </c>
      <c r="E28">
        <v>0</v>
      </c>
      <c r="F28">
        <v>1</v>
      </c>
      <c r="G28">
        <v>1</v>
      </c>
      <c r="H28">
        <v>0</v>
      </c>
      <c r="I28">
        <v>0</v>
      </c>
      <c r="J28" t="s">
        <v>200</v>
      </c>
      <c r="K28" t="s">
        <v>185</v>
      </c>
    </row>
    <row r="29" spans="1:11" x14ac:dyDescent="0.2">
      <c r="A29" t="s">
        <v>11</v>
      </c>
      <c r="B29" t="s">
        <v>193</v>
      </c>
      <c r="C29">
        <v>99523253</v>
      </c>
      <c r="D29">
        <v>99573829</v>
      </c>
      <c r="E29">
        <v>0</v>
      </c>
      <c r="F29">
        <v>1</v>
      </c>
      <c r="G29">
        <v>1</v>
      </c>
      <c r="H29">
        <v>0</v>
      </c>
      <c r="I29">
        <v>1</v>
      </c>
      <c r="J29" t="s">
        <v>201</v>
      </c>
      <c r="K29" t="s">
        <v>182</v>
      </c>
    </row>
    <row r="30" spans="1:11" x14ac:dyDescent="0.2">
      <c r="A30" t="s">
        <v>11</v>
      </c>
      <c r="B30" t="s">
        <v>193</v>
      </c>
      <c r="C30">
        <v>99523253</v>
      </c>
      <c r="D30">
        <v>99573829</v>
      </c>
      <c r="E30">
        <v>0</v>
      </c>
      <c r="F30">
        <v>1</v>
      </c>
      <c r="G30">
        <v>1</v>
      </c>
      <c r="H30">
        <v>0</v>
      </c>
      <c r="I30">
        <v>0</v>
      </c>
      <c r="J30" t="s">
        <v>200</v>
      </c>
      <c r="K30" t="s">
        <v>185</v>
      </c>
    </row>
    <row r="31" spans="1:11" x14ac:dyDescent="0.2">
      <c r="A31" t="s">
        <v>11</v>
      </c>
      <c r="B31" t="s">
        <v>193</v>
      </c>
      <c r="C31">
        <v>99523253</v>
      </c>
      <c r="D31">
        <v>99573829</v>
      </c>
      <c r="E31">
        <v>0</v>
      </c>
      <c r="F31">
        <v>1</v>
      </c>
      <c r="G31">
        <v>1</v>
      </c>
      <c r="H31">
        <v>0</v>
      </c>
      <c r="I31">
        <v>1</v>
      </c>
      <c r="J31" t="s">
        <v>201</v>
      </c>
      <c r="K31" t="s">
        <v>182</v>
      </c>
    </row>
    <row r="32" spans="1:11" x14ac:dyDescent="0.2">
      <c r="A32" t="s">
        <v>11</v>
      </c>
      <c r="B32" t="s">
        <v>193</v>
      </c>
      <c r="C32">
        <v>99523253</v>
      </c>
      <c r="D32">
        <v>99573829</v>
      </c>
      <c r="E32">
        <v>0</v>
      </c>
      <c r="F32">
        <v>1</v>
      </c>
      <c r="G32">
        <v>1</v>
      </c>
      <c r="H32">
        <v>0</v>
      </c>
      <c r="I32">
        <v>0</v>
      </c>
      <c r="J32" t="s">
        <v>198</v>
      </c>
      <c r="K32" t="s">
        <v>182</v>
      </c>
    </row>
    <row r="33" spans="1:11" x14ac:dyDescent="0.2">
      <c r="A33" t="s">
        <v>11</v>
      </c>
      <c r="B33" t="s">
        <v>193</v>
      </c>
      <c r="C33">
        <v>99523253</v>
      </c>
      <c r="D33">
        <v>99565136</v>
      </c>
      <c r="E33">
        <v>0</v>
      </c>
      <c r="F33">
        <v>1</v>
      </c>
      <c r="G33">
        <v>1</v>
      </c>
      <c r="H33">
        <v>0</v>
      </c>
      <c r="I33">
        <v>0</v>
      </c>
      <c r="J33" t="s">
        <v>200</v>
      </c>
      <c r="K33" t="s">
        <v>183</v>
      </c>
    </row>
    <row r="34" spans="1:11" x14ac:dyDescent="0.2">
      <c r="A34" t="s">
        <v>11</v>
      </c>
      <c r="B34" t="s">
        <v>193</v>
      </c>
      <c r="C34">
        <v>99523253</v>
      </c>
      <c r="D34">
        <v>99573829</v>
      </c>
      <c r="E34">
        <v>0</v>
      </c>
      <c r="F34">
        <v>1</v>
      </c>
      <c r="G34">
        <v>1</v>
      </c>
      <c r="H34">
        <v>0</v>
      </c>
      <c r="I34">
        <v>1</v>
      </c>
      <c r="J34" t="s">
        <v>201</v>
      </c>
      <c r="K34" t="s">
        <v>182</v>
      </c>
    </row>
    <row r="35" spans="1:11" x14ac:dyDescent="0.2">
      <c r="A35" t="s">
        <v>11</v>
      </c>
      <c r="B35" t="s">
        <v>193</v>
      </c>
      <c r="C35">
        <v>99523253</v>
      </c>
      <c r="D35">
        <v>99565136</v>
      </c>
      <c r="E35">
        <v>0</v>
      </c>
      <c r="F35">
        <v>1</v>
      </c>
      <c r="G35">
        <v>1</v>
      </c>
      <c r="H35">
        <v>0</v>
      </c>
      <c r="I35">
        <v>0</v>
      </c>
      <c r="J35" t="s">
        <v>199</v>
      </c>
      <c r="K35" t="s">
        <v>184</v>
      </c>
    </row>
    <row r="36" spans="1:11" x14ac:dyDescent="0.2">
      <c r="A36" t="s">
        <v>11</v>
      </c>
      <c r="B36" t="s">
        <v>193</v>
      </c>
      <c r="C36">
        <v>99523253</v>
      </c>
      <c r="D36">
        <v>99573829</v>
      </c>
      <c r="E36">
        <v>0</v>
      </c>
      <c r="F36">
        <v>1</v>
      </c>
      <c r="G36">
        <v>1</v>
      </c>
      <c r="H36">
        <v>0</v>
      </c>
      <c r="I36">
        <v>0</v>
      </c>
      <c r="J36" t="s">
        <v>200</v>
      </c>
      <c r="K36" t="s">
        <v>183</v>
      </c>
    </row>
    <row r="37" spans="1:11" x14ac:dyDescent="0.2">
      <c r="A37" t="s">
        <v>11</v>
      </c>
      <c r="B37" t="s">
        <v>193</v>
      </c>
      <c r="C37">
        <v>99523253</v>
      </c>
      <c r="D37">
        <v>99565136</v>
      </c>
      <c r="E37">
        <v>0</v>
      </c>
      <c r="F37">
        <v>1</v>
      </c>
      <c r="G37">
        <v>1</v>
      </c>
      <c r="H37">
        <v>0</v>
      </c>
      <c r="I37">
        <v>0</v>
      </c>
      <c r="J37" t="s">
        <v>199</v>
      </c>
      <c r="K37" t="s">
        <v>184</v>
      </c>
    </row>
    <row r="38" spans="1:11" x14ac:dyDescent="0.2">
      <c r="A38" t="s">
        <v>11</v>
      </c>
      <c r="B38" t="s">
        <v>193</v>
      </c>
      <c r="C38">
        <v>99523253</v>
      </c>
      <c r="D38">
        <v>99565136</v>
      </c>
      <c r="E38">
        <v>0</v>
      </c>
      <c r="F38">
        <v>1</v>
      </c>
      <c r="G38">
        <v>1</v>
      </c>
      <c r="H38">
        <v>0</v>
      </c>
      <c r="I38">
        <v>1</v>
      </c>
      <c r="J38" t="s">
        <v>201</v>
      </c>
      <c r="K38" t="s">
        <v>182</v>
      </c>
    </row>
    <row r="39" spans="1:11" x14ac:dyDescent="0.2">
      <c r="A39" t="s">
        <v>11</v>
      </c>
      <c r="B39" t="s">
        <v>193</v>
      </c>
      <c r="C39">
        <v>99523253</v>
      </c>
      <c r="D39">
        <v>99573829</v>
      </c>
      <c r="E39">
        <v>0</v>
      </c>
      <c r="F39">
        <v>1</v>
      </c>
      <c r="G39">
        <v>1</v>
      </c>
      <c r="H39">
        <v>0</v>
      </c>
      <c r="I39">
        <v>0</v>
      </c>
      <c r="J39" t="s">
        <v>200</v>
      </c>
      <c r="K39" t="s">
        <v>185</v>
      </c>
    </row>
    <row r="40" spans="1:11" x14ac:dyDescent="0.2">
      <c r="A40" t="s">
        <v>11</v>
      </c>
      <c r="B40" t="s">
        <v>193</v>
      </c>
      <c r="C40">
        <v>99523253</v>
      </c>
      <c r="D40">
        <v>99573829</v>
      </c>
      <c r="E40">
        <v>0</v>
      </c>
      <c r="F40">
        <v>1</v>
      </c>
      <c r="G40">
        <v>1</v>
      </c>
      <c r="H40">
        <v>0</v>
      </c>
      <c r="I40">
        <v>0</v>
      </c>
      <c r="J40" t="s">
        <v>198</v>
      </c>
      <c r="K40" t="s">
        <v>182</v>
      </c>
    </row>
    <row r="41" spans="1:11" x14ac:dyDescent="0.2">
      <c r="A41" t="s">
        <v>11</v>
      </c>
      <c r="B41" t="s">
        <v>193</v>
      </c>
      <c r="C41">
        <v>99523253</v>
      </c>
      <c r="D41">
        <v>99565136</v>
      </c>
      <c r="E41">
        <v>0</v>
      </c>
      <c r="F41">
        <v>1</v>
      </c>
      <c r="G41">
        <v>1</v>
      </c>
      <c r="H41">
        <v>0</v>
      </c>
      <c r="I41">
        <v>0</v>
      </c>
      <c r="J41" t="s">
        <v>200</v>
      </c>
      <c r="K41" t="s">
        <v>183</v>
      </c>
    </row>
    <row r="42" spans="1:11" x14ac:dyDescent="0.2">
      <c r="A42" t="s">
        <v>11</v>
      </c>
      <c r="B42" t="s">
        <v>193</v>
      </c>
      <c r="C42">
        <v>99523253</v>
      </c>
      <c r="D42">
        <v>99565136</v>
      </c>
      <c r="E42">
        <v>0</v>
      </c>
      <c r="F42">
        <v>1</v>
      </c>
      <c r="G42">
        <v>1</v>
      </c>
      <c r="H42">
        <v>0</v>
      </c>
      <c r="I42">
        <v>0</v>
      </c>
      <c r="J42" t="s">
        <v>199</v>
      </c>
      <c r="K42" t="s">
        <v>183</v>
      </c>
    </row>
    <row r="43" spans="1:11" x14ac:dyDescent="0.2">
      <c r="A43" t="s">
        <v>11</v>
      </c>
      <c r="B43" t="s">
        <v>193</v>
      </c>
      <c r="C43">
        <v>99523253</v>
      </c>
      <c r="D43">
        <v>99573829</v>
      </c>
      <c r="E43">
        <v>0</v>
      </c>
      <c r="F43">
        <v>1</v>
      </c>
      <c r="G43">
        <v>1</v>
      </c>
      <c r="H43">
        <v>0</v>
      </c>
      <c r="I43">
        <v>0</v>
      </c>
      <c r="J43" t="s">
        <v>200</v>
      </c>
      <c r="K43" t="s">
        <v>185</v>
      </c>
    </row>
    <row r="44" spans="1:11" x14ac:dyDescent="0.2">
      <c r="A44" t="s">
        <v>11</v>
      </c>
      <c r="B44" t="s">
        <v>193</v>
      </c>
      <c r="C44">
        <v>99523253</v>
      </c>
      <c r="D44">
        <v>99573829</v>
      </c>
      <c r="E44">
        <v>0</v>
      </c>
      <c r="F44">
        <v>1</v>
      </c>
      <c r="G44">
        <v>1</v>
      </c>
      <c r="H44">
        <v>0</v>
      </c>
      <c r="I44">
        <v>1</v>
      </c>
      <c r="J44" t="s">
        <v>198</v>
      </c>
      <c r="K44" t="s">
        <v>182</v>
      </c>
    </row>
    <row r="45" spans="1:11" x14ac:dyDescent="0.2">
      <c r="A45" t="s">
        <v>11</v>
      </c>
      <c r="B45" t="s">
        <v>193</v>
      </c>
      <c r="C45">
        <v>99498121</v>
      </c>
      <c r="D45">
        <v>99573829</v>
      </c>
      <c r="E45">
        <v>0</v>
      </c>
      <c r="F45">
        <v>1</v>
      </c>
      <c r="G45">
        <v>1</v>
      </c>
      <c r="H45">
        <v>0</v>
      </c>
      <c r="I45">
        <v>0</v>
      </c>
      <c r="J45" t="s">
        <v>199</v>
      </c>
      <c r="K45" t="s">
        <v>183</v>
      </c>
    </row>
    <row r="46" spans="1:11" x14ac:dyDescent="0.2">
      <c r="A46" t="s">
        <v>11</v>
      </c>
      <c r="B46" t="s">
        <v>193</v>
      </c>
      <c r="C46">
        <v>99523253</v>
      </c>
      <c r="D46">
        <v>99565136</v>
      </c>
      <c r="E46">
        <v>0</v>
      </c>
      <c r="F46">
        <v>1</v>
      </c>
      <c r="G46">
        <v>1</v>
      </c>
      <c r="H46">
        <v>0</v>
      </c>
      <c r="I46">
        <v>1</v>
      </c>
      <c r="J46" t="s">
        <v>201</v>
      </c>
      <c r="K46" t="s">
        <v>182</v>
      </c>
    </row>
    <row r="47" spans="1:11" x14ac:dyDescent="0.2">
      <c r="A47" t="s">
        <v>11</v>
      </c>
      <c r="B47" t="s">
        <v>193</v>
      </c>
      <c r="C47">
        <v>99523253</v>
      </c>
      <c r="D47">
        <v>99573829</v>
      </c>
      <c r="E47">
        <v>0</v>
      </c>
      <c r="F47">
        <v>1</v>
      </c>
      <c r="G47">
        <v>1</v>
      </c>
      <c r="H47">
        <v>0</v>
      </c>
      <c r="I47">
        <v>0</v>
      </c>
      <c r="J47" t="s">
        <v>200</v>
      </c>
      <c r="K47" t="s">
        <v>183</v>
      </c>
    </row>
    <row r="48" spans="1:11" x14ac:dyDescent="0.2">
      <c r="A48" t="s">
        <v>11</v>
      </c>
      <c r="B48" t="s">
        <v>193</v>
      </c>
      <c r="C48">
        <v>99523253</v>
      </c>
      <c r="D48">
        <v>99565136</v>
      </c>
      <c r="E48">
        <v>0</v>
      </c>
      <c r="F48">
        <v>1</v>
      </c>
      <c r="G48">
        <v>1</v>
      </c>
      <c r="H48">
        <v>0</v>
      </c>
      <c r="I48">
        <v>0</v>
      </c>
      <c r="J48" t="s">
        <v>200</v>
      </c>
      <c r="K48" t="s">
        <v>185</v>
      </c>
    </row>
    <row r="49" spans="1:11" x14ac:dyDescent="0.2">
      <c r="A49" t="s">
        <v>11</v>
      </c>
      <c r="B49" t="s">
        <v>193</v>
      </c>
      <c r="C49">
        <v>99523253</v>
      </c>
      <c r="D49">
        <v>99565136</v>
      </c>
      <c r="E49">
        <v>0</v>
      </c>
      <c r="F49">
        <v>1</v>
      </c>
      <c r="G49">
        <v>1</v>
      </c>
      <c r="H49">
        <v>0</v>
      </c>
      <c r="I49">
        <v>0</v>
      </c>
      <c r="J49" t="s">
        <v>200</v>
      </c>
      <c r="K49" t="s">
        <v>185</v>
      </c>
    </row>
    <row r="50" spans="1:11" x14ac:dyDescent="0.2">
      <c r="A50" t="s">
        <v>11</v>
      </c>
      <c r="B50" t="s">
        <v>193</v>
      </c>
      <c r="C50">
        <v>99523253</v>
      </c>
      <c r="D50">
        <v>99565136</v>
      </c>
      <c r="E50">
        <v>0</v>
      </c>
      <c r="F50">
        <v>1</v>
      </c>
      <c r="G50">
        <v>1</v>
      </c>
      <c r="H50">
        <v>0</v>
      </c>
      <c r="I50">
        <v>1</v>
      </c>
      <c r="J50" t="s">
        <v>201</v>
      </c>
      <c r="K50" t="s">
        <v>182</v>
      </c>
    </row>
    <row r="51" spans="1:11" x14ac:dyDescent="0.2">
      <c r="A51" t="s">
        <v>11</v>
      </c>
      <c r="B51" t="s">
        <v>193</v>
      </c>
      <c r="C51">
        <v>99523253</v>
      </c>
      <c r="D51">
        <v>99565136</v>
      </c>
      <c r="E51">
        <v>0</v>
      </c>
      <c r="F51">
        <v>1</v>
      </c>
      <c r="G51">
        <v>1</v>
      </c>
      <c r="H51">
        <v>0</v>
      </c>
      <c r="I51">
        <v>1</v>
      </c>
      <c r="J51" t="s">
        <v>201</v>
      </c>
      <c r="K51" t="s">
        <v>181</v>
      </c>
    </row>
    <row r="52" spans="1:11" x14ac:dyDescent="0.2">
      <c r="A52" t="s">
        <v>11</v>
      </c>
      <c r="B52" t="s">
        <v>193</v>
      </c>
      <c r="C52">
        <v>99523253</v>
      </c>
      <c r="D52">
        <v>99573829</v>
      </c>
      <c r="E52">
        <v>0</v>
      </c>
      <c r="F52">
        <v>1</v>
      </c>
      <c r="G52">
        <v>1</v>
      </c>
      <c r="H52">
        <v>0</v>
      </c>
      <c r="I52">
        <v>0</v>
      </c>
      <c r="J52" t="s">
        <v>200</v>
      </c>
      <c r="K52" t="s">
        <v>185</v>
      </c>
    </row>
    <row r="53" spans="1:11" x14ac:dyDescent="0.2">
      <c r="A53" t="s">
        <v>11</v>
      </c>
      <c r="B53" t="s">
        <v>193</v>
      </c>
      <c r="C53">
        <v>99523253</v>
      </c>
      <c r="D53">
        <v>99565136</v>
      </c>
      <c r="E53">
        <v>0</v>
      </c>
      <c r="F53">
        <v>1</v>
      </c>
      <c r="G53">
        <v>1</v>
      </c>
      <c r="H53">
        <v>0</v>
      </c>
      <c r="I53">
        <v>1</v>
      </c>
      <c r="J53" t="s">
        <v>201</v>
      </c>
      <c r="K53" t="s">
        <v>182</v>
      </c>
    </row>
    <row r="54" spans="1:11" x14ac:dyDescent="0.2">
      <c r="A54" t="s">
        <v>11</v>
      </c>
      <c r="B54" t="s">
        <v>193</v>
      </c>
      <c r="C54">
        <v>99523253</v>
      </c>
      <c r="D54">
        <v>99573829</v>
      </c>
      <c r="E54">
        <v>0</v>
      </c>
      <c r="F54">
        <v>1</v>
      </c>
      <c r="G54">
        <v>1</v>
      </c>
      <c r="H54">
        <v>0</v>
      </c>
      <c r="I54">
        <v>0</v>
      </c>
      <c r="J54" t="s">
        <v>198</v>
      </c>
      <c r="K54" t="s">
        <v>182</v>
      </c>
    </row>
    <row r="55" spans="1:11" x14ac:dyDescent="0.2">
      <c r="A55" t="s">
        <v>11</v>
      </c>
      <c r="B55" t="s">
        <v>193</v>
      </c>
      <c r="C55">
        <v>99523253</v>
      </c>
      <c r="D55">
        <v>99565136</v>
      </c>
      <c r="E55">
        <v>0</v>
      </c>
      <c r="F55">
        <v>1</v>
      </c>
      <c r="G55">
        <v>1</v>
      </c>
      <c r="H55">
        <v>0</v>
      </c>
      <c r="I55">
        <v>0</v>
      </c>
      <c r="J55" t="s">
        <v>199</v>
      </c>
      <c r="K55" t="s">
        <v>184</v>
      </c>
    </row>
    <row r="56" spans="1:11" x14ac:dyDescent="0.2">
      <c r="A56" t="s">
        <v>11</v>
      </c>
      <c r="B56" t="s">
        <v>193</v>
      </c>
      <c r="C56">
        <v>99523253</v>
      </c>
      <c r="D56">
        <v>99565136</v>
      </c>
      <c r="E56">
        <v>0</v>
      </c>
      <c r="F56">
        <v>1</v>
      </c>
      <c r="G56">
        <v>1</v>
      </c>
      <c r="H56">
        <v>0</v>
      </c>
      <c r="I56">
        <v>0</v>
      </c>
      <c r="J56" t="s">
        <v>200</v>
      </c>
      <c r="K56" t="s">
        <v>185</v>
      </c>
    </row>
    <row r="57" spans="1:11" x14ac:dyDescent="0.2">
      <c r="A57" t="s">
        <v>11</v>
      </c>
      <c r="B57" t="s">
        <v>193</v>
      </c>
      <c r="C57">
        <v>99523253</v>
      </c>
      <c r="D57">
        <v>99565136</v>
      </c>
      <c r="E57">
        <v>0</v>
      </c>
      <c r="F57">
        <v>1</v>
      </c>
      <c r="G57">
        <v>1</v>
      </c>
      <c r="H57">
        <v>0</v>
      </c>
      <c r="I57">
        <v>1</v>
      </c>
      <c r="J57" t="s">
        <v>201</v>
      </c>
      <c r="K57" t="s">
        <v>182</v>
      </c>
    </row>
    <row r="58" spans="1:11" x14ac:dyDescent="0.2">
      <c r="A58" t="s">
        <v>11</v>
      </c>
      <c r="B58" t="s">
        <v>193</v>
      </c>
      <c r="C58">
        <v>99523253</v>
      </c>
      <c r="D58">
        <v>99573829</v>
      </c>
      <c r="E58">
        <v>0</v>
      </c>
      <c r="F58">
        <v>1</v>
      </c>
      <c r="G58">
        <v>1</v>
      </c>
      <c r="H58">
        <v>0</v>
      </c>
      <c r="I58">
        <v>1</v>
      </c>
      <c r="J58" t="s">
        <v>201</v>
      </c>
      <c r="K58" t="s">
        <v>182</v>
      </c>
    </row>
    <row r="59" spans="1:11" x14ac:dyDescent="0.2">
      <c r="A59" t="s">
        <v>11</v>
      </c>
      <c r="B59" t="s">
        <v>193</v>
      </c>
      <c r="C59">
        <v>99523253</v>
      </c>
      <c r="D59">
        <v>99565136</v>
      </c>
      <c r="E59">
        <v>0</v>
      </c>
      <c r="F59">
        <v>1</v>
      </c>
      <c r="G59">
        <v>1</v>
      </c>
      <c r="H59">
        <v>0</v>
      </c>
      <c r="I59">
        <v>0</v>
      </c>
      <c r="J59" t="s">
        <v>198</v>
      </c>
      <c r="K59" t="s">
        <v>182</v>
      </c>
    </row>
    <row r="60" spans="1:11" x14ac:dyDescent="0.2">
      <c r="A60" t="s">
        <v>11</v>
      </c>
      <c r="B60" t="s">
        <v>193</v>
      </c>
      <c r="C60">
        <v>99523253</v>
      </c>
      <c r="D60">
        <v>99565136</v>
      </c>
      <c r="E60">
        <v>0</v>
      </c>
      <c r="F60">
        <v>1</v>
      </c>
      <c r="G60">
        <v>1</v>
      </c>
      <c r="H60">
        <v>0</v>
      </c>
      <c r="I60">
        <v>0</v>
      </c>
      <c r="J60" t="s">
        <v>199</v>
      </c>
      <c r="K60" t="s">
        <v>183</v>
      </c>
    </row>
    <row r="61" spans="1:11" x14ac:dyDescent="0.2">
      <c r="A61" t="s">
        <v>11</v>
      </c>
      <c r="B61" t="s">
        <v>193</v>
      </c>
      <c r="C61">
        <v>99523253</v>
      </c>
      <c r="D61">
        <v>99573829</v>
      </c>
      <c r="E61">
        <v>0</v>
      </c>
      <c r="F61">
        <v>1</v>
      </c>
      <c r="G61">
        <v>1</v>
      </c>
      <c r="H61">
        <v>0</v>
      </c>
      <c r="I61">
        <v>0</v>
      </c>
      <c r="J61" t="s">
        <v>200</v>
      </c>
      <c r="K61" t="s">
        <v>185</v>
      </c>
    </row>
    <row r="62" spans="1:11" x14ac:dyDescent="0.2">
      <c r="A62" t="s">
        <v>11</v>
      </c>
      <c r="B62" t="s">
        <v>193</v>
      </c>
      <c r="C62">
        <v>99523253</v>
      </c>
      <c r="D62">
        <v>99565136</v>
      </c>
      <c r="E62">
        <v>0</v>
      </c>
      <c r="F62">
        <v>1</v>
      </c>
      <c r="G62">
        <v>1</v>
      </c>
      <c r="H62">
        <v>0</v>
      </c>
      <c r="I62">
        <v>0</v>
      </c>
      <c r="J62" t="s">
        <v>198</v>
      </c>
      <c r="K62" t="s">
        <v>182</v>
      </c>
    </row>
    <row r="63" spans="1:11" x14ac:dyDescent="0.2">
      <c r="A63" t="s">
        <v>11</v>
      </c>
      <c r="B63" t="s">
        <v>193</v>
      </c>
      <c r="C63">
        <v>99523253</v>
      </c>
      <c r="D63">
        <v>99573829</v>
      </c>
      <c r="E63">
        <v>0</v>
      </c>
      <c r="F63">
        <v>1</v>
      </c>
      <c r="G63">
        <v>1</v>
      </c>
      <c r="H63">
        <v>0</v>
      </c>
      <c r="I63">
        <v>0</v>
      </c>
      <c r="J63" t="s">
        <v>199</v>
      </c>
      <c r="K63" t="s">
        <v>184</v>
      </c>
    </row>
    <row r="64" spans="1:11" x14ac:dyDescent="0.2">
      <c r="A64" t="s">
        <v>11</v>
      </c>
      <c r="B64" t="s">
        <v>193</v>
      </c>
      <c r="C64">
        <v>99523253</v>
      </c>
      <c r="D64">
        <v>99565136</v>
      </c>
      <c r="E64">
        <v>0</v>
      </c>
      <c r="F64">
        <v>1</v>
      </c>
      <c r="G64">
        <v>1</v>
      </c>
      <c r="H64">
        <v>0</v>
      </c>
      <c r="I64">
        <v>0</v>
      </c>
      <c r="J64" t="s">
        <v>199</v>
      </c>
      <c r="K64" t="s">
        <v>183</v>
      </c>
    </row>
    <row r="65" spans="1:11" x14ac:dyDescent="0.2">
      <c r="A65" t="s">
        <v>11</v>
      </c>
      <c r="B65" t="s">
        <v>193</v>
      </c>
      <c r="C65">
        <v>99523253</v>
      </c>
      <c r="D65">
        <v>99565136</v>
      </c>
      <c r="E65">
        <v>0</v>
      </c>
      <c r="F65">
        <v>1</v>
      </c>
      <c r="G65">
        <v>1</v>
      </c>
      <c r="H65">
        <v>0</v>
      </c>
      <c r="I65">
        <v>0</v>
      </c>
      <c r="J65" t="s">
        <v>200</v>
      </c>
      <c r="K65" t="s">
        <v>185</v>
      </c>
    </row>
    <row r="66" spans="1:11" x14ac:dyDescent="0.2">
      <c r="A66" t="s">
        <v>11</v>
      </c>
      <c r="B66" t="s">
        <v>193</v>
      </c>
      <c r="C66">
        <v>99523253</v>
      </c>
      <c r="D66">
        <v>99573829</v>
      </c>
      <c r="E66">
        <v>0</v>
      </c>
      <c r="F66">
        <v>1</v>
      </c>
      <c r="G66">
        <v>1</v>
      </c>
      <c r="H66">
        <v>0</v>
      </c>
      <c r="I66">
        <v>1</v>
      </c>
      <c r="J66" t="s">
        <v>198</v>
      </c>
      <c r="K66" t="s">
        <v>182</v>
      </c>
    </row>
    <row r="67" spans="1:11" x14ac:dyDescent="0.2">
      <c r="A67" t="s">
        <v>11</v>
      </c>
      <c r="B67" t="s">
        <v>193</v>
      </c>
      <c r="C67">
        <v>99523253</v>
      </c>
      <c r="D67">
        <v>99565136</v>
      </c>
      <c r="E67">
        <v>0</v>
      </c>
      <c r="F67">
        <v>1</v>
      </c>
      <c r="G67">
        <v>1</v>
      </c>
      <c r="H67">
        <v>0</v>
      </c>
      <c r="I67">
        <v>1</v>
      </c>
      <c r="J67" t="s">
        <v>198</v>
      </c>
      <c r="K67" t="s">
        <v>182</v>
      </c>
    </row>
    <row r="68" spans="1:11" x14ac:dyDescent="0.2">
      <c r="A68" t="s">
        <v>11</v>
      </c>
      <c r="B68" t="s">
        <v>193</v>
      </c>
      <c r="C68">
        <v>99523253</v>
      </c>
      <c r="D68">
        <v>99573829</v>
      </c>
      <c r="E68">
        <v>0</v>
      </c>
      <c r="F68">
        <v>1</v>
      </c>
      <c r="G68">
        <v>1</v>
      </c>
      <c r="H68">
        <v>0</v>
      </c>
      <c r="I68">
        <v>0</v>
      </c>
      <c r="J68" t="s">
        <v>199</v>
      </c>
      <c r="K68" t="s">
        <v>183</v>
      </c>
    </row>
    <row r="69" spans="1:11" x14ac:dyDescent="0.2">
      <c r="A69" t="s">
        <v>11</v>
      </c>
      <c r="B69" t="s">
        <v>193</v>
      </c>
      <c r="C69">
        <v>99523253</v>
      </c>
      <c r="D69">
        <v>99565136</v>
      </c>
      <c r="E69">
        <v>0</v>
      </c>
      <c r="F69">
        <v>1</v>
      </c>
      <c r="G69">
        <v>1</v>
      </c>
      <c r="H69">
        <v>0</v>
      </c>
      <c r="I69">
        <v>0</v>
      </c>
      <c r="J69" t="s">
        <v>200</v>
      </c>
      <c r="K69" t="s">
        <v>183</v>
      </c>
    </row>
    <row r="70" spans="1:11" x14ac:dyDescent="0.2">
      <c r="A70" t="s">
        <v>11</v>
      </c>
      <c r="B70" t="s">
        <v>193</v>
      </c>
      <c r="C70">
        <v>99064188</v>
      </c>
      <c r="D70">
        <v>99147530</v>
      </c>
      <c r="E70">
        <v>0</v>
      </c>
      <c r="F70">
        <v>1</v>
      </c>
      <c r="G70">
        <v>1</v>
      </c>
      <c r="H70">
        <v>0</v>
      </c>
      <c r="I70">
        <v>0</v>
      </c>
      <c r="J70" t="s">
        <v>200</v>
      </c>
      <c r="K70" t="s">
        <v>183</v>
      </c>
    </row>
    <row r="71" spans="1:11" x14ac:dyDescent="0.2">
      <c r="A71" t="s">
        <v>11</v>
      </c>
      <c r="B71" t="s">
        <v>193</v>
      </c>
      <c r="C71">
        <v>99523253</v>
      </c>
      <c r="D71">
        <v>99573829</v>
      </c>
      <c r="E71">
        <v>0</v>
      </c>
      <c r="F71">
        <v>1</v>
      </c>
      <c r="G71">
        <v>1</v>
      </c>
      <c r="H71">
        <v>0</v>
      </c>
      <c r="I71">
        <v>0</v>
      </c>
      <c r="J71" t="s">
        <v>199</v>
      </c>
      <c r="K71" t="s">
        <v>183</v>
      </c>
    </row>
    <row r="72" spans="1:11" x14ac:dyDescent="0.2">
      <c r="A72" t="s">
        <v>11</v>
      </c>
      <c r="B72" t="s">
        <v>193</v>
      </c>
      <c r="C72">
        <v>99523253</v>
      </c>
      <c r="D72">
        <v>99573829</v>
      </c>
      <c r="E72">
        <v>0</v>
      </c>
      <c r="F72">
        <v>1</v>
      </c>
      <c r="G72">
        <v>1</v>
      </c>
      <c r="H72">
        <v>0</v>
      </c>
      <c r="I72">
        <v>0</v>
      </c>
      <c r="J72" t="s">
        <v>200</v>
      </c>
      <c r="K72" t="s">
        <v>183</v>
      </c>
    </row>
    <row r="73" spans="1:11" x14ac:dyDescent="0.2">
      <c r="A73" t="s">
        <v>11</v>
      </c>
      <c r="B73" t="s">
        <v>193</v>
      </c>
      <c r="C73">
        <v>99523253</v>
      </c>
      <c r="D73">
        <v>99573829</v>
      </c>
      <c r="E73">
        <v>0</v>
      </c>
      <c r="F73">
        <v>1</v>
      </c>
      <c r="G73">
        <v>1</v>
      </c>
      <c r="H73">
        <v>0</v>
      </c>
      <c r="I73">
        <v>0</v>
      </c>
      <c r="J73" t="s">
        <v>198</v>
      </c>
      <c r="K73" t="s">
        <v>182</v>
      </c>
    </row>
    <row r="74" spans="1:11" x14ac:dyDescent="0.2">
      <c r="A74" t="s">
        <v>11</v>
      </c>
      <c r="B74" t="s">
        <v>193</v>
      </c>
      <c r="C74">
        <v>99523253</v>
      </c>
      <c r="D74">
        <v>99573829</v>
      </c>
      <c r="E74">
        <v>0</v>
      </c>
      <c r="F74">
        <v>1</v>
      </c>
      <c r="G74">
        <v>1</v>
      </c>
      <c r="H74">
        <v>0</v>
      </c>
      <c r="I74">
        <v>0</v>
      </c>
      <c r="J74" t="s">
        <v>199</v>
      </c>
      <c r="K74" t="s">
        <v>184</v>
      </c>
    </row>
    <row r="75" spans="1:11" x14ac:dyDescent="0.2">
      <c r="A75" t="s">
        <v>11</v>
      </c>
      <c r="B75" t="s">
        <v>193</v>
      </c>
      <c r="C75">
        <v>98995320</v>
      </c>
      <c r="D75">
        <v>99064188</v>
      </c>
      <c r="E75">
        <v>0</v>
      </c>
      <c r="F75">
        <v>1</v>
      </c>
      <c r="G75">
        <v>1</v>
      </c>
      <c r="H75">
        <v>0</v>
      </c>
      <c r="I75">
        <v>0</v>
      </c>
      <c r="J75" t="s">
        <v>200</v>
      </c>
      <c r="K75" t="s">
        <v>183</v>
      </c>
    </row>
    <row r="76" spans="1:11" x14ac:dyDescent="0.2">
      <c r="A76" t="s">
        <v>11</v>
      </c>
      <c r="B76" t="s">
        <v>193</v>
      </c>
      <c r="C76">
        <v>99523253</v>
      </c>
      <c r="D76">
        <v>99573829</v>
      </c>
      <c r="E76">
        <v>0</v>
      </c>
      <c r="F76">
        <v>1</v>
      </c>
      <c r="G76">
        <v>1</v>
      </c>
      <c r="H76">
        <v>0</v>
      </c>
      <c r="I76">
        <v>0</v>
      </c>
      <c r="J76" t="s">
        <v>200</v>
      </c>
      <c r="K76" t="s">
        <v>185</v>
      </c>
    </row>
    <row r="77" spans="1:11" x14ac:dyDescent="0.2">
      <c r="A77" t="s">
        <v>11</v>
      </c>
      <c r="B77" t="s">
        <v>193</v>
      </c>
      <c r="C77">
        <v>99523253</v>
      </c>
      <c r="D77">
        <v>99565136</v>
      </c>
      <c r="E77">
        <v>0</v>
      </c>
      <c r="F77">
        <v>1</v>
      </c>
      <c r="G77">
        <v>1</v>
      </c>
      <c r="H77">
        <v>0</v>
      </c>
      <c r="I77">
        <v>1</v>
      </c>
      <c r="J77" t="s">
        <v>201</v>
      </c>
      <c r="K77" t="s">
        <v>182</v>
      </c>
    </row>
    <row r="78" spans="1:11" x14ac:dyDescent="0.2">
      <c r="A78" t="s">
        <v>11</v>
      </c>
      <c r="B78" t="s">
        <v>193</v>
      </c>
      <c r="C78">
        <v>99523253</v>
      </c>
      <c r="D78">
        <v>99565136</v>
      </c>
      <c r="E78">
        <v>0</v>
      </c>
      <c r="F78">
        <v>1</v>
      </c>
      <c r="G78">
        <v>1</v>
      </c>
      <c r="H78">
        <v>0</v>
      </c>
      <c r="I78">
        <v>0</v>
      </c>
      <c r="J78" t="s">
        <v>198</v>
      </c>
      <c r="K78" t="s">
        <v>182</v>
      </c>
    </row>
    <row r="79" spans="1:11" x14ac:dyDescent="0.2">
      <c r="A79" t="s">
        <v>11</v>
      </c>
      <c r="B79" t="s">
        <v>193</v>
      </c>
      <c r="C79">
        <v>99523253</v>
      </c>
      <c r="D79">
        <v>99565136</v>
      </c>
      <c r="E79">
        <v>0</v>
      </c>
      <c r="F79">
        <v>1</v>
      </c>
      <c r="G79">
        <v>1</v>
      </c>
      <c r="H79">
        <v>0</v>
      </c>
      <c r="I79">
        <v>0</v>
      </c>
      <c r="J79" t="s">
        <v>199</v>
      </c>
      <c r="K79" t="s">
        <v>184</v>
      </c>
    </row>
    <row r="80" spans="1:11" x14ac:dyDescent="0.2">
      <c r="A80" t="s">
        <v>11</v>
      </c>
      <c r="B80" t="s">
        <v>193</v>
      </c>
      <c r="C80">
        <v>99523253</v>
      </c>
      <c r="D80">
        <v>99573829</v>
      </c>
      <c r="E80">
        <v>0</v>
      </c>
      <c r="F80">
        <v>1</v>
      </c>
      <c r="G80">
        <v>1</v>
      </c>
      <c r="H80">
        <v>0</v>
      </c>
      <c r="I80">
        <v>0</v>
      </c>
      <c r="J80" t="s">
        <v>200</v>
      </c>
      <c r="K80" t="s">
        <v>185</v>
      </c>
    </row>
    <row r="81" spans="1:11" x14ac:dyDescent="0.2">
      <c r="A81" t="s">
        <v>11</v>
      </c>
      <c r="B81" t="s">
        <v>193</v>
      </c>
      <c r="C81">
        <v>99523253</v>
      </c>
      <c r="D81">
        <v>99565136</v>
      </c>
      <c r="E81">
        <v>0</v>
      </c>
      <c r="F81">
        <v>1</v>
      </c>
      <c r="G81">
        <v>1</v>
      </c>
      <c r="H81">
        <v>0</v>
      </c>
      <c r="I81">
        <v>1</v>
      </c>
      <c r="J81" t="s">
        <v>201</v>
      </c>
      <c r="K81" t="s">
        <v>182</v>
      </c>
    </row>
    <row r="82" spans="1:11" x14ac:dyDescent="0.2">
      <c r="A82" t="s">
        <v>11</v>
      </c>
      <c r="B82" t="s">
        <v>193</v>
      </c>
      <c r="C82">
        <v>99523253</v>
      </c>
      <c r="D82">
        <v>99565136</v>
      </c>
      <c r="E82">
        <v>0</v>
      </c>
      <c r="F82">
        <v>1</v>
      </c>
      <c r="G82">
        <v>1</v>
      </c>
      <c r="H82">
        <v>0</v>
      </c>
      <c r="I82">
        <v>1</v>
      </c>
      <c r="J82" t="s">
        <v>201</v>
      </c>
      <c r="K82" t="s">
        <v>182</v>
      </c>
    </row>
    <row r="83" spans="1:11" x14ac:dyDescent="0.2">
      <c r="A83" t="s">
        <v>11</v>
      </c>
      <c r="B83" t="s">
        <v>193</v>
      </c>
      <c r="C83">
        <v>99523253</v>
      </c>
      <c r="D83">
        <v>99565136</v>
      </c>
      <c r="E83">
        <v>0</v>
      </c>
      <c r="F83">
        <v>1</v>
      </c>
      <c r="G83">
        <v>1</v>
      </c>
      <c r="H83">
        <v>0</v>
      </c>
      <c r="I83">
        <v>1</v>
      </c>
      <c r="J83" t="s">
        <v>198</v>
      </c>
      <c r="K83" t="s">
        <v>182</v>
      </c>
    </row>
    <row r="84" spans="1:11" x14ac:dyDescent="0.2">
      <c r="A84" t="s">
        <v>11</v>
      </c>
      <c r="B84" t="s">
        <v>193</v>
      </c>
      <c r="C84">
        <v>99523253</v>
      </c>
      <c r="D84">
        <v>99565136</v>
      </c>
      <c r="E84">
        <v>0</v>
      </c>
      <c r="F84">
        <v>1</v>
      </c>
      <c r="G84">
        <v>1</v>
      </c>
      <c r="H84">
        <v>0</v>
      </c>
      <c r="I84">
        <v>0</v>
      </c>
      <c r="J84" t="s">
        <v>198</v>
      </c>
      <c r="K84" t="s">
        <v>182</v>
      </c>
    </row>
    <row r="85" spans="1:11" x14ac:dyDescent="0.2">
      <c r="A85" t="s">
        <v>11</v>
      </c>
      <c r="B85" t="s">
        <v>193</v>
      </c>
      <c r="C85">
        <v>99523253</v>
      </c>
      <c r="D85">
        <v>99565136</v>
      </c>
      <c r="E85">
        <v>0</v>
      </c>
      <c r="F85">
        <v>1</v>
      </c>
      <c r="G85">
        <v>1</v>
      </c>
      <c r="H85">
        <v>0</v>
      </c>
      <c r="I85">
        <v>0</v>
      </c>
      <c r="J85" t="s">
        <v>200</v>
      </c>
      <c r="K85" t="s">
        <v>185</v>
      </c>
    </row>
    <row r="86" spans="1:11" x14ac:dyDescent="0.2">
      <c r="A86" t="s">
        <v>11</v>
      </c>
      <c r="B86" t="s">
        <v>193</v>
      </c>
      <c r="C86">
        <v>99523253</v>
      </c>
      <c r="D86">
        <v>99565136</v>
      </c>
      <c r="E86">
        <v>0</v>
      </c>
      <c r="F86">
        <v>1</v>
      </c>
      <c r="G86">
        <v>1</v>
      </c>
      <c r="H86">
        <v>0</v>
      </c>
      <c r="I86">
        <v>1</v>
      </c>
      <c r="J86" t="s">
        <v>201</v>
      </c>
      <c r="K86" t="s">
        <v>182</v>
      </c>
    </row>
    <row r="87" spans="1:11" x14ac:dyDescent="0.2">
      <c r="A87" t="s">
        <v>11</v>
      </c>
      <c r="B87" t="s">
        <v>193</v>
      </c>
      <c r="C87">
        <v>99523253</v>
      </c>
      <c r="D87">
        <v>99565136</v>
      </c>
      <c r="E87">
        <v>0</v>
      </c>
      <c r="F87">
        <v>1</v>
      </c>
      <c r="G87">
        <v>1</v>
      </c>
      <c r="H87">
        <v>0</v>
      </c>
      <c r="I87">
        <v>0</v>
      </c>
      <c r="J87" t="s">
        <v>199</v>
      </c>
      <c r="K87" t="s">
        <v>184</v>
      </c>
    </row>
    <row r="88" spans="1:11" x14ac:dyDescent="0.2">
      <c r="A88" t="s">
        <v>11</v>
      </c>
      <c r="B88" t="s">
        <v>193</v>
      </c>
      <c r="C88">
        <v>99523253</v>
      </c>
      <c r="D88">
        <v>99565136</v>
      </c>
      <c r="E88">
        <v>0</v>
      </c>
      <c r="F88">
        <v>1</v>
      </c>
      <c r="G88">
        <v>1</v>
      </c>
      <c r="H88">
        <v>0</v>
      </c>
      <c r="I88">
        <v>0</v>
      </c>
      <c r="J88" t="s">
        <v>200</v>
      </c>
      <c r="K88" t="s">
        <v>185</v>
      </c>
    </row>
    <row r="89" spans="1:11" x14ac:dyDescent="0.2">
      <c r="A89" t="s">
        <v>11</v>
      </c>
      <c r="B89" t="s">
        <v>193</v>
      </c>
      <c r="C89">
        <v>99523253</v>
      </c>
      <c r="D89">
        <v>99565136</v>
      </c>
      <c r="E89">
        <v>0</v>
      </c>
      <c r="F89">
        <v>1</v>
      </c>
      <c r="G89">
        <v>1</v>
      </c>
      <c r="H89">
        <v>0</v>
      </c>
      <c r="I89">
        <v>1</v>
      </c>
      <c r="J89" t="s">
        <v>201</v>
      </c>
      <c r="K89" t="s">
        <v>182</v>
      </c>
    </row>
    <row r="90" spans="1:11" x14ac:dyDescent="0.2">
      <c r="A90" t="s">
        <v>11</v>
      </c>
      <c r="B90" t="s">
        <v>193</v>
      </c>
      <c r="C90">
        <v>99523253</v>
      </c>
      <c r="D90">
        <v>99565136</v>
      </c>
      <c r="E90">
        <v>0</v>
      </c>
      <c r="F90">
        <v>1</v>
      </c>
      <c r="G90">
        <v>1</v>
      </c>
      <c r="H90">
        <v>0</v>
      </c>
      <c r="I90">
        <v>1</v>
      </c>
      <c r="J90" t="s">
        <v>198</v>
      </c>
      <c r="K90" t="s">
        <v>182</v>
      </c>
    </row>
    <row r="91" spans="1:11" x14ac:dyDescent="0.2">
      <c r="A91" t="s">
        <v>11</v>
      </c>
      <c r="B91" t="s">
        <v>193</v>
      </c>
      <c r="C91">
        <v>99523253</v>
      </c>
      <c r="D91">
        <v>99573829</v>
      </c>
      <c r="E91">
        <v>0</v>
      </c>
      <c r="F91">
        <v>1</v>
      </c>
      <c r="G91">
        <v>1</v>
      </c>
      <c r="H91">
        <v>0</v>
      </c>
      <c r="I91">
        <v>1</v>
      </c>
      <c r="J91" t="s">
        <v>201</v>
      </c>
      <c r="K91" t="s">
        <v>182</v>
      </c>
    </row>
    <row r="92" spans="1:11" x14ac:dyDescent="0.2">
      <c r="A92" t="s">
        <v>11</v>
      </c>
      <c r="B92" t="s">
        <v>193</v>
      </c>
      <c r="C92">
        <v>99282519</v>
      </c>
      <c r="D92">
        <v>99363687</v>
      </c>
      <c r="E92">
        <v>0</v>
      </c>
      <c r="F92">
        <v>1</v>
      </c>
      <c r="G92">
        <v>1</v>
      </c>
      <c r="H92">
        <v>0</v>
      </c>
      <c r="I92">
        <v>0</v>
      </c>
      <c r="J92" t="s">
        <v>199</v>
      </c>
      <c r="K92" t="s">
        <v>183</v>
      </c>
    </row>
    <row r="93" spans="1:11" x14ac:dyDescent="0.2">
      <c r="A93" t="s">
        <v>11</v>
      </c>
      <c r="B93" t="s">
        <v>193</v>
      </c>
      <c r="C93">
        <v>99523253</v>
      </c>
      <c r="D93">
        <v>99573829</v>
      </c>
      <c r="E93">
        <v>0</v>
      </c>
      <c r="F93">
        <v>1</v>
      </c>
      <c r="G93">
        <v>1</v>
      </c>
      <c r="H93">
        <v>0</v>
      </c>
      <c r="I93">
        <v>0</v>
      </c>
      <c r="J93" t="s">
        <v>199</v>
      </c>
      <c r="K93" t="s">
        <v>184</v>
      </c>
    </row>
    <row r="94" spans="1:11" x14ac:dyDescent="0.2">
      <c r="A94" t="s">
        <v>11</v>
      </c>
      <c r="B94" t="s">
        <v>193</v>
      </c>
      <c r="C94">
        <v>100155500</v>
      </c>
      <c r="D94">
        <v>100334324</v>
      </c>
      <c r="E94">
        <v>1</v>
      </c>
      <c r="F94">
        <v>0</v>
      </c>
      <c r="G94">
        <v>1</v>
      </c>
      <c r="H94">
        <v>0</v>
      </c>
      <c r="I94">
        <v>0</v>
      </c>
      <c r="J94" t="s">
        <v>199</v>
      </c>
      <c r="K94" t="s">
        <v>183</v>
      </c>
    </row>
    <row r="95" spans="1:11" x14ac:dyDescent="0.2">
      <c r="A95" t="s">
        <v>11</v>
      </c>
      <c r="B95" t="s">
        <v>193</v>
      </c>
      <c r="C95">
        <v>99523253</v>
      </c>
      <c r="D95">
        <v>99573829</v>
      </c>
      <c r="E95">
        <v>0</v>
      </c>
      <c r="F95">
        <v>1</v>
      </c>
      <c r="G95">
        <v>1</v>
      </c>
      <c r="H95">
        <v>0</v>
      </c>
      <c r="I95">
        <v>1</v>
      </c>
      <c r="J95" t="s">
        <v>201</v>
      </c>
      <c r="K95" t="s">
        <v>182</v>
      </c>
    </row>
    <row r="96" spans="1:11" x14ac:dyDescent="0.2">
      <c r="A96" t="s">
        <v>11</v>
      </c>
      <c r="B96" t="s">
        <v>193</v>
      </c>
      <c r="C96">
        <v>99523253</v>
      </c>
      <c r="D96">
        <v>99573829</v>
      </c>
      <c r="E96">
        <v>0</v>
      </c>
      <c r="F96">
        <v>1</v>
      </c>
      <c r="G96">
        <v>1</v>
      </c>
      <c r="H96">
        <v>0</v>
      </c>
      <c r="I96">
        <v>0</v>
      </c>
      <c r="J96" t="s">
        <v>199</v>
      </c>
      <c r="K96" t="s">
        <v>184</v>
      </c>
    </row>
    <row r="97" spans="1:11" x14ac:dyDescent="0.2">
      <c r="A97" t="s">
        <v>11</v>
      </c>
      <c r="B97" t="s">
        <v>193</v>
      </c>
      <c r="C97">
        <v>99486641</v>
      </c>
      <c r="D97">
        <v>99550128</v>
      </c>
      <c r="E97">
        <v>0</v>
      </c>
      <c r="F97">
        <v>1</v>
      </c>
      <c r="G97">
        <v>1</v>
      </c>
      <c r="H97">
        <v>0</v>
      </c>
      <c r="I97">
        <v>1</v>
      </c>
      <c r="J97" t="s">
        <v>201</v>
      </c>
      <c r="K97" t="s">
        <v>182</v>
      </c>
    </row>
    <row r="98" spans="1:11" x14ac:dyDescent="0.2">
      <c r="A98" t="s">
        <v>11</v>
      </c>
      <c r="B98" t="s">
        <v>193</v>
      </c>
      <c r="C98">
        <v>99486641</v>
      </c>
      <c r="D98">
        <v>99550128</v>
      </c>
      <c r="E98">
        <v>0</v>
      </c>
      <c r="F98">
        <v>1</v>
      </c>
      <c r="G98">
        <v>1</v>
      </c>
      <c r="H98">
        <v>0</v>
      </c>
      <c r="I98">
        <v>0</v>
      </c>
      <c r="J98" t="s">
        <v>199</v>
      </c>
      <c r="K98" t="s">
        <v>184</v>
      </c>
    </row>
    <row r="99" spans="1:11" x14ac:dyDescent="0.2">
      <c r="A99" t="s">
        <v>11</v>
      </c>
      <c r="B99" t="s">
        <v>193</v>
      </c>
      <c r="C99">
        <v>99523253</v>
      </c>
      <c r="D99">
        <v>99573829</v>
      </c>
      <c r="E99">
        <v>0</v>
      </c>
      <c r="F99">
        <v>1</v>
      </c>
      <c r="G99">
        <v>1</v>
      </c>
      <c r="H99">
        <v>0</v>
      </c>
      <c r="I99">
        <v>0</v>
      </c>
      <c r="J99" t="s">
        <v>198</v>
      </c>
      <c r="K99" t="s">
        <v>182</v>
      </c>
    </row>
    <row r="100" spans="1:11" x14ac:dyDescent="0.2">
      <c r="A100" t="s">
        <v>11</v>
      </c>
      <c r="B100" t="s">
        <v>193</v>
      </c>
      <c r="C100">
        <v>99523253</v>
      </c>
      <c r="D100">
        <v>99573829</v>
      </c>
      <c r="E100">
        <v>0</v>
      </c>
      <c r="F100">
        <v>1</v>
      </c>
      <c r="G100">
        <v>1</v>
      </c>
      <c r="H100">
        <v>0</v>
      </c>
      <c r="I100">
        <v>1</v>
      </c>
      <c r="J100" t="s">
        <v>201</v>
      </c>
      <c r="K100" t="s">
        <v>182</v>
      </c>
    </row>
    <row r="101" spans="1:11" x14ac:dyDescent="0.2">
      <c r="A101" t="s">
        <v>11</v>
      </c>
      <c r="B101" t="s">
        <v>193</v>
      </c>
      <c r="C101">
        <v>99523253</v>
      </c>
      <c r="D101">
        <v>99573829</v>
      </c>
      <c r="E101">
        <v>0</v>
      </c>
      <c r="F101">
        <v>1</v>
      </c>
      <c r="G101">
        <v>1</v>
      </c>
      <c r="H101">
        <v>0</v>
      </c>
      <c r="I101">
        <v>0</v>
      </c>
      <c r="J101" t="s">
        <v>199</v>
      </c>
      <c r="K101" t="s">
        <v>184</v>
      </c>
    </row>
    <row r="102" spans="1:11" x14ac:dyDescent="0.2">
      <c r="A102" t="s">
        <v>11</v>
      </c>
      <c r="B102" t="s">
        <v>193</v>
      </c>
      <c r="C102">
        <v>100165790</v>
      </c>
      <c r="D102">
        <v>100318219</v>
      </c>
      <c r="E102">
        <v>1</v>
      </c>
      <c r="F102">
        <v>0</v>
      </c>
      <c r="G102">
        <v>0</v>
      </c>
      <c r="H102">
        <v>1</v>
      </c>
      <c r="I102">
        <v>0</v>
      </c>
      <c r="J102" t="s">
        <v>200</v>
      </c>
      <c r="K102" t="s">
        <v>185</v>
      </c>
    </row>
    <row r="103" spans="1:11" x14ac:dyDescent="0.2">
      <c r="A103" t="s">
        <v>11</v>
      </c>
      <c r="B103" t="s">
        <v>193</v>
      </c>
      <c r="C103">
        <v>100165790</v>
      </c>
      <c r="D103">
        <v>100318219</v>
      </c>
      <c r="E103">
        <v>1</v>
      </c>
      <c r="F103">
        <v>0</v>
      </c>
      <c r="G103">
        <v>0</v>
      </c>
      <c r="H103">
        <v>1</v>
      </c>
      <c r="I103">
        <v>1</v>
      </c>
      <c r="J103" t="s">
        <v>201</v>
      </c>
      <c r="K103" t="s">
        <v>182</v>
      </c>
    </row>
    <row r="104" spans="1:11" x14ac:dyDescent="0.2">
      <c r="A104" t="s">
        <v>11</v>
      </c>
      <c r="B104" t="s">
        <v>193</v>
      </c>
      <c r="C104">
        <v>99523253</v>
      </c>
      <c r="D104">
        <v>99565136</v>
      </c>
      <c r="E104">
        <v>0</v>
      </c>
      <c r="F104">
        <v>1</v>
      </c>
      <c r="G104">
        <v>1</v>
      </c>
      <c r="H104">
        <v>0</v>
      </c>
      <c r="I104">
        <v>0</v>
      </c>
      <c r="J104" t="s">
        <v>199</v>
      </c>
      <c r="K104" t="s">
        <v>184</v>
      </c>
    </row>
  </sheetData>
  <autoFilter ref="A1:K104" xr:uid="{128C2A61-FE9C-174A-92A1-D65D226AAF9D}"/>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9633F5-BDC7-7646-BF85-60E0D277D78D}">
  <dimension ref="A1:E9"/>
  <sheetViews>
    <sheetView workbookViewId="0">
      <selection activeCell="D2" sqref="D2"/>
    </sheetView>
  </sheetViews>
  <sheetFormatPr baseColWidth="10" defaultRowHeight="16" x14ac:dyDescent="0.2"/>
  <cols>
    <col min="1" max="1" width="17" bestFit="1" customWidth="1"/>
    <col min="2" max="2" width="26.6640625" bestFit="1" customWidth="1"/>
    <col min="5" max="5" width="20.33203125" bestFit="1" customWidth="1"/>
    <col min="6" max="6" width="19.6640625" bestFit="1" customWidth="1"/>
    <col min="7" max="7" width="22.83203125" bestFit="1" customWidth="1"/>
  </cols>
  <sheetData>
    <row r="1" spans="1:5" x14ac:dyDescent="0.2">
      <c r="A1" s="53" t="s">
        <v>180</v>
      </c>
      <c r="B1" s="53" t="s">
        <v>186</v>
      </c>
      <c r="C1" s="53" t="s">
        <v>10</v>
      </c>
      <c r="D1" s="53" t="s">
        <v>11</v>
      </c>
      <c r="E1" s="53" t="s">
        <v>179</v>
      </c>
    </row>
    <row r="2" spans="1:5" s="60" customFormat="1" x14ac:dyDescent="0.2">
      <c r="A2" s="60" t="s">
        <v>175</v>
      </c>
      <c r="B2" s="60" t="s">
        <v>181</v>
      </c>
      <c r="C2" s="60">
        <v>0</v>
      </c>
      <c r="D2" s="60">
        <v>1</v>
      </c>
      <c r="E2" s="60">
        <v>0</v>
      </c>
    </row>
    <row r="3" spans="1:5" x14ac:dyDescent="0.2">
      <c r="A3" t="s">
        <v>175</v>
      </c>
      <c r="B3" t="s">
        <v>182</v>
      </c>
      <c r="C3">
        <v>1</v>
      </c>
      <c r="D3">
        <v>24</v>
      </c>
      <c r="E3">
        <v>4</v>
      </c>
    </row>
    <row r="4" spans="1:5" x14ac:dyDescent="0.2">
      <c r="A4" t="s">
        <v>177</v>
      </c>
      <c r="B4" t="s">
        <v>183</v>
      </c>
      <c r="C4">
        <v>0</v>
      </c>
      <c r="D4">
        <v>8</v>
      </c>
      <c r="E4">
        <v>1</v>
      </c>
    </row>
    <row r="5" spans="1:5" x14ac:dyDescent="0.2">
      <c r="A5" t="s">
        <v>177</v>
      </c>
      <c r="B5" t="s">
        <v>184</v>
      </c>
      <c r="C5">
        <v>0</v>
      </c>
      <c r="D5">
        <v>13</v>
      </c>
      <c r="E5">
        <v>0</v>
      </c>
    </row>
    <row r="6" spans="1:5" x14ac:dyDescent="0.2">
      <c r="A6" t="s">
        <v>176</v>
      </c>
      <c r="B6" t="s">
        <v>185</v>
      </c>
      <c r="C6">
        <v>1</v>
      </c>
      <c r="D6">
        <v>15</v>
      </c>
      <c r="E6">
        <v>4</v>
      </c>
    </row>
    <row r="7" spans="1:5" x14ac:dyDescent="0.2">
      <c r="A7" t="s">
        <v>176</v>
      </c>
      <c r="B7" t="s">
        <v>183</v>
      </c>
      <c r="C7">
        <v>0</v>
      </c>
      <c r="D7">
        <v>8</v>
      </c>
      <c r="E7">
        <v>0</v>
      </c>
    </row>
    <row r="8" spans="1:5" x14ac:dyDescent="0.2">
      <c r="A8" t="s">
        <v>178</v>
      </c>
      <c r="B8" t="s">
        <v>181</v>
      </c>
      <c r="C8">
        <v>0</v>
      </c>
      <c r="D8">
        <v>0</v>
      </c>
      <c r="E8">
        <v>2</v>
      </c>
    </row>
    <row r="9" spans="1:5" x14ac:dyDescent="0.2">
      <c r="A9" t="s">
        <v>178</v>
      </c>
      <c r="B9" t="s">
        <v>182</v>
      </c>
      <c r="C9">
        <v>0</v>
      </c>
      <c r="D9">
        <v>10</v>
      </c>
      <c r="E9">
        <v>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582AB0-0D08-6E4C-AE6D-B5C24DA53979}">
  <dimension ref="A1:T54"/>
  <sheetViews>
    <sheetView workbookViewId="0">
      <selection activeCell="E17" sqref="E17:E18"/>
    </sheetView>
  </sheetViews>
  <sheetFormatPr baseColWidth="10" defaultRowHeight="16" x14ac:dyDescent="0.2"/>
  <cols>
    <col min="1" max="1" width="31.1640625" customWidth="1"/>
    <col min="2" max="2" width="8.6640625" customWidth="1"/>
    <col min="3" max="3" width="8.33203125" customWidth="1"/>
    <col min="4" max="4" width="11" bestFit="1" customWidth="1"/>
    <col min="5" max="5" width="11.6640625" bestFit="1" customWidth="1"/>
    <col min="6" max="6" width="11" bestFit="1" customWidth="1"/>
    <col min="7" max="7" width="10.83203125" customWidth="1"/>
    <col min="9" max="9" width="12.5" bestFit="1" customWidth="1"/>
    <col min="11" max="11" width="9.5" customWidth="1"/>
    <col min="13" max="13" width="11.6640625" bestFit="1" customWidth="1"/>
    <col min="14" max="14" width="7.5" customWidth="1"/>
    <col min="15" max="15" width="7.83203125" customWidth="1"/>
    <col min="16" max="18" width="11" bestFit="1" customWidth="1"/>
    <col min="19" max="19" width="11.6640625" bestFit="1" customWidth="1"/>
  </cols>
  <sheetData>
    <row r="1" spans="1:20" s="11" customFormat="1" ht="30" customHeight="1" x14ac:dyDescent="0.2">
      <c r="A1" s="25" t="s">
        <v>31</v>
      </c>
      <c r="B1" s="26"/>
      <c r="C1" s="26"/>
      <c r="D1" s="26"/>
      <c r="E1" s="26"/>
      <c r="F1" s="26"/>
      <c r="G1" s="26"/>
      <c r="H1" s="28"/>
      <c r="I1" s="26"/>
      <c r="J1" s="26"/>
      <c r="K1" s="26"/>
      <c r="L1" s="27"/>
      <c r="M1" s="27"/>
      <c r="N1" s="26"/>
      <c r="O1" s="26"/>
      <c r="P1" s="26"/>
      <c r="Q1" s="26"/>
      <c r="R1" s="26"/>
      <c r="S1" s="26"/>
    </row>
    <row r="2" spans="1:20" s="30" customFormat="1" x14ac:dyDescent="0.2">
      <c r="B2" s="76" t="s">
        <v>34</v>
      </c>
      <c r="C2" s="76"/>
      <c r="D2" s="76"/>
      <c r="E2" s="76"/>
      <c r="F2" s="76"/>
      <c r="G2" s="76"/>
      <c r="H2" s="76" t="s">
        <v>2</v>
      </c>
      <c r="I2" s="76"/>
      <c r="J2" s="76"/>
      <c r="K2" s="76"/>
      <c r="L2" s="76"/>
      <c r="M2" s="76"/>
      <c r="N2" s="76" t="s">
        <v>3</v>
      </c>
      <c r="O2" s="76"/>
      <c r="P2" s="76"/>
      <c r="Q2" s="76"/>
      <c r="R2" s="76"/>
      <c r="S2" s="76"/>
    </row>
    <row r="3" spans="1:20" s="30" customFormat="1" x14ac:dyDescent="0.2">
      <c r="B3" s="77" t="s">
        <v>33</v>
      </c>
      <c r="C3" s="77"/>
      <c r="D3" s="29" t="s">
        <v>35</v>
      </c>
      <c r="E3" s="29" t="s">
        <v>36</v>
      </c>
      <c r="F3" s="77" t="s">
        <v>48</v>
      </c>
      <c r="G3" s="77"/>
      <c r="H3" s="77" t="s">
        <v>33</v>
      </c>
      <c r="I3" s="77"/>
      <c r="J3" s="29" t="s">
        <v>35</v>
      </c>
      <c r="K3" s="29" t="s">
        <v>36</v>
      </c>
      <c r="L3" s="77" t="s">
        <v>37</v>
      </c>
      <c r="M3" s="77"/>
      <c r="N3" s="77" t="s">
        <v>33</v>
      </c>
      <c r="O3" s="77"/>
      <c r="P3" s="29" t="s">
        <v>35</v>
      </c>
      <c r="Q3" s="29" t="s">
        <v>36</v>
      </c>
      <c r="R3" s="77" t="s">
        <v>37</v>
      </c>
      <c r="S3" s="77"/>
    </row>
    <row r="4" spans="1:20" s="30" customFormat="1" x14ac:dyDescent="0.2">
      <c r="B4" s="29"/>
      <c r="C4" s="29"/>
      <c r="D4" s="29"/>
      <c r="E4" s="29"/>
      <c r="F4" s="29"/>
      <c r="G4" s="29"/>
      <c r="H4" s="29"/>
      <c r="I4" s="29"/>
      <c r="J4" s="29"/>
      <c r="K4" s="29"/>
      <c r="L4" s="29"/>
      <c r="M4" s="29"/>
      <c r="N4" s="29"/>
      <c r="O4" s="29"/>
      <c r="P4" s="29"/>
      <c r="Q4" s="29"/>
      <c r="R4" s="29"/>
      <c r="S4" s="29"/>
    </row>
    <row r="5" spans="1:20" s="30" customFormat="1" x14ac:dyDescent="0.2">
      <c r="A5" s="49" t="s">
        <v>60</v>
      </c>
      <c r="B5" s="29"/>
      <c r="C5" s="29"/>
      <c r="D5" s="29"/>
      <c r="E5" s="29"/>
      <c r="F5" s="29" t="s">
        <v>46</v>
      </c>
      <c r="G5" s="29" t="s">
        <v>47</v>
      </c>
      <c r="H5" s="29"/>
      <c r="I5" s="29"/>
      <c r="J5" s="29"/>
      <c r="K5" s="29"/>
      <c r="L5" s="29" t="s">
        <v>46</v>
      </c>
      <c r="M5" s="29" t="s">
        <v>47</v>
      </c>
      <c r="N5" s="29"/>
      <c r="O5" s="29"/>
      <c r="P5" s="29"/>
      <c r="Q5" s="29"/>
      <c r="R5" s="29" t="s">
        <v>46</v>
      </c>
      <c r="S5" s="29" t="s">
        <v>47</v>
      </c>
    </row>
    <row r="6" spans="1:20" s="30" customFormat="1" ht="17" thickBot="1" x14ac:dyDescent="0.25">
      <c r="A6" s="50" t="s">
        <v>63</v>
      </c>
      <c r="B6" s="46"/>
      <c r="C6" s="46"/>
      <c r="D6" s="46"/>
      <c r="E6" s="46"/>
      <c r="F6" s="46"/>
      <c r="G6" s="46"/>
      <c r="H6" s="46"/>
      <c r="I6" s="46"/>
      <c r="J6" s="46"/>
      <c r="K6" s="46"/>
      <c r="L6" s="46"/>
      <c r="M6" s="46"/>
      <c r="N6" s="46"/>
      <c r="O6" s="46"/>
      <c r="P6" s="46"/>
      <c r="Q6" s="46"/>
      <c r="R6" s="46"/>
      <c r="S6" s="46"/>
    </row>
    <row r="7" spans="1:20" s="38" customFormat="1" x14ac:dyDescent="0.2">
      <c r="A7" s="39" t="s">
        <v>49</v>
      </c>
      <c r="B7" s="37"/>
      <c r="C7" s="37"/>
      <c r="D7" s="37"/>
      <c r="E7" s="37"/>
      <c r="F7" s="37"/>
      <c r="G7" s="37"/>
      <c r="H7" s="37"/>
      <c r="I7" s="37"/>
      <c r="J7" s="37"/>
      <c r="K7" s="37"/>
      <c r="L7" s="37"/>
      <c r="M7" s="37"/>
      <c r="N7" s="37"/>
      <c r="O7" s="37"/>
      <c r="P7" s="37"/>
      <c r="Q7" s="37"/>
      <c r="R7" s="37"/>
      <c r="S7" s="37"/>
    </row>
    <row r="8" spans="1:20" x14ac:dyDescent="0.2">
      <c r="A8" s="10" t="s">
        <v>40</v>
      </c>
      <c r="B8" s="11"/>
      <c r="C8" s="11"/>
      <c r="D8" s="35"/>
      <c r="E8" s="35"/>
      <c r="F8" s="35"/>
      <c r="G8" s="35"/>
      <c r="H8" s="11"/>
      <c r="I8" s="11"/>
      <c r="J8" s="35"/>
      <c r="K8" s="35"/>
      <c r="L8" s="35"/>
      <c r="M8" s="35"/>
      <c r="N8" s="11"/>
      <c r="O8" s="11"/>
      <c r="P8" s="35"/>
      <c r="Q8" s="35"/>
      <c r="R8" s="35"/>
      <c r="S8" s="35"/>
      <c r="T8" s="11"/>
    </row>
    <row r="9" spans="1:20" ht="17" x14ac:dyDescent="0.2">
      <c r="A9" s="33" t="s">
        <v>38</v>
      </c>
      <c r="B9" s="11">
        <f>SUM(B13,B17)</f>
        <v>30</v>
      </c>
      <c r="C9" s="14">
        <f>B9/SUM('Table 1-Carriers'!C5:C7)</f>
        <v>2.0983423095754356E-3</v>
      </c>
      <c r="D9" s="67">
        <v>0.63390449999999998</v>
      </c>
      <c r="E9" s="67">
        <v>0.8535566</v>
      </c>
      <c r="F9" s="67">
        <v>0.44484960000000001</v>
      </c>
      <c r="G9" s="67">
        <v>1.6377649999999999</v>
      </c>
      <c r="H9" s="11">
        <f>SUM(H13,H17)</f>
        <v>26</v>
      </c>
      <c r="I9" s="14">
        <f>H9/SUM('Table 1-Carriers'!C5:C7)</f>
        <v>1.8185633349653773E-3</v>
      </c>
      <c r="J9" s="67">
        <v>0.91706659999999995</v>
      </c>
      <c r="K9" s="67">
        <v>0.96195079999999999</v>
      </c>
      <c r="L9" s="67">
        <v>0.46349380000000001</v>
      </c>
      <c r="M9" s="67">
        <v>1.9964660000000001</v>
      </c>
      <c r="N9" s="11">
        <f>SUM(N13,N17)</f>
        <v>4</v>
      </c>
      <c r="O9" s="14">
        <f>N9/SUM('Table 1-Carriers'!C5:C7)</f>
        <v>2.7977897461005808E-4</v>
      </c>
      <c r="P9" s="67">
        <v>0.35482029999999998</v>
      </c>
      <c r="Q9" s="67">
        <v>0.49320180000000002</v>
      </c>
      <c r="R9" s="67">
        <v>0.1103483</v>
      </c>
      <c r="S9" s="67">
        <v>2.2043659999999998</v>
      </c>
      <c r="T9" s="11"/>
    </row>
    <row r="10" spans="1:20" x14ac:dyDescent="0.2">
      <c r="A10" s="11" t="s">
        <v>39</v>
      </c>
      <c r="B10" s="11">
        <f>SUM(B14,B18)</f>
        <v>13</v>
      </c>
      <c r="C10" s="14">
        <f>B10/'Table 1-Carriers'!C16</f>
        <v>2.4574669187145556E-3</v>
      </c>
      <c r="D10" s="67"/>
      <c r="E10" s="67"/>
      <c r="F10" s="67"/>
      <c r="G10" s="67"/>
      <c r="H10" s="11">
        <f>SUM(H18)</f>
        <v>9</v>
      </c>
      <c r="I10" s="14">
        <f>H10/'Table 1-Carriers'!C16</f>
        <v>1.7013232514177694E-3</v>
      </c>
      <c r="J10" s="67"/>
      <c r="K10" s="67"/>
      <c r="L10" s="67"/>
      <c r="M10" s="67"/>
      <c r="N10" s="11">
        <f>SUM(N14,N18)</f>
        <v>3</v>
      </c>
      <c r="O10" s="14">
        <f>N10/'Table 1-Carriers'!C16</f>
        <v>5.6710775047258974E-4</v>
      </c>
      <c r="P10" s="67"/>
      <c r="Q10" s="67"/>
      <c r="R10" s="67"/>
      <c r="S10" s="67"/>
      <c r="T10" s="11"/>
    </row>
    <row r="11" spans="1:20" x14ac:dyDescent="0.2">
      <c r="A11" s="11"/>
      <c r="B11" s="11"/>
      <c r="C11" s="14"/>
      <c r="D11" s="36"/>
      <c r="E11" s="36"/>
      <c r="F11" s="36"/>
      <c r="G11" s="36"/>
      <c r="H11" s="11"/>
      <c r="I11" s="14"/>
      <c r="J11" s="36"/>
      <c r="K11" s="36"/>
      <c r="L11" s="36"/>
      <c r="M11" s="36"/>
      <c r="N11" s="11"/>
      <c r="O11" s="14"/>
      <c r="P11" s="36"/>
      <c r="Q11" s="36"/>
      <c r="R11" s="36"/>
      <c r="S11" s="36"/>
      <c r="T11" s="11"/>
    </row>
    <row r="12" spans="1:20" s="30" customFormat="1" x14ac:dyDescent="0.2">
      <c r="A12" s="31" t="s">
        <v>5</v>
      </c>
      <c r="B12" s="31"/>
      <c r="C12" s="31"/>
      <c r="D12" s="31"/>
      <c r="E12" s="31"/>
      <c r="F12" s="31"/>
      <c r="G12" s="31"/>
      <c r="H12" s="31"/>
      <c r="I12" s="31"/>
      <c r="J12" s="31"/>
      <c r="K12" s="31"/>
      <c r="L12" s="31"/>
      <c r="M12" s="31"/>
      <c r="N12" s="31"/>
      <c r="O12" s="31"/>
      <c r="P12" s="31"/>
      <c r="Q12" s="31"/>
      <c r="R12" s="31"/>
      <c r="S12" s="31"/>
      <c r="T12" s="32"/>
    </row>
    <row r="13" spans="1:20" ht="17" x14ac:dyDescent="0.2">
      <c r="A13" s="33" t="s">
        <v>32</v>
      </c>
      <c r="B13" s="11">
        <v>5</v>
      </c>
      <c r="C13" s="14">
        <f>B13/SUM('Table 1-Carriers'!C5:C7)</f>
        <v>3.4972371826257255E-4</v>
      </c>
      <c r="D13" s="67">
        <v>0.50792780000000004</v>
      </c>
      <c r="E13" s="67">
        <v>0.61654540000000002</v>
      </c>
      <c r="F13" s="67">
        <v>0.1472899</v>
      </c>
      <c r="G13" s="67">
        <v>2.5808170000000001</v>
      </c>
      <c r="H13" s="11">
        <v>2</v>
      </c>
      <c r="I13" s="14">
        <f>H13/SUM('Table 1-Carriers'!C5:C7)</f>
        <v>1.3988948730502904E-4</v>
      </c>
      <c r="J13" s="67">
        <v>0.80580160000000001</v>
      </c>
      <c r="K13" s="67">
        <v>0.73995860000000002</v>
      </c>
      <c r="L13" s="67">
        <v>6.7060410000000001E-2</v>
      </c>
      <c r="M13" s="67">
        <v>8.1648569999999996</v>
      </c>
      <c r="N13" s="11">
        <v>3</v>
      </c>
      <c r="O13" s="14">
        <f>N13/SUM('Table 1-Carriers'!C5:C7)</f>
        <v>2.0983423095754353E-4</v>
      </c>
      <c r="P13" s="67">
        <v>0.51890630000000004</v>
      </c>
      <c r="Q13" s="67">
        <v>0.55491820000000003</v>
      </c>
      <c r="R13" s="67">
        <v>9.2691720000000005E-2</v>
      </c>
      <c r="S13" s="67">
        <v>3.3221319999999999</v>
      </c>
      <c r="T13" s="11"/>
    </row>
    <row r="14" spans="1:20" x14ac:dyDescent="0.2">
      <c r="A14" s="11" t="s">
        <v>39</v>
      </c>
      <c r="B14" s="11">
        <v>3</v>
      </c>
      <c r="C14" s="14">
        <f>B14/'Table 1-Carriers'!C16</f>
        <v>5.6710775047258974E-4</v>
      </c>
      <c r="D14" s="67"/>
      <c r="E14" s="67"/>
      <c r="F14" s="67"/>
      <c r="G14" s="67"/>
      <c r="H14" s="11">
        <v>1</v>
      </c>
      <c r="I14" s="14">
        <f>'Table 4-Statistical analyses'!H14/'Table 1-Carriers'!C16</f>
        <v>1.8903591682419661E-4</v>
      </c>
      <c r="J14" s="67"/>
      <c r="K14" s="67"/>
      <c r="L14" s="67"/>
      <c r="M14" s="67"/>
      <c r="N14" s="11">
        <v>2</v>
      </c>
      <c r="O14" s="14">
        <f>'Table 4-Statistical analyses'!N14/'Table 1-Carriers'!C16</f>
        <v>3.7807183364839322E-4</v>
      </c>
      <c r="P14" s="67"/>
      <c r="Q14" s="67"/>
      <c r="R14" s="67"/>
      <c r="S14" s="67"/>
      <c r="T14" s="11"/>
    </row>
    <row r="15" spans="1:20" x14ac:dyDescent="0.2">
      <c r="A15" s="11"/>
      <c r="B15" s="11"/>
      <c r="C15" s="14"/>
      <c r="D15" s="35"/>
      <c r="E15" s="35"/>
      <c r="F15" s="35"/>
      <c r="G15" s="35"/>
      <c r="H15" s="11"/>
      <c r="I15" s="14"/>
      <c r="J15" s="35"/>
      <c r="K15" s="35"/>
      <c r="L15" s="35"/>
      <c r="M15" s="35"/>
      <c r="N15" s="11"/>
      <c r="O15" s="14"/>
      <c r="P15" s="35"/>
      <c r="Q15" s="35"/>
      <c r="R15" s="35"/>
      <c r="S15" s="35"/>
      <c r="T15" s="11"/>
    </row>
    <row r="16" spans="1:20" x14ac:dyDescent="0.2">
      <c r="A16" s="10" t="s">
        <v>6</v>
      </c>
      <c r="B16" s="11"/>
      <c r="C16" s="14"/>
      <c r="D16" s="35"/>
      <c r="E16" s="35"/>
      <c r="F16" s="35"/>
      <c r="G16" s="35"/>
      <c r="H16" s="11"/>
      <c r="I16" s="14"/>
      <c r="J16" s="35"/>
      <c r="K16" s="35"/>
      <c r="L16" s="35"/>
      <c r="M16" s="35"/>
      <c r="N16" s="11"/>
      <c r="O16" s="14"/>
      <c r="P16" s="35"/>
      <c r="Q16" s="35"/>
      <c r="R16" s="35"/>
      <c r="S16" s="35"/>
      <c r="T16" s="11"/>
    </row>
    <row r="17" spans="1:20" ht="17" x14ac:dyDescent="0.2">
      <c r="A17" s="33" t="s">
        <v>38</v>
      </c>
      <c r="B17" s="11">
        <v>25</v>
      </c>
      <c r="C17" s="14">
        <f>B17/SUM('Table 1-Carriers'!C5:C7)</f>
        <v>1.7486185913128628E-3</v>
      </c>
      <c r="D17" s="67">
        <v>0.8348314</v>
      </c>
      <c r="E17" s="67">
        <v>0.92488789999999999</v>
      </c>
      <c r="F17" s="67">
        <v>0.4439401</v>
      </c>
      <c r="G17" s="67">
        <v>1.926876</v>
      </c>
      <c r="H17" s="11">
        <v>24</v>
      </c>
      <c r="I17" s="14">
        <f>H17/SUM('Table 1-Carriers'!C5:C7)</f>
        <v>1.6786738476603483E-3</v>
      </c>
      <c r="J17" s="67">
        <v>0.97262269999999995</v>
      </c>
      <c r="K17" s="67">
        <v>0.98666480000000001</v>
      </c>
      <c r="L17" s="67">
        <v>0.45834370000000002</v>
      </c>
      <c r="M17" s="67">
        <v>2.1239680000000001</v>
      </c>
      <c r="N17" s="11">
        <v>1</v>
      </c>
      <c r="O17" s="14">
        <f>N17/SUM('Table 1-Carriers'!C5:C7)</f>
        <v>6.994474365251452E-5</v>
      </c>
      <c r="P17" s="67">
        <v>0.48201430000000001</v>
      </c>
      <c r="Q17" s="67">
        <v>0.3699636</v>
      </c>
      <c r="R17" s="67">
        <v>2.313546E-2</v>
      </c>
      <c r="S17" s="67">
        <v>5.9161599999999996</v>
      </c>
      <c r="T17" s="11"/>
    </row>
    <row r="18" spans="1:20" x14ac:dyDescent="0.2">
      <c r="A18" s="43" t="s">
        <v>39</v>
      </c>
      <c r="B18" s="43">
        <v>10</v>
      </c>
      <c r="C18" s="45">
        <f>B18/'Table 1-Carriers'!C16</f>
        <v>1.890359168241966E-3</v>
      </c>
      <c r="D18" s="74"/>
      <c r="E18" s="74"/>
      <c r="F18" s="74"/>
      <c r="G18" s="74"/>
      <c r="H18" s="43">
        <v>9</v>
      </c>
      <c r="I18" s="45">
        <f>'Table 4-Statistical analyses'!H18/'Table 1-Carriers'!C16</f>
        <v>1.7013232514177694E-3</v>
      </c>
      <c r="J18" s="74"/>
      <c r="K18" s="74"/>
      <c r="L18" s="74"/>
      <c r="M18" s="74"/>
      <c r="N18" s="43">
        <v>1</v>
      </c>
      <c r="O18" s="45">
        <f>'Table 4-Statistical analyses'!N18/'Table 1-Carriers'!C16</f>
        <v>1.8903591682419661E-4</v>
      </c>
      <c r="P18" s="74"/>
      <c r="Q18" s="74"/>
      <c r="R18" s="74"/>
      <c r="S18" s="74"/>
      <c r="T18" s="11"/>
    </row>
    <row r="19" spans="1:20" x14ac:dyDescent="0.2">
      <c r="A19" s="11"/>
      <c r="B19" s="11"/>
      <c r="C19" s="14"/>
      <c r="D19" s="36"/>
      <c r="E19" s="36"/>
      <c r="F19" s="36"/>
      <c r="G19" s="36"/>
      <c r="H19" s="11"/>
      <c r="I19" s="14"/>
      <c r="J19" s="36"/>
      <c r="K19" s="36"/>
      <c r="L19" s="36"/>
      <c r="M19" s="36"/>
      <c r="N19" s="11"/>
      <c r="O19" s="14"/>
      <c r="P19" s="36"/>
      <c r="Q19" s="36"/>
      <c r="R19" s="36"/>
      <c r="S19" s="36"/>
      <c r="T19" s="11"/>
    </row>
    <row r="20" spans="1:20" x14ac:dyDescent="0.2">
      <c r="A20" s="48" t="s">
        <v>61</v>
      </c>
      <c r="B20" s="11"/>
      <c r="C20" s="14"/>
      <c r="D20" s="36"/>
      <c r="E20" s="36"/>
      <c r="F20" s="36"/>
      <c r="G20" s="36"/>
      <c r="H20" s="11"/>
      <c r="I20" s="14"/>
      <c r="J20" s="36"/>
      <c r="K20" s="36"/>
      <c r="L20" s="36"/>
      <c r="M20" s="36"/>
      <c r="N20" s="11"/>
      <c r="O20" s="14"/>
      <c r="P20" s="36"/>
      <c r="Q20" s="36"/>
      <c r="R20" s="36"/>
      <c r="S20" s="36"/>
      <c r="T20" s="11"/>
    </row>
    <row r="21" spans="1:20" x14ac:dyDescent="0.2">
      <c r="A21" s="41" t="s">
        <v>53</v>
      </c>
      <c r="B21" s="8"/>
      <c r="C21" s="8"/>
      <c r="D21" s="8"/>
      <c r="E21" s="8"/>
      <c r="F21" s="8"/>
      <c r="G21" s="8"/>
      <c r="H21" s="8"/>
      <c r="I21" s="8"/>
      <c r="J21" s="8"/>
      <c r="K21" s="8"/>
      <c r="L21" s="8"/>
      <c r="M21" s="8"/>
      <c r="N21" s="8"/>
      <c r="O21" s="8"/>
      <c r="P21" s="8"/>
      <c r="Q21" s="8"/>
      <c r="R21" s="8"/>
      <c r="S21" s="8"/>
      <c r="T21" s="11"/>
    </row>
    <row r="22" spans="1:20" ht="17" thickBot="1" x14ac:dyDescent="0.25">
      <c r="A22" s="47" t="s">
        <v>62</v>
      </c>
      <c r="B22" s="23"/>
      <c r="C22" s="23"/>
      <c r="D22" s="23"/>
      <c r="E22" s="23"/>
      <c r="F22" s="23"/>
      <c r="G22" s="23"/>
      <c r="H22" s="23"/>
      <c r="I22" s="23"/>
      <c r="J22" s="23"/>
      <c r="K22" s="23"/>
      <c r="L22" s="23"/>
      <c r="M22" s="23"/>
      <c r="N22" s="23"/>
      <c r="O22" s="23"/>
      <c r="P22" s="23"/>
      <c r="Q22" s="23"/>
      <c r="R22" s="23"/>
      <c r="S22" s="23"/>
      <c r="T22" s="11"/>
    </row>
    <row r="23" spans="1:20" x14ac:dyDescent="0.2">
      <c r="A23" s="10" t="s">
        <v>57</v>
      </c>
      <c r="B23" s="11"/>
      <c r="C23" s="11"/>
      <c r="D23" s="11"/>
      <c r="E23" s="11"/>
      <c r="F23" s="11"/>
      <c r="G23" s="11"/>
      <c r="H23" s="11"/>
      <c r="I23" s="14"/>
      <c r="J23" s="11"/>
      <c r="K23" s="11"/>
      <c r="L23" s="11"/>
      <c r="M23" s="11"/>
      <c r="N23" s="11"/>
      <c r="O23" s="14"/>
      <c r="P23" s="11"/>
      <c r="Q23" s="11"/>
      <c r="R23" s="11"/>
      <c r="S23" s="11"/>
    </row>
    <row r="24" spans="1:20" ht="17" x14ac:dyDescent="0.2">
      <c r="A24" s="33" t="s">
        <v>38</v>
      </c>
      <c r="B24" s="11">
        <f>SUM('Table 1-Carriers'!D5:D7)</f>
        <v>30</v>
      </c>
      <c r="C24" s="14">
        <f>SUM('Table 1-Carriers'!D5:D7)/SUM('Table 1-Carriers'!C5:C7)</f>
        <v>2.0983423095754356E-3</v>
      </c>
      <c r="D24" s="75">
        <v>1.1680000000000001E-4</v>
      </c>
      <c r="E24" s="71">
        <v>4.1327780000000001</v>
      </c>
      <c r="F24" s="71">
        <v>0.85057700000000003</v>
      </c>
      <c r="G24" s="71">
        <v>10.438604</v>
      </c>
      <c r="H24" s="11">
        <f>SUM('Table 1-Carriers'!F5:F7)</f>
        <v>26</v>
      </c>
      <c r="I24" s="14">
        <f>H24/SUM('Table 1-Carriers'!C5:C7)</f>
        <v>1.8185633349653773E-3</v>
      </c>
      <c r="J24" s="68">
        <v>4.0469999999999997E-5</v>
      </c>
      <c r="K24" s="71">
        <v>5.7306499999999998</v>
      </c>
      <c r="L24" s="71">
        <v>2.1648830000000001</v>
      </c>
      <c r="M24" s="71">
        <v>19.115010999999999</v>
      </c>
      <c r="N24" s="11">
        <v>4</v>
      </c>
      <c r="O24" s="14">
        <f>N24/SUM('Table 1-Carriers'!C5:C7)</f>
        <v>2.7977897461005808E-4</v>
      </c>
      <c r="P24" s="71">
        <v>0.71540000000000004</v>
      </c>
      <c r="Q24" s="71">
        <v>1.467465</v>
      </c>
      <c r="R24" s="71">
        <v>0.24818670000000001</v>
      </c>
      <c r="S24" s="71">
        <v>10.016730600000001</v>
      </c>
    </row>
    <row r="25" spans="1:20" x14ac:dyDescent="0.2">
      <c r="A25" s="11" t="s">
        <v>50</v>
      </c>
      <c r="B25" s="11">
        <f>SUM('Table 1-Carriers'!D23)</f>
        <v>4</v>
      </c>
      <c r="C25" s="42">
        <f>B25/SUM('Table 1-Carriers'!C23:C24)</f>
        <v>2.5059516351334419E-4</v>
      </c>
      <c r="D25" s="75"/>
      <c r="E25" s="71"/>
      <c r="F25" s="71"/>
      <c r="G25" s="71"/>
      <c r="H25" s="11">
        <f>SUM('Table 1-Carriers'!F23:F24)</f>
        <v>4</v>
      </c>
      <c r="I25" s="14">
        <f>H25/SUM('Table 1-Carriers'!C23:C24)</f>
        <v>2.5059516351334419E-4</v>
      </c>
      <c r="J25" s="68"/>
      <c r="K25" s="71"/>
      <c r="L25" s="71"/>
      <c r="M25" s="71"/>
      <c r="N25" s="11">
        <f>SUM('Table 1-Carriers'!G23:G24)</f>
        <v>0</v>
      </c>
      <c r="O25" s="14">
        <f>N25/SUM('Table 1-Carriers'!C23:C24)</f>
        <v>0</v>
      </c>
      <c r="P25" s="71"/>
      <c r="Q25" s="71"/>
      <c r="R25" s="71"/>
      <c r="S25" s="71"/>
    </row>
    <row r="26" spans="1:20" x14ac:dyDescent="0.2">
      <c r="A26" s="11"/>
      <c r="B26" s="11"/>
      <c r="C26" s="42"/>
      <c r="D26" s="11"/>
      <c r="E26" s="11"/>
      <c r="F26" s="11"/>
      <c r="G26" s="11"/>
      <c r="H26" s="11"/>
      <c r="I26" s="14"/>
      <c r="J26" s="11"/>
      <c r="K26" s="11"/>
      <c r="L26" s="11"/>
      <c r="M26" s="11"/>
      <c r="N26" s="11"/>
      <c r="O26" s="14"/>
      <c r="P26" s="11"/>
      <c r="Q26" s="11"/>
      <c r="R26" s="11"/>
      <c r="S26" s="11"/>
    </row>
    <row r="27" spans="1:20" x14ac:dyDescent="0.2">
      <c r="A27" s="31" t="s">
        <v>5</v>
      </c>
      <c r="B27" s="11"/>
      <c r="C27" s="11"/>
      <c r="D27" s="11"/>
      <c r="E27" s="11"/>
      <c r="F27" s="11"/>
      <c r="G27" s="11"/>
      <c r="H27" s="11"/>
      <c r="I27" s="11"/>
      <c r="J27" s="11"/>
      <c r="K27" s="11"/>
      <c r="L27" s="11"/>
      <c r="M27" s="11"/>
      <c r="N27" s="11"/>
      <c r="O27" s="11"/>
      <c r="P27" s="11"/>
      <c r="Q27" s="11"/>
      <c r="R27" s="11"/>
      <c r="S27" s="11"/>
    </row>
    <row r="28" spans="1:20" ht="17" x14ac:dyDescent="0.2">
      <c r="A28" s="33" t="s">
        <v>32</v>
      </c>
      <c r="B28" s="11">
        <v>7</v>
      </c>
      <c r="C28" s="42">
        <v>4.2150900222797614E-4</v>
      </c>
      <c r="D28" s="71">
        <v>0.24390000000000001</v>
      </c>
      <c r="E28" s="71">
        <v>2.073213</v>
      </c>
      <c r="F28" s="71">
        <v>0.56629929999999995</v>
      </c>
      <c r="G28" s="71">
        <v>8.2852075000000003</v>
      </c>
      <c r="H28" s="11">
        <v>4</v>
      </c>
      <c r="I28" s="14">
        <f>H28/'Table 1-Carriers'!C10</f>
        <v>2.4086228698741495E-4</v>
      </c>
      <c r="J28" s="71">
        <v>0.22869999999999999</v>
      </c>
      <c r="K28" s="71">
        <v>2.961497</v>
      </c>
      <c r="L28" s="71">
        <v>0.42437819999999998</v>
      </c>
      <c r="M28" s="71">
        <v>32.740851399999997</v>
      </c>
      <c r="N28" s="11">
        <v>3</v>
      </c>
      <c r="O28" s="14">
        <f>'Table 4-Statistical analyses'!N28/'Table 1-Carriers'!C10</f>
        <v>1.8064671524056121E-4</v>
      </c>
      <c r="P28" s="71">
        <v>0.30969999999999998</v>
      </c>
      <c r="Q28" s="71">
        <v>4.4419300000000002</v>
      </c>
      <c r="R28" s="71">
        <v>0.3566223</v>
      </c>
      <c r="S28" s="71">
        <v>232.9154709</v>
      </c>
    </row>
    <row r="29" spans="1:20" x14ac:dyDescent="0.2">
      <c r="A29" s="11" t="s">
        <v>50</v>
      </c>
      <c r="B29" s="11">
        <f>SUM('Table 1-Carriers'!H23:H25)</f>
        <v>5</v>
      </c>
      <c r="C29" s="42">
        <f>B29/SUM('Table 1-Carriers'!C23:C25)</f>
        <v>2.0081934291910997E-4</v>
      </c>
      <c r="D29" s="71"/>
      <c r="E29" s="71"/>
      <c r="F29" s="71"/>
      <c r="G29" s="71"/>
      <c r="H29" s="11">
        <f>SUM('Table 1-Carriers'!J23:J25)</f>
        <v>2</v>
      </c>
      <c r="I29" s="14">
        <f>H29/'Table 1-Carriers'!C26</f>
        <v>8.032773716764399E-5</v>
      </c>
      <c r="J29" s="71"/>
      <c r="K29" s="71"/>
      <c r="L29" s="71"/>
      <c r="M29" s="71"/>
      <c r="N29" s="11">
        <f>SUM('Table 1-Carriers'!K23:K25)</f>
        <v>3</v>
      </c>
      <c r="O29" s="14">
        <f>N29/'Table 1-Carriers'!C26</f>
        <v>1.2049160575146598E-4</v>
      </c>
      <c r="P29" s="71"/>
      <c r="Q29" s="71"/>
      <c r="R29" s="71"/>
      <c r="S29" s="71"/>
    </row>
    <row r="30" spans="1:20" x14ac:dyDescent="0.2">
      <c r="A30" s="11"/>
      <c r="B30" s="11"/>
      <c r="C30" s="11"/>
      <c r="D30" s="11"/>
      <c r="E30" s="11"/>
      <c r="F30" s="11"/>
      <c r="G30" s="11"/>
      <c r="H30" s="11"/>
      <c r="I30" s="14"/>
      <c r="J30" s="11"/>
      <c r="K30" s="11"/>
      <c r="L30" s="11"/>
      <c r="M30" s="11"/>
      <c r="N30" s="11"/>
      <c r="O30" s="14"/>
      <c r="P30" s="11"/>
      <c r="Q30" s="11"/>
      <c r="R30" s="11"/>
      <c r="S30" s="11"/>
    </row>
    <row r="31" spans="1:20" x14ac:dyDescent="0.2">
      <c r="A31" s="10" t="s">
        <v>56</v>
      </c>
      <c r="B31" s="11"/>
      <c r="C31" s="11"/>
      <c r="D31" s="11"/>
      <c r="E31" s="11"/>
      <c r="F31" s="11"/>
      <c r="G31" s="11"/>
      <c r="H31" s="11"/>
      <c r="I31" s="14"/>
      <c r="J31" s="11"/>
      <c r="K31" s="11"/>
      <c r="L31" s="11"/>
      <c r="M31" s="11"/>
      <c r="N31" s="11"/>
      <c r="O31" s="14"/>
      <c r="P31" s="11"/>
      <c r="Q31" s="11"/>
      <c r="R31" s="11"/>
      <c r="S31" s="11"/>
    </row>
    <row r="32" spans="1:20" ht="17" x14ac:dyDescent="0.2">
      <c r="A32" s="33" t="s">
        <v>38</v>
      </c>
      <c r="B32" s="11">
        <v>25</v>
      </c>
      <c r="C32" s="42">
        <f>B32/SUM('Table 1-Carriers'!C5:C7)</f>
        <v>1.7486185913128628E-3</v>
      </c>
      <c r="D32" s="68">
        <v>4.904E-6</v>
      </c>
      <c r="E32" s="71">
        <v>9.1845479999999995</v>
      </c>
      <c r="F32" s="71">
        <v>2.801698</v>
      </c>
      <c r="G32" s="71">
        <v>47.476230999999999</v>
      </c>
      <c r="H32" s="11">
        <v>24</v>
      </c>
      <c r="I32" s="14">
        <f>H32/SUM('Table 1-Carriers'!C5:C7)</f>
        <v>1.6786738476603483E-3</v>
      </c>
      <c r="J32" s="68">
        <v>1.6799999999999998E-5</v>
      </c>
      <c r="K32" s="71">
        <v>8.8165479999999992</v>
      </c>
      <c r="L32" s="71">
        <v>2.6766589999999999</v>
      </c>
      <c r="M32" s="71">
        <v>45.694473000000002</v>
      </c>
      <c r="N32" s="11">
        <v>1</v>
      </c>
      <c r="O32" s="14">
        <f>N32/SUM('Table 1-Carriers'!C5:C7)</f>
        <v>6.994474365251452E-5</v>
      </c>
      <c r="P32" s="71">
        <v>0.47610000000000002</v>
      </c>
      <c r="Q32" s="71" t="s">
        <v>58</v>
      </c>
      <c r="R32" s="71">
        <v>2.8218239999999999E-2</v>
      </c>
      <c r="S32" s="71" t="s">
        <v>58</v>
      </c>
    </row>
    <row r="33" spans="1:19" x14ac:dyDescent="0.2">
      <c r="A33" s="43" t="s">
        <v>50</v>
      </c>
      <c r="B33" s="43">
        <f>SUM('Table 1-Carriers'!L23:L24)</f>
        <v>3</v>
      </c>
      <c r="C33" s="44">
        <f>B33/SUM('Table 1-Carriers'!C23:C24)</f>
        <v>1.8794637263500814E-4</v>
      </c>
      <c r="D33" s="72"/>
      <c r="E33" s="73"/>
      <c r="F33" s="73"/>
      <c r="G33" s="73"/>
      <c r="H33" s="43">
        <v>3</v>
      </c>
      <c r="I33" s="45">
        <f>H33/SUM('Table 1-Carriers'!C23:C24)</f>
        <v>1.8794637263500814E-4</v>
      </c>
      <c r="J33" s="72"/>
      <c r="K33" s="73"/>
      <c r="L33" s="73"/>
      <c r="M33" s="73"/>
      <c r="N33" s="43">
        <v>0</v>
      </c>
      <c r="O33" s="45">
        <f>N33/SUM('Table 1-Carriers'!C23:C24)</f>
        <v>0</v>
      </c>
      <c r="P33" s="73"/>
      <c r="Q33" s="73"/>
      <c r="R33" s="73"/>
      <c r="S33" s="73"/>
    </row>
    <row r="34" spans="1:19" x14ac:dyDescent="0.2">
      <c r="A34" s="11"/>
      <c r="I34" s="40"/>
      <c r="O34" s="40"/>
    </row>
    <row r="35" spans="1:19" x14ac:dyDescent="0.2">
      <c r="A35" s="41" t="s">
        <v>54</v>
      </c>
      <c r="B35" s="8"/>
      <c r="C35" s="8"/>
      <c r="D35" s="8"/>
      <c r="E35" s="8"/>
      <c r="F35" s="8"/>
      <c r="G35" s="8"/>
      <c r="H35" s="8"/>
      <c r="I35" s="8"/>
      <c r="J35" s="8"/>
      <c r="K35" s="8"/>
      <c r="L35" s="8"/>
      <c r="M35" s="8"/>
      <c r="N35" s="8"/>
      <c r="O35" s="8"/>
      <c r="P35" s="8"/>
      <c r="Q35" s="8"/>
      <c r="R35" s="8"/>
      <c r="S35" s="8"/>
    </row>
    <row r="36" spans="1:19" ht="17" thickBot="1" x14ac:dyDescent="0.25">
      <c r="A36" s="47" t="s">
        <v>55</v>
      </c>
      <c r="B36" s="23"/>
      <c r="C36" s="23"/>
      <c r="D36" s="23"/>
      <c r="E36" s="23"/>
      <c r="F36" s="23"/>
      <c r="G36" s="23"/>
      <c r="H36" s="23"/>
      <c r="I36" s="23"/>
      <c r="J36" s="23"/>
      <c r="K36" s="23"/>
      <c r="L36" s="23"/>
      <c r="M36" s="23"/>
      <c r="N36" s="23"/>
      <c r="O36" s="23"/>
      <c r="P36" s="23"/>
      <c r="Q36" s="23"/>
      <c r="R36" s="23"/>
      <c r="S36" s="23"/>
    </row>
    <row r="37" spans="1:19" x14ac:dyDescent="0.2">
      <c r="A37" s="11" t="s">
        <v>59</v>
      </c>
      <c r="B37" s="11"/>
      <c r="C37" s="11"/>
      <c r="D37" s="11"/>
      <c r="E37" s="11"/>
      <c r="F37" s="11"/>
      <c r="G37" s="11"/>
      <c r="H37" s="11"/>
      <c r="I37" s="42"/>
      <c r="J37" s="11"/>
      <c r="K37" s="11"/>
      <c r="L37" s="11"/>
      <c r="M37" s="11"/>
      <c r="N37" s="11"/>
      <c r="O37" s="42"/>
      <c r="P37" s="11"/>
      <c r="Q37" s="11"/>
      <c r="R37" s="11"/>
      <c r="S37" s="11"/>
    </row>
    <row r="38" spans="1:19" x14ac:dyDescent="0.2">
      <c r="A38" s="11" t="s">
        <v>38</v>
      </c>
      <c r="B38" s="11">
        <v>30</v>
      </c>
      <c r="C38" s="42">
        <v>2.0983423095754356E-3</v>
      </c>
      <c r="D38" s="68">
        <v>4.4811120000000002E-22</v>
      </c>
      <c r="E38" s="67">
        <v>14.217269999999999</v>
      </c>
      <c r="F38" s="67">
        <v>8.9259819999999994</v>
      </c>
      <c r="G38" s="67">
        <v>22.144738</v>
      </c>
      <c r="H38" s="11">
        <v>26</v>
      </c>
      <c r="I38" s="42">
        <v>1.8185633349653773E-3</v>
      </c>
      <c r="J38" s="68">
        <v>2.0261610000000001E-21</v>
      </c>
      <c r="K38" s="69">
        <v>18.21266</v>
      </c>
      <c r="L38" s="69">
        <v>10.80316</v>
      </c>
      <c r="M38" s="69">
        <v>30.12191</v>
      </c>
      <c r="N38" s="11">
        <v>4</v>
      </c>
      <c r="O38" s="42">
        <v>2.7977897461005808E-4</v>
      </c>
      <c r="P38" s="71">
        <v>7.2639979999999998E-3</v>
      </c>
      <c r="Q38" s="71">
        <v>5.8499430280000002</v>
      </c>
      <c r="R38" s="71">
        <v>1.4651539330000001</v>
      </c>
      <c r="S38" s="71">
        <v>17.221109131999999</v>
      </c>
    </row>
    <row r="39" spans="1:19" x14ac:dyDescent="0.2">
      <c r="A39" s="11" t="s">
        <v>50</v>
      </c>
      <c r="B39" s="11">
        <v>68</v>
      </c>
      <c r="C39" s="42">
        <v>1.4787269900294657E-4</v>
      </c>
      <c r="D39" s="68"/>
      <c r="E39" s="67"/>
      <c r="F39" s="67"/>
      <c r="G39" s="67"/>
      <c r="H39" s="11">
        <v>46</v>
      </c>
      <c r="I39" s="42">
        <f>H39/'Table 1-Carriers'!C28</f>
        <v>1.0003153167846386E-4</v>
      </c>
      <c r="J39" s="68"/>
      <c r="K39" s="69"/>
      <c r="L39" s="69"/>
      <c r="M39" s="69"/>
      <c r="N39" s="11">
        <v>22</v>
      </c>
      <c r="O39" s="42">
        <f>N39/'Table 1-Carriers'!C28</f>
        <v>4.7841167324482718E-5</v>
      </c>
      <c r="P39" s="71"/>
      <c r="Q39" s="71"/>
      <c r="R39" s="71"/>
      <c r="S39" s="71"/>
    </row>
    <row r="40" spans="1:19" x14ac:dyDescent="0.2">
      <c r="A40" s="11"/>
      <c r="B40" s="11"/>
      <c r="C40" s="42"/>
      <c r="D40" s="11"/>
      <c r="E40" s="11"/>
      <c r="F40" s="11"/>
      <c r="G40" s="11"/>
      <c r="H40" s="11"/>
      <c r="I40" s="42"/>
      <c r="J40" s="11"/>
      <c r="K40" s="11"/>
      <c r="L40" s="11"/>
      <c r="M40" s="11"/>
      <c r="N40" s="11"/>
      <c r="O40" s="42"/>
      <c r="P40" s="11"/>
      <c r="Q40" s="11"/>
      <c r="R40" s="11"/>
      <c r="S40" s="11"/>
    </row>
    <row r="41" spans="1:19" x14ac:dyDescent="0.2">
      <c r="A41" s="10" t="s">
        <v>5</v>
      </c>
      <c r="B41" s="11"/>
      <c r="C41" s="11"/>
      <c r="D41" s="11"/>
      <c r="E41" s="11"/>
      <c r="F41" s="11"/>
      <c r="G41" s="11"/>
      <c r="H41" s="11"/>
      <c r="I41" s="11"/>
      <c r="J41" s="11"/>
      <c r="K41" s="11"/>
      <c r="L41" s="11"/>
      <c r="M41" s="11"/>
      <c r="N41" s="11"/>
      <c r="O41" s="11"/>
      <c r="P41" s="11"/>
      <c r="Q41" s="11"/>
      <c r="R41" s="11"/>
      <c r="S41" s="11"/>
    </row>
    <row r="42" spans="1:19" x14ac:dyDescent="0.2">
      <c r="A42" s="11" t="s">
        <v>32</v>
      </c>
      <c r="B42" s="11">
        <v>7</v>
      </c>
      <c r="C42" s="42">
        <v>4.2150900222797614E-4</v>
      </c>
      <c r="D42" s="67">
        <v>1.291234E-3</v>
      </c>
      <c r="E42" s="67">
        <v>4.691982415</v>
      </c>
      <c r="F42" s="67">
        <v>1.7909880060000001</v>
      </c>
      <c r="G42" s="67">
        <v>10.429987916</v>
      </c>
      <c r="H42" s="11">
        <v>4</v>
      </c>
      <c r="I42" s="42">
        <v>2.4086228698741495E-4</v>
      </c>
      <c r="J42" s="67">
        <v>1.210757E-2</v>
      </c>
      <c r="K42" s="67">
        <v>4.9497764399999999</v>
      </c>
      <c r="L42" s="67">
        <v>1.25512234</v>
      </c>
      <c r="M42" s="67">
        <v>14.266857379999999</v>
      </c>
      <c r="N42" s="11">
        <v>3</v>
      </c>
      <c r="O42" s="42">
        <v>1.8064671524056121E-4</v>
      </c>
      <c r="P42" s="67">
        <v>3.8442410000000003E-2</v>
      </c>
      <c r="Q42" s="67">
        <v>4.3866611100000004</v>
      </c>
      <c r="R42" s="67">
        <v>0.84049737000000002</v>
      </c>
      <c r="S42" s="67">
        <v>14.607876989999999</v>
      </c>
    </row>
    <row r="43" spans="1:19" x14ac:dyDescent="0.2">
      <c r="A43" s="11" t="s">
        <v>50</v>
      </c>
      <c r="B43" s="11">
        <v>48</v>
      </c>
      <c r="C43" s="42">
        <v>1.043807287079623E-4</v>
      </c>
      <c r="D43" s="67"/>
      <c r="E43" s="67"/>
      <c r="F43" s="67"/>
      <c r="G43" s="67"/>
      <c r="H43" s="11">
        <v>26</v>
      </c>
      <c r="I43" s="42">
        <f>H43/'Table 1-Carriers'!C28</f>
        <v>5.6539561383479574E-5</v>
      </c>
      <c r="J43" s="67"/>
      <c r="K43" s="67"/>
      <c r="L43" s="67"/>
      <c r="M43" s="67"/>
      <c r="N43" s="11">
        <v>22</v>
      </c>
      <c r="O43" s="42">
        <f>N43/'Table 1-Carriers'!C28</f>
        <v>4.7841167324482718E-5</v>
      </c>
      <c r="P43" s="67"/>
      <c r="Q43" s="67"/>
      <c r="R43" s="67"/>
      <c r="S43" s="67"/>
    </row>
    <row r="44" spans="1:19" x14ac:dyDescent="0.2">
      <c r="A44" s="11"/>
      <c r="B44" s="11"/>
      <c r="C44" s="11"/>
      <c r="D44" s="11"/>
      <c r="E44" s="11"/>
      <c r="F44" s="11"/>
      <c r="G44" s="11"/>
      <c r="H44" s="35"/>
      <c r="I44" s="42"/>
      <c r="J44" s="11"/>
      <c r="K44" s="11"/>
      <c r="L44" s="11"/>
      <c r="M44" s="11"/>
      <c r="N44" s="11"/>
      <c r="O44" s="42"/>
      <c r="P44" s="11"/>
      <c r="Q44" s="11"/>
      <c r="R44" s="11"/>
      <c r="S44" s="11"/>
    </row>
    <row r="45" spans="1:19" x14ac:dyDescent="0.2">
      <c r="A45" s="10" t="s">
        <v>6</v>
      </c>
      <c r="B45" s="11"/>
      <c r="C45" s="11"/>
      <c r="D45" s="11"/>
      <c r="E45" s="11"/>
      <c r="F45" s="11"/>
      <c r="G45" s="11"/>
      <c r="H45" s="11"/>
      <c r="I45" s="42"/>
      <c r="J45" s="11"/>
      <c r="K45" s="11"/>
      <c r="L45" s="11"/>
      <c r="M45" s="11"/>
      <c r="N45" s="11"/>
      <c r="O45" s="42"/>
      <c r="P45" s="11"/>
      <c r="Q45" s="11"/>
      <c r="R45" s="11"/>
      <c r="S45" s="11"/>
    </row>
    <row r="46" spans="1:19" x14ac:dyDescent="0.2">
      <c r="A46" s="11" t="s">
        <v>38</v>
      </c>
      <c r="B46" s="11">
        <v>25</v>
      </c>
      <c r="C46" s="42">
        <v>1.7486185913128628E-3</v>
      </c>
      <c r="D46" s="68">
        <v>1.459331E-24</v>
      </c>
      <c r="E46" s="69">
        <v>31.7727</v>
      </c>
      <c r="F46" s="69">
        <v>17.309049999999999</v>
      </c>
      <c r="G46" s="69">
        <v>58.63064</v>
      </c>
      <c r="H46" s="11">
        <v>24</v>
      </c>
      <c r="I46" s="42">
        <v>1.6786738476603483E-3</v>
      </c>
      <c r="J46" s="68">
        <v>1.451562E-22</v>
      </c>
      <c r="K46" s="69">
        <v>27.72831</v>
      </c>
      <c r="L46" s="69">
        <v>15.07166</v>
      </c>
      <c r="M46" s="69">
        <v>51.047049999999999</v>
      </c>
      <c r="N46" s="11">
        <v>1</v>
      </c>
      <c r="O46" s="42">
        <v>6.994474365251452E-5</v>
      </c>
      <c r="P46" s="67">
        <v>3.4854830000000003E-2</v>
      </c>
      <c r="Q46" s="71" t="s">
        <v>58</v>
      </c>
      <c r="R46" s="67">
        <v>0.71000922</v>
      </c>
      <c r="S46" s="71" t="s">
        <v>58</v>
      </c>
    </row>
    <row r="47" spans="1:19" x14ac:dyDescent="0.2">
      <c r="A47" s="43" t="s">
        <v>50</v>
      </c>
      <c r="B47" s="43">
        <v>20</v>
      </c>
      <c r="C47" s="44">
        <v>4.3491970294984287E-5</v>
      </c>
      <c r="D47" s="72"/>
      <c r="E47" s="70"/>
      <c r="F47" s="70"/>
      <c r="G47" s="70"/>
      <c r="H47" s="43">
        <v>20</v>
      </c>
      <c r="I47" s="44">
        <f>H47/'Table 1-Carriers'!C28</f>
        <v>4.3491970294984287E-5</v>
      </c>
      <c r="J47" s="72"/>
      <c r="K47" s="70"/>
      <c r="L47" s="70"/>
      <c r="M47" s="70"/>
      <c r="N47" s="43">
        <v>0</v>
      </c>
      <c r="O47" s="44">
        <f>'Table 4-Statistical analyses'!N47/'Table 1-Carriers'!C28</f>
        <v>0</v>
      </c>
      <c r="P47" s="74"/>
      <c r="Q47" s="73"/>
      <c r="R47" s="74"/>
      <c r="S47" s="73"/>
    </row>
    <row r="49" spans="1:19" x14ac:dyDescent="0.2">
      <c r="A49" s="48" t="s">
        <v>61</v>
      </c>
    </row>
    <row r="50" spans="1:19" x14ac:dyDescent="0.2">
      <c r="A50" s="54" t="s">
        <v>66</v>
      </c>
    </row>
    <row r="51" spans="1:19" x14ac:dyDescent="0.2">
      <c r="A51" s="52" t="s">
        <v>65</v>
      </c>
    </row>
    <row r="52" spans="1:19" x14ac:dyDescent="0.2">
      <c r="A52" s="53" t="s">
        <v>5</v>
      </c>
    </row>
    <row r="53" spans="1:19" x14ac:dyDescent="0.2">
      <c r="A53" t="s">
        <v>32</v>
      </c>
      <c r="B53">
        <v>7</v>
      </c>
      <c r="C53" s="42">
        <v>4.2150900222797614E-4</v>
      </c>
      <c r="D53" s="78">
        <v>9.0999709999999998E-2</v>
      </c>
      <c r="E53" s="78">
        <v>4.0620064400000002</v>
      </c>
      <c r="F53" s="78">
        <v>0.77319362000000003</v>
      </c>
      <c r="G53" s="78">
        <v>40.080013219999998</v>
      </c>
      <c r="H53">
        <v>4</v>
      </c>
      <c r="I53" s="51">
        <v>2.4086228698741495E-4</v>
      </c>
      <c r="J53" s="78">
        <v>0.18924779999999999</v>
      </c>
      <c r="K53" s="78">
        <v>4.6406546000000004</v>
      </c>
      <c r="L53" s="78">
        <v>0.4592137</v>
      </c>
      <c r="M53" s="78">
        <v>228.3362104</v>
      </c>
      <c r="N53">
        <v>3</v>
      </c>
      <c r="O53" s="42">
        <v>1.8064671524056121E-4</v>
      </c>
      <c r="P53" s="78">
        <v>0.34223310000000001</v>
      </c>
      <c r="Q53" s="78">
        <v>3.4806997000000002</v>
      </c>
      <c r="R53" s="78">
        <v>0.27942250000000002</v>
      </c>
      <c r="S53" s="78">
        <v>182.57218019999999</v>
      </c>
    </row>
    <row r="54" spans="1:19" x14ac:dyDescent="0.2">
      <c r="A54" t="s">
        <v>64</v>
      </c>
      <c r="B54">
        <v>2</v>
      </c>
      <c r="C54" s="51">
        <v>1.205836247437598E-4</v>
      </c>
      <c r="D54" s="78"/>
      <c r="E54" s="78"/>
      <c r="F54" s="78"/>
      <c r="G54" s="78"/>
      <c r="H54">
        <v>1</v>
      </c>
      <c r="I54" s="51">
        <v>6.0291812371879899E-5</v>
      </c>
      <c r="J54" s="78"/>
      <c r="K54" s="78"/>
      <c r="L54" s="78"/>
      <c r="M54" s="78"/>
      <c r="N54">
        <v>1</v>
      </c>
      <c r="O54" s="51">
        <v>6.0291812371879899E-5</v>
      </c>
      <c r="P54" s="78"/>
      <c r="Q54" s="78"/>
      <c r="R54" s="78"/>
      <c r="S54" s="78"/>
    </row>
  </sheetData>
  <mergeCells count="129">
    <mergeCell ref="D53:D54"/>
    <mergeCell ref="E53:E54"/>
    <mergeCell ref="F53:F54"/>
    <mergeCell ref="G53:G54"/>
    <mergeCell ref="J53:J54"/>
    <mergeCell ref="K53:K54"/>
    <mergeCell ref="L53:L54"/>
    <mergeCell ref="M53:M54"/>
    <mergeCell ref="S53:S54"/>
    <mergeCell ref="R53:R54"/>
    <mergeCell ref="Q53:Q54"/>
    <mergeCell ref="P53:P54"/>
    <mergeCell ref="N2:S2"/>
    <mergeCell ref="N3:O3"/>
    <mergeCell ref="D17:D18"/>
    <mergeCell ref="F3:G3"/>
    <mergeCell ref="E17:E18"/>
    <mergeCell ref="F17:F18"/>
    <mergeCell ref="G17:G18"/>
    <mergeCell ref="J17:J18"/>
    <mergeCell ref="K17:K18"/>
    <mergeCell ref="L17:L18"/>
    <mergeCell ref="L3:M3"/>
    <mergeCell ref="R3:S3"/>
    <mergeCell ref="M17:M18"/>
    <mergeCell ref="D13:D14"/>
    <mergeCell ref="G13:G14"/>
    <mergeCell ref="B2:G2"/>
    <mergeCell ref="B3:C3"/>
    <mergeCell ref="H2:M2"/>
    <mergeCell ref="H3:I3"/>
    <mergeCell ref="D9:D10"/>
    <mergeCell ref="J13:J14"/>
    <mergeCell ref="K13:K14"/>
    <mergeCell ref="L13:L14"/>
    <mergeCell ref="M13:M14"/>
    <mergeCell ref="M9:M10"/>
    <mergeCell ref="F9:F10"/>
    <mergeCell ref="F13:F14"/>
    <mergeCell ref="E13:E14"/>
    <mergeCell ref="L9:L10"/>
    <mergeCell ref="K9:K10"/>
    <mergeCell ref="J9:J10"/>
    <mergeCell ref="G9:G10"/>
    <mergeCell ref="E9:E10"/>
    <mergeCell ref="S9:S10"/>
    <mergeCell ref="R9:R10"/>
    <mergeCell ref="Q9:Q10"/>
    <mergeCell ref="P9:P10"/>
    <mergeCell ref="P17:P18"/>
    <mergeCell ref="Q17:Q18"/>
    <mergeCell ref="R17:R18"/>
    <mergeCell ref="S17:S18"/>
    <mergeCell ref="S13:S14"/>
    <mergeCell ref="R13:R14"/>
    <mergeCell ref="Q13:Q14"/>
    <mergeCell ref="P13:P14"/>
    <mergeCell ref="P24:P25"/>
    <mergeCell ref="Q24:Q25"/>
    <mergeCell ref="R24:R25"/>
    <mergeCell ref="S24:S25"/>
    <mergeCell ref="P32:P33"/>
    <mergeCell ref="Q32:Q33"/>
    <mergeCell ref="R32:R33"/>
    <mergeCell ref="P28:P29"/>
    <mergeCell ref="Q28:Q29"/>
    <mergeCell ref="R28:R29"/>
    <mergeCell ref="D32:D33"/>
    <mergeCell ref="E32:E33"/>
    <mergeCell ref="F32:F33"/>
    <mergeCell ref="G32:G33"/>
    <mergeCell ref="M32:M33"/>
    <mergeCell ref="L32:L33"/>
    <mergeCell ref="K32:K33"/>
    <mergeCell ref="J32:J33"/>
    <mergeCell ref="S28:S29"/>
    <mergeCell ref="J24:J25"/>
    <mergeCell ref="K24:K25"/>
    <mergeCell ref="L24:L25"/>
    <mergeCell ref="M24:M25"/>
    <mergeCell ref="G28:G29"/>
    <mergeCell ref="F28:F29"/>
    <mergeCell ref="E28:E29"/>
    <mergeCell ref="D28:D29"/>
    <mergeCell ref="D24:D25"/>
    <mergeCell ref="E24:E25"/>
    <mergeCell ref="F24:F25"/>
    <mergeCell ref="G24:G25"/>
    <mergeCell ref="S46:S47"/>
    <mergeCell ref="R46:R47"/>
    <mergeCell ref="Q46:Q47"/>
    <mergeCell ref="P46:P47"/>
    <mergeCell ref="M46:M47"/>
    <mergeCell ref="J28:J29"/>
    <mergeCell ref="K28:K29"/>
    <mergeCell ref="L28:L29"/>
    <mergeCell ref="M28:M29"/>
    <mergeCell ref="S32:S33"/>
    <mergeCell ref="Q42:Q43"/>
    <mergeCell ref="R42:R43"/>
    <mergeCell ref="S42:S43"/>
    <mergeCell ref="S38:S39"/>
    <mergeCell ref="R38:R39"/>
    <mergeCell ref="Q38:Q39"/>
    <mergeCell ref="J42:J43"/>
    <mergeCell ref="K42:K43"/>
    <mergeCell ref="L42:L43"/>
    <mergeCell ref="M42:M43"/>
    <mergeCell ref="P42:P43"/>
    <mergeCell ref="G38:G39"/>
    <mergeCell ref="F38:F39"/>
    <mergeCell ref="E38:E39"/>
    <mergeCell ref="D38:D39"/>
    <mergeCell ref="L46:L47"/>
    <mergeCell ref="P38:P39"/>
    <mergeCell ref="M38:M39"/>
    <mergeCell ref="L38:L39"/>
    <mergeCell ref="K38:K39"/>
    <mergeCell ref="J38:J39"/>
    <mergeCell ref="D46:D47"/>
    <mergeCell ref="D42:D43"/>
    <mergeCell ref="E42:E43"/>
    <mergeCell ref="F42:F43"/>
    <mergeCell ref="G42:G43"/>
    <mergeCell ref="K46:K47"/>
    <mergeCell ref="J46:J47"/>
    <mergeCell ref="G46:G47"/>
    <mergeCell ref="F46:F47"/>
    <mergeCell ref="E46:E47"/>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AAFC3F-3372-8C4A-90F3-0A3EF1CD55A5}">
  <dimension ref="A1:G62"/>
  <sheetViews>
    <sheetView zoomScale="125" workbookViewId="0">
      <selection activeCell="E8" sqref="E8:E9"/>
    </sheetView>
  </sheetViews>
  <sheetFormatPr baseColWidth="10" defaultRowHeight="16" x14ac:dyDescent="0.2"/>
  <cols>
    <col min="1" max="1" width="14.83203125" customWidth="1"/>
    <col min="3" max="3" width="23" bestFit="1" customWidth="1"/>
    <col min="5" max="5" width="43" customWidth="1"/>
    <col min="6" max="6" width="15.33203125" customWidth="1"/>
    <col min="7" max="7" width="87" customWidth="1"/>
  </cols>
  <sheetData>
    <row r="1" spans="1:7" ht="31" customHeight="1" x14ac:dyDescent="0.2">
      <c r="A1" s="84" t="s">
        <v>174</v>
      </c>
      <c r="B1" s="84"/>
      <c r="C1" s="84"/>
      <c r="D1" s="84"/>
      <c r="E1" s="84"/>
      <c r="F1" s="84"/>
      <c r="G1" s="55"/>
    </row>
    <row r="2" spans="1:7" ht="33" thickBot="1" x14ac:dyDescent="0.25">
      <c r="A2" s="56" t="s">
        <v>67</v>
      </c>
      <c r="B2" s="57" t="s">
        <v>68</v>
      </c>
      <c r="C2" s="57" t="s">
        <v>69</v>
      </c>
      <c r="D2" s="57" t="s">
        <v>70</v>
      </c>
      <c r="E2" s="57" t="s">
        <v>71</v>
      </c>
      <c r="F2" s="56" t="s">
        <v>72</v>
      </c>
      <c r="G2" s="56" t="s">
        <v>73</v>
      </c>
    </row>
    <row r="3" spans="1:7" ht="16" customHeight="1" x14ac:dyDescent="0.2">
      <c r="A3" s="79">
        <v>767</v>
      </c>
      <c r="B3" s="79" t="s">
        <v>74</v>
      </c>
      <c r="C3" s="58" t="s">
        <v>75</v>
      </c>
      <c r="D3" s="79" t="s">
        <v>76</v>
      </c>
      <c r="E3" s="58" t="s">
        <v>77</v>
      </c>
      <c r="F3" s="79"/>
      <c r="G3" s="82" t="s">
        <v>160</v>
      </c>
    </row>
    <row r="4" spans="1:7" x14ac:dyDescent="0.2">
      <c r="A4" s="79"/>
      <c r="B4" s="79"/>
      <c r="C4" s="58" t="s">
        <v>78</v>
      </c>
      <c r="D4" s="79"/>
      <c r="E4" s="58" t="s">
        <v>79</v>
      </c>
      <c r="F4" s="79"/>
      <c r="G4" s="82"/>
    </row>
    <row r="5" spans="1:7" x14ac:dyDescent="0.2">
      <c r="A5" s="79">
        <v>249758</v>
      </c>
      <c r="B5" s="79" t="s">
        <v>80</v>
      </c>
      <c r="C5" s="58" t="s">
        <v>81</v>
      </c>
      <c r="D5" s="79" t="s">
        <v>82</v>
      </c>
      <c r="E5" s="58" t="s">
        <v>80</v>
      </c>
      <c r="F5" s="79"/>
      <c r="G5" s="82" t="s">
        <v>83</v>
      </c>
    </row>
    <row r="6" spans="1:7" x14ac:dyDescent="0.2">
      <c r="A6" s="79"/>
      <c r="B6" s="79"/>
      <c r="C6" s="58" t="s">
        <v>78</v>
      </c>
      <c r="D6" s="79"/>
      <c r="E6" s="58" t="s">
        <v>79</v>
      </c>
      <c r="F6" s="79"/>
      <c r="G6" s="82"/>
    </row>
    <row r="7" spans="1:7" x14ac:dyDescent="0.2">
      <c r="A7" s="79">
        <v>251178</v>
      </c>
      <c r="B7" s="79" t="s">
        <v>84</v>
      </c>
      <c r="C7" s="58" t="s">
        <v>85</v>
      </c>
      <c r="D7" s="79" t="s">
        <v>86</v>
      </c>
      <c r="E7" s="58" t="s">
        <v>87</v>
      </c>
      <c r="F7" s="79"/>
      <c r="G7" s="82"/>
    </row>
    <row r="8" spans="1:7" x14ac:dyDescent="0.2">
      <c r="A8" s="79"/>
      <c r="B8" s="79"/>
      <c r="C8" s="58" t="s">
        <v>88</v>
      </c>
      <c r="D8" s="79"/>
      <c r="E8" s="58" t="s">
        <v>79</v>
      </c>
      <c r="F8" s="79"/>
      <c r="G8" s="82"/>
    </row>
    <row r="9" spans="1:7" x14ac:dyDescent="0.2">
      <c r="A9" s="79">
        <v>251725</v>
      </c>
      <c r="B9" s="79" t="s">
        <v>84</v>
      </c>
      <c r="C9" s="58" t="s">
        <v>89</v>
      </c>
      <c r="D9" s="79" t="s">
        <v>90</v>
      </c>
      <c r="E9" s="58" t="s">
        <v>77</v>
      </c>
      <c r="F9" s="79"/>
      <c r="G9" s="82" t="s">
        <v>91</v>
      </c>
    </row>
    <row r="10" spans="1:7" x14ac:dyDescent="0.2">
      <c r="A10" s="79"/>
      <c r="B10" s="79"/>
      <c r="C10" s="58" t="s">
        <v>88</v>
      </c>
      <c r="D10" s="79"/>
      <c r="E10" s="58" t="s">
        <v>79</v>
      </c>
      <c r="F10" s="79"/>
      <c r="G10" s="82"/>
    </row>
    <row r="11" spans="1:7" x14ac:dyDescent="0.2">
      <c r="A11" s="79">
        <v>261576</v>
      </c>
      <c r="B11" s="80" t="s">
        <v>84</v>
      </c>
      <c r="C11" s="59" t="s">
        <v>92</v>
      </c>
      <c r="D11" s="80" t="s">
        <v>93</v>
      </c>
      <c r="E11" s="59" t="s">
        <v>94</v>
      </c>
      <c r="F11" s="80"/>
      <c r="G11" s="81" t="s">
        <v>161</v>
      </c>
    </row>
    <row r="12" spans="1:7" x14ac:dyDescent="0.2">
      <c r="A12" s="79"/>
      <c r="B12" s="80"/>
      <c r="C12" s="59" t="s">
        <v>78</v>
      </c>
      <c r="D12" s="80"/>
      <c r="E12" s="59" t="s">
        <v>79</v>
      </c>
      <c r="F12" s="80"/>
      <c r="G12" s="81"/>
    </row>
    <row r="13" spans="1:7" x14ac:dyDescent="0.2">
      <c r="A13" s="79">
        <v>262828</v>
      </c>
      <c r="B13" s="79" t="s">
        <v>84</v>
      </c>
      <c r="C13" s="58" t="s">
        <v>95</v>
      </c>
      <c r="D13" s="79" t="s">
        <v>96</v>
      </c>
      <c r="E13" s="58" t="s">
        <v>87</v>
      </c>
      <c r="F13" s="79"/>
      <c r="G13" s="82" t="s">
        <v>97</v>
      </c>
    </row>
    <row r="14" spans="1:7" x14ac:dyDescent="0.2">
      <c r="A14" s="79"/>
      <c r="B14" s="79"/>
      <c r="C14" s="58" t="s">
        <v>88</v>
      </c>
      <c r="D14" s="79"/>
      <c r="E14" s="58" t="s">
        <v>79</v>
      </c>
      <c r="F14" s="79"/>
      <c r="G14" s="82"/>
    </row>
    <row r="15" spans="1:7" x14ac:dyDescent="0.2">
      <c r="A15" s="79">
        <v>263349</v>
      </c>
      <c r="B15" s="79" t="s">
        <v>84</v>
      </c>
      <c r="C15" s="58" t="s">
        <v>98</v>
      </c>
      <c r="D15" s="79" t="s">
        <v>99</v>
      </c>
      <c r="E15" s="58" t="s">
        <v>77</v>
      </c>
      <c r="F15" s="79"/>
      <c r="G15" s="82" t="s">
        <v>162</v>
      </c>
    </row>
    <row r="16" spans="1:7" x14ac:dyDescent="0.2">
      <c r="A16" s="79"/>
      <c r="B16" s="79"/>
      <c r="C16" s="58" t="s">
        <v>88</v>
      </c>
      <c r="D16" s="79"/>
      <c r="E16" s="58" t="s">
        <v>79</v>
      </c>
      <c r="F16" s="79"/>
      <c r="G16" s="82"/>
    </row>
    <row r="17" spans="1:7" x14ac:dyDescent="0.2">
      <c r="A17" s="79">
        <v>263430</v>
      </c>
      <c r="B17" s="79" t="s">
        <v>84</v>
      </c>
      <c r="C17" s="58" t="s">
        <v>100</v>
      </c>
      <c r="D17" s="79" t="s">
        <v>101</v>
      </c>
      <c r="E17" s="58" t="s">
        <v>94</v>
      </c>
      <c r="F17" s="79"/>
      <c r="G17" s="82" t="s">
        <v>163</v>
      </c>
    </row>
    <row r="18" spans="1:7" x14ac:dyDescent="0.2">
      <c r="A18" s="79"/>
      <c r="B18" s="79"/>
      <c r="C18" s="58" t="s">
        <v>88</v>
      </c>
      <c r="D18" s="79"/>
      <c r="E18" s="58" t="s">
        <v>79</v>
      </c>
      <c r="F18" s="79"/>
      <c r="G18" s="82"/>
    </row>
    <row r="19" spans="1:7" x14ac:dyDescent="0.2">
      <c r="A19" s="79">
        <v>270473</v>
      </c>
      <c r="B19" s="79" t="s">
        <v>84</v>
      </c>
      <c r="C19" s="58" t="s">
        <v>102</v>
      </c>
      <c r="D19" s="79" t="s">
        <v>103</v>
      </c>
      <c r="E19" s="58" t="s">
        <v>77</v>
      </c>
      <c r="F19" s="79"/>
      <c r="G19" s="82" t="s">
        <v>164</v>
      </c>
    </row>
    <row r="20" spans="1:7" x14ac:dyDescent="0.2">
      <c r="A20" s="79"/>
      <c r="B20" s="79"/>
      <c r="C20" s="58" t="s">
        <v>88</v>
      </c>
      <c r="D20" s="79"/>
      <c r="E20" s="58" t="s">
        <v>79</v>
      </c>
      <c r="F20" s="79"/>
      <c r="G20" s="82"/>
    </row>
    <row r="21" spans="1:7" x14ac:dyDescent="0.2">
      <c r="A21" s="79">
        <v>270868</v>
      </c>
      <c r="B21" s="79" t="s">
        <v>84</v>
      </c>
      <c r="C21" s="58" t="s">
        <v>104</v>
      </c>
      <c r="D21" s="79" t="s">
        <v>105</v>
      </c>
      <c r="E21" s="58" t="s">
        <v>94</v>
      </c>
      <c r="F21" s="79"/>
      <c r="G21" s="82" t="s">
        <v>165</v>
      </c>
    </row>
    <row r="22" spans="1:7" x14ac:dyDescent="0.2">
      <c r="A22" s="79"/>
      <c r="B22" s="79"/>
      <c r="C22" s="58" t="s">
        <v>78</v>
      </c>
      <c r="D22" s="79"/>
      <c r="E22" s="58" t="s">
        <v>79</v>
      </c>
      <c r="F22" s="79"/>
      <c r="G22" s="82"/>
    </row>
    <row r="23" spans="1:7" x14ac:dyDescent="0.2">
      <c r="A23" s="79">
        <v>275403</v>
      </c>
      <c r="B23" s="79" t="s">
        <v>74</v>
      </c>
      <c r="C23" s="58" t="s">
        <v>106</v>
      </c>
      <c r="D23" s="79" t="s">
        <v>107</v>
      </c>
      <c r="E23" s="58" t="s">
        <v>77</v>
      </c>
      <c r="F23" s="79"/>
      <c r="G23" s="82"/>
    </row>
    <row r="24" spans="1:7" x14ac:dyDescent="0.2">
      <c r="A24" s="79"/>
      <c r="B24" s="79"/>
      <c r="C24" s="58" t="s">
        <v>88</v>
      </c>
      <c r="D24" s="79"/>
      <c r="E24" s="58" t="s">
        <v>79</v>
      </c>
      <c r="F24" s="79"/>
      <c r="G24" s="82"/>
    </row>
    <row r="25" spans="1:7" x14ac:dyDescent="0.2">
      <c r="A25" s="79">
        <v>275836</v>
      </c>
      <c r="B25" s="80" t="s">
        <v>84</v>
      </c>
      <c r="C25" s="59" t="s">
        <v>108</v>
      </c>
      <c r="D25" s="80" t="s">
        <v>109</v>
      </c>
      <c r="E25" s="59" t="s">
        <v>80</v>
      </c>
      <c r="F25" s="80"/>
      <c r="G25" s="81" t="s">
        <v>166</v>
      </c>
    </row>
    <row r="26" spans="1:7" x14ac:dyDescent="0.2">
      <c r="A26" s="79"/>
      <c r="B26" s="80"/>
      <c r="C26" s="59" t="s">
        <v>88</v>
      </c>
      <c r="D26" s="80"/>
      <c r="E26" s="59" t="s">
        <v>79</v>
      </c>
      <c r="F26" s="80"/>
      <c r="G26" s="81"/>
    </row>
    <row r="27" spans="1:7" x14ac:dyDescent="0.2">
      <c r="A27" s="79">
        <v>279229</v>
      </c>
      <c r="B27" s="79" t="s">
        <v>84</v>
      </c>
      <c r="C27" s="58" t="s">
        <v>110</v>
      </c>
      <c r="D27" s="79" t="s">
        <v>111</v>
      </c>
      <c r="E27" s="58" t="s">
        <v>112</v>
      </c>
      <c r="F27" s="79"/>
      <c r="G27" s="82"/>
    </row>
    <row r="28" spans="1:7" x14ac:dyDescent="0.2">
      <c r="A28" s="79"/>
      <c r="B28" s="79"/>
      <c r="C28" s="58" t="s">
        <v>88</v>
      </c>
      <c r="D28" s="79"/>
      <c r="E28" s="58" t="s">
        <v>79</v>
      </c>
      <c r="F28" s="79"/>
      <c r="G28" s="82"/>
    </row>
    <row r="29" spans="1:7" x14ac:dyDescent="0.2">
      <c r="A29" s="79">
        <v>280476</v>
      </c>
      <c r="B29" s="79" t="s">
        <v>84</v>
      </c>
      <c r="C29" s="58" t="s">
        <v>113</v>
      </c>
      <c r="D29" s="79" t="s">
        <v>114</v>
      </c>
      <c r="E29" s="58" t="s">
        <v>77</v>
      </c>
      <c r="F29" s="79"/>
      <c r="G29" s="83" t="s">
        <v>115</v>
      </c>
    </row>
    <row r="30" spans="1:7" x14ac:dyDescent="0.2">
      <c r="A30" s="79"/>
      <c r="B30" s="79"/>
      <c r="C30" s="58" t="s">
        <v>78</v>
      </c>
      <c r="D30" s="79"/>
      <c r="E30" s="58" t="s">
        <v>79</v>
      </c>
      <c r="F30" s="79"/>
      <c r="G30" s="82"/>
    </row>
    <row r="31" spans="1:7" x14ac:dyDescent="0.2">
      <c r="A31" s="79">
        <v>282360</v>
      </c>
      <c r="B31" s="79" t="s">
        <v>74</v>
      </c>
      <c r="C31" s="58" t="s">
        <v>116</v>
      </c>
      <c r="D31" s="79" t="s">
        <v>117</v>
      </c>
      <c r="E31" s="58" t="s">
        <v>77</v>
      </c>
      <c r="F31" s="79"/>
      <c r="G31" s="82" t="s">
        <v>118</v>
      </c>
    </row>
    <row r="32" spans="1:7" x14ac:dyDescent="0.2">
      <c r="A32" s="79"/>
      <c r="B32" s="79"/>
      <c r="C32" s="58" t="s">
        <v>88</v>
      </c>
      <c r="D32" s="79"/>
      <c r="E32" s="58" t="s">
        <v>79</v>
      </c>
      <c r="F32" s="79"/>
      <c r="G32" s="82"/>
    </row>
    <row r="33" spans="1:7" x14ac:dyDescent="0.2">
      <c r="A33" s="79">
        <v>286222</v>
      </c>
      <c r="B33" s="79" t="s">
        <v>84</v>
      </c>
      <c r="C33" s="58" t="s">
        <v>119</v>
      </c>
      <c r="D33" s="79" t="s">
        <v>120</v>
      </c>
      <c r="E33" s="58" t="s">
        <v>121</v>
      </c>
      <c r="F33" s="79" t="s">
        <v>122</v>
      </c>
      <c r="G33" s="82" t="s">
        <v>123</v>
      </c>
    </row>
    <row r="34" spans="1:7" x14ac:dyDescent="0.2">
      <c r="A34" s="79"/>
      <c r="B34" s="79"/>
      <c r="C34" s="58" t="s">
        <v>88</v>
      </c>
      <c r="D34" s="79"/>
      <c r="E34" s="58" t="s">
        <v>79</v>
      </c>
      <c r="F34" s="79"/>
      <c r="G34" s="82"/>
    </row>
    <row r="35" spans="1:7" x14ac:dyDescent="0.2">
      <c r="A35" s="79">
        <v>286904</v>
      </c>
      <c r="B35" s="79" t="s">
        <v>74</v>
      </c>
      <c r="C35" s="58" t="s">
        <v>124</v>
      </c>
      <c r="D35" s="79" t="s">
        <v>125</v>
      </c>
      <c r="E35" s="58" t="s">
        <v>77</v>
      </c>
      <c r="F35" s="79" t="s">
        <v>126</v>
      </c>
      <c r="G35" s="82" t="s">
        <v>127</v>
      </c>
    </row>
    <row r="36" spans="1:7" x14ac:dyDescent="0.2">
      <c r="A36" s="79"/>
      <c r="B36" s="79"/>
      <c r="C36" s="58" t="s">
        <v>88</v>
      </c>
      <c r="D36" s="79"/>
      <c r="E36" s="58" t="s">
        <v>79</v>
      </c>
      <c r="F36" s="79"/>
      <c r="G36" s="82"/>
    </row>
    <row r="37" spans="1:7" x14ac:dyDescent="0.2">
      <c r="A37" s="79">
        <v>300792</v>
      </c>
      <c r="B37" s="79" t="s">
        <v>74</v>
      </c>
      <c r="C37" s="58" t="s">
        <v>128</v>
      </c>
      <c r="D37" s="79" t="s">
        <v>129</v>
      </c>
      <c r="E37" s="58" t="s">
        <v>80</v>
      </c>
      <c r="F37" s="58" t="s">
        <v>122</v>
      </c>
      <c r="G37" s="82" t="s">
        <v>167</v>
      </c>
    </row>
    <row r="38" spans="1:7" x14ac:dyDescent="0.2">
      <c r="A38" s="79"/>
      <c r="B38" s="79"/>
      <c r="C38" s="58" t="s">
        <v>78</v>
      </c>
      <c r="D38" s="79"/>
      <c r="E38" s="58" t="s">
        <v>79</v>
      </c>
      <c r="F38" s="58" t="s">
        <v>130</v>
      </c>
      <c r="G38" s="82"/>
    </row>
    <row r="39" spans="1:7" x14ac:dyDescent="0.2">
      <c r="A39" s="79">
        <v>318456</v>
      </c>
      <c r="B39" s="79" t="s">
        <v>84</v>
      </c>
      <c r="C39" s="58" t="s">
        <v>131</v>
      </c>
      <c r="D39" s="79" t="s">
        <v>132</v>
      </c>
      <c r="E39" s="58" t="s">
        <v>80</v>
      </c>
      <c r="F39" s="79"/>
      <c r="G39" s="82" t="s">
        <v>133</v>
      </c>
    </row>
    <row r="40" spans="1:7" x14ac:dyDescent="0.2">
      <c r="A40" s="79"/>
      <c r="B40" s="79"/>
      <c r="C40" s="58" t="s">
        <v>88</v>
      </c>
      <c r="D40" s="79"/>
      <c r="E40" s="58" t="s">
        <v>79</v>
      </c>
      <c r="F40" s="79"/>
      <c r="G40" s="82"/>
    </row>
    <row r="41" spans="1:7" x14ac:dyDescent="0.2">
      <c r="A41" s="79">
        <v>337643</v>
      </c>
      <c r="B41" s="79" t="s">
        <v>84</v>
      </c>
      <c r="C41" s="58" t="s">
        <v>134</v>
      </c>
      <c r="D41" s="79" t="s">
        <v>135</v>
      </c>
      <c r="E41" s="58" t="s">
        <v>112</v>
      </c>
      <c r="F41" s="79" t="s">
        <v>130</v>
      </c>
      <c r="G41" s="82" t="s">
        <v>168</v>
      </c>
    </row>
    <row r="42" spans="1:7" x14ac:dyDescent="0.2">
      <c r="A42" s="79"/>
      <c r="B42" s="79"/>
      <c r="C42" s="58" t="s">
        <v>88</v>
      </c>
      <c r="D42" s="79"/>
      <c r="E42" s="58" t="s">
        <v>79</v>
      </c>
      <c r="F42" s="79"/>
      <c r="G42" s="82"/>
    </row>
    <row r="43" spans="1:7" x14ac:dyDescent="0.2">
      <c r="A43" s="79">
        <v>339810</v>
      </c>
      <c r="B43" s="79" t="s">
        <v>74</v>
      </c>
      <c r="C43" s="58" t="s">
        <v>136</v>
      </c>
      <c r="D43" s="79" t="s">
        <v>137</v>
      </c>
      <c r="E43" s="58" t="s">
        <v>138</v>
      </c>
      <c r="F43" s="58" t="s">
        <v>130</v>
      </c>
      <c r="G43" s="82" t="s">
        <v>169</v>
      </c>
    </row>
    <row r="44" spans="1:7" x14ac:dyDescent="0.2">
      <c r="A44" s="79"/>
      <c r="B44" s="79"/>
      <c r="C44" s="58" t="s">
        <v>88</v>
      </c>
      <c r="D44" s="79"/>
      <c r="E44" s="58" t="s">
        <v>79</v>
      </c>
      <c r="F44" s="58" t="s">
        <v>130</v>
      </c>
      <c r="G44" s="82"/>
    </row>
    <row r="45" spans="1:7" x14ac:dyDescent="0.2">
      <c r="A45" s="79">
        <v>353744</v>
      </c>
      <c r="B45" s="79" t="s">
        <v>84</v>
      </c>
      <c r="C45" s="58" t="s">
        <v>139</v>
      </c>
      <c r="D45" s="79" t="s">
        <v>140</v>
      </c>
      <c r="E45" s="58" t="s">
        <v>77</v>
      </c>
      <c r="F45" s="79" t="s">
        <v>122</v>
      </c>
      <c r="G45" s="82" t="s">
        <v>170</v>
      </c>
    </row>
    <row r="46" spans="1:7" x14ac:dyDescent="0.2">
      <c r="A46" s="79"/>
      <c r="B46" s="79"/>
      <c r="C46" s="58" t="s">
        <v>88</v>
      </c>
      <c r="D46" s="79"/>
      <c r="E46" s="58" t="s">
        <v>79</v>
      </c>
      <c r="F46" s="79"/>
      <c r="G46" s="82"/>
    </row>
    <row r="47" spans="1:7" x14ac:dyDescent="0.2">
      <c r="A47" s="79">
        <v>355425</v>
      </c>
      <c r="B47" s="79" t="s">
        <v>74</v>
      </c>
      <c r="C47" s="58" t="s">
        <v>124</v>
      </c>
      <c r="D47" s="79" t="s">
        <v>125</v>
      </c>
      <c r="E47" s="58" t="s">
        <v>77</v>
      </c>
      <c r="F47" s="58" t="s">
        <v>122</v>
      </c>
      <c r="G47" s="82" t="s">
        <v>171</v>
      </c>
    </row>
    <row r="48" spans="1:7" x14ac:dyDescent="0.2">
      <c r="A48" s="79"/>
      <c r="B48" s="79"/>
      <c r="C48" s="58" t="s">
        <v>88</v>
      </c>
      <c r="D48" s="79"/>
      <c r="E48" s="58" t="s">
        <v>79</v>
      </c>
      <c r="F48" s="58" t="s">
        <v>141</v>
      </c>
      <c r="G48" s="82"/>
    </row>
    <row r="49" spans="1:7" x14ac:dyDescent="0.2">
      <c r="A49" s="79">
        <v>362603</v>
      </c>
      <c r="B49" s="79" t="s">
        <v>84</v>
      </c>
      <c r="C49" s="58" t="s">
        <v>142</v>
      </c>
      <c r="D49" s="79" t="s">
        <v>143</v>
      </c>
      <c r="E49" s="58" t="s">
        <v>112</v>
      </c>
      <c r="F49" s="79" t="s">
        <v>130</v>
      </c>
      <c r="G49" s="82"/>
    </row>
    <row r="50" spans="1:7" x14ac:dyDescent="0.2">
      <c r="A50" s="79"/>
      <c r="B50" s="79"/>
      <c r="C50" s="58" t="s">
        <v>78</v>
      </c>
      <c r="D50" s="79"/>
      <c r="E50" s="58" t="s">
        <v>79</v>
      </c>
      <c r="F50" s="79"/>
      <c r="G50" s="82"/>
    </row>
    <row r="51" spans="1:7" x14ac:dyDescent="0.2">
      <c r="A51" s="79">
        <v>369831</v>
      </c>
      <c r="B51" s="79" t="s">
        <v>84</v>
      </c>
      <c r="C51" s="58" t="s">
        <v>144</v>
      </c>
      <c r="D51" s="79" t="s">
        <v>145</v>
      </c>
      <c r="E51" s="58" t="s">
        <v>80</v>
      </c>
      <c r="F51" s="58" t="s">
        <v>122</v>
      </c>
      <c r="G51" s="82" t="s">
        <v>146</v>
      </c>
    </row>
    <row r="52" spans="1:7" x14ac:dyDescent="0.2">
      <c r="A52" s="79"/>
      <c r="B52" s="79"/>
      <c r="C52" s="58" t="s">
        <v>88</v>
      </c>
      <c r="D52" s="79"/>
      <c r="E52" s="58" t="s">
        <v>79</v>
      </c>
      <c r="F52" s="58" t="s">
        <v>141</v>
      </c>
      <c r="G52" s="82"/>
    </row>
    <row r="53" spans="1:7" x14ac:dyDescent="0.2">
      <c r="A53" s="79">
        <v>394395</v>
      </c>
      <c r="B53" s="79" t="s">
        <v>84</v>
      </c>
      <c r="C53" s="58" t="s">
        <v>147</v>
      </c>
      <c r="D53" s="79" t="s">
        <v>148</v>
      </c>
      <c r="E53" s="58" t="s">
        <v>112</v>
      </c>
      <c r="F53" s="58" t="s">
        <v>130</v>
      </c>
      <c r="G53" s="82" t="s">
        <v>172</v>
      </c>
    </row>
    <row r="54" spans="1:7" x14ac:dyDescent="0.2">
      <c r="A54" s="79"/>
      <c r="B54" s="79"/>
      <c r="C54" s="58" t="s">
        <v>88</v>
      </c>
      <c r="D54" s="79"/>
      <c r="E54" s="58" t="s">
        <v>79</v>
      </c>
      <c r="F54" s="58" t="s">
        <v>130</v>
      </c>
      <c r="G54" s="82"/>
    </row>
    <row r="55" spans="1:7" x14ac:dyDescent="0.2">
      <c r="A55" s="79">
        <v>396147</v>
      </c>
      <c r="B55" s="79" t="s">
        <v>74</v>
      </c>
      <c r="C55" s="58" t="s">
        <v>149</v>
      </c>
      <c r="D55" s="79" t="s">
        <v>150</v>
      </c>
      <c r="E55" s="58" t="s">
        <v>80</v>
      </c>
      <c r="F55" s="79" t="s">
        <v>126</v>
      </c>
      <c r="G55" s="82" t="s">
        <v>151</v>
      </c>
    </row>
    <row r="56" spans="1:7" x14ac:dyDescent="0.2">
      <c r="A56" s="79"/>
      <c r="B56" s="79"/>
      <c r="C56" s="58" t="s">
        <v>78</v>
      </c>
      <c r="D56" s="79"/>
      <c r="E56" s="58" t="s">
        <v>79</v>
      </c>
      <c r="F56" s="79"/>
      <c r="G56" s="82"/>
    </row>
    <row r="57" spans="1:7" x14ac:dyDescent="0.2">
      <c r="A57" s="79">
        <v>396502</v>
      </c>
      <c r="B57" s="79" t="s">
        <v>84</v>
      </c>
      <c r="C57" s="58" t="s">
        <v>152</v>
      </c>
      <c r="D57" s="79" t="s">
        <v>153</v>
      </c>
      <c r="E57" s="58" t="s">
        <v>77</v>
      </c>
      <c r="F57" s="79" t="s">
        <v>126</v>
      </c>
      <c r="G57" s="82" t="s">
        <v>154</v>
      </c>
    </row>
    <row r="58" spans="1:7" x14ac:dyDescent="0.2">
      <c r="A58" s="79"/>
      <c r="B58" s="79"/>
      <c r="C58" s="58" t="s">
        <v>88</v>
      </c>
      <c r="D58" s="79"/>
      <c r="E58" s="58" t="s">
        <v>79</v>
      </c>
      <c r="F58" s="79"/>
      <c r="G58" s="82"/>
    </row>
    <row r="59" spans="1:7" x14ac:dyDescent="0.2">
      <c r="A59" s="79">
        <v>398392</v>
      </c>
      <c r="B59" s="79" t="s">
        <v>74</v>
      </c>
      <c r="C59" s="58" t="s">
        <v>155</v>
      </c>
      <c r="D59" s="79" t="s">
        <v>156</v>
      </c>
      <c r="E59" s="58" t="s">
        <v>77</v>
      </c>
      <c r="F59" s="79" t="s">
        <v>126</v>
      </c>
      <c r="G59" s="82" t="s">
        <v>157</v>
      </c>
    </row>
    <row r="60" spans="1:7" x14ac:dyDescent="0.2">
      <c r="A60" s="79"/>
      <c r="B60" s="79"/>
      <c r="C60" s="58" t="s">
        <v>88</v>
      </c>
      <c r="D60" s="79"/>
      <c r="E60" s="58" t="s">
        <v>79</v>
      </c>
      <c r="F60" s="79"/>
      <c r="G60" s="82"/>
    </row>
    <row r="61" spans="1:7" x14ac:dyDescent="0.2">
      <c r="A61" s="79">
        <v>398747</v>
      </c>
      <c r="B61" s="80" t="s">
        <v>84</v>
      </c>
      <c r="C61" s="59" t="s">
        <v>158</v>
      </c>
      <c r="D61" s="80" t="s">
        <v>159</v>
      </c>
      <c r="E61" s="59" t="s">
        <v>80</v>
      </c>
      <c r="F61" s="59" t="s">
        <v>130</v>
      </c>
      <c r="G61" s="81" t="s">
        <v>173</v>
      </c>
    </row>
    <row r="62" spans="1:7" x14ac:dyDescent="0.2">
      <c r="A62" s="79"/>
      <c r="B62" s="80"/>
      <c r="C62" s="59" t="s">
        <v>88</v>
      </c>
      <c r="D62" s="80"/>
      <c r="E62" s="59" t="s">
        <v>79</v>
      </c>
      <c r="F62" s="59" t="s">
        <v>130</v>
      </c>
      <c r="G62" s="81"/>
    </row>
  </sheetData>
  <autoFilter ref="A2:G2" xr:uid="{2102A666-D641-BC48-86FE-9DA28162EE7C}"/>
  <mergeCells count="145">
    <mergeCell ref="A1:F1"/>
    <mergeCell ref="A3:A4"/>
    <mergeCell ref="B3:B4"/>
    <mergeCell ref="D3:D4"/>
    <mergeCell ref="F3:F4"/>
    <mergeCell ref="G3:G4"/>
    <mergeCell ref="A5:A6"/>
    <mergeCell ref="B5:B6"/>
    <mergeCell ref="D5:D6"/>
    <mergeCell ref="F5:F6"/>
    <mergeCell ref="G5:G6"/>
    <mergeCell ref="A7:A8"/>
    <mergeCell ref="B7:B8"/>
    <mergeCell ref="D7:D8"/>
    <mergeCell ref="F7:F8"/>
    <mergeCell ref="G7:G8"/>
    <mergeCell ref="A9:A10"/>
    <mergeCell ref="B9:B10"/>
    <mergeCell ref="D9:D10"/>
    <mergeCell ref="F9:F10"/>
    <mergeCell ref="G9:G10"/>
    <mergeCell ref="A11:A12"/>
    <mergeCell ref="B11:B12"/>
    <mergeCell ref="D11:D12"/>
    <mergeCell ref="F11:F12"/>
    <mergeCell ref="G11:G12"/>
    <mergeCell ref="A13:A14"/>
    <mergeCell ref="B13:B14"/>
    <mergeCell ref="D13:D14"/>
    <mergeCell ref="F13:F14"/>
    <mergeCell ref="G13:G14"/>
    <mergeCell ref="A15:A16"/>
    <mergeCell ref="B15:B16"/>
    <mergeCell ref="D15:D16"/>
    <mergeCell ref="F15:F16"/>
    <mergeCell ref="G15:G16"/>
    <mergeCell ref="A17:A18"/>
    <mergeCell ref="B17:B18"/>
    <mergeCell ref="D17:D18"/>
    <mergeCell ref="F17:F18"/>
    <mergeCell ref="G17:G18"/>
    <mergeCell ref="A19:A20"/>
    <mergeCell ref="B19:B20"/>
    <mergeCell ref="D19:D20"/>
    <mergeCell ref="F19:F20"/>
    <mergeCell ref="G19:G20"/>
    <mergeCell ref="A21:A22"/>
    <mergeCell ref="B21:B22"/>
    <mergeCell ref="D21:D22"/>
    <mergeCell ref="F21:F22"/>
    <mergeCell ref="G21:G22"/>
    <mergeCell ref="A23:A24"/>
    <mergeCell ref="B23:B24"/>
    <mergeCell ref="D23:D24"/>
    <mergeCell ref="F23:F24"/>
    <mergeCell ref="G23:G24"/>
    <mergeCell ref="A25:A26"/>
    <mergeCell ref="B25:B26"/>
    <mergeCell ref="D25:D26"/>
    <mergeCell ref="F25:F26"/>
    <mergeCell ref="G25:G26"/>
    <mergeCell ref="A27:A28"/>
    <mergeCell ref="B27:B28"/>
    <mergeCell ref="D27:D28"/>
    <mergeCell ref="F27:F28"/>
    <mergeCell ref="G27:G28"/>
    <mergeCell ref="A29:A30"/>
    <mergeCell ref="B29:B30"/>
    <mergeCell ref="D29:D30"/>
    <mergeCell ref="F29:F30"/>
    <mergeCell ref="G29:G30"/>
    <mergeCell ref="A31:A32"/>
    <mergeCell ref="B31:B32"/>
    <mergeCell ref="D31:D32"/>
    <mergeCell ref="F31:F32"/>
    <mergeCell ref="G31:G32"/>
    <mergeCell ref="A33:A34"/>
    <mergeCell ref="B33:B34"/>
    <mergeCell ref="D33:D34"/>
    <mergeCell ref="F33:F34"/>
    <mergeCell ref="G33:G34"/>
    <mergeCell ref="A35:A36"/>
    <mergeCell ref="B35:B36"/>
    <mergeCell ref="D35:D36"/>
    <mergeCell ref="F35:F36"/>
    <mergeCell ref="G35:G36"/>
    <mergeCell ref="A37:A38"/>
    <mergeCell ref="B37:B38"/>
    <mergeCell ref="D37:D38"/>
    <mergeCell ref="G37:G38"/>
    <mergeCell ref="A39:A40"/>
    <mergeCell ref="B39:B40"/>
    <mergeCell ref="D39:D40"/>
    <mergeCell ref="F39:F40"/>
    <mergeCell ref="G39:G40"/>
    <mergeCell ref="A41:A42"/>
    <mergeCell ref="B41:B42"/>
    <mergeCell ref="D41:D42"/>
    <mergeCell ref="F41:F42"/>
    <mergeCell ref="G41:G42"/>
    <mergeCell ref="A43:A44"/>
    <mergeCell ref="B43:B44"/>
    <mergeCell ref="D43:D44"/>
    <mergeCell ref="G43:G44"/>
    <mergeCell ref="A45:A46"/>
    <mergeCell ref="B45:B46"/>
    <mergeCell ref="D45:D46"/>
    <mergeCell ref="F45:F46"/>
    <mergeCell ref="G45:G46"/>
    <mergeCell ref="A47:A48"/>
    <mergeCell ref="B47:B48"/>
    <mergeCell ref="D47:D48"/>
    <mergeCell ref="G47:G48"/>
    <mergeCell ref="A49:A50"/>
    <mergeCell ref="B49:B50"/>
    <mergeCell ref="D49:D50"/>
    <mergeCell ref="F49:F50"/>
    <mergeCell ref="G49:G50"/>
    <mergeCell ref="A51:A52"/>
    <mergeCell ref="B51:B52"/>
    <mergeCell ref="D51:D52"/>
    <mergeCell ref="G51:G52"/>
    <mergeCell ref="A53:A54"/>
    <mergeCell ref="B53:B54"/>
    <mergeCell ref="D53:D54"/>
    <mergeCell ref="G53:G54"/>
    <mergeCell ref="A55:A56"/>
    <mergeCell ref="B55:B56"/>
    <mergeCell ref="D55:D56"/>
    <mergeCell ref="F55:F56"/>
    <mergeCell ref="G55:G56"/>
    <mergeCell ref="A61:A62"/>
    <mergeCell ref="B61:B62"/>
    <mergeCell ref="D61:D62"/>
    <mergeCell ref="G61:G62"/>
    <mergeCell ref="A57:A58"/>
    <mergeCell ref="B57:B58"/>
    <mergeCell ref="D57:D58"/>
    <mergeCell ref="F57:F58"/>
    <mergeCell ref="G57:G58"/>
    <mergeCell ref="A59:A60"/>
    <mergeCell ref="B59:B60"/>
    <mergeCell ref="D59:D60"/>
    <mergeCell ref="F59:F60"/>
    <mergeCell ref="G59:G60"/>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Table 1-Carriers</vt:lpstr>
      <vt:lpstr>Table 2- Description of CNVs</vt:lpstr>
      <vt:lpstr>Table 3- Transmission</vt:lpstr>
      <vt:lpstr>Table 4-Statistical analyses</vt:lpstr>
      <vt:lpstr>Table 5-DECIPHER carriers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Zoe Schmilovich</cp:lastModifiedBy>
  <dcterms:created xsi:type="dcterms:W3CDTF">2020-11-25T14:09:39Z</dcterms:created>
  <dcterms:modified xsi:type="dcterms:W3CDTF">2021-05-19T16:17:16Z</dcterms:modified>
</cp:coreProperties>
</file>