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C:\Users\cbaroux\switchdrive\PAPERS\2021\Dex Induction Method Paper\"/>
    </mc:Choice>
  </mc:AlternateContent>
  <bookViews>
    <workbookView xWindow="0" yWindow="0" windowWidth="19200" windowHeight="6610" firstSheet="2" activeTab="2"/>
  </bookViews>
  <sheets>
    <sheet name="Data Figure 2E" sheetId="4" r:id="rId1"/>
    <sheet name="Data Figure 4A" sheetId="1" r:id="rId2"/>
    <sheet name="Data Figure 4B" sheetId="5" r:id="rId3"/>
    <sheet name="Data Figure 4C" sheetId="3" r:id="rId4"/>
  </sheets>
  <externalReferences>
    <externalReference r:id="rId5"/>
    <externalReference r:id="rId6"/>
    <externalReference r:id="rId7"/>
    <externalReference r:id="rId8"/>
  </externalReferences>
  <definedNames>
    <definedName name="_xlchart.0" hidden="1">[1]Sheet1!$AC$2</definedName>
    <definedName name="_xlchart.1" hidden="1">[1]Sheet1!$AC$3:$AC$110</definedName>
    <definedName name="_xlchart.10" hidden="1">[1]Sheet1!$W$2</definedName>
    <definedName name="_xlchart.11" hidden="1">[1]Sheet1!$W$3:$W$110</definedName>
    <definedName name="_xlchart.12" hidden="1">[1]Sheet1!$X$2</definedName>
    <definedName name="_xlchart.13" hidden="1">[1]Sheet1!$X$3:$X$110</definedName>
    <definedName name="_xlchart.2" hidden="1">[1]Sheet1!$AA$2</definedName>
    <definedName name="_xlchart.3" hidden="1">[1]Sheet1!$AA$3:$AA$110</definedName>
    <definedName name="_xlchart.4" hidden="1">[1]Sheet1!$AB$2</definedName>
    <definedName name="_xlchart.5" hidden="1">[1]Sheet1!$AB$3:$AB$110</definedName>
    <definedName name="_xlchart.6" hidden="1">[1]Sheet1!$Y$2</definedName>
    <definedName name="_xlchart.7" hidden="1">[1]Sheet1!$Y$3:$Y$110</definedName>
    <definedName name="_xlchart.8" hidden="1">[1]Sheet1!$Z$2</definedName>
    <definedName name="_xlchart.9" hidden="1">[1]Sheet1!$Z$3:$Z$110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3" l="1"/>
  <c r="E6" i="3"/>
  <c r="E7" i="3"/>
  <c r="E8" i="3"/>
  <c r="E9" i="3"/>
  <c r="E10" i="3"/>
  <c r="E4" i="3"/>
  <c r="AE8" i="4" l="1"/>
  <c r="AE7" i="4"/>
  <c r="AE6" i="4"/>
  <c r="AE5" i="4"/>
  <c r="AA8" i="4"/>
  <c r="AA7" i="4"/>
  <c r="AA6" i="4"/>
  <c r="AA5" i="4"/>
  <c r="AC6" i="4"/>
  <c r="AB7" i="4"/>
  <c r="Y8" i="4"/>
  <c r="X5" i="4"/>
  <c r="S27" i="4"/>
  <c r="S26" i="4"/>
  <c r="AB8" i="4" s="1"/>
  <c r="S25" i="4"/>
  <c r="S24" i="4"/>
  <c r="S23" i="4"/>
  <c r="AC7" i="4" s="1"/>
  <c r="S22" i="4"/>
  <c r="S21" i="4"/>
  <c r="X8" i="4" s="1"/>
  <c r="S20" i="4"/>
  <c r="S19" i="4"/>
  <c r="S18" i="4"/>
  <c r="X7" i="4" s="1"/>
  <c r="S17" i="4"/>
  <c r="Y7" i="4" s="1"/>
  <c r="S16" i="4"/>
  <c r="S15" i="4"/>
  <c r="S14" i="4"/>
  <c r="S13" i="4"/>
  <c r="AB6" i="4" s="1"/>
  <c r="S12" i="4"/>
  <c r="S11" i="4"/>
  <c r="S10" i="4"/>
  <c r="AB5" i="4" s="1"/>
  <c r="S9" i="4"/>
  <c r="AC5" i="4" s="1"/>
  <c r="S5" i="4"/>
  <c r="X6" i="4" s="1"/>
  <c r="S8" i="4"/>
  <c r="S7" i="4"/>
  <c r="S3" i="4"/>
  <c r="Y5" i="4" s="1"/>
  <c r="S4" i="4"/>
  <c r="S6" i="4"/>
  <c r="Y6" i="4" s="1"/>
  <c r="AG17" i="4"/>
  <c r="AG14" i="4"/>
  <c r="AC8" i="4" l="1"/>
  <c r="X19" i="4"/>
  <c r="AE18" i="4" s="1"/>
  <c r="AD5" i="4"/>
  <c r="AD15" i="4" s="1"/>
  <c r="W19" i="4"/>
  <c r="AE15" i="4" s="1"/>
  <c r="Z7" i="4"/>
  <c r="AD17" i="4" s="1"/>
  <c r="X18" i="4"/>
  <c r="AE17" i="4" s="1"/>
  <c r="Z5" i="4"/>
  <c r="AD14" i="4" s="1"/>
  <c r="AD7" i="4"/>
  <c r="AD18" i="4" s="1"/>
  <c r="W18" i="4"/>
  <c r="AE14" i="4" s="1"/>
  <c r="AF7" i="4" l="1"/>
  <c r="AG7" i="4" s="1"/>
  <c r="AF18" i="4" s="1"/>
  <c r="AF5" i="4"/>
  <c r="AG5" i="4" s="1"/>
  <c r="W15" i="4" s="1"/>
  <c r="AG15" i="4" s="1"/>
  <c r="X15" i="4" l="1"/>
  <c r="AG18" i="4" s="1"/>
  <c r="AF15" i="4"/>
</calcChain>
</file>

<file path=xl/sharedStrings.xml><?xml version="1.0" encoding="utf-8"?>
<sst xmlns="http://schemas.openxmlformats.org/spreadsheetml/2006/main" count="329" uniqueCount="131">
  <si>
    <t xml:space="preserve">5 dpi </t>
  </si>
  <si>
    <t>9 dpi</t>
  </si>
  <si>
    <t>ovule primordia stages</t>
  </si>
  <si>
    <t>ovule stages</t>
  </si>
  <si>
    <t>Treatment</t>
  </si>
  <si>
    <t>2-I</t>
  </si>
  <si>
    <t>2-II</t>
  </si>
  <si>
    <t>2-III</t>
  </si>
  <si>
    <t>n</t>
  </si>
  <si>
    <t>FG6/5</t>
    <phoneticPr fontId="0" type="noConversion"/>
  </si>
  <si>
    <t>FG4</t>
    <phoneticPr fontId="0" type="noConversion"/>
  </si>
  <si>
    <t>FG1</t>
    <phoneticPr fontId="0" type="noConversion"/>
  </si>
  <si>
    <t>Dex</t>
  </si>
  <si>
    <t>Mock</t>
  </si>
  <si>
    <t>Water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</si>
  <si>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</si>
  <si>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</si>
  <si>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</si>
  <si>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</si>
  <si>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</si>
  <si>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</si>
  <si>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</si>
  <si>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</si>
  <si>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</si>
  <si>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</si>
  <si>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</si>
  <si>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</si>
  <si>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</si>
  <si>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Content</t>
  </si>
  <si>
    <t>MET1</t>
  </si>
  <si>
    <t>UBI</t>
  </si>
  <si>
    <t>Gene</t>
  </si>
  <si>
    <t>delta delta Ct (delta ct normal- delta ct mutant)</t>
  </si>
  <si>
    <t>2^-delta delta ct</t>
  </si>
  <si>
    <t>Sample</t>
  </si>
  <si>
    <t>amiMET1</t>
  </si>
  <si>
    <t>mock1</t>
  </si>
  <si>
    <t>amiMET1 2</t>
  </si>
  <si>
    <t>amiMET1-1</t>
  </si>
  <si>
    <t>Cq</t>
  </si>
  <si>
    <t>amiFIE</t>
  </si>
  <si>
    <t>FIE</t>
  </si>
  <si>
    <t>B</t>
  </si>
  <si>
    <t>amiMET2</t>
  </si>
  <si>
    <t>C</t>
  </si>
  <si>
    <t>mock</t>
  </si>
  <si>
    <t>Table for graph</t>
  </si>
  <si>
    <t>average</t>
  </si>
  <si>
    <t>D</t>
  </si>
  <si>
    <t>SD</t>
  </si>
  <si>
    <t>E</t>
  </si>
  <si>
    <t>Final table for paper</t>
  </si>
  <si>
    <t>∆Ct</t>
  </si>
  <si>
    <t>std</t>
  </si>
  <si>
    <t>2^-∆∆Ct</t>
  </si>
  <si>
    <t>Rel.exp</t>
  </si>
  <si>
    <t>replicates</t>
  </si>
  <si>
    <t>n=2</t>
  </si>
  <si>
    <t>n=4</t>
  </si>
  <si>
    <t>n=3</t>
  </si>
  <si>
    <t xml:space="preserve">UBQ </t>
  </si>
  <si>
    <t xml:space="preserve">SD </t>
  </si>
  <si>
    <t>average Ct</t>
  </si>
  <si>
    <t>delta Ct</t>
  </si>
  <si>
    <t>Fold differences</t>
  </si>
  <si>
    <t>qPCR results on plate - technical triplicates</t>
  </si>
  <si>
    <t>Line</t>
  </si>
  <si>
    <t>gene</t>
  </si>
  <si>
    <t>UBQ10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</si>
  <si>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</si>
  <si>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</si>
  <si>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</si>
  <si>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</si>
  <si>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</si>
  <si>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</si>
  <si>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</si>
  <si>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</si>
  <si>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</si>
  <si>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</si>
  <si>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</si>
  <si>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</si>
  <si>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amiFIE1</t>
  </si>
  <si>
    <t>FIE1</t>
  </si>
  <si>
    <t>25</t>
  </si>
  <si>
    <t>Ct (*)</t>
  </si>
  <si>
    <t>Ct(*) average of technical triplicate</t>
  </si>
  <si>
    <t>Samples are biological replicates</t>
  </si>
  <si>
    <t>qRT-PCR on SPL&gt;&gt;amiRMET1 and SPL&gt;&gt;amiRFIE - flower buds stage 6-10</t>
  </si>
  <si>
    <t xml:space="preserve">SCORING OF OVULE DEVELOPMENTAL STAGES in pRPS5a&gt;&gt;H1.1-RFP lines </t>
  </si>
  <si>
    <t xml:space="preserve"> days post induction (dpi)</t>
  </si>
  <si>
    <t>Drews &amp; Koltunow 2011 doi: 10.1199/tab.0155</t>
  </si>
  <si>
    <t>Schneitz et al 1995 doi: 10.1046/j.1365-313X.1995.07050731.x</t>
  </si>
  <si>
    <t>Stage Nomenclature according to</t>
  </si>
  <si>
    <t>FERTILITY ANALYSIS</t>
  </si>
  <si>
    <t>Expt</t>
  </si>
  <si>
    <t>Construct</t>
  </si>
  <si>
    <t>absent</t>
  </si>
  <si>
    <t>residual</t>
  </si>
  <si>
    <t>present</t>
  </si>
  <si>
    <t xml:space="preserve">n </t>
  </si>
  <si>
    <t>Dex-inducible</t>
  </si>
  <si>
    <t>#1</t>
  </si>
  <si>
    <t>RPS5a&gt;&gt;H1.1-RFP</t>
  </si>
  <si>
    <t>JS175</t>
  </si>
  <si>
    <t>#2</t>
  </si>
  <si>
    <t>JS198</t>
  </si>
  <si>
    <t>#3</t>
  </si>
  <si>
    <t>JS196</t>
  </si>
  <si>
    <t>control</t>
  </si>
  <si>
    <t>H1.1::H1.1-GFP</t>
  </si>
  <si>
    <t>JS153</t>
  </si>
  <si>
    <t>%</t>
  </si>
  <si>
    <t>DMSO Mock</t>
  </si>
  <si>
    <t>DMSO Dex</t>
  </si>
  <si>
    <t>EtOH 0,4% Dex</t>
  </si>
  <si>
    <t>EtOH 0,4% Mock</t>
  </si>
  <si>
    <t>EtOH 1% Dex</t>
  </si>
  <si>
    <t>EtOH 1% Dock</t>
  </si>
  <si>
    <t>Normal</t>
  </si>
  <si>
    <t>Infertile</t>
  </si>
  <si>
    <t>Abnormal</t>
  </si>
  <si>
    <t>n (seeds)</t>
  </si>
  <si>
    <t>n(plants)</t>
  </si>
  <si>
    <t>Seed count pooled from 5-11 plants</t>
  </si>
  <si>
    <t>s.e.m</t>
  </si>
  <si>
    <t>Mock vs Dex</t>
  </si>
  <si>
    <t>t-test (*)</t>
  </si>
  <si>
    <t>(* distribution of % normal seeds per silique, all plants pooled)</t>
  </si>
  <si>
    <t>n(silique)</t>
  </si>
  <si>
    <t>SCORING OF H1.1-RFP in SMC</t>
  </si>
  <si>
    <t xml:space="preserve">number of ovule primordia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</si>
</sst>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##0.0;\-###0.0"/>
    <numFmt numFmtId="165" formatCode="###0.00;\-###0.00"/>
    <numFmt numFmtId="166" formatCode="###0;\-###0"/>
    <numFmt numFmtId="167" formatCode="0.000"/>
    <numFmt numFmtId="168" formatCode="\(\±General\)"/>
    <numFmt numFmtId="169" formatCode="0.0"/>
  </numFmts>
  <fonts count="24">
    <font>
      <sz val="12"/>
      <color theme="1"/>
      <name val="Calibri"/>
      <family val="2"/>
      <charset val="134"/>
      <scheme val="minor"/>
    </font>
    <font>
      <sz val="11"/>
      <color theme="1"/>
      <name val="Calibri"/>
      <family val="2"/>
      <charset val="1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.25"/>
      <name val="Microsoft Sans Serif"/>
      <family val="2"/>
    </font>
    <font>
      <b/>
      <sz val="10"/>
      <color theme="1"/>
      <name val="Arial"/>
      <family val="2"/>
    </font>
    <font>
      <b/>
      <sz val="8.25"/>
      <name val="Microsoft Sans Serif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name val="Microsoft Sans Serif"/>
      <family val="2"/>
    </font>
    <font>
      <b/>
      <sz val="10"/>
      <name val="Times New Roman"/>
      <family val="1"/>
    </font>
    <font>
      <sz val="10"/>
      <name val="Microsoft Sans Serif"/>
      <family val="2"/>
    </font>
    <font>
      <b/>
      <i/>
      <sz val="8.25"/>
      <name val="Microsoft Sans Serif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i/>
      <sz val="8.25"/>
      <name val="Microsoft Sans Serif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7">
    <xf numFmtId="0" fontId="0" fillId="0" borderId="0" xfId="0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49" fontId="4" fillId="5" borderId="3" xfId="0" applyNumberFormat="1" applyFont="1" applyFill="1" applyBorder="1" applyAlignment="1" applyProtection="1">
      <alignment horizontal="left" vertical="center"/>
      <protection locked="0"/>
    </xf>
    <xf numFmtId="49" fontId="5" fillId="0" borderId="3" xfId="0" applyNumberFormat="1" applyFont="1" applyFill="1" applyBorder="1" applyAlignment="1" applyProtection="1">
      <alignment horizontal="left" vertical="center"/>
    </xf>
    <xf numFmtId="49" fontId="5" fillId="0" borderId="4" xfId="0" applyNumberFormat="1" applyFont="1" applyFill="1" applyBorder="1" applyAlignment="1" applyProtection="1">
      <alignment horizontal="left" vertical="center"/>
    </xf>
    <xf numFmtId="49" fontId="4" fillId="5" borderId="1" xfId="0" applyNumberFormat="1" applyFont="1" applyFill="1" applyBorder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 applyProtection="1">
      <alignment horizontal="left" vertical="center"/>
    </xf>
    <xf numFmtId="49" fontId="5" fillId="0" borderId="8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Border="1" applyAlignment="1" applyProtection="1">
      <alignment horizontal="left" vertical="center"/>
      <protection locked="0"/>
    </xf>
    <xf numFmtId="164" fontId="5" fillId="0" borderId="0" xfId="0" applyNumberFormat="1" applyFont="1" applyFill="1" applyBorder="1" applyAlignment="1" applyProtection="1">
      <alignment horizontal="left" vertical="center"/>
      <protection locked="0"/>
    </xf>
    <xf numFmtId="166" fontId="5" fillId="0" borderId="0" xfId="0" applyNumberFormat="1" applyFont="1" applyFill="1" applyBorder="1" applyAlignment="1" applyProtection="1">
      <alignment horizontal="left" vertical="center"/>
      <protection locked="0"/>
    </xf>
    <xf numFmtId="164" fontId="5" fillId="0" borderId="10" xfId="0" applyNumberFormat="1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49" fontId="4" fillId="5" borderId="11" xfId="0" applyNumberFormat="1" applyFont="1" applyFill="1" applyBorder="1" applyAlignment="1" applyProtection="1">
      <alignment horizontal="left" vertical="center"/>
      <protection locked="0"/>
    </xf>
    <xf numFmtId="165" fontId="5" fillId="0" borderId="11" xfId="0" applyNumberFormat="1" applyFont="1" applyFill="1" applyBorder="1" applyAlignment="1" applyProtection="1">
      <alignment horizontal="left" vertical="center"/>
    </xf>
    <xf numFmtId="165" fontId="5" fillId="0" borderId="12" xfId="0" applyNumberFormat="1" applyFont="1" applyFill="1" applyBorder="1" applyAlignment="1" applyProtection="1">
      <alignment horizontal="left" vertical="center"/>
    </xf>
    <xf numFmtId="164" fontId="4" fillId="0" borderId="0" xfId="0" applyNumberFormat="1" applyFont="1" applyFill="1" applyBorder="1" applyAlignment="1" applyProtection="1">
      <alignment horizontal="left" vertical="center"/>
      <protection locked="0"/>
    </xf>
    <xf numFmtId="164" fontId="4" fillId="0" borderId="0" xfId="0" applyNumberFormat="1" applyFont="1" applyFill="1" applyBorder="1" applyAlignment="1" applyProtection="1">
      <alignment horizontal="left" vertical="top"/>
      <protection locked="0"/>
    </xf>
    <xf numFmtId="164" fontId="4" fillId="0" borderId="10" xfId="0" applyNumberFormat="1" applyFont="1" applyFill="1" applyBorder="1" applyAlignment="1" applyProtection="1">
      <alignment horizontal="left" vertical="top"/>
      <protection locked="0"/>
    </xf>
    <xf numFmtId="165" fontId="5" fillId="0" borderId="1" xfId="0" applyNumberFormat="1" applyFont="1" applyFill="1" applyBorder="1" applyAlignment="1" applyProtection="1">
      <alignment horizontal="left" vertical="center"/>
    </xf>
    <xf numFmtId="165" fontId="5" fillId="0" borderId="8" xfId="0" applyNumberFormat="1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4" fillId="0" borderId="9" xfId="0" applyFont="1" applyFill="1" applyBorder="1" applyAlignment="1" applyProtection="1">
      <alignment horizontal="left" vertical="top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6" fillId="0" borderId="0" xfId="0" applyFont="1" applyFill="1" applyBorder="1" applyAlignment="1" applyProtection="1">
      <alignment horizontal="left" vertical="top"/>
      <protection locked="0"/>
    </xf>
    <xf numFmtId="0" fontId="5" fillId="0" borderId="0" xfId="0" applyFont="1" applyFill="1" applyBorder="1" applyAlignment="1" applyProtection="1">
      <alignment horizontal="left" vertical="top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2" fontId="5" fillId="0" borderId="0" xfId="0" applyNumberFormat="1" applyFont="1" applyFill="1" applyBorder="1" applyAlignment="1" applyProtection="1">
      <alignment horizontal="left" vertical="center"/>
      <protection locked="0"/>
    </xf>
    <xf numFmtId="2" fontId="5" fillId="0" borderId="0" xfId="0" applyNumberFormat="1" applyFont="1" applyFill="1" applyBorder="1" applyAlignment="1" applyProtection="1">
      <alignment horizontal="left" vertical="top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167" fontId="5" fillId="0" borderId="0" xfId="0" applyNumberFormat="1" applyFont="1" applyFill="1" applyBorder="1" applyAlignment="1" applyProtection="1">
      <alignment horizontal="left" vertical="center"/>
      <protection locked="0"/>
    </xf>
    <xf numFmtId="49" fontId="6" fillId="0" borderId="0" xfId="0" applyNumberFormat="1" applyFont="1" applyFill="1" applyBorder="1" applyAlignment="1" applyProtection="1">
      <alignment horizontal="left" vertical="center"/>
      <protection locked="0"/>
    </xf>
    <xf numFmtId="49" fontId="8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top"/>
      <protection locked="0"/>
    </xf>
    <xf numFmtId="165" fontId="8" fillId="0" borderId="0" xfId="0" applyNumberFormat="1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13" fillId="0" borderId="0" xfId="0" applyFont="1" applyFill="1" applyBorder="1" applyAlignment="1" applyProtection="1">
      <alignment horizontal="left" vertical="center"/>
      <protection locked="0"/>
    </xf>
    <xf numFmtId="164" fontId="4" fillId="0" borderId="0" xfId="0" applyNumberFormat="1" applyFont="1" applyFill="1" applyBorder="1" applyAlignment="1" applyProtection="1">
      <alignment horizontal="center" vertical="center"/>
      <protection locked="0"/>
    </xf>
    <xf numFmtId="168" fontId="13" fillId="0" borderId="0" xfId="0" applyNumberFormat="1" applyFont="1" applyFill="1" applyBorder="1" applyAlignment="1" applyProtection="1">
      <alignment horizontal="center" vertical="center"/>
      <protection locked="0"/>
    </xf>
    <xf numFmtId="2" fontId="4" fillId="0" borderId="0" xfId="0" applyNumberFormat="1" applyFont="1" applyFill="1" applyBorder="1" applyAlignment="1" applyProtection="1">
      <alignment horizontal="center" vertical="center"/>
      <protection locked="0"/>
    </xf>
    <xf numFmtId="2" fontId="4" fillId="0" borderId="0" xfId="0" applyNumberFormat="1" applyFont="1" applyFill="1" applyBorder="1" applyAlignment="1" applyProtection="1">
      <alignment horizontal="left" vertical="center"/>
      <protection locked="0"/>
    </xf>
    <xf numFmtId="0" fontId="13" fillId="0" borderId="0" xfId="0" applyNumberFormat="1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49" fontId="16" fillId="0" borderId="3" xfId="0" applyNumberFormat="1" applyFont="1" applyFill="1" applyBorder="1" applyAlignment="1" applyProtection="1">
      <alignment horizontal="left" vertical="center"/>
    </xf>
    <xf numFmtId="49" fontId="16" fillId="6" borderId="3" xfId="0" applyNumberFormat="1" applyFont="1" applyFill="1" applyBorder="1" applyAlignment="1" applyProtection="1">
      <alignment horizontal="left" vertical="center"/>
    </xf>
    <xf numFmtId="49" fontId="16" fillId="0" borderId="1" xfId="0" applyNumberFormat="1" applyFont="1" applyFill="1" applyBorder="1" applyAlignment="1" applyProtection="1">
      <alignment horizontal="left" vertical="center"/>
    </xf>
    <xf numFmtId="49" fontId="16" fillId="6" borderId="1" xfId="0" applyNumberFormat="1" applyFont="1" applyFill="1" applyBorder="1" applyAlignment="1" applyProtection="1">
      <alignment horizontal="left" vertical="center"/>
    </xf>
    <xf numFmtId="165" fontId="16" fillId="0" borderId="11" xfId="0" applyNumberFormat="1" applyFont="1" applyFill="1" applyBorder="1" applyAlignment="1" applyProtection="1">
      <alignment horizontal="left" vertical="center"/>
    </xf>
    <xf numFmtId="165" fontId="16" fillId="6" borderId="11" xfId="0" applyNumberFormat="1" applyFont="1" applyFill="1" applyBorder="1" applyAlignment="1" applyProtection="1">
      <alignment horizontal="left" vertical="center"/>
    </xf>
    <xf numFmtId="165" fontId="16" fillId="0" borderId="1" xfId="0" applyNumberFormat="1" applyFont="1" applyFill="1" applyBorder="1" applyAlignment="1" applyProtection="1">
      <alignment horizontal="left" vertical="center"/>
    </xf>
    <xf numFmtId="0" fontId="15" fillId="0" borderId="0" xfId="0" applyFont="1" applyFill="1" applyBorder="1" applyAlignment="1" applyProtection="1">
      <alignment horizontal="left" vertical="center"/>
      <protection locked="0"/>
    </xf>
    <xf numFmtId="0" fontId="15" fillId="0" borderId="0" xfId="0" applyFont="1" applyFill="1" applyBorder="1" applyAlignment="1" applyProtection="1">
      <alignment horizontal="left" vertical="top"/>
      <protection locked="0"/>
    </xf>
    <xf numFmtId="0" fontId="4" fillId="0" borderId="9" xfId="0" applyFont="1" applyFill="1" applyBorder="1" applyAlignment="1" applyProtection="1">
      <alignment horizontal="left" vertical="center"/>
      <protection locked="0"/>
    </xf>
    <xf numFmtId="165" fontId="5" fillId="8" borderId="0" xfId="0" applyNumberFormat="1" applyFont="1" applyFill="1" applyBorder="1" applyAlignment="1" applyProtection="1">
      <alignment horizontal="left" vertical="center"/>
      <protection locked="0"/>
    </xf>
    <xf numFmtId="164" fontId="5" fillId="8" borderId="0" xfId="0" applyNumberFormat="1" applyFont="1" applyFill="1" applyBorder="1" applyAlignment="1" applyProtection="1">
      <alignment horizontal="left" vertical="center"/>
      <protection locked="0"/>
    </xf>
    <xf numFmtId="165" fontId="4" fillId="8" borderId="0" xfId="0" applyNumberFormat="1" applyFont="1" applyFill="1" applyBorder="1" applyAlignment="1" applyProtection="1">
      <alignment horizontal="left" vertical="top"/>
      <protection locked="0"/>
    </xf>
    <xf numFmtId="164" fontId="4" fillId="8" borderId="0" xfId="0" applyNumberFormat="1" applyFont="1" applyFill="1" applyBorder="1" applyAlignment="1" applyProtection="1">
      <alignment horizontal="left" vertical="top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164" fontId="4" fillId="8" borderId="9" xfId="0" applyNumberFormat="1" applyFont="1" applyFill="1" applyBorder="1" applyAlignment="1" applyProtection="1">
      <alignment horizontal="left" vertical="center"/>
      <protection locked="0"/>
    </xf>
    <xf numFmtId="164" fontId="5" fillId="8" borderId="9" xfId="0" applyNumberFormat="1" applyFont="1" applyFill="1" applyBorder="1" applyAlignment="1" applyProtection="1">
      <alignment horizontal="left" vertical="center"/>
      <protection locked="0"/>
    </xf>
    <xf numFmtId="164" fontId="7" fillId="0" borderId="9" xfId="0" applyNumberFormat="1" applyFont="1" applyFill="1" applyBorder="1" applyAlignment="1" applyProtection="1">
      <alignment horizontal="left" vertical="center"/>
      <protection locked="0"/>
    </xf>
    <xf numFmtId="164" fontId="4" fillId="0" borderId="9" xfId="0" applyNumberFormat="1" applyFont="1" applyFill="1" applyBorder="1" applyAlignment="1" applyProtection="1">
      <alignment horizontal="left" vertical="top"/>
      <protection locked="0"/>
    </xf>
    <xf numFmtId="164" fontId="5" fillId="0" borderId="9" xfId="0" applyNumberFormat="1" applyFont="1" applyFill="1" applyBorder="1" applyAlignment="1" applyProtection="1">
      <alignment horizontal="left" vertical="center"/>
      <protection locked="0"/>
    </xf>
    <xf numFmtId="0" fontId="5" fillId="0" borderId="17" xfId="0" applyFont="1" applyFill="1" applyBorder="1" applyAlignment="1" applyProtection="1">
      <alignment horizontal="left" vertical="top"/>
      <protection locked="0"/>
    </xf>
    <xf numFmtId="0" fontId="5" fillId="0" borderId="18" xfId="0" applyFont="1" applyFill="1" applyBorder="1" applyAlignment="1" applyProtection="1">
      <alignment horizontal="left" vertical="center"/>
      <protection locked="0"/>
    </xf>
    <xf numFmtId="0" fontId="5" fillId="8" borderId="18" xfId="0" applyFont="1" applyFill="1" applyBorder="1" applyAlignment="1" applyProtection="1">
      <alignment horizontal="left" vertical="center"/>
      <protection locked="0"/>
    </xf>
    <xf numFmtId="0" fontId="5" fillId="0" borderId="19" xfId="0" applyFont="1" applyFill="1" applyBorder="1" applyAlignment="1" applyProtection="1">
      <alignment horizontal="left" vertical="center"/>
      <protection locked="0"/>
    </xf>
    <xf numFmtId="165" fontId="14" fillId="0" borderId="0" xfId="0" applyNumberFormat="1" applyFont="1" applyFill="1" applyBorder="1" applyAlignment="1" applyProtection="1">
      <alignment horizontal="left" vertical="center"/>
    </xf>
    <xf numFmtId="165" fontId="0" fillId="0" borderId="0" xfId="0" applyNumberForma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Fill="1" applyBorder="1" applyAlignment="1" applyProtection="1">
      <alignment horizontal="left" vertical="center"/>
    </xf>
    <xf numFmtId="49" fontId="17" fillId="0" borderId="0" xfId="0" applyNumberFormat="1" applyFont="1" applyFill="1" applyBorder="1" applyAlignment="1" applyProtection="1">
      <alignment horizontal="left" vertical="center"/>
    </xf>
    <xf numFmtId="165" fontId="17" fillId="0" borderId="0" xfId="0" applyNumberFormat="1" applyFont="1" applyFill="1" applyBorder="1" applyAlignment="1" applyProtection="1">
      <alignment horizontal="left" vertical="center"/>
    </xf>
    <xf numFmtId="165" fontId="0" fillId="0" borderId="0" xfId="0" applyNumberFormat="1" applyFont="1" applyAlignment="1">
      <alignment horizontal="left" vertical="center"/>
    </xf>
    <xf numFmtId="49" fontId="8" fillId="0" borderId="0" xfId="0" applyNumberFormat="1" applyFont="1" applyFill="1" applyBorder="1" applyAlignment="1" applyProtection="1">
      <alignment horizontal="center" vertical="center"/>
      <protection locked="0"/>
    </xf>
    <xf numFmtId="0" fontId="10" fillId="0" borderId="13" xfId="0" applyFont="1" applyFill="1" applyBorder="1" applyAlignment="1" applyProtection="1">
      <alignment horizontal="left" vertical="top"/>
      <protection locked="0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4" fillId="0" borderId="14" xfId="0" applyFont="1" applyFill="1" applyBorder="1" applyAlignment="1" applyProtection="1">
      <alignment horizontal="left" vertical="top"/>
      <protection locked="0"/>
    </xf>
    <xf numFmtId="0" fontId="15" fillId="0" borderId="2" xfId="0" applyFont="1" applyFill="1" applyBorder="1" applyAlignment="1" applyProtection="1">
      <alignment horizontal="left" vertical="center"/>
      <protection locked="0"/>
    </xf>
    <xf numFmtId="164" fontId="4" fillId="8" borderId="14" xfId="0" applyNumberFormat="1" applyFont="1" applyFill="1" applyBorder="1" applyAlignment="1" applyProtection="1">
      <alignment horizontal="left" vertical="center"/>
      <protection locked="0"/>
    </xf>
    <xf numFmtId="165" fontId="5" fillId="8" borderId="2" xfId="0" applyNumberFormat="1" applyFont="1" applyFill="1" applyBorder="1" applyAlignment="1" applyProtection="1">
      <alignment horizontal="left" vertical="center"/>
      <protection locked="0"/>
    </xf>
    <xf numFmtId="164" fontId="5" fillId="8" borderId="2" xfId="0" applyNumberFormat="1" applyFont="1" applyFill="1" applyBorder="1" applyAlignment="1" applyProtection="1">
      <alignment horizontal="left" vertical="center"/>
      <protection locked="0"/>
    </xf>
    <xf numFmtId="164" fontId="4" fillId="0" borderId="14" xfId="0" applyNumberFormat="1" applyFont="1" applyFill="1" applyBorder="1" applyAlignment="1" applyProtection="1">
      <alignment horizontal="left" vertical="top"/>
      <protection locked="0"/>
    </xf>
    <xf numFmtId="164" fontId="4" fillId="0" borderId="2" xfId="0" applyNumberFormat="1" applyFont="1" applyFill="1" applyBorder="1" applyAlignment="1" applyProtection="1">
      <alignment horizontal="left" vertical="top"/>
      <protection locked="0"/>
    </xf>
    <xf numFmtId="164" fontId="5" fillId="0" borderId="2" xfId="0" applyNumberFormat="1" applyFont="1" applyFill="1" applyBorder="1" applyAlignment="1" applyProtection="1">
      <alignment horizontal="left" vertical="center"/>
      <protection locked="0"/>
    </xf>
    <xf numFmtId="164" fontId="5" fillId="0" borderId="14" xfId="0" applyNumberFormat="1" applyFont="1" applyFill="1" applyBorder="1" applyAlignment="1" applyProtection="1">
      <alignment horizontal="left" vertical="center"/>
      <protection locked="0"/>
    </xf>
    <xf numFmtId="164" fontId="5" fillId="0" borderId="15" xfId="0" applyNumberFormat="1" applyFont="1" applyFill="1" applyBorder="1" applyAlignment="1" applyProtection="1">
      <alignment horizontal="left" vertical="center"/>
      <protection locked="0"/>
    </xf>
    <xf numFmtId="0" fontId="5" fillId="0" borderId="17" xfId="0" applyFont="1" applyFill="1" applyBorder="1" applyAlignment="1" applyProtection="1">
      <alignment horizontal="left" vertical="center"/>
      <protection locked="0"/>
    </xf>
    <xf numFmtId="0" fontId="5" fillId="8" borderId="17" xfId="0" applyFont="1" applyFill="1" applyBorder="1" applyAlignment="1" applyProtection="1">
      <alignment horizontal="left" vertical="center"/>
      <protection locked="0"/>
    </xf>
    <xf numFmtId="0" fontId="5" fillId="8" borderId="19" xfId="0" applyFont="1" applyFill="1" applyBorder="1" applyAlignment="1" applyProtection="1">
      <alignment horizontal="left" vertical="center"/>
      <protection locked="0"/>
    </xf>
    <xf numFmtId="164" fontId="7" fillId="8" borderId="5" xfId="0" applyNumberFormat="1" applyFont="1" applyFill="1" applyBorder="1" applyAlignment="1" applyProtection="1">
      <alignment horizontal="left" vertical="center"/>
      <protection locked="0"/>
    </xf>
    <xf numFmtId="165" fontId="5" fillId="8" borderId="6" xfId="0" applyNumberFormat="1" applyFont="1" applyFill="1" applyBorder="1" applyAlignment="1" applyProtection="1">
      <alignment horizontal="left" vertical="center"/>
      <protection locked="0"/>
    </xf>
    <xf numFmtId="164" fontId="5" fillId="8" borderId="6" xfId="0" applyNumberFormat="1" applyFont="1" applyFill="1" applyBorder="1" applyAlignment="1" applyProtection="1">
      <alignment horizontal="left" vertical="center"/>
      <protection locked="0"/>
    </xf>
    <xf numFmtId="166" fontId="5" fillId="8" borderId="7" xfId="0" applyNumberFormat="1" applyFont="1" applyFill="1" applyBorder="1" applyAlignment="1" applyProtection="1">
      <alignment horizontal="left" vertical="center"/>
      <protection locked="0"/>
    </xf>
    <xf numFmtId="166" fontId="5" fillId="8" borderId="10" xfId="0" applyNumberFormat="1" applyFont="1" applyFill="1" applyBorder="1" applyAlignment="1" applyProtection="1">
      <alignment horizontal="left" vertical="center"/>
      <protection locked="0"/>
    </xf>
    <xf numFmtId="166" fontId="5" fillId="8" borderId="15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5" fillId="8" borderId="0" xfId="0" applyFont="1" applyFill="1" applyBorder="1" applyAlignment="1" applyProtection="1">
      <alignment horizontal="left" vertical="center"/>
      <protection locked="0"/>
    </xf>
    <xf numFmtId="0" fontId="9" fillId="8" borderId="0" xfId="0" applyFont="1" applyFill="1" applyBorder="1" applyAlignment="1" applyProtection="1">
      <alignment horizontal="left" vertical="center"/>
      <protection locked="0"/>
    </xf>
    <xf numFmtId="0" fontId="10" fillId="8" borderId="0" xfId="0" applyFont="1" applyFill="1" applyBorder="1" applyAlignment="1" applyProtection="1">
      <alignment horizontal="left" vertical="center"/>
      <protection locked="0"/>
    </xf>
    <xf numFmtId="0" fontId="5" fillId="8" borderId="0" xfId="0" applyFont="1" applyFill="1" applyBorder="1" applyAlignment="1" applyProtection="1">
      <alignment horizontal="left" vertical="top"/>
      <protection locked="0"/>
    </xf>
    <xf numFmtId="0" fontId="4" fillId="8" borderId="0" xfId="0" applyFont="1" applyFill="1" applyBorder="1" applyAlignment="1" applyProtection="1">
      <alignment horizontal="left" vertical="top"/>
      <protection locked="0"/>
    </xf>
    <xf numFmtId="0" fontId="11" fillId="8" borderId="0" xfId="0" applyFont="1" applyFill="1" applyBorder="1" applyAlignment="1" applyProtection="1">
      <alignment horizontal="left" vertical="center"/>
      <protection locked="0"/>
    </xf>
    <xf numFmtId="0" fontId="18" fillId="0" borderId="0" xfId="0" applyFont="1">
      <alignment vertical="center"/>
    </xf>
    <xf numFmtId="0" fontId="0" fillId="0" borderId="0" xfId="0" applyAlignment="1">
      <alignment horizontal="left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textRotation="90" wrapText="1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169" fontId="0" fillId="0" borderId="0" xfId="0" applyNumberFormat="1" applyFill="1" applyBorder="1" applyAlignment="1">
      <alignment horizontal="left"/>
    </xf>
    <xf numFmtId="169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0" fontId="23" fillId="0" borderId="0" xfId="0" applyFont="1" applyAlignment="1">
      <alignment horizontal="right" vertical="center"/>
    </xf>
    <xf numFmtId="49" fontId="4" fillId="5" borderId="3" xfId="0" applyNumberFormat="1" applyFont="1" applyFill="1" applyBorder="1" applyAlignment="1" applyProtection="1">
      <alignment horizontal="left" vertical="center"/>
      <protection locked="0"/>
    </xf>
    <xf numFmtId="49" fontId="4" fillId="5" borderId="1" xfId="0" applyNumberFormat="1" applyFont="1" applyFill="1" applyBorder="1" applyAlignment="1" applyProtection="1">
      <alignment horizontal="left" vertical="center"/>
      <protection locked="0"/>
    </xf>
    <xf numFmtId="49" fontId="4" fillId="5" borderId="11" xfId="0" applyNumberFormat="1" applyFont="1" applyFill="1" applyBorder="1" applyAlignment="1" applyProtection="1">
      <alignment horizontal="left" vertical="center"/>
      <protection locked="0"/>
    </xf>
    <xf numFmtId="49" fontId="6" fillId="0" borderId="0" xfId="0" applyNumberFormat="1" applyFont="1" applyFill="1" applyBorder="1" applyAlignment="1" applyProtection="1">
      <alignment horizontal="left" vertical="center"/>
      <protection locked="0"/>
    </xf>
    <xf numFmtId="0" fontId="20" fillId="8" borderId="0" xfId="0" applyFont="1" applyFill="1" applyAlignment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/>
      <protection locked="0"/>
    </xf>
    <xf numFmtId="49" fontId="8" fillId="0" borderId="16" xfId="0" applyNumberFormat="1" applyFont="1" applyFill="1" applyBorder="1" applyAlignment="1" applyProtection="1">
      <alignment horizontal="center" vertical="center"/>
      <protection locked="0"/>
    </xf>
    <xf numFmtId="0" fontId="5" fillId="7" borderId="17" xfId="0" applyFont="1" applyFill="1" applyBorder="1" applyAlignment="1" applyProtection="1">
      <alignment horizontal="center" vertical="center"/>
      <protection locked="0"/>
    </xf>
    <xf numFmtId="0" fontId="5" fillId="7" borderId="18" xfId="0" applyFont="1" applyFill="1" applyBorder="1" applyAlignment="1" applyProtection="1">
      <alignment horizontal="center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4" borderId="18" xfId="0" applyFont="1" applyFill="1" applyBorder="1" applyAlignment="1" applyProtection="1">
      <alignment horizontal="center" vertical="center"/>
      <protection locked="0"/>
    </xf>
    <xf numFmtId="0" fontId="5" fillId="4" borderId="19" xfId="0" applyFont="1" applyFill="1" applyBorder="1" applyAlignment="1" applyProtection="1">
      <alignment horizontal="center" vertical="center"/>
      <protection locked="0"/>
    </xf>
    <xf numFmtId="0" fontId="7" fillId="0" borderId="17" xfId="0" applyFont="1" applyFill="1" applyBorder="1" applyAlignment="1" applyProtection="1">
      <alignment horizontal="center" vertical="center"/>
      <protection locked="0"/>
    </xf>
    <xf numFmtId="0" fontId="7" fillId="0" borderId="19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19" fillId="8" borderId="0" xfId="0" applyFont="1" applyFill="1" applyAlignment="1">
      <alignment horizontal="left" vertical="center"/>
    </xf>
    <xf numFmtId="0" fontId="21" fillId="8" borderId="0" xfId="0" applyFont="1" applyFill="1" applyAlignment="1">
      <alignment horizontal="center" vertical="center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 vertical="center" textRotation="90" wrapText="1"/>
    </xf>
    <xf numFmtId="167" fontId="0" fillId="0" borderId="0" xfId="0" applyNumberFormat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213688398741076"/>
          <c:y val="0.17243232219335503"/>
          <c:w val="0.57189616228331885"/>
          <c:h val="0.70164882910522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'[2]SYBR-corrected Célia'!$O$14</c:f>
              <c:strCache>
                <c:ptCount val="1"/>
                <c:pt idx="0">
                  <c:v>mock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'[2]SYBR-corrected Célia'!$P$18:$Q$18</c:f>
                <c:numCache>
                  <c:formatCode>General</c:formatCode>
                  <c:ptCount val="2"/>
                  <c:pt idx="0">
                    <c:v>4.1946087163076086E-3</c:v>
                  </c:pt>
                  <c:pt idx="1">
                    <c:v>1.8390608878752931E-2</c:v>
                  </c:pt>
                </c:numCache>
              </c:numRef>
            </c:plus>
            <c:minus>
              <c:numRef>
                <c:f>'[2]SYBR-corrected Célia'!$P$18:$Q$18</c:f>
                <c:numCache>
                  <c:formatCode>General</c:formatCode>
                  <c:ptCount val="2"/>
                  <c:pt idx="0">
                    <c:v>4.1946087163076086E-3</c:v>
                  </c:pt>
                  <c:pt idx="1">
                    <c:v>1.8390608878752931E-2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'[2]SYBR-corrected Célia'!$P$12:$Q$12</c:f>
              <c:strCache>
                <c:ptCount val="2"/>
                <c:pt idx="0">
                  <c:v>MET1</c:v>
                </c:pt>
                <c:pt idx="1">
                  <c:v>FIE</c:v>
                </c:pt>
              </c:strCache>
            </c:strRef>
          </c:cat>
          <c:val>
            <c:numRef>
              <c:f>'[2]SYBR-corrected Célia'!$P$14:$Q$14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12-4ED2-A729-CA8B34E7A794}"/>
            </c:ext>
          </c:extLst>
        </c:ser>
        <c:ser>
          <c:idx val="1"/>
          <c:order val="1"/>
          <c:tx>
            <c:strRef>
              <c:f>'[2]SYBR-corrected Célia'!$O$15</c:f>
              <c:strCache>
                <c:ptCount val="1"/>
                <c:pt idx="0">
                  <c:v>Dex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'[2]SYBR-corrected Célia'!$P$19:$Q$19</c:f>
                <c:numCache>
                  <c:formatCode>General</c:formatCode>
                  <c:ptCount val="2"/>
                  <c:pt idx="0">
                    <c:v>5.1740232377677615E-2</c:v>
                  </c:pt>
                  <c:pt idx="1">
                    <c:v>3.4999989310839303E-3</c:v>
                  </c:pt>
                </c:numCache>
              </c:numRef>
            </c:plus>
            <c:minus>
              <c:numRef>
                <c:f>'[2]SYBR-corrected Célia'!$P$19:$Q$19</c:f>
                <c:numCache>
                  <c:formatCode>General</c:formatCode>
                  <c:ptCount val="2"/>
                  <c:pt idx="0">
                    <c:v>5.1740232377677615E-2</c:v>
                  </c:pt>
                  <c:pt idx="1">
                    <c:v>3.4999989310839303E-3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'[2]SYBR-corrected Célia'!$P$12:$Q$12</c:f>
              <c:strCache>
                <c:ptCount val="2"/>
                <c:pt idx="0">
                  <c:v>MET1</c:v>
                </c:pt>
                <c:pt idx="1">
                  <c:v>FIE</c:v>
                </c:pt>
              </c:strCache>
            </c:strRef>
          </c:cat>
          <c:val>
            <c:numRef>
              <c:f>'[2]SYBR-corrected Célia'!$P$15:$Q$15</c:f>
              <c:numCache>
                <c:formatCode>General</c:formatCode>
                <c:ptCount val="2"/>
                <c:pt idx="0">
                  <c:v>0.35559435222929803</c:v>
                </c:pt>
                <c:pt idx="1">
                  <c:v>0.50123992787208493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12-4ED2-A729-CA8B34E7A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40840336"/>
        <c:axId val="740840752"/>
      </c:barChart>
      <c:catAx>
        <c:axId val="740840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40840752"/>
        <c:crosses val="autoZero"/>
        <c:auto val="1"/>
        <c:lblAlgn val="ctr"/>
        <c:lblOffset val="100"/>
        <c:noMultiLvlLbl val="0"/>
      </c:catAx>
      <c:valAx>
        <c:axId val="740840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level</a:t>
                </a:r>
              </a:p>
            </c:rich>
          </c:tx>
          <c:layout>
            <c:manualLayout>
              <c:xMode val="edge"/>
              <c:yMode val="edge"/>
              <c:x val="4.5637663014901436E-2"/>
              <c:y val="0.172432453859053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40840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4588878064021968"/>
          <c:y val="0.18866041745298873"/>
          <c:w val="0.19934358444677705"/>
          <c:h val="0.19661239536531014"/>
        </c:manualLayout>
      </c:layout>
      <c:overlay val="0"/>
      <c:spPr>
        <a:solidFill>
          <a:schemeClr val="bg1"/>
        </a:solidFill>
        <a:ln>
          <a:solidFill>
            <a:schemeClr val="bg1">
              <a:lumMod val="95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400" b="1"/>
              <a:t>5dpi</a:t>
            </a:r>
            <a:r>
              <a:rPr lang="zh-CN" sz="1400" b="1"/>
              <a:t> </a:t>
            </a:r>
          </a:p>
        </c:rich>
      </c:tx>
      <c:layout>
        <c:manualLayout>
          <c:xMode val="edge"/>
          <c:yMode val="edge"/>
          <c:x val="0.50337682282454277"/>
          <c:y val="2.51839916779693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'[3]5dpi dicYL17_19'!$E$38</c:f>
              <c:strCache>
                <c:ptCount val="1"/>
                <c:pt idx="0">
                  <c:v>2-I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'Data Figure 4A'!$A$23:$A$25</c:f>
              <c:strCache>
                <c:ptCount val="3"/>
                <c:pt idx="0">
                  <c:v>Dex</c:v>
                </c:pt>
                <c:pt idx="1">
                  <c:v>Mock</c:v>
                </c:pt>
                <c:pt idx="2">
                  <c:v>Water</c:v>
                </c:pt>
              </c:strCache>
            </c:strRef>
          </c:cat>
          <c:val>
            <c:numRef>
              <c:f>'[3]5dpi dicYL17_19'!$E$39:$E$41</c:f>
              <c:numCache>
                <c:formatCode>General</c:formatCode>
                <c:ptCount val="3"/>
                <c:pt idx="0">
                  <c:v>82.222222222222214</c:v>
                </c:pt>
                <c:pt idx="1">
                  <c:v>84.684684684684683</c:v>
                </c:pt>
                <c:pt idx="2">
                  <c:v>93.506493506493499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D7-4E8F-8013-DF96C60BDE31}"/>
            </c:ext>
          </c:extLst>
        </c:ser>
        <c:ser>
          <c:idx val="1"/>
          <c:order val="1"/>
          <c:tx>
            <c:strRef>
              <c:f>'[3]5dpi dicYL17_19'!$F$38</c:f>
              <c:strCache>
                <c:ptCount val="1"/>
                <c:pt idx="0">
                  <c:v>2-II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'Data Figure 4A'!$A$23:$A$25</c:f>
              <c:strCache>
                <c:ptCount val="3"/>
                <c:pt idx="0">
                  <c:v>Dex</c:v>
                </c:pt>
                <c:pt idx="1">
                  <c:v>Mock</c:v>
                </c:pt>
                <c:pt idx="2">
                  <c:v>Water</c:v>
                </c:pt>
              </c:strCache>
            </c:strRef>
          </c:cat>
          <c:val>
            <c:numRef>
              <c:f>'[3]5dpi dicYL17_19'!$F$39:$F$41</c:f>
              <c:numCache>
                <c:formatCode>General</c:formatCode>
                <c:ptCount val="3"/>
                <c:pt idx="0">
                  <c:v>13.333333333333334</c:v>
                </c:pt>
                <c:pt idx="1">
                  <c:v>15.315315315315313</c:v>
                </c:pt>
                <c:pt idx="2">
                  <c:v>6.4935064935064926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D7-4E8F-8013-DF96C60BDE31}"/>
            </c:ext>
          </c:extLst>
        </c:ser>
        <c:ser>
          <c:idx val="2"/>
          <c:order val="2"/>
          <c:tx>
            <c:strRef>
              <c:f>'[3]5dpi dicYL17_19'!$G$38</c:f>
              <c:strCache>
                <c:ptCount val="1"/>
                <c:pt idx="0">
                  <c:v>2-III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'Data Figure 4A'!$A$23:$A$25</c:f>
              <c:strCache>
                <c:ptCount val="3"/>
                <c:pt idx="0">
                  <c:v>Dex</c:v>
                </c:pt>
                <c:pt idx="1">
                  <c:v>Mock</c:v>
                </c:pt>
                <c:pt idx="2">
                  <c:v>Water</c:v>
                </c:pt>
              </c:strCache>
            </c:strRef>
          </c:cat>
          <c:val>
            <c:numRef>
              <c:f>'[3]5dpi dicYL17_19'!$G$39:$G$41</c:f>
              <c:numCache>
                <c:formatCode>General</c:formatCode>
                <c:ptCount val="3"/>
                <c:pt idx="0">
                  <c:v>4.4444444444444446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3D7-4E8F-8013-DF96C60BDE3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1016969168"/>
        <c:axId val="1016361216"/>
      </c:barChart>
      <c:catAx>
        <c:axId val="1016969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16361216"/>
        <c:crosses val="autoZero"/>
        <c:auto val="1"/>
        <c:lblAlgn val="ctr"/>
        <c:lblOffset val="100"/>
        <c:noMultiLvlLbl val="0"/>
      </c:catAx>
      <c:valAx>
        <c:axId val="101636121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16969168"/>
        <c:crosses val="autoZero"/>
        <c:crossBetween val="between"/>
        <c:majorUnit val="20"/>
        <c:dispUnits>
          <c:builtInUnit val="hundreds"/>
        </c:dispUnits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400" b="1"/>
              <a:t>9dpi</a:t>
            </a:r>
            <a:endParaRPr lang="zh-CN" sz="1400" b="1"/>
          </a:p>
        </c:rich>
      </c:tx>
      <c:layout>
        <c:manualLayout>
          <c:xMode val="edge"/>
          <c:yMode val="edge"/>
          <c:x val="0.47348673003471492"/>
          <c:y val="3.4825329408349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0514826388888888"/>
          <c:y val="0.15762096792967234"/>
          <c:w val="0.76839340277777779"/>
          <c:h val="0.64152469135802459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'[3]9dpi'!$K$41</c:f>
              <c:strCache>
                <c:ptCount val="1"/>
                <c:pt idx="0">
                  <c:v>FG6/5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cat>
            <c:strRef>
              <c:f>'Data Figure 4A'!$A$23:$A$25</c:f>
              <c:strCache>
                <c:ptCount val="3"/>
                <c:pt idx="0">
                  <c:v>Dex</c:v>
                </c:pt>
                <c:pt idx="1">
                  <c:v>Mock</c:v>
                </c:pt>
                <c:pt idx="2">
                  <c:v>Water</c:v>
                </c:pt>
              </c:strCache>
            </c:strRef>
          </c:cat>
          <c:val>
            <c:numRef>
              <c:f>'[3]9dpi'!$K$42:$K$44</c:f>
              <c:numCache>
                <c:formatCode>General</c:formatCode>
                <c:ptCount val="3"/>
                <c:pt idx="0">
                  <c:v>50</c:v>
                </c:pt>
                <c:pt idx="1">
                  <c:v>70</c:v>
                </c:pt>
                <c:pt idx="2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BD-4977-B517-A3BED3215646}"/>
            </c:ext>
          </c:extLst>
        </c:ser>
        <c:ser>
          <c:idx val="1"/>
          <c:order val="1"/>
          <c:tx>
            <c:strRef>
              <c:f>'[3]9dpi'!$L$41</c:f>
              <c:strCache>
                <c:ptCount val="1"/>
                <c:pt idx="0">
                  <c:v>Earlier stage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'Data Figure 4A'!$A$23:$A$25</c:f>
              <c:strCache>
                <c:ptCount val="3"/>
                <c:pt idx="0">
                  <c:v>Dex</c:v>
                </c:pt>
                <c:pt idx="1">
                  <c:v>Mock</c:v>
                </c:pt>
                <c:pt idx="2">
                  <c:v>Water</c:v>
                </c:pt>
              </c:strCache>
            </c:strRef>
          </c:cat>
          <c:val>
            <c:numRef>
              <c:f>'[3]9dpi'!$L$42:$L$44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BD-4977-B517-A3BED32156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429478383"/>
        <c:axId val="472049135"/>
      </c:barChart>
      <c:catAx>
        <c:axId val="4294783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72049135"/>
        <c:crosses val="autoZero"/>
        <c:auto val="1"/>
        <c:lblAlgn val="ctr"/>
        <c:lblOffset val="100"/>
        <c:noMultiLvlLbl val="0"/>
      </c:catAx>
      <c:valAx>
        <c:axId val="472049135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29478383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200" b="1"/>
              <a:t>H1.1 in SMC </a:t>
            </a:r>
          </a:p>
        </c:rich>
      </c:tx>
      <c:layout>
        <c:manualLayout>
          <c:xMode val="edge"/>
          <c:yMode val="edge"/>
          <c:x val="0.32965623644707492"/>
          <c:y val="6.3676635502019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473835148208934"/>
          <c:y val="0.16245467283654674"/>
          <c:w val="0.76530836577615358"/>
          <c:h val="0.646067775642714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[4]Sheet1!$F$14</c:f>
              <c:strCache>
                <c:ptCount val="1"/>
                <c:pt idx="0">
                  <c:v>absent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bg2">
                  <a:lumMod val="75000"/>
                </a:schemeClr>
              </a:solidFill>
            </a:ln>
            <a:effectLst/>
          </c:spPr>
          <c:invertIfNegative val="0"/>
          <c:cat>
            <c:strRef>
              <c:f>[4]Sheet1!$B$15:$B$18</c:f>
              <c:strCache>
                <c:ptCount val="4"/>
                <c:pt idx="0">
                  <c:v>#1</c:v>
                </c:pt>
                <c:pt idx="1">
                  <c:v>#2</c:v>
                </c:pt>
                <c:pt idx="2">
                  <c:v>#3</c:v>
                </c:pt>
                <c:pt idx="3">
                  <c:v>C</c:v>
                </c:pt>
              </c:strCache>
            </c:strRef>
          </c:cat>
          <c:val>
            <c:numRef>
              <c:f>[4]Sheet1!$F$15:$F$18</c:f>
              <c:numCache>
                <c:formatCode>General</c:formatCode>
                <c:ptCount val="4"/>
                <c:pt idx="0">
                  <c:v>25</c:v>
                </c:pt>
                <c:pt idx="1">
                  <c:v>18</c:v>
                </c:pt>
                <c:pt idx="2">
                  <c:v>9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C9-4370-9F58-1B30328AF18B}"/>
            </c:ext>
          </c:extLst>
        </c:ser>
        <c:ser>
          <c:idx val="1"/>
          <c:order val="1"/>
          <c:tx>
            <c:strRef>
              <c:f>[4]Sheet1!$G$14</c:f>
              <c:strCache>
                <c:ptCount val="1"/>
                <c:pt idx="0">
                  <c:v>residual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bg2">
                  <a:lumMod val="75000"/>
                </a:schemeClr>
              </a:solidFill>
            </a:ln>
            <a:effectLst/>
          </c:spPr>
          <c:invertIfNegative val="0"/>
          <c:cat>
            <c:strRef>
              <c:f>[4]Sheet1!$B$15:$B$18</c:f>
              <c:strCache>
                <c:ptCount val="4"/>
                <c:pt idx="0">
                  <c:v>#1</c:v>
                </c:pt>
                <c:pt idx="1">
                  <c:v>#2</c:v>
                </c:pt>
                <c:pt idx="2">
                  <c:v>#3</c:v>
                </c:pt>
                <c:pt idx="3">
                  <c:v>C</c:v>
                </c:pt>
              </c:strCache>
            </c:strRef>
          </c:cat>
          <c:val>
            <c:numRef>
              <c:f>[4]Sheet1!$G$15:$G$18</c:f>
              <c:numCache>
                <c:formatCode>General</c:formatCode>
                <c:ptCount val="4"/>
                <c:pt idx="0">
                  <c:v>11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C9-4370-9F58-1B30328AF18B}"/>
            </c:ext>
          </c:extLst>
        </c:ser>
        <c:ser>
          <c:idx val="2"/>
          <c:order val="2"/>
          <c:tx>
            <c:strRef>
              <c:f>[4]Sheet1!$H$14</c:f>
              <c:strCache>
                <c:ptCount val="1"/>
                <c:pt idx="0">
                  <c:v>present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bg2">
                  <a:lumMod val="75000"/>
                </a:schemeClr>
              </a:solidFill>
            </a:ln>
            <a:effectLst/>
          </c:spPr>
          <c:invertIfNegative val="0"/>
          <c:cat>
            <c:strRef>
              <c:f>[4]Sheet1!$B$15:$B$18</c:f>
              <c:strCache>
                <c:ptCount val="4"/>
                <c:pt idx="0">
                  <c:v>#1</c:v>
                </c:pt>
                <c:pt idx="1">
                  <c:v>#2</c:v>
                </c:pt>
                <c:pt idx="2">
                  <c:v>#3</c:v>
                </c:pt>
                <c:pt idx="3">
                  <c:v>C</c:v>
                </c:pt>
              </c:strCache>
            </c:strRef>
          </c:cat>
          <c:val>
            <c:numRef>
              <c:f>[4]Sheet1!$H$15:$H$18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6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C9-4370-9F58-1B30328AF1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overlap val="100"/>
        <c:axId val="1321052080"/>
        <c:axId val="1321052496"/>
      </c:barChart>
      <c:catAx>
        <c:axId val="1321052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21052496"/>
        <c:crosses val="autoZero"/>
        <c:auto val="1"/>
        <c:lblAlgn val="ctr"/>
        <c:lblOffset val="100"/>
        <c:noMultiLvlLbl val="0"/>
      </c:catAx>
      <c:valAx>
        <c:axId val="1321052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21052080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2116014630569186"/>
          <c:y val="0.85552727813579332"/>
          <c:w val="0.76640509752802732"/>
          <c:h val="0.130055991321099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_xlchart.1</cx:f>
      </cx:numDim>
    </cx:data>
  </cx:chartData>
  <cx:chart>
    <cx:title pos="t" align="ctr" overlay="0">
      <cx:tx>
        <cx:rich>
          <a:bodyPr rot="0" spcFirstLastPara="1" vertOverflow="ellipsis" vert="horz" wrap="square" lIns="0" tIns="0" rIns="0" bIns="0" anchor="ctr" anchorCtr="1"/>
          <a:lstStyle/>
          <a:p>
            <a:pPr algn="ctr">
              <a:defRPr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Water</a:t>
            </a:r>
          </a:p>
        </cx:rich>
      </cx:tx>
    </cx:title>
    <cx:plotArea>
      <cx:plotAreaRegion>
        <cx:series layoutId="boxWhisker" uniqueId="{809FA3CF-81CB-428E-B511-9FFB0EF9F954}">
          <cx:tx>
            <cx:txData>
              <cx:f>_xlchart.0</cx:f>
              <cx:v>water</cx:v>
            </cx:txData>
          </cx:tx>
          <cx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75000"/>
                </a:schemeClr>
              </a:solidFill>
            </a:ln>
          </cx:spPr>
          <cx:dataId val="0"/>
          <cx:layoutPr>
            <cx:visibility meanMarker="0" nonoutliers="0" outliers="0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"/>
        <cx:majorGridlines/>
        <cx:tickLabels/>
        <cx:numFmt formatCode="0%" sourceLinked="0"/>
      </cx:axis>
    </cx:plotArea>
  </cx:chart>
  <cx:spPr>
    <a:ln>
      <a:noFill/>
    </a:ln>
  </cx:spPr>
  <cx:clrMapOvr bg1="lt1" tx1="dk1" bg2="lt2" tx2="dk2" accent1="accent1" accent2="accent2" accent3="accent3" accent4="accent4" accent5="accent5" accent6="accent6" hlink="hlink" folHlink="folHlink"/>
</cx:chartSpace>
</file>

<file path=xl/charts/chart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_xlchart.3</cx:f>
      </cx:numDim>
    </cx:data>
    <cx:data id="1">
      <cx:numDim type="val">
        <cx:f>_xlchart.5</cx:f>
      </cx:numDim>
    </cx:data>
  </cx:chartData>
  <cx:chart>
    <cx:title pos="t" align="ctr" overlay="0">
      <cx:tx>
        <cx:rich>
          <a:bodyPr rot="0" spcFirstLastPara="1" vertOverflow="ellipsis" vert="horz" wrap="square" lIns="0" tIns="0" rIns="0" bIns="0" anchor="ctr" anchorCtr="1"/>
          <a:lstStyle/>
          <a:p>
            <a:pPr algn="ctr">
              <a:defRPr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EtOH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1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%</a:t>
            </a:r>
            <a:endParaRPr lang="en-US">
              <a:latin typeface="Arial" panose="020B0604020202020204" pitchFamily="34" charset="0"/>
              <a:cs typeface="Arial" panose="020B0604020202020204" pitchFamily="34" charset="0"/>
            </a:endParaRPr>
          </a:p>
        </cx:rich>
      </cx:tx>
    </cx:title>
    <cx:plotArea>
      <cx:plotAreaRegion>
        <cx:series layoutId="boxWhisker" uniqueId="{6F875897-1CAF-400E-85D1-5F023D97DF1C}">
          <cx:tx>
            <cx:txData>
              <cx:f>_xlchart.2</cx:f>
              <cx:v>Dex</cx:v>
            </cx:txData>
          </cx:tx>
          <cx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75000"/>
                </a:schemeClr>
              </a:solidFill>
            </a:ln>
          </cx:spPr>
          <cx:dataId val="0"/>
          <cx:layoutPr>
            <cx:visibility meanMarker="0" nonoutliers="0" outliers="0"/>
            <cx:statistics quartileMethod="exclusive"/>
          </cx:layoutPr>
        </cx:series>
        <cx:series layoutId="boxWhisker" uniqueId="{E3B20802-98FF-4B92-BD39-DE2302952623}">
          <cx:tx>
            <cx:txData>
              <cx:f>_xlchart.4</cx:f>
              <cx:v>Mock</cx:v>
            </cx:txData>
          </cx:tx>
          <cx:spPr>
            <a:solidFill>
              <a:schemeClr val="bg1"/>
            </a:solidFill>
            <a:ln>
              <a:solidFill>
                <a:schemeClr val="bg1">
                  <a:lumMod val="75000"/>
                </a:schemeClr>
              </a:solidFill>
            </a:ln>
          </cx:spPr>
          <cx:dataId val="1"/>
          <cx:layoutPr>
            <cx:visibility meanMarker="0" nonoutliers="0" outliers="0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"/>
        <cx:majorGridlines/>
        <cx:tickLabels/>
        <cx:numFmt formatCode="0%" sourceLinked="0"/>
      </cx:axis>
    </cx:plotArea>
  </cx:chart>
  <cx:spPr>
    <a:ln>
      <a:noFill/>
    </a:ln>
  </cx:spPr>
</cx:chartSpace>
</file>

<file path=xl/charts/chart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_xlchart.7</cx:f>
      </cx:numDim>
    </cx:data>
    <cx:data id="1">
      <cx:numDim type="val">
        <cx:f>_xlchart.9</cx:f>
      </cx:numDim>
    </cx:data>
  </cx:chartData>
  <cx:chart>
    <cx:title pos="t" align="ctr" overlay="0">
      <cx:tx>
        <cx:rich>
          <a:bodyPr rot="0" spcFirstLastPara="1" vertOverflow="ellipsis" vert="horz" wrap="square" lIns="0" tIns="0" rIns="0" bIns="0" anchor="ctr" anchorCtr="1"/>
          <a:lstStyle/>
          <a:p>
            <a:pPr algn="ctr">
              <a:defRPr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EtOH 0.4%</a:t>
            </a:r>
          </a:p>
        </cx:rich>
      </cx:tx>
    </cx:title>
    <cx:plotArea>
      <cx:plotAreaRegion>
        <cx:series layoutId="boxWhisker" uniqueId="{E49BECC6-0B78-4DBA-AD64-18EF9A738793}">
          <cx:tx>
            <cx:txData>
              <cx:f>_xlchart.6</cx:f>
              <cx:v>Dex</cx:v>
            </cx:txData>
          </cx:tx>
          <cx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75000"/>
                </a:schemeClr>
              </a:solidFill>
            </a:ln>
          </cx:spPr>
          <cx:dataId val="0"/>
          <cx:layoutPr>
            <cx:visibility meanMarker="0" nonoutliers="0" outliers="0"/>
            <cx:statistics quartileMethod="exclusive"/>
          </cx:layoutPr>
        </cx:series>
        <cx:series layoutId="boxWhisker" uniqueId="{DD1B14C6-93AB-482C-9003-800409B92398}">
          <cx:tx>
            <cx:txData>
              <cx:f>_xlchart.8</cx:f>
              <cx:v>Mock</cx:v>
            </cx:txData>
          </cx:tx>
          <cx:spPr>
            <a:solidFill>
              <a:schemeClr val="bg1"/>
            </a:solidFill>
            <a:ln>
              <a:solidFill>
                <a:schemeClr val="bg1">
                  <a:lumMod val="75000"/>
                </a:schemeClr>
              </a:solidFill>
            </a:ln>
          </cx:spPr>
          <cx:dataId val="1"/>
          <cx:layoutPr>
            <cx:visibility meanMarker="0" nonoutliers="0" outliers="0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"/>
        <cx:majorGridlines/>
        <cx:tickLabels/>
        <cx:numFmt formatCode="0%" sourceLinked="0"/>
      </cx:axis>
    </cx:plotArea>
  </cx:chart>
  <cx:spPr>
    <a:ln>
      <a:noFill/>
    </a:ln>
  </cx:spPr>
</cx:chartSpace>
</file>

<file path=xl/charts/chart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_xlchart.11</cx:f>
      </cx:numDim>
    </cx:data>
    <cx:data id="1">
      <cx:numDim type="val">
        <cx:f>_xlchart.13</cx:f>
      </cx:numDim>
    </cx:data>
  </cx:chartData>
  <cx:chart>
    <cx:title pos="t" align="ctr" overlay="0">
      <cx:tx>
        <cx:rich>
          <a:bodyPr rot="0" spcFirstLastPara="1" vertOverflow="ellipsis" vert="horz" wrap="square" lIns="0" tIns="0" rIns="0" bIns="0" anchor="ctr" anchorCtr="1"/>
          <a:lstStyle/>
          <a:p>
            <a:pPr algn="ctr">
              <a:defRPr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CH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DMSO</a:t>
            </a:r>
          </a:p>
        </cx:rich>
      </cx:tx>
    </cx:title>
    <cx:plotArea>
      <cx:plotAreaRegion>
        <cx:series layoutId="boxWhisker" uniqueId="{E3AC644B-D311-49DF-93BD-4EB6DA25CF7A}">
          <cx:tx>
            <cx:txData>
              <cx:f>_xlchart.10</cx:f>
              <cx:v>Dex</cx:v>
            </cx:txData>
          </cx:tx>
          <cx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x:spPr>
          <cx:dataId val="0"/>
          <cx:layoutPr>
            <cx:visibility meanMarker="0" nonoutliers="0"/>
            <cx:statistics quartileMethod="inclusive"/>
          </cx:layoutPr>
        </cx:series>
        <cx:series layoutId="boxWhisker" uniqueId="{49DD405D-C04D-4A94-9332-1CD3DE9CCC4B}">
          <cx:tx>
            <cx:txData>
              <cx:f>_xlchart.12</cx:f>
              <cx:v>Mock</cx:v>
            </cx:txData>
          </cx:tx>
          <cx:spPr>
            <a:solidFill>
              <a:schemeClr val="bg1"/>
            </a:solidFill>
            <a:ln>
              <a:solidFill>
                <a:schemeClr val="bg1">
                  <a:lumMod val="75000"/>
                </a:schemeClr>
              </a:solidFill>
            </a:ln>
          </cx:spPr>
          <cx:dataId val="1"/>
          <cx:layoutPr>
            <cx:visibility meanMarker="0" nonoutliers="0" outliers="0"/>
            <cx:statistics quartileMethod="inclusive"/>
          </cx:layoutPr>
        </cx:series>
      </cx:plotAreaRegion>
      <cx:axis id="0" hidden="1">
        <cx:catScaling gapWidth="1"/>
        <cx:tickLabels/>
      </cx:axis>
      <cx:axis id="1">
        <cx:valScaling max="1"/>
        <cx:majorGridlines/>
        <cx:tickLabels/>
        <cx:numFmt formatCode="0%" sourceLinked="0"/>
        <cx:txPr>
          <a:bodyPr rot="-60000000" spcFirstLastPara="1" vertOverflow="ellipsis" vert="horz" wrap="square" lIns="0" tIns="0" rIns="0" bIns="0" anchor="ctr" anchorCtr="1"/>
          <a:lstStyle/>
          <a:p>
            <a:pPr>
              <a:defRPr sz="1200"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endParaRPr lang="en-US" sz="1200"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</cx:plotArea>
    <cx:legend pos="b" align="ctr" overlay="0">
      <cx:txPr>
        <a:bodyPr spcFirstLastPara="1" vertOverflow="ellipsis" wrap="square" lIns="0" tIns="0" rIns="0" bIns="0" anchor="ctr" anchorCtr="1"/>
        <a:lstStyle/>
        <a:p>
          <a:pPr>
            <a:defRPr sz="1200">
              <a:latin typeface="Arial" panose="020B0604020202020204" pitchFamily="34" charset="0"/>
              <a:ea typeface="Arial" panose="020B0604020202020204" pitchFamily="34" charset="0"/>
              <a:cs typeface="Arial" panose="020B0604020202020204" pitchFamily="34" charset="0"/>
            </a:defRPr>
          </a:pPr>
          <a:endParaRPr lang="en-US" sz="1200">
            <a:latin typeface="Arial" panose="020B0604020202020204" pitchFamily="34" charset="0"/>
            <a:cs typeface="Arial" panose="020B0604020202020204" pitchFamily="34" charset="0"/>
          </a:endParaRPr>
        </a:p>
      </cx:txPr>
    </cx:legend>
  </cx:chart>
  <cx:spPr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  <cs:bodyPr rot="-60000000" vert="horz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  <cs:bodyPr rot="-60000000" vert="horz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  <cs:bodyPr rot="0" vert="horz"/>
  </cs:title>
  <cs:trendline>
    <cs:lnRef idx="0"/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  <cs:bodyPr rot="-60000000" vert="horz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  <cs:bodyPr rot="-60000000" vert="horz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  <cs:bodyPr rot="-60000000" vert="horz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  <cs:bodyPr rot="0" vert="horz"/>
  </cs:title>
  <cs:trendline>
    <cs:lnRef idx="0"/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  <cs:bodyPr rot="-60000000" vert="horz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  <cs:bodyPr rot="-60000000" vert="horz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  <cs:bodyPr rot="-60000000" vert="horz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  <cs:bodyPr rot="0" vert="horz"/>
  </cs:title>
  <cs:trendline>
    <cs:lnRef idx="0"/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  <cs:bodyPr rot="-60000000" vert="horz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  <cs:bodyPr rot="-60000000" vert="horz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  <cs:bodyPr rot="-60000000" vert="horz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  <cs:bodyPr rot="0" vert="horz"/>
  </cs:title>
  <cs:trendline>
    <cs:lnRef idx="0"/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  <cs:bodyPr rot="-60000000" vert="horz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30060</xdr:colOff>
      <xdr:row>9</xdr:row>
      <xdr:rowOff>187377</xdr:rowOff>
    </xdr:from>
    <xdr:to>
      <xdr:col>27</xdr:col>
      <xdr:colOff>647361</xdr:colOff>
      <xdr:row>21</xdr:row>
      <xdr:rowOff>124917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710964</xdr:colOff>
      <xdr:row>2</xdr:row>
      <xdr:rowOff>142874</xdr:rowOff>
    </xdr:from>
    <xdr:to>
      <xdr:col>5</xdr:col>
      <xdr:colOff>84032</xdr:colOff>
      <xdr:row>18</xdr:row>
      <xdr:rowOff>150147</xdr:rowOff>
    </xdr:to>
    <xdr:graphicFrame macro="">
      <xdr:nvGraphicFramePr>
        <xdr:cNvPr id="2" name="图表 3">
          <a:extLst>
            <a:ext uri="{FF2B5EF4-FFF2-40B4-BE49-F238E27FC236}">
              <a16:creationId xmlns:a16="http://schemas.microsoft.com/office/drawing/2014/main" id="{9895FF9E-D0CE-7B43-B488-37D13267D7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114013</xdr:colOff>
      <xdr:row>2</xdr:row>
      <xdr:rowOff>135785</xdr:rowOff>
    </xdr:from>
    <xdr:to>
      <xdr:col>9</xdr:col>
      <xdr:colOff>338559</xdr:colOff>
      <xdr:row>18</xdr:row>
      <xdr:rowOff>143058</xdr:rowOff>
    </xdr:to>
    <xdr:graphicFrame macro="">
      <xdr:nvGraphicFramePr>
        <xdr:cNvPr id="3" name="图表 11">
          <a:extLst>
            <a:ext uri="{FF2B5EF4-FFF2-40B4-BE49-F238E27FC236}">
              <a16:creationId xmlns:a16="http://schemas.microsoft.com/office/drawing/2014/main" id="{4676DCB2-193F-E84A-91AF-39F97D1CA4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4</xdr:col>
      <xdr:colOff>85097</xdr:colOff>
      <xdr:row>4</xdr:row>
      <xdr:rowOff>36916</xdr:rowOff>
    </xdr:from>
    <xdr:ext cx="264496" cy="328295"/>
    <xdr:sp macro="" textlink="">
      <xdr:nvSpPr>
        <xdr:cNvPr id="4" name="TextBox 3"/>
        <xdr:cNvSpPr txBox="1"/>
      </xdr:nvSpPr>
      <xdr:spPr>
        <a:xfrm>
          <a:off x="2917197" y="1808566"/>
          <a:ext cx="264496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600" b="1">
              <a:latin typeface="Arial" panose="020B0604020202020204" pitchFamily="34" charset="0"/>
              <a:cs typeface="Arial" panose="020B0604020202020204" pitchFamily="34" charset="0"/>
            </a:rPr>
            <a:t>*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69850</xdr:colOff>
      <xdr:row>0</xdr:row>
      <xdr:rowOff>0</xdr:rowOff>
    </xdr:from>
    <xdr:to>
      <xdr:col>13</xdr:col>
      <xdr:colOff>107950</xdr:colOff>
      <xdr:row>12</xdr:row>
      <xdr:rowOff>23932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440403</xdr:colOff>
      <xdr:row>24</xdr:row>
      <xdr:rowOff>0</xdr:rowOff>
    </xdr:from>
    <xdr:to>
      <xdr:col>6</xdr:col>
      <xdr:colOff>614516</xdr:colOff>
      <xdr:row>25</xdr:row>
      <xdr:rowOff>81936</xdr:rowOff>
    </xdr:to>
    <xdr:sp macro="" textlink="">
      <xdr:nvSpPr>
        <xdr:cNvPr id="7" name="Rectangle 6"/>
        <xdr:cNvSpPr/>
      </xdr:nvSpPr>
      <xdr:spPr>
        <a:xfrm>
          <a:off x="1618226" y="4670323"/>
          <a:ext cx="2796048" cy="276532"/>
        </a:xfrm>
        <a:prstGeom prst="rect">
          <a:avLst/>
        </a:prstGeom>
        <a:solidFill>
          <a:sysClr val="window" lastClr="FFFFFF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163871</xdr:colOff>
      <xdr:row>12</xdr:row>
      <xdr:rowOff>51209</xdr:rowOff>
    </xdr:from>
    <xdr:to>
      <xdr:col>15</xdr:col>
      <xdr:colOff>583791</xdr:colOff>
      <xdr:row>26</xdr:row>
      <xdr:rowOff>170854</xdr:rowOff>
    </xdr:to>
    <xdr:grpSp>
      <xdr:nvGrpSpPr>
        <xdr:cNvPr id="8" name="Group 7"/>
        <xdr:cNvGrpSpPr/>
      </xdr:nvGrpSpPr>
      <xdr:grpSpPr>
        <a:xfrm>
          <a:off x="5274597" y="2386370"/>
          <a:ext cx="4690807" cy="2844000"/>
          <a:chOff x="18245386" y="3170494"/>
          <a:chExt cx="5975432" cy="2844000"/>
        </a:xfrm>
      </xdr:grpSpPr>
      <mc:AlternateContent xmlns:mc="http://schemas.openxmlformats.org/markup-compatibility/2006">
        <mc:Choice xmlns:cx="http://schemas.microsoft.com/office/drawing/2014/chartex" Requires="cx">
          <xdr:graphicFrame macro="">
            <xdr:nvGraphicFramePr>
              <xdr:cNvPr id="9" name="Chart 8"/>
              <xdr:cNvGraphicFramePr/>
            </xdr:nvGraphicFramePr>
            <xdr:xfrm>
              <a:off x="22782393" y="3187198"/>
              <a:ext cx="1438425" cy="2441361"/>
            </xdr:xfrm>
            <a:graphic>
              <a:graphicData uri="http://schemas.microsoft.com/office/drawing/2014/chartex">
                <c:chart xmlns:c="http://schemas.openxmlformats.org/drawingml/2006/chart" xmlns:r="http://schemas.openxmlformats.org/officeDocument/2006/relationships" r:id="rId1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n-US" sz="1100"/>
                  <a:t>This chart isn't available in your version of Excel.
Editing this shape or saving this workbook into a different file format will permanently break the chart.</a:t>
                </a:r>
              </a:p>
            </xdr:txBody>
          </xdr:sp>
        </mc:Fallback>
      </mc:AlternateContent>
      <mc:AlternateContent xmlns:mc="http://schemas.openxmlformats.org/markup-compatibility/2006">
        <mc:Choice xmlns:cx="http://schemas.microsoft.com/office/drawing/2014/chartex" Requires="cx">
          <xdr:graphicFrame macro="">
            <xdr:nvGraphicFramePr>
              <xdr:cNvPr id="10" name="Chart 9"/>
              <xdr:cNvGraphicFramePr/>
            </xdr:nvGraphicFramePr>
            <xdr:xfrm>
              <a:off x="21184227" y="3187945"/>
              <a:ext cx="2214642" cy="2440613"/>
            </xdr:xfrm>
            <a:graphic>
              <a:graphicData uri="http://schemas.microsoft.com/office/drawing/2014/chartex">
                <c:chart xmlns:c="http://schemas.openxmlformats.org/drawingml/2006/chart" xmlns:r="http://schemas.openxmlformats.org/officeDocument/2006/relationships" r:id="rId2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n-US" sz="1100"/>
                  <a:t>This chart isn't available in your version of Excel.
Editing this shape or saving this workbook into a different file format will permanently break the chart.</a:t>
                </a:r>
              </a:p>
            </xdr:txBody>
          </xdr:sp>
        </mc:Fallback>
      </mc:AlternateContent>
      <mc:AlternateContent xmlns:mc="http://schemas.openxmlformats.org/markup-compatibility/2006">
        <mc:Choice xmlns:cx="http://schemas.microsoft.com/office/drawing/2014/chartex" Requires="cx">
          <xdr:graphicFrame macro="">
            <xdr:nvGraphicFramePr>
              <xdr:cNvPr id="11" name="Chart 10"/>
              <xdr:cNvGraphicFramePr/>
            </xdr:nvGraphicFramePr>
            <xdr:xfrm>
              <a:off x="19584419" y="3182943"/>
              <a:ext cx="2170555" cy="2445616"/>
            </xdr:xfrm>
            <a:graphic>
              <a:graphicData uri="http://schemas.microsoft.com/office/drawing/2014/chartex">
                <c:chart xmlns:c="http://schemas.openxmlformats.org/drawingml/2006/chart" xmlns:r="http://schemas.openxmlformats.org/officeDocument/2006/relationships" r:id="rId3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n-US" sz="1100"/>
                  <a:t>This chart isn't available in your version of Excel.
Editing this shape or saving this workbook into a different file format will permanently break the chart.</a:t>
                </a:r>
              </a:p>
            </xdr:txBody>
          </xdr:sp>
        </mc:Fallback>
      </mc:AlternateContent>
      <mc:AlternateContent xmlns:mc="http://schemas.openxmlformats.org/markup-compatibility/2006">
        <mc:Choice xmlns:cx="http://schemas.microsoft.com/office/drawing/2014/chartex" Requires="cx">
          <xdr:graphicFrame macro="">
            <xdr:nvGraphicFramePr>
              <xdr:cNvPr id="12" name="Chart 11"/>
              <xdr:cNvGraphicFramePr/>
            </xdr:nvGraphicFramePr>
            <xdr:xfrm>
              <a:off x="18245386" y="3170494"/>
              <a:ext cx="2087487" cy="2844000"/>
            </xdr:xfrm>
            <a:graphic>
              <a:graphicData uri="http://schemas.microsoft.com/office/drawing/2014/chartex">
                <c:chart xmlns:c="http://schemas.openxmlformats.org/drawingml/2006/chart" xmlns:r="http://schemas.openxmlformats.org/officeDocument/2006/relationships" r:id="rId4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n-US" sz="1100"/>
                  <a:t>This chart isn't available in your version of Excel.
Editing this shape or saving this workbook into a different file format will permanently break the chart.</a:t>
                </a:r>
              </a:p>
            </xdr:txBody>
          </xdr:sp>
        </mc:Fallback>
      </mc:AlternateContent>
    </xdr:grpSp>
    <xdr:clientData/>
  </xdr:twoCellAnchor>
  <xdr:oneCellAnchor>
    <xdr:from>
      <xdr:col>9</xdr:col>
      <xdr:colOff>348226</xdr:colOff>
      <xdr:row>13</xdr:row>
      <xdr:rowOff>81936</xdr:rowOff>
    </xdr:from>
    <xdr:ext cx="325217" cy="264560"/>
    <xdr:sp macro="" textlink="">
      <xdr:nvSpPr>
        <xdr:cNvPr id="13" name="TextBox 12"/>
        <xdr:cNvSpPr txBox="1"/>
      </xdr:nvSpPr>
      <xdr:spPr>
        <a:xfrm>
          <a:off x="5653549" y="2611694"/>
          <a:ext cx="32521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**</a:t>
          </a:r>
        </a:p>
      </xdr:txBody>
    </xdr:sp>
    <xdr:clientData/>
  </xdr:oneCellAnchor>
  <xdr:oneCellAnchor>
    <xdr:from>
      <xdr:col>11</xdr:col>
      <xdr:colOff>102420</xdr:colOff>
      <xdr:row>13</xdr:row>
      <xdr:rowOff>92177</xdr:rowOff>
    </xdr:from>
    <xdr:ext cx="325217" cy="264560"/>
    <xdr:sp macro="" textlink="">
      <xdr:nvSpPr>
        <xdr:cNvPr id="14" name="TextBox 13"/>
        <xdr:cNvSpPr txBox="1"/>
      </xdr:nvSpPr>
      <xdr:spPr>
        <a:xfrm>
          <a:off x="6718710" y="2621935"/>
          <a:ext cx="32521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**</a:t>
          </a:r>
        </a:p>
      </xdr:txBody>
    </xdr:sp>
    <xdr:clientData/>
  </xdr:oneCellAnchor>
  <xdr:oneCellAnchor>
    <xdr:from>
      <xdr:col>13</xdr:col>
      <xdr:colOff>563308</xdr:colOff>
      <xdr:row>13</xdr:row>
      <xdr:rowOff>40967</xdr:rowOff>
    </xdr:from>
    <xdr:ext cx="313932" cy="264560"/>
    <xdr:sp macro="" textlink="">
      <xdr:nvSpPr>
        <xdr:cNvPr id="15" name="TextBox 14"/>
        <xdr:cNvSpPr txBox="1"/>
      </xdr:nvSpPr>
      <xdr:spPr>
        <a:xfrm>
          <a:off x="7978469" y="2570725"/>
          <a:ext cx="31393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ns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baroux/Desktop/Book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arta/4%20st%20plate%20ANALYSIS%20-%20%20Quantification%20Plate%20View%20Results%20X%20Celi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Yanru/clearing%20staging%20data%20dex%20protocol%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older%20versions%20and%20data%20files/H1.1-RFP_Eviction_5dpiDe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2">
          <cell r="W2" t="str">
            <v>Dex</v>
          </cell>
          <cell r="X2" t="str">
            <v>Mock</v>
          </cell>
          <cell r="Y2" t="str">
            <v>Dex</v>
          </cell>
          <cell r="Z2" t="str">
            <v>Mock</v>
          </cell>
          <cell r="AA2" t="str">
            <v>Dex</v>
          </cell>
          <cell r="AB2" t="str">
            <v>Mock</v>
          </cell>
          <cell r="AC2" t="str">
            <v>water</v>
          </cell>
        </row>
        <row r="3">
          <cell r="W3">
            <v>1</v>
          </cell>
          <cell r="X3">
            <v>1</v>
          </cell>
          <cell r="Y3">
            <v>1</v>
          </cell>
          <cell r="Z3">
            <v>1</v>
          </cell>
          <cell r="AA3">
            <v>1</v>
          </cell>
          <cell r="AB3">
            <v>1</v>
          </cell>
          <cell r="AC3">
            <v>1</v>
          </cell>
        </row>
        <row r="4">
          <cell r="W4">
            <v>1</v>
          </cell>
          <cell r="X4">
            <v>1</v>
          </cell>
          <cell r="Y4">
            <v>1</v>
          </cell>
          <cell r="Z4">
            <v>1</v>
          </cell>
          <cell r="AA4">
            <v>1</v>
          </cell>
          <cell r="AB4">
            <v>1</v>
          </cell>
          <cell r="AC4">
            <v>1</v>
          </cell>
        </row>
        <row r="5">
          <cell r="W5">
            <v>1</v>
          </cell>
          <cell r="X5">
            <v>1</v>
          </cell>
          <cell r="Y5">
            <v>1</v>
          </cell>
          <cell r="Z5">
            <v>1</v>
          </cell>
          <cell r="AA5">
            <v>1</v>
          </cell>
          <cell r="AB5">
            <v>1</v>
          </cell>
          <cell r="AC5">
            <v>0.98333333333333328</v>
          </cell>
        </row>
        <row r="6">
          <cell r="W6">
            <v>1</v>
          </cell>
          <cell r="X6">
            <v>1</v>
          </cell>
          <cell r="Y6">
            <v>1</v>
          </cell>
          <cell r="Z6">
            <v>1</v>
          </cell>
          <cell r="AA6">
            <v>1</v>
          </cell>
          <cell r="AB6">
            <v>1</v>
          </cell>
          <cell r="AC6">
            <v>0.98039215686274506</v>
          </cell>
        </row>
        <row r="7">
          <cell r="W7">
            <v>0.98245614035087714</v>
          </cell>
          <cell r="X7">
            <v>1</v>
          </cell>
          <cell r="Y7">
            <v>1</v>
          </cell>
          <cell r="Z7">
            <v>1</v>
          </cell>
          <cell r="AA7">
            <v>1</v>
          </cell>
          <cell r="AB7">
            <v>1</v>
          </cell>
          <cell r="AC7">
            <v>0.93220338983050843</v>
          </cell>
        </row>
        <row r="8">
          <cell r="W8">
            <v>0.9821428571428571</v>
          </cell>
          <cell r="X8">
            <v>1</v>
          </cell>
          <cell r="Y8">
            <v>1</v>
          </cell>
          <cell r="Z8">
            <v>1</v>
          </cell>
          <cell r="AA8">
            <v>1</v>
          </cell>
          <cell r="AB8">
            <v>1</v>
          </cell>
          <cell r="AC8">
            <v>0.92592592592592593</v>
          </cell>
        </row>
        <row r="9">
          <cell r="W9">
            <v>0.98181818181818181</v>
          </cell>
          <cell r="X9">
            <v>1</v>
          </cell>
          <cell r="Y9">
            <v>1</v>
          </cell>
          <cell r="Z9">
            <v>1</v>
          </cell>
          <cell r="AA9">
            <v>1</v>
          </cell>
          <cell r="AB9">
            <v>1</v>
          </cell>
          <cell r="AC9">
            <v>0.92307692307692313</v>
          </cell>
        </row>
        <row r="10">
          <cell r="W10">
            <v>0.95833333333333337</v>
          </cell>
          <cell r="X10">
            <v>1</v>
          </cell>
          <cell r="Y10">
            <v>0.98148148148148151</v>
          </cell>
          <cell r="Z10">
            <v>1</v>
          </cell>
          <cell r="AA10">
            <v>1</v>
          </cell>
          <cell r="AB10">
            <v>1</v>
          </cell>
          <cell r="AC10">
            <v>0.92307692307692313</v>
          </cell>
        </row>
        <row r="11">
          <cell r="W11">
            <v>0.95348837209302328</v>
          </cell>
          <cell r="X11">
            <v>1</v>
          </cell>
          <cell r="Y11">
            <v>0.98039215686274506</v>
          </cell>
          <cell r="Z11">
            <v>1</v>
          </cell>
          <cell r="AA11">
            <v>1</v>
          </cell>
          <cell r="AB11">
            <v>1</v>
          </cell>
          <cell r="AC11">
            <v>0.91836734693877553</v>
          </cell>
        </row>
        <row r="12">
          <cell r="W12">
            <v>0.95</v>
          </cell>
          <cell r="X12">
            <v>1</v>
          </cell>
          <cell r="Y12">
            <v>0.98039215686274506</v>
          </cell>
          <cell r="Z12">
            <v>1</v>
          </cell>
          <cell r="AA12">
            <v>1</v>
          </cell>
          <cell r="AB12">
            <v>1</v>
          </cell>
          <cell r="AC12">
            <v>0.90196078431372551</v>
          </cell>
        </row>
        <row r="13">
          <cell r="W13">
            <v>0.94444444444444442</v>
          </cell>
          <cell r="X13">
            <v>1</v>
          </cell>
          <cell r="Y13">
            <v>0.97959183673469385</v>
          </cell>
          <cell r="Z13">
            <v>1</v>
          </cell>
          <cell r="AA13">
            <v>1</v>
          </cell>
          <cell r="AB13">
            <v>0.98113207547169812</v>
          </cell>
          <cell r="AC13">
            <v>0.8833333333333333</v>
          </cell>
        </row>
        <row r="14">
          <cell r="W14">
            <v>0.93877551020408168</v>
          </cell>
          <cell r="X14">
            <v>1</v>
          </cell>
          <cell r="Y14">
            <v>0.97959183673469385</v>
          </cell>
          <cell r="Z14">
            <v>1</v>
          </cell>
          <cell r="AA14">
            <v>1</v>
          </cell>
          <cell r="AB14">
            <v>0.98113207547169812</v>
          </cell>
          <cell r="AC14">
            <v>0.87755102040816324</v>
          </cell>
        </row>
        <row r="15">
          <cell r="W15">
            <v>0.93617021276595747</v>
          </cell>
          <cell r="X15">
            <v>0.98360655737704916</v>
          </cell>
          <cell r="Y15">
            <v>0.96666666666666667</v>
          </cell>
          <cell r="Z15">
            <v>1</v>
          </cell>
          <cell r="AA15">
            <v>1</v>
          </cell>
          <cell r="AB15">
            <v>0.96875</v>
          </cell>
          <cell r="AC15">
            <v>0.86363636363636365</v>
          </cell>
        </row>
        <row r="16">
          <cell r="W16">
            <v>0.9285714285714286</v>
          </cell>
          <cell r="X16">
            <v>0.98333333333333328</v>
          </cell>
          <cell r="Y16">
            <v>0.96363636363636362</v>
          </cell>
          <cell r="Z16">
            <v>1</v>
          </cell>
          <cell r="AA16">
            <v>1</v>
          </cell>
          <cell r="AB16">
            <v>0.96078431372549022</v>
          </cell>
          <cell r="AC16">
            <v>0.86363636363636365</v>
          </cell>
        </row>
        <row r="17">
          <cell r="W17">
            <v>0.92307692307692313</v>
          </cell>
          <cell r="X17">
            <v>0.98305084745762716</v>
          </cell>
          <cell r="Y17">
            <v>0.96296296296296291</v>
          </cell>
          <cell r="Z17">
            <v>0.98275862068965514</v>
          </cell>
          <cell r="AA17">
            <v>0.98245614035087714</v>
          </cell>
          <cell r="AB17">
            <v>0.96078431372549022</v>
          </cell>
          <cell r="AC17">
            <v>0.8571428571428571</v>
          </cell>
        </row>
        <row r="18">
          <cell r="W18">
            <v>0.91111111111111109</v>
          </cell>
          <cell r="X18">
            <v>0.98113207547169812</v>
          </cell>
          <cell r="Y18">
            <v>0.96078431372549022</v>
          </cell>
          <cell r="Z18">
            <v>0.98245614035087714</v>
          </cell>
          <cell r="AA18">
            <v>0.97959183673469385</v>
          </cell>
          <cell r="AB18">
            <v>0.95833333333333337</v>
          </cell>
          <cell r="AC18">
            <v>0.84</v>
          </cell>
        </row>
        <row r="19">
          <cell r="W19">
            <v>0.90566037735849059</v>
          </cell>
          <cell r="X19">
            <v>0.97499999999999998</v>
          </cell>
          <cell r="Y19">
            <v>0.95918367346938771</v>
          </cell>
          <cell r="Z19">
            <v>0.98245614035087714</v>
          </cell>
          <cell r="AA19">
            <v>0.97872340425531912</v>
          </cell>
          <cell r="AB19">
            <v>0.9555555555555556</v>
          </cell>
          <cell r="AC19">
            <v>0.8392857142857143</v>
          </cell>
        </row>
        <row r="20">
          <cell r="W20">
            <v>0.84444444444444444</v>
          </cell>
          <cell r="X20">
            <v>0.96363636363636362</v>
          </cell>
          <cell r="Y20">
            <v>0.94545454545454544</v>
          </cell>
          <cell r="Z20">
            <v>0.98245614035087714</v>
          </cell>
          <cell r="AA20">
            <v>0.97619047619047616</v>
          </cell>
          <cell r="AB20">
            <v>0.94117647058823528</v>
          </cell>
          <cell r="AC20">
            <v>0.83720930232558144</v>
          </cell>
        </row>
        <row r="21">
          <cell r="W21">
            <v>0.83333333333333337</v>
          </cell>
          <cell r="X21">
            <v>0.96296296296296291</v>
          </cell>
          <cell r="Y21">
            <v>0.92307692307692313</v>
          </cell>
          <cell r="Z21">
            <v>0.9821428571428571</v>
          </cell>
          <cell r="AA21">
            <v>0.9642857142857143</v>
          </cell>
          <cell r="AB21">
            <v>0.93023255813953487</v>
          </cell>
          <cell r="AC21">
            <v>0.83673469387755106</v>
          </cell>
        </row>
        <row r="22">
          <cell r="W22">
            <v>0.82926829268292679</v>
          </cell>
          <cell r="X22">
            <v>0.96226415094339623</v>
          </cell>
          <cell r="Y22">
            <v>0.92063492063492058</v>
          </cell>
          <cell r="Z22">
            <v>0.9821428571428571</v>
          </cell>
          <cell r="AA22">
            <v>0.96363636363636362</v>
          </cell>
          <cell r="AB22">
            <v>0.90566037735849059</v>
          </cell>
          <cell r="AC22">
            <v>0.82352941176470584</v>
          </cell>
        </row>
        <row r="23">
          <cell r="W23">
            <v>0.82352941176470584</v>
          </cell>
          <cell r="X23">
            <v>0.95744680851063835</v>
          </cell>
          <cell r="Y23">
            <v>0.84210526315789469</v>
          </cell>
          <cell r="Z23">
            <v>0.98113207547169812</v>
          </cell>
          <cell r="AA23">
            <v>0.95833333333333337</v>
          </cell>
          <cell r="AB23">
            <v>0.9</v>
          </cell>
          <cell r="AC23">
            <v>0.8</v>
          </cell>
        </row>
        <row r="24">
          <cell r="W24">
            <v>0.8214285714285714</v>
          </cell>
          <cell r="X24">
            <v>0.94444444444444442</v>
          </cell>
          <cell r="Y24">
            <v>0.84</v>
          </cell>
          <cell r="Z24">
            <v>0.98039215686274506</v>
          </cell>
          <cell r="AA24">
            <v>0.95744680851063835</v>
          </cell>
          <cell r="AB24">
            <v>0.89655172413793105</v>
          </cell>
          <cell r="AC24">
            <v>0.79487179487179482</v>
          </cell>
        </row>
        <row r="25">
          <cell r="W25">
            <v>0.80487804878048785</v>
          </cell>
          <cell r="X25">
            <v>0.93478260869565222</v>
          </cell>
          <cell r="Y25">
            <v>0.83720930232558144</v>
          </cell>
          <cell r="Z25">
            <v>0.97058823529411764</v>
          </cell>
          <cell r="AA25">
            <v>0.91666666666666663</v>
          </cell>
          <cell r="AB25">
            <v>0.875</v>
          </cell>
          <cell r="AC25">
            <v>0.78846153846153844</v>
          </cell>
        </row>
        <row r="26">
          <cell r="W26">
            <v>0.8</v>
          </cell>
          <cell r="X26">
            <v>0.87179487179487181</v>
          </cell>
          <cell r="Y26">
            <v>0.83018867924528306</v>
          </cell>
          <cell r="Z26">
            <v>0.96610169491525422</v>
          </cell>
          <cell r="AA26">
            <v>0.90384615384615385</v>
          </cell>
          <cell r="AB26">
            <v>0.875</v>
          </cell>
          <cell r="AC26">
            <v>0.7857142857142857</v>
          </cell>
        </row>
        <row r="27">
          <cell r="W27">
            <v>0.8</v>
          </cell>
          <cell r="X27">
            <v>0.86363636363636365</v>
          </cell>
          <cell r="Y27">
            <v>0.82926829268292679</v>
          </cell>
          <cell r="Z27">
            <v>0.96491228070175439</v>
          </cell>
          <cell r="AA27">
            <v>0.88</v>
          </cell>
          <cell r="AB27">
            <v>0.8571428571428571</v>
          </cell>
          <cell r="AC27">
            <v>0.77551020408163263</v>
          </cell>
        </row>
        <row r="28">
          <cell r="W28">
            <v>0.79245283018867929</v>
          </cell>
          <cell r="X28">
            <v>0.85365853658536583</v>
          </cell>
          <cell r="Y28">
            <v>0.81632653061224492</v>
          </cell>
          <cell r="Z28">
            <v>0.96363636363636362</v>
          </cell>
          <cell r="AA28">
            <v>0.87096774193548387</v>
          </cell>
          <cell r="AB28">
            <v>0.8571428571428571</v>
          </cell>
          <cell r="AC28">
            <v>0.76923076923076927</v>
          </cell>
        </row>
        <row r="29">
          <cell r="W29">
            <v>0.7857142857142857</v>
          </cell>
          <cell r="X29">
            <v>0.76744186046511631</v>
          </cell>
          <cell r="Y29">
            <v>0.81481481481481477</v>
          </cell>
          <cell r="Z29">
            <v>0.96153846153846156</v>
          </cell>
          <cell r="AA29">
            <v>0.86956521739130432</v>
          </cell>
          <cell r="AB29">
            <v>0.85245901639344257</v>
          </cell>
          <cell r="AC29">
            <v>0.75471698113207553</v>
          </cell>
        </row>
        <row r="30">
          <cell r="W30">
            <v>0.7857142857142857</v>
          </cell>
          <cell r="X30">
            <v>0.75409836065573765</v>
          </cell>
          <cell r="Y30">
            <v>0.8</v>
          </cell>
          <cell r="Z30">
            <v>0.96</v>
          </cell>
          <cell r="AA30">
            <v>0.82</v>
          </cell>
          <cell r="AB30">
            <v>0.83720930232558144</v>
          </cell>
          <cell r="AC30">
            <v>0.72499999999999998</v>
          </cell>
        </row>
        <row r="31">
          <cell r="W31">
            <v>0.78082191780821919</v>
          </cell>
          <cell r="X31">
            <v>0.74</v>
          </cell>
          <cell r="Y31">
            <v>0.79245283018867929</v>
          </cell>
          <cell r="Z31">
            <v>0.95918367346938771</v>
          </cell>
          <cell r="AA31">
            <v>0.796875</v>
          </cell>
          <cell r="AB31">
            <v>0.78260869565217395</v>
          </cell>
          <cell r="AC31">
            <v>0.70454545454545459</v>
          </cell>
        </row>
        <row r="32">
          <cell r="W32">
            <v>0.77192982456140347</v>
          </cell>
          <cell r="X32">
            <v>0.73584905660377353</v>
          </cell>
          <cell r="Y32">
            <v>0.78846153846153844</v>
          </cell>
          <cell r="Z32">
            <v>0.93220338983050843</v>
          </cell>
          <cell r="AA32">
            <v>0.79166666666666663</v>
          </cell>
          <cell r="AB32">
            <v>0.76086956521739135</v>
          </cell>
          <cell r="AC32">
            <v>0.61363636363636365</v>
          </cell>
        </row>
        <row r="33">
          <cell r="W33">
            <v>0.76086956521739135</v>
          </cell>
          <cell r="X33">
            <v>0.66153846153846152</v>
          </cell>
          <cell r="Y33">
            <v>0.76315789473684215</v>
          </cell>
          <cell r="Z33">
            <v>0.93220338983050843</v>
          </cell>
          <cell r="AA33">
            <v>0.76744186046511631</v>
          </cell>
          <cell r="AB33">
            <v>0.75</v>
          </cell>
          <cell r="AC33">
            <v>0.55319148936170215</v>
          </cell>
        </row>
        <row r="34">
          <cell r="W34">
            <v>0.76</v>
          </cell>
          <cell r="X34">
            <v>0.60416666666666663</v>
          </cell>
          <cell r="Y34">
            <v>0.75806451612903225</v>
          </cell>
          <cell r="Z34">
            <v>0.91666666666666663</v>
          </cell>
          <cell r="AA34">
            <v>0.75510204081632648</v>
          </cell>
          <cell r="AB34">
            <v>0.7441860465116279</v>
          </cell>
          <cell r="AC34">
            <v>0.53488372093023251</v>
          </cell>
        </row>
        <row r="35">
          <cell r="W35">
            <v>0.75471698113207553</v>
          </cell>
          <cell r="X35">
            <v>0.58536585365853655</v>
          </cell>
          <cell r="Y35">
            <v>0.75555555555555554</v>
          </cell>
          <cell r="Z35">
            <v>0.9</v>
          </cell>
          <cell r="AA35">
            <v>0.72580645161290325</v>
          </cell>
          <cell r="AB35">
            <v>0.66666666666666663</v>
          </cell>
          <cell r="AC35">
            <v>0.51111111111111107</v>
          </cell>
        </row>
        <row r="36">
          <cell r="W36">
            <v>0.74468085106382975</v>
          </cell>
          <cell r="X36">
            <v>0.5</v>
          </cell>
          <cell r="Y36">
            <v>0.75</v>
          </cell>
          <cell r="Z36">
            <v>0.89795918367346939</v>
          </cell>
          <cell r="AA36">
            <v>0.71153846153846156</v>
          </cell>
          <cell r="AB36">
            <v>0.64102564102564108</v>
          </cell>
          <cell r="AC36">
            <v>0.48888888888888887</v>
          </cell>
        </row>
        <row r="37">
          <cell r="W37">
            <v>0.74468085106382975</v>
          </cell>
          <cell r="X37">
            <v>0.42857142857142855</v>
          </cell>
          <cell r="Y37">
            <v>0.7441860465116279</v>
          </cell>
          <cell r="Z37">
            <v>0.89583333333333337</v>
          </cell>
          <cell r="AA37">
            <v>0.70454545454545459</v>
          </cell>
          <cell r="AB37">
            <v>0.62264150943396224</v>
          </cell>
          <cell r="AC37">
            <v>0.47499999999999998</v>
          </cell>
        </row>
        <row r="38">
          <cell r="W38">
            <v>0.73333333333333328</v>
          </cell>
          <cell r="X38">
            <v>0.41818181818181815</v>
          </cell>
          <cell r="Y38">
            <v>0.71698113207547165</v>
          </cell>
          <cell r="Z38">
            <v>0.89090909090909087</v>
          </cell>
          <cell r="AA38">
            <v>0.66666666666666663</v>
          </cell>
          <cell r="AB38">
            <v>0.61818181818181817</v>
          </cell>
          <cell r="AC38">
            <v>0.46938775510204084</v>
          </cell>
        </row>
        <row r="39">
          <cell r="W39">
            <v>0.73333333333333328</v>
          </cell>
          <cell r="X39">
            <v>0.34375</v>
          </cell>
          <cell r="Y39">
            <v>0.61702127659574468</v>
          </cell>
          <cell r="Z39">
            <v>0.88709677419354838</v>
          </cell>
          <cell r="AA39">
            <v>0.66666666666666663</v>
          </cell>
          <cell r="AB39">
            <v>0.57446808510638303</v>
          </cell>
          <cell r="AC39">
            <v>0.44186046511627908</v>
          </cell>
        </row>
        <row r="40">
          <cell r="W40">
            <v>0.72727272727272729</v>
          </cell>
          <cell r="X40">
            <v>0.22</v>
          </cell>
          <cell r="Y40">
            <v>0.61363636363636365</v>
          </cell>
          <cell r="Z40">
            <v>0.87755102040816324</v>
          </cell>
          <cell r="AA40">
            <v>0.65957446808510634</v>
          </cell>
          <cell r="AB40">
            <v>0.48837209302325579</v>
          </cell>
          <cell r="AC40">
            <v>0.43181818181818182</v>
          </cell>
        </row>
        <row r="41">
          <cell r="W41">
            <v>0.6785714285714286</v>
          </cell>
          <cell r="X41">
            <v>0.15555555555555556</v>
          </cell>
          <cell r="Y41">
            <v>0.58181818181818179</v>
          </cell>
          <cell r="Z41">
            <v>0.87037037037037035</v>
          </cell>
          <cell r="AA41">
            <v>0.64516129032258063</v>
          </cell>
          <cell r="AB41">
            <v>0.41666666666666669</v>
          </cell>
          <cell r="AC41">
            <v>0.38775510204081631</v>
          </cell>
        </row>
        <row r="42">
          <cell r="W42">
            <v>0.66666666666666663</v>
          </cell>
          <cell r="X42">
            <v>3.3333333333333333E-2</v>
          </cell>
          <cell r="Y42">
            <v>0.58064516129032262</v>
          </cell>
          <cell r="Z42">
            <v>0.86538461538461542</v>
          </cell>
          <cell r="AA42">
            <v>0.64444444444444449</v>
          </cell>
          <cell r="AB42">
            <v>0.40740740740740738</v>
          </cell>
          <cell r="AC42">
            <v>0.38297872340425532</v>
          </cell>
        </row>
        <row r="43">
          <cell r="W43">
            <v>0.65789473684210531</v>
          </cell>
          <cell r="Y43">
            <v>0.47368421052631576</v>
          </cell>
          <cell r="Z43">
            <v>0.85185185185185186</v>
          </cell>
          <cell r="AA43">
            <v>0.60869565217391308</v>
          </cell>
          <cell r="AB43">
            <v>0.4</v>
          </cell>
          <cell r="AC43">
            <v>0.36</v>
          </cell>
        </row>
        <row r="44">
          <cell r="W44">
            <v>0.63043478260869568</v>
          </cell>
          <cell r="Y44">
            <v>0.44444444444444442</v>
          </cell>
          <cell r="Z44">
            <v>0.84905660377358494</v>
          </cell>
          <cell r="AA44">
            <v>0.60465116279069764</v>
          </cell>
          <cell r="AB44">
            <v>0.3888888888888889</v>
          </cell>
          <cell r="AC44">
            <v>0.33333333333333331</v>
          </cell>
        </row>
        <row r="45">
          <cell r="W45">
            <v>0.62222222222222223</v>
          </cell>
          <cell r="Y45">
            <v>0.41666666666666669</v>
          </cell>
          <cell r="Z45">
            <v>0.84</v>
          </cell>
          <cell r="AA45">
            <v>0.55000000000000004</v>
          </cell>
          <cell r="AB45">
            <v>0.32692307692307693</v>
          </cell>
          <cell r="AC45">
            <v>0.28205128205128205</v>
          </cell>
        </row>
        <row r="46">
          <cell r="W46">
            <v>0.61818181818181817</v>
          </cell>
          <cell r="Y46">
            <v>0.36363636363636365</v>
          </cell>
          <cell r="Z46">
            <v>0.82978723404255317</v>
          </cell>
          <cell r="AA46">
            <v>0.52380952380952384</v>
          </cell>
          <cell r="AB46">
            <v>0.30769230769230771</v>
          </cell>
          <cell r="AC46">
            <v>0.27272727272727271</v>
          </cell>
        </row>
        <row r="47">
          <cell r="W47">
            <v>0.61538461538461542</v>
          </cell>
          <cell r="Y47">
            <v>0.31111111111111112</v>
          </cell>
          <cell r="Z47">
            <v>0.81632653061224492</v>
          </cell>
          <cell r="AA47">
            <v>0.51219512195121952</v>
          </cell>
          <cell r="AB47">
            <v>0.28947368421052633</v>
          </cell>
          <cell r="AC47">
            <v>0.25</v>
          </cell>
        </row>
        <row r="48">
          <cell r="W48">
            <v>0.61111111111111116</v>
          </cell>
          <cell r="Y48">
            <v>0.26666666666666666</v>
          </cell>
          <cell r="Z48">
            <v>0.80434782608695654</v>
          </cell>
          <cell r="AA48">
            <v>0.48979591836734693</v>
          </cell>
          <cell r="AB48">
            <v>0.27777777777777779</v>
          </cell>
          <cell r="AC48">
            <v>0.19148936170212766</v>
          </cell>
        </row>
        <row r="49">
          <cell r="W49">
            <v>0.60606060606060608</v>
          </cell>
          <cell r="Y49">
            <v>0.26</v>
          </cell>
          <cell r="Z49">
            <v>0.79245283018867929</v>
          </cell>
          <cell r="AA49">
            <v>0.4375</v>
          </cell>
          <cell r="AB49">
            <v>0.22</v>
          </cell>
          <cell r="AC49">
            <v>0.15555555555555556</v>
          </cell>
        </row>
        <row r="50">
          <cell r="W50">
            <v>0.58823529411764708</v>
          </cell>
          <cell r="Y50">
            <v>0.25</v>
          </cell>
          <cell r="Z50">
            <v>0.7678571428571429</v>
          </cell>
          <cell r="AA50">
            <v>0.39393939393939392</v>
          </cell>
          <cell r="AB50">
            <v>0.19148936170212766</v>
          </cell>
          <cell r="AC50">
            <v>0.15217391304347827</v>
          </cell>
        </row>
        <row r="51">
          <cell r="W51">
            <v>0.55813953488372092</v>
          </cell>
          <cell r="Y51">
            <v>0.22413793103448276</v>
          </cell>
          <cell r="Z51">
            <v>0.7142857142857143</v>
          </cell>
          <cell r="AA51">
            <v>0.34615384615384615</v>
          </cell>
          <cell r="AB51">
            <v>0.17391304347826086</v>
          </cell>
          <cell r="AC51">
            <v>0.125</v>
          </cell>
        </row>
        <row r="52">
          <cell r="W52">
            <v>0.53191489361702127</v>
          </cell>
          <cell r="Y52">
            <v>0.13559322033898305</v>
          </cell>
          <cell r="Z52">
            <v>0.66666666666666663</v>
          </cell>
          <cell r="AA52">
            <v>0.2978723404255319</v>
          </cell>
          <cell r="AB52">
            <v>0.16666666666666666</v>
          </cell>
          <cell r="AC52">
            <v>0.10256410256410256</v>
          </cell>
        </row>
        <row r="53">
          <cell r="W53">
            <v>0.5</v>
          </cell>
          <cell r="Y53">
            <v>0.13333333333333333</v>
          </cell>
          <cell r="Z53">
            <v>0.65</v>
          </cell>
          <cell r="AA53">
            <v>0.27027027027027029</v>
          </cell>
          <cell r="AB53">
            <v>8.3333333333333329E-2</v>
          </cell>
          <cell r="AC53">
            <v>9.0909090909090912E-2</v>
          </cell>
        </row>
        <row r="54">
          <cell r="W54">
            <v>0.4375</v>
          </cell>
          <cell r="Y54">
            <v>0.12121212121212122</v>
          </cell>
          <cell r="Z54">
            <v>0.6097560975609756</v>
          </cell>
          <cell r="AA54">
            <v>0.25531914893617019</v>
          </cell>
          <cell r="AB54">
            <v>7.3170731707317069E-2</v>
          </cell>
          <cell r="AC54">
            <v>7.8431372549019607E-2</v>
          </cell>
        </row>
        <row r="55">
          <cell r="W55">
            <v>0.3902439024390244</v>
          </cell>
          <cell r="Y55">
            <v>0.11538461538461539</v>
          </cell>
          <cell r="Z55">
            <v>0.59259259259259256</v>
          </cell>
          <cell r="AA55">
            <v>0.25</v>
          </cell>
          <cell r="AB55">
            <v>6.25E-2</v>
          </cell>
          <cell r="AC55">
            <v>5.128205128205128E-2</v>
          </cell>
        </row>
        <row r="56">
          <cell r="W56">
            <v>0.36363636363636365</v>
          </cell>
          <cell r="Y56">
            <v>0.11363636363636363</v>
          </cell>
          <cell r="Z56">
            <v>0.56818181818181823</v>
          </cell>
          <cell r="AA56">
            <v>0.24074074074074073</v>
          </cell>
          <cell r="AB56">
            <v>3.125E-2</v>
          </cell>
          <cell r="AC56">
            <v>4.3478260869565216E-2</v>
          </cell>
        </row>
        <row r="57">
          <cell r="W57">
            <v>0.35483870967741937</v>
          </cell>
          <cell r="Y57">
            <v>0.10526315789473684</v>
          </cell>
          <cell r="Z57">
            <v>0.54545454545454541</v>
          </cell>
          <cell r="AA57">
            <v>0.20454545454545456</v>
          </cell>
          <cell r="AC57">
            <v>4.2553191489361701E-2</v>
          </cell>
        </row>
        <row r="58">
          <cell r="W58">
            <v>0.34883720930232559</v>
          </cell>
          <cell r="Y58">
            <v>0.1</v>
          </cell>
          <cell r="Z58">
            <v>0.45205479452054792</v>
          </cell>
          <cell r="AA58">
            <v>0.2</v>
          </cell>
          <cell r="AC58">
            <v>3.3333333333333333E-2</v>
          </cell>
        </row>
        <row r="59">
          <cell r="W59">
            <v>0.31914893617021278</v>
          </cell>
          <cell r="Y59">
            <v>8.1632653061224483E-2</v>
          </cell>
          <cell r="Z59">
            <v>0.40816326530612246</v>
          </cell>
          <cell r="AA59">
            <v>0.1951219512195122</v>
          </cell>
        </row>
        <row r="60">
          <cell r="W60">
            <v>0.30769230769230771</v>
          </cell>
          <cell r="Y60">
            <v>5.6603773584905662E-2</v>
          </cell>
          <cell r="Z60">
            <v>0.25925925925925924</v>
          </cell>
          <cell r="AA60">
            <v>0.18604651162790697</v>
          </cell>
        </row>
        <row r="61">
          <cell r="W61">
            <v>0.2857142857142857</v>
          </cell>
          <cell r="Y61">
            <v>4.1666666666666664E-2</v>
          </cell>
          <cell r="Z61">
            <v>0.25641025641025639</v>
          </cell>
          <cell r="AA61">
            <v>0.16216216216216217</v>
          </cell>
        </row>
        <row r="62">
          <cell r="W62">
            <v>0.27083333333333331</v>
          </cell>
          <cell r="Y62">
            <v>2.7777777777777776E-2</v>
          </cell>
          <cell r="Z62">
            <v>0.23404255319148937</v>
          </cell>
          <cell r="AA62">
            <v>0.15</v>
          </cell>
        </row>
        <row r="63">
          <cell r="W63">
            <v>0.23404255319148937</v>
          </cell>
          <cell r="Y63">
            <v>2.6315789473684209E-2</v>
          </cell>
          <cell r="Z63">
            <v>0.20588235294117646</v>
          </cell>
          <cell r="AA63">
            <v>0.13333333333333333</v>
          </cell>
        </row>
        <row r="64">
          <cell r="W64">
            <v>0.20930232558139536</v>
          </cell>
          <cell r="Z64">
            <v>0.2</v>
          </cell>
          <cell r="AA64">
            <v>0.13157894736842105</v>
          </cell>
        </row>
        <row r="65">
          <cell r="W65">
            <v>0.15555555555555556</v>
          </cell>
          <cell r="Z65">
            <v>0.15217391304347827</v>
          </cell>
          <cell r="AA65">
            <v>0.12820512820512819</v>
          </cell>
        </row>
        <row r="66">
          <cell r="W66">
            <v>0.12</v>
          </cell>
          <cell r="Z66">
            <v>8.8235294117647065E-2</v>
          </cell>
          <cell r="AA66">
            <v>0.10526315789473684</v>
          </cell>
        </row>
        <row r="67">
          <cell r="W67">
            <v>0.1</v>
          </cell>
          <cell r="Z67">
            <v>8.3333333333333329E-2</v>
          </cell>
          <cell r="AA67">
            <v>0.1</v>
          </cell>
        </row>
        <row r="68">
          <cell r="W68">
            <v>8.8235294117647065E-2</v>
          </cell>
          <cell r="AA68">
            <v>9.4339622641509441E-2</v>
          </cell>
        </row>
        <row r="69">
          <cell r="W69">
            <v>7.8947368421052627E-2</v>
          </cell>
          <cell r="AA69">
            <v>9.3023255813953487E-2</v>
          </cell>
        </row>
        <row r="70">
          <cell r="W70">
            <v>7.1428571428571425E-2</v>
          </cell>
          <cell r="AA70">
            <v>8.3333333333333329E-2</v>
          </cell>
        </row>
        <row r="71">
          <cell r="W71">
            <v>5.5555555555555552E-2</v>
          </cell>
          <cell r="AA71">
            <v>8.3333333333333329E-2</v>
          </cell>
        </row>
        <row r="72">
          <cell r="W72">
            <v>4.3478260869565216E-2</v>
          </cell>
          <cell r="AA72">
            <v>6.6666666666666666E-2</v>
          </cell>
        </row>
        <row r="73">
          <cell r="W73">
            <v>2.564102564102564E-2</v>
          </cell>
          <cell r="AA73">
            <v>6.6666666666666666E-2</v>
          </cell>
        </row>
        <row r="74">
          <cell r="AA74">
            <v>6.0606060606060608E-2</v>
          </cell>
        </row>
        <row r="75">
          <cell r="AA75">
            <v>3.7735849056603772E-2</v>
          </cell>
        </row>
        <row r="76">
          <cell r="AA76">
            <v>2.8571428571428571E-2</v>
          </cell>
        </row>
        <row r="77">
          <cell r="AA77">
            <v>2.6315789473684209E-2</v>
          </cell>
        </row>
        <row r="78">
          <cell r="AA78">
            <v>2.4390243902439025E-2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YBR"/>
      <sheetName val="SYBR-corrected Célia"/>
      <sheetName val="Run Information"/>
    </sheetNames>
    <sheetDataSet>
      <sheetData sheetId="0"/>
      <sheetData sheetId="1">
        <row r="12">
          <cell r="P12" t="str">
            <v>MET1</v>
          </cell>
          <cell r="Q12" t="str">
            <v>FIE</v>
          </cell>
        </row>
        <row r="14">
          <cell r="O14" t="str">
            <v>mock</v>
          </cell>
          <cell r="P14">
            <v>1</v>
          </cell>
          <cell r="Q14">
            <v>1</v>
          </cell>
        </row>
        <row r="15">
          <cell r="O15" t="str">
            <v>Dex</v>
          </cell>
          <cell r="P15">
            <v>0.35559435222929803</v>
          </cell>
          <cell r="Q15">
            <v>0.50123992787208493</v>
          </cell>
        </row>
        <row r="18">
          <cell r="P18">
            <v>4.1946087163076086E-3</v>
          </cell>
          <cell r="Q18">
            <v>1.8390608878752931E-2</v>
          </cell>
        </row>
        <row r="19">
          <cell r="P19">
            <v>5.1740232377677615E-2</v>
          </cell>
          <cell r="Q19">
            <v>3.4999989310839303E-3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dpi dicYL17_19"/>
      <sheetName val="Summary"/>
      <sheetName val="9dpi"/>
    </sheetNames>
    <sheetDataSet>
      <sheetData sheetId="0">
        <row r="38">
          <cell r="E38" t="str">
            <v>2-I</v>
          </cell>
          <cell r="F38" t="str">
            <v>2-II</v>
          </cell>
          <cell r="G38" t="str">
            <v>2-III</v>
          </cell>
        </row>
        <row r="39">
          <cell r="E39">
            <v>82.222222222222214</v>
          </cell>
          <cell r="F39">
            <v>13.333333333333334</v>
          </cell>
          <cell r="G39">
            <v>4.4444444444444446</v>
          </cell>
        </row>
        <row r="40">
          <cell r="E40">
            <v>84.684684684684683</v>
          </cell>
          <cell r="F40">
            <v>15.315315315315313</v>
          </cell>
          <cell r="G40">
            <v>0</v>
          </cell>
        </row>
        <row r="41">
          <cell r="E41">
            <v>93.506493506493499</v>
          </cell>
          <cell r="F41">
            <v>6.4935064935064926</v>
          </cell>
          <cell r="G41">
            <v>0</v>
          </cell>
        </row>
      </sheetData>
      <sheetData sheetId="1">
        <row r="28">
          <cell r="A28" t="str">
            <v>Dex</v>
          </cell>
        </row>
      </sheetData>
      <sheetData sheetId="2">
        <row r="41">
          <cell r="K41" t="str">
            <v>FG6/5</v>
          </cell>
          <cell r="L41" t="str">
            <v>Earlier stage</v>
          </cell>
        </row>
        <row r="42">
          <cell r="K42">
            <v>50</v>
          </cell>
          <cell r="L42">
            <v>1</v>
          </cell>
        </row>
        <row r="43">
          <cell r="K43">
            <v>70</v>
          </cell>
          <cell r="L43">
            <v>1</v>
          </cell>
        </row>
        <row r="44">
          <cell r="K44">
            <v>75</v>
          </cell>
          <cell r="L44">
            <v>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4">
          <cell r="F14" t="str">
            <v>absent</v>
          </cell>
          <cell r="G14" t="str">
            <v>residual</v>
          </cell>
          <cell r="H14" t="str">
            <v>present</v>
          </cell>
        </row>
        <row r="15">
          <cell r="B15" t="str">
            <v>#1</v>
          </cell>
          <cell r="F15">
            <v>25</v>
          </cell>
          <cell r="G15">
            <v>11</v>
          </cell>
          <cell r="H15">
            <v>2</v>
          </cell>
        </row>
        <row r="16">
          <cell r="B16" t="str">
            <v>#2</v>
          </cell>
          <cell r="F16">
            <v>18</v>
          </cell>
          <cell r="G16">
            <v>0</v>
          </cell>
          <cell r="H16">
            <v>3</v>
          </cell>
        </row>
        <row r="17">
          <cell r="B17" t="str">
            <v>#3</v>
          </cell>
          <cell r="F17">
            <v>9</v>
          </cell>
          <cell r="G17">
            <v>5</v>
          </cell>
          <cell r="H17">
            <v>6</v>
          </cell>
        </row>
        <row r="18">
          <cell r="B18" t="str">
            <v>C</v>
          </cell>
          <cell r="F18">
            <v>16</v>
          </cell>
          <cell r="G18">
            <v>5</v>
          </cell>
          <cell r="H1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9"/>
  <sheetViews>
    <sheetView topLeftCell="O1" zoomScale="61" workbookViewId="0">
      <selection activeCell="O1" sqref="O1:AH1"/>
    </sheetView>
  </sheetViews>
  <sheetFormatPr defaultRowHeight="15.5"/>
  <cols>
    <col min="1" max="14" width="0" hidden="1" customWidth="1"/>
    <col min="20" max="21" width="8.6640625" style="92"/>
    <col min="33" max="33" width="15.75" customWidth="1"/>
  </cols>
  <sheetData>
    <row r="1" spans="1:34" ht="26">
      <c r="O1" s="138" t="s">
        <v>87</v>
      </c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</row>
    <row r="2" spans="1:34" ht="16" thickBot="1">
      <c r="A2" s="139" t="s">
        <v>65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40"/>
      <c r="O2" s="42" t="s">
        <v>34</v>
      </c>
      <c r="P2" s="42" t="s">
        <v>66</v>
      </c>
      <c r="Q2" s="42" t="s">
        <v>4</v>
      </c>
      <c r="R2" s="42" t="s">
        <v>67</v>
      </c>
      <c r="S2" s="42" t="s">
        <v>84</v>
      </c>
      <c r="T2" s="90"/>
      <c r="U2" s="4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6" thickBot="1">
      <c r="A3" s="8"/>
      <c r="B3" s="8"/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22</v>
      </c>
      <c r="K3" s="9" t="s">
        <v>23</v>
      </c>
      <c r="L3" s="9" t="s">
        <v>24</v>
      </c>
      <c r="M3" s="9" t="s">
        <v>25</v>
      </c>
      <c r="N3" s="9" t="s">
        <v>26</v>
      </c>
      <c r="O3" s="86" t="s">
        <v>15</v>
      </c>
      <c r="P3" s="86" t="s">
        <v>35</v>
      </c>
      <c r="Q3" s="86" t="s">
        <v>13</v>
      </c>
      <c r="R3" s="87" t="s">
        <v>29</v>
      </c>
      <c r="S3" s="85">
        <f>E6</f>
        <v>25.695161286184199</v>
      </c>
      <c r="T3" s="58"/>
      <c r="U3" s="58"/>
      <c r="V3" s="49"/>
      <c r="W3" s="49"/>
      <c r="X3" s="141" t="s">
        <v>13</v>
      </c>
      <c r="Y3" s="142"/>
      <c r="Z3" s="142"/>
      <c r="AA3" s="142"/>
      <c r="AB3" s="143" t="s">
        <v>12</v>
      </c>
      <c r="AC3" s="144"/>
      <c r="AD3" s="144"/>
      <c r="AE3" s="145"/>
      <c r="AF3" s="146" t="s">
        <v>64</v>
      </c>
      <c r="AG3" s="147"/>
      <c r="AH3" s="73"/>
    </row>
    <row r="4" spans="1:34" ht="16" thickBot="1">
      <c r="A4" s="134" t="s">
        <v>27</v>
      </c>
      <c r="B4" s="10" t="s">
        <v>28</v>
      </c>
      <c r="C4" s="59" t="s">
        <v>29</v>
      </c>
      <c r="D4" s="59" t="s">
        <v>29</v>
      </c>
      <c r="E4" s="60" t="s">
        <v>29</v>
      </c>
      <c r="F4" s="60" t="s">
        <v>29</v>
      </c>
      <c r="G4" s="59" t="s">
        <v>29</v>
      </c>
      <c r="H4" s="59" t="s">
        <v>29</v>
      </c>
      <c r="I4" s="60" t="s">
        <v>30</v>
      </c>
      <c r="J4" s="60" t="s">
        <v>30</v>
      </c>
      <c r="K4" s="59" t="s">
        <v>30</v>
      </c>
      <c r="L4" s="59" t="s">
        <v>30</v>
      </c>
      <c r="M4" s="11"/>
      <c r="N4" s="12"/>
      <c r="O4" s="86" t="s">
        <v>16</v>
      </c>
      <c r="P4" s="86" t="s">
        <v>35</v>
      </c>
      <c r="Q4" s="86" t="s">
        <v>13</v>
      </c>
      <c r="R4" s="87" t="s">
        <v>29</v>
      </c>
      <c r="S4" s="85">
        <f>F6</f>
        <v>25.5431864883865</v>
      </c>
      <c r="T4" s="56"/>
      <c r="U4" s="56"/>
      <c r="V4" s="79" t="s">
        <v>34</v>
      </c>
      <c r="W4" s="80" t="s">
        <v>31</v>
      </c>
      <c r="X4" s="106" t="s">
        <v>62</v>
      </c>
      <c r="Y4" s="81" t="s">
        <v>61</v>
      </c>
      <c r="Z4" s="81" t="s">
        <v>63</v>
      </c>
      <c r="AA4" s="107" t="s">
        <v>8</v>
      </c>
      <c r="AB4" s="105" t="s">
        <v>62</v>
      </c>
      <c r="AC4" s="80" t="s">
        <v>49</v>
      </c>
      <c r="AD4" s="80" t="s">
        <v>63</v>
      </c>
      <c r="AE4" s="82" t="s">
        <v>8</v>
      </c>
      <c r="AF4" s="105" t="s">
        <v>32</v>
      </c>
      <c r="AG4" s="82" t="s">
        <v>33</v>
      </c>
      <c r="AH4" s="32"/>
    </row>
    <row r="5" spans="1:34">
      <c r="A5" s="135" t="s">
        <v>27</v>
      </c>
      <c r="B5" s="13" t="s">
        <v>34</v>
      </c>
      <c r="C5" s="61" t="s">
        <v>35</v>
      </c>
      <c r="D5" s="61" t="s">
        <v>35</v>
      </c>
      <c r="E5" s="62" t="s">
        <v>36</v>
      </c>
      <c r="F5" s="62" t="s">
        <v>36</v>
      </c>
      <c r="G5" s="61" t="s">
        <v>37</v>
      </c>
      <c r="H5" s="61" t="s">
        <v>37</v>
      </c>
      <c r="I5" s="62" t="s">
        <v>36</v>
      </c>
      <c r="J5" s="62" t="s">
        <v>36</v>
      </c>
      <c r="K5" s="61" t="s">
        <v>35</v>
      </c>
      <c r="L5" s="61" t="s">
        <v>35</v>
      </c>
      <c r="M5" s="14"/>
      <c r="N5" s="15"/>
      <c r="O5" s="86" t="s">
        <v>17</v>
      </c>
      <c r="P5" s="86" t="s">
        <v>35</v>
      </c>
      <c r="Q5" s="86" t="s">
        <v>13</v>
      </c>
      <c r="R5" s="88" t="s">
        <v>68</v>
      </c>
      <c r="S5" s="85">
        <f>I6</f>
        <v>24.0428413785366</v>
      </c>
      <c r="T5" s="56"/>
      <c r="U5" s="56"/>
      <c r="V5" s="68" t="s">
        <v>38</v>
      </c>
      <c r="W5" s="66" t="s">
        <v>29</v>
      </c>
      <c r="X5" s="108">
        <f>AVERAGE(S3:S4)</f>
        <v>25.619173887285349</v>
      </c>
      <c r="Y5" s="109">
        <f>STDEV(S3:S4)</f>
        <v>0.1074624100922074</v>
      </c>
      <c r="Z5" s="110">
        <f>ABS(X5-X6)</f>
        <v>0.65317091921135173</v>
      </c>
      <c r="AA5" s="111">
        <f>COUNT(S3:S4)</f>
        <v>2</v>
      </c>
      <c r="AB5" s="76">
        <f>AVERAGE(S9:S12)</f>
        <v>28.205783206495823</v>
      </c>
      <c r="AC5" s="17">
        <f>STDEV(S9:S12)</f>
        <v>1.4593737774984907</v>
      </c>
      <c r="AD5" s="17">
        <f>AB5-AB6</f>
        <v>2.1448666035291453</v>
      </c>
      <c r="AE5" s="111">
        <f>COUNT(S9:S12)</f>
        <v>4</v>
      </c>
      <c r="AF5" s="78">
        <f>Z5-AD5</f>
        <v>-1.4916956843177935</v>
      </c>
      <c r="AG5" s="19">
        <f>2^-(AF5)</f>
        <v>2.8121931457313183</v>
      </c>
      <c r="AH5" s="20"/>
    </row>
    <row r="6" spans="1:34">
      <c r="A6" s="136" t="s">
        <v>27</v>
      </c>
      <c r="B6" s="21" t="s">
        <v>39</v>
      </c>
      <c r="C6" s="63">
        <v>26.875837142998499</v>
      </c>
      <c r="D6" s="63">
        <v>27.01</v>
      </c>
      <c r="E6" s="64">
        <v>25.695161286184199</v>
      </c>
      <c r="F6" s="64">
        <v>25.5431864883865</v>
      </c>
      <c r="G6" s="63">
        <v>29.491089832838</v>
      </c>
      <c r="H6" s="63">
        <v>29.4462058501468</v>
      </c>
      <c r="I6" s="64">
        <v>24.0428413785366</v>
      </c>
      <c r="J6" s="64">
        <v>24.117459092462401</v>
      </c>
      <c r="K6" s="63">
        <v>24.7504096251579</v>
      </c>
      <c r="L6" s="63">
        <v>24.85</v>
      </c>
      <c r="M6" s="22"/>
      <c r="N6" s="23"/>
      <c r="O6" s="86" t="s">
        <v>18</v>
      </c>
      <c r="P6" s="86" t="s">
        <v>35</v>
      </c>
      <c r="Q6" s="86" t="s">
        <v>13</v>
      </c>
      <c r="R6" s="88" t="s">
        <v>68</v>
      </c>
      <c r="S6" s="89">
        <f>J6</f>
        <v>24.117459092462401</v>
      </c>
      <c r="T6" s="57"/>
      <c r="U6" s="57"/>
      <c r="V6" s="68" t="s">
        <v>38</v>
      </c>
      <c r="W6" s="67" t="s">
        <v>60</v>
      </c>
      <c r="X6" s="75">
        <f>AVERAGE(S5:S8)</f>
        <v>26.272344806496701</v>
      </c>
      <c r="Y6" s="69">
        <f>STDEV(S5:S8)</f>
        <v>2.6288583201258033</v>
      </c>
      <c r="Z6" s="70"/>
      <c r="AA6" s="112">
        <f>COUNT(S5:S8)</f>
        <v>4</v>
      </c>
      <c r="AB6" s="78">
        <f>AVERAGE(S13:S16)</f>
        <v>26.060916602966678</v>
      </c>
      <c r="AC6" s="17">
        <f>STDEV(S13:S16)</f>
        <v>1.4739422758760481</v>
      </c>
      <c r="AD6" s="93"/>
      <c r="AE6" s="112">
        <f>COUNT(S13:S16)</f>
        <v>4</v>
      </c>
      <c r="AF6" s="93"/>
      <c r="AG6" s="94"/>
      <c r="AH6" s="32"/>
    </row>
    <row r="7" spans="1:34">
      <c r="A7" s="135" t="s">
        <v>27</v>
      </c>
      <c r="B7" s="13"/>
      <c r="C7" s="65"/>
      <c r="D7" s="65"/>
      <c r="E7" s="65"/>
      <c r="F7" s="65"/>
      <c r="G7" s="65"/>
      <c r="H7" s="65"/>
      <c r="I7" s="65"/>
      <c r="J7" s="65"/>
      <c r="K7" s="65"/>
      <c r="L7" s="65"/>
      <c r="M7" s="27"/>
      <c r="N7" s="28"/>
      <c r="O7" s="86" t="s">
        <v>19</v>
      </c>
      <c r="P7" s="86" t="s">
        <v>35</v>
      </c>
      <c r="Q7" s="85" t="s">
        <v>13</v>
      </c>
      <c r="R7" s="88" t="s">
        <v>68</v>
      </c>
      <c r="S7" s="89">
        <f>I10</f>
        <v>29.332593566997598</v>
      </c>
      <c r="T7" s="57"/>
      <c r="U7" s="57"/>
      <c r="V7" s="30" t="s">
        <v>40</v>
      </c>
      <c r="W7" s="67" t="s">
        <v>41</v>
      </c>
      <c r="X7" s="74">
        <f>AVERAGE(S17:S20)</f>
        <v>28.071932387508976</v>
      </c>
      <c r="Y7" s="71">
        <f>STDEV(S17:S20)</f>
        <v>0.51625992900947448</v>
      </c>
      <c r="Z7" s="72">
        <f>X7-X8</f>
        <v>1.8483084090180277</v>
      </c>
      <c r="AA7" s="112">
        <f>COUNT(S17:S20)</f>
        <v>4</v>
      </c>
      <c r="AB7" s="77">
        <f>AVERAGE(S23:S25)</f>
        <v>29.194518631594168</v>
      </c>
      <c r="AC7" s="25">
        <f>STDEV(S23:S25)</f>
        <v>0.10218078400408948</v>
      </c>
      <c r="AD7" s="25">
        <f>AB7-AB8</f>
        <v>2.8447351621732189</v>
      </c>
      <c r="AE7" s="112">
        <f>COUNT(S23:S25)</f>
        <v>3</v>
      </c>
      <c r="AF7" s="77">
        <f>Z7-AD7</f>
        <v>-0.99642675315519114</v>
      </c>
      <c r="AG7" s="26">
        <f>2^-(AF7)</f>
        <v>1.9950525574554683</v>
      </c>
      <c r="AH7" s="20"/>
    </row>
    <row r="8" spans="1:34" ht="16" thickBot="1">
      <c r="A8" s="134" t="s">
        <v>42</v>
      </c>
      <c r="B8" s="10" t="s">
        <v>28</v>
      </c>
      <c r="C8" s="60" t="s">
        <v>41</v>
      </c>
      <c r="D8" s="60" t="s">
        <v>41</v>
      </c>
      <c r="E8" s="59"/>
      <c r="F8" s="59"/>
      <c r="G8" s="59"/>
      <c r="H8" s="59"/>
      <c r="I8" s="60" t="s">
        <v>30</v>
      </c>
      <c r="J8" s="60" t="s">
        <v>30</v>
      </c>
      <c r="K8" s="59" t="s">
        <v>30</v>
      </c>
      <c r="L8" s="59" t="s">
        <v>30</v>
      </c>
      <c r="M8" s="11"/>
      <c r="N8" s="12"/>
      <c r="O8" s="86" t="s">
        <v>20</v>
      </c>
      <c r="P8" s="86" t="s">
        <v>35</v>
      </c>
      <c r="Q8" s="85" t="s">
        <v>13</v>
      </c>
      <c r="R8" s="88" t="s">
        <v>68</v>
      </c>
      <c r="S8" s="89">
        <f>J10</f>
        <v>27.596485187990201</v>
      </c>
      <c r="T8" s="56"/>
      <c r="U8" s="56"/>
      <c r="V8" s="95" t="s">
        <v>40</v>
      </c>
      <c r="W8" s="96" t="s">
        <v>60</v>
      </c>
      <c r="X8" s="97">
        <f>AVERAGE(S21:S22)</f>
        <v>26.223623978490949</v>
      </c>
      <c r="Y8" s="98">
        <f>STDEV(S21:S22)</f>
        <v>0.73152477536131255</v>
      </c>
      <c r="Z8" s="99"/>
      <c r="AA8" s="113">
        <f>COUNT(S21:S22)</f>
        <v>2</v>
      </c>
      <c r="AB8" s="100">
        <f>AVERAGE(S26:S27)</f>
        <v>26.349783469420949</v>
      </c>
      <c r="AC8" s="101">
        <f>STDEV(S26:S27)</f>
        <v>0.74841689579488768</v>
      </c>
      <c r="AD8" s="102"/>
      <c r="AE8" s="113">
        <f>COUNT(S26:S27)</f>
        <v>2</v>
      </c>
      <c r="AF8" s="103"/>
      <c r="AG8" s="104"/>
      <c r="AH8" s="32"/>
    </row>
    <row r="9" spans="1:34">
      <c r="A9" s="135" t="s">
        <v>42</v>
      </c>
      <c r="B9" s="13" t="s">
        <v>34</v>
      </c>
      <c r="C9" s="62" t="s">
        <v>13</v>
      </c>
      <c r="D9" s="62" t="s">
        <v>13</v>
      </c>
      <c r="E9" s="61"/>
      <c r="F9" s="61"/>
      <c r="G9" s="61"/>
      <c r="H9" s="61"/>
      <c r="I9" s="62" t="s">
        <v>13</v>
      </c>
      <c r="J9" s="62" t="s">
        <v>13</v>
      </c>
      <c r="K9" s="61" t="s">
        <v>43</v>
      </c>
      <c r="L9" s="61" t="s">
        <v>43</v>
      </c>
      <c r="M9" s="14"/>
      <c r="N9" s="15"/>
      <c r="O9" s="86" t="s">
        <v>21</v>
      </c>
      <c r="P9" s="86" t="s">
        <v>35</v>
      </c>
      <c r="Q9" s="86" t="s">
        <v>12</v>
      </c>
      <c r="R9" s="87" t="s">
        <v>29</v>
      </c>
      <c r="S9" s="85">
        <f>C6</f>
        <v>26.875837142998499</v>
      </c>
      <c r="T9" s="56"/>
      <c r="U9" s="56"/>
      <c r="V9" s="93"/>
      <c r="W9" s="93"/>
      <c r="X9" s="93"/>
      <c r="Y9" s="93"/>
      <c r="Z9" s="93"/>
      <c r="AA9" s="93"/>
      <c r="AB9" s="93"/>
      <c r="AC9" s="93"/>
      <c r="AD9" s="25"/>
      <c r="AE9" s="18"/>
      <c r="AF9" s="25"/>
      <c r="AG9" s="25"/>
      <c r="AH9" s="20"/>
    </row>
    <row r="10" spans="1:34">
      <c r="A10" s="136" t="s">
        <v>42</v>
      </c>
      <c r="B10" s="21" t="s">
        <v>39</v>
      </c>
      <c r="C10" s="64">
        <v>27.648607710393001</v>
      </c>
      <c r="D10" s="64">
        <v>27.730665932666401</v>
      </c>
      <c r="E10" s="63"/>
      <c r="F10" s="63"/>
      <c r="G10" s="63"/>
      <c r="H10" s="63"/>
      <c r="I10" s="64">
        <v>29.332593566997598</v>
      </c>
      <c r="J10" s="64">
        <v>27.596485187990201</v>
      </c>
      <c r="K10" s="63">
        <v>27.043256786708799</v>
      </c>
      <c r="L10" s="63">
        <v>27.6</v>
      </c>
      <c r="M10" s="22"/>
      <c r="N10" s="23"/>
      <c r="O10" s="86" t="s">
        <v>22</v>
      </c>
      <c r="P10" s="86" t="s">
        <v>35</v>
      </c>
      <c r="Q10" s="86" t="s">
        <v>12</v>
      </c>
      <c r="R10" s="87" t="s">
        <v>29</v>
      </c>
      <c r="S10" s="85">
        <f>D6</f>
        <v>27.01</v>
      </c>
      <c r="T10" s="57"/>
      <c r="U10" s="57"/>
      <c r="V10" s="31"/>
      <c r="W10" s="31"/>
      <c r="X10" s="16"/>
      <c r="Y10" s="29"/>
      <c r="Z10" s="29"/>
      <c r="AA10" s="29"/>
      <c r="AB10" s="16"/>
      <c r="AC10" s="29"/>
      <c r="AD10" s="29"/>
      <c r="AE10" s="29"/>
      <c r="AF10" s="29"/>
      <c r="AG10" s="29"/>
      <c r="AH10" s="32"/>
    </row>
    <row r="11" spans="1:34">
      <c r="A11" s="135" t="s">
        <v>42</v>
      </c>
      <c r="B11" s="13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27"/>
      <c r="N11" s="27"/>
      <c r="O11" s="86" t="s">
        <v>23</v>
      </c>
      <c r="P11" s="86" t="s">
        <v>35</v>
      </c>
      <c r="Q11" s="86" t="s">
        <v>12</v>
      </c>
      <c r="R11" s="87" t="s">
        <v>29</v>
      </c>
      <c r="S11" s="85">
        <f>G6</f>
        <v>29.491089832838</v>
      </c>
      <c r="T11" s="57"/>
      <c r="U11" s="57"/>
      <c r="V11" s="115" t="s">
        <v>46</v>
      </c>
      <c r="W11" s="116"/>
      <c r="X11" s="117"/>
      <c r="Y11" s="31"/>
      <c r="Z11" s="31"/>
      <c r="AA11" s="31"/>
      <c r="AB11" s="31"/>
      <c r="AC11" s="118" t="s">
        <v>51</v>
      </c>
      <c r="AD11" s="119"/>
      <c r="AE11" s="120"/>
      <c r="AF11" s="120"/>
      <c r="AG11" s="120"/>
      <c r="AH11" s="120"/>
    </row>
    <row r="12" spans="1:34">
      <c r="A12" s="134" t="s">
        <v>44</v>
      </c>
      <c r="B12" s="10" t="s">
        <v>28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11"/>
      <c r="N12" s="12"/>
      <c r="O12" s="86" t="s">
        <v>24</v>
      </c>
      <c r="P12" s="86" t="s">
        <v>35</v>
      </c>
      <c r="Q12" s="86" t="s">
        <v>12</v>
      </c>
      <c r="R12" s="87" t="s">
        <v>29</v>
      </c>
      <c r="S12" s="85">
        <f>H6</f>
        <v>29.4462058501468</v>
      </c>
      <c r="T12" s="56"/>
      <c r="U12" s="56"/>
      <c r="V12" s="91" t="s">
        <v>47</v>
      </c>
      <c r="W12" s="34" t="s">
        <v>29</v>
      </c>
      <c r="X12" s="34" t="s">
        <v>41</v>
      </c>
      <c r="Y12" s="31"/>
      <c r="Z12" s="31"/>
      <c r="AA12" s="31"/>
      <c r="AB12" s="31"/>
      <c r="AC12" s="43" t="s">
        <v>29</v>
      </c>
      <c r="AD12" s="44" t="s">
        <v>52</v>
      </c>
      <c r="AE12" s="45" t="s">
        <v>53</v>
      </c>
      <c r="AF12" s="29" t="s">
        <v>54</v>
      </c>
      <c r="AG12" s="29" t="s">
        <v>55</v>
      </c>
      <c r="AH12" s="46" t="s">
        <v>56</v>
      </c>
    </row>
    <row r="13" spans="1:34">
      <c r="A13" s="135" t="s">
        <v>44</v>
      </c>
      <c r="B13" s="13" t="s">
        <v>34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14"/>
      <c r="N13" s="15"/>
      <c r="O13" s="86" t="s">
        <v>25</v>
      </c>
      <c r="P13" s="86" t="s">
        <v>35</v>
      </c>
      <c r="Q13" s="86" t="s">
        <v>12</v>
      </c>
      <c r="R13" s="88" t="s">
        <v>68</v>
      </c>
      <c r="S13" s="85">
        <f>K6</f>
        <v>24.7504096251579</v>
      </c>
      <c r="T13" s="56"/>
      <c r="U13" s="56"/>
      <c r="V13" s="34"/>
      <c r="W13" s="34" t="s">
        <v>29</v>
      </c>
      <c r="X13" s="34" t="s">
        <v>41</v>
      </c>
      <c r="Y13" s="29"/>
      <c r="Z13" s="29"/>
      <c r="AA13" s="29"/>
      <c r="AB13" s="31"/>
      <c r="AC13" s="47"/>
      <c r="AD13" s="47" t="s">
        <v>29</v>
      </c>
      <c r="AE13" s="48"/>
      <c r="AF13" s="49"/>
      <c r="AG13" s="29"/>
      <c r="AH13" s="50"/>
    </row>
    <row r="14" spans="1:34">
      <c r="A14" s="136" t="s">
        <v>44</v>
      </c>
      <c r="B14" s="21" t="s">
        <v>39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22"/>
      <c r="N14" s="23"/>
      <c r="O14" s="86" t="s">
        <v>26</v>
      </c>
      <c r="P14" s="86" t="s">
        <v>35</v>
      </c>
      <c r="Q14" s="86" t="s">
        <v>12</v>
      </c>
      <c r="R14" s="88" t="s">
        <v>68</v>
      </c>
      <c r="S14" s="89">
        <f>L6</f>
        <v>24.85</v>
      </c>
      <c r="T14" s="57"/>
      <c r="U14" s="57"/>
      <c r="V14" s="29" t="s">
        <v>45</v>
      </c>
      <c r="W14" s="29">
        <v>1</v>
      </c>
      <c r="X14" s="29">
        <v>1</v>
      </c>
      <c r="Y14" s="29"/>
      <c r="Z14" s="29"/>
      <c r="AA14" s="29"/>
      <c r="AB14" s="31"/>
      <c r="AC14" s="47" t="s">
        <v>45</v>
      </c>
      <c r="AD14" s="51">
        <f>Z5</f>
        <v>0.65317091921135173</v>
      </c>
      <c r="AE14" s="52">
        <f>ROUNDUP(W18,3)</f>
        <v>5.0000000000000001E-3</v>
      </c>
      <c r="AF14" s="49">
        <v>1</v>
      </c>
      <c r="AG14" s="49">
        <f>W14</f>
        <v>1</v>
      </c>
      <c r="AH14" s="50" t="s">
        <v>57</v>
      </c>
    </row>
    <row r="15" spans="1:34">
      <c r="A15" s="135" t="s">
        <v>44</v>
      </c>
      <c r="B15" s="13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27"/>
      <c r="N15" s="28"/>
      <c r="O15" s="86" t="s">
        <v>69</v>
      </c>
      <c r="P15" s="86" t="s">
        <v>35</v>
      </c>
      <c r="Q15" s="86" t="s">
        <v>12</v>
      </c>
      <c r="R15" s="88" t="s">
        <v>68</v>
      </c>
      <c r="S15" s="89">
        <f>K10</f>
        <v>27.043256786708799</v>
      </c>
      <c r="T15" s="57"/>
      <c r="U15" s="57"/>
      <c r="V15" s="29" t="s">
        <v>12</v>
      </c>
      <c r="W15" s="35">
        <f>1/AG5</f>
        <v>0.35559435222929803</v>
      </c>
      <c r="X15" s="35">
        <f>1/AG7</f>
        <v>0.50123992787208616</v>
      </c>
      <c r="Y15" s="29"/>
      <c r="Z15" s="29"/>
      <c r="AA15" s="29"/>
      <c r="AB15" s="31"/>
      <c r="AC15" s="47" t="s">
        <v>12</v>
      </c>
      <c r="AD15" s="53">
        <f>AD5</f>
        <v>2.1448666035291453</v>
      </c>
      <c r="AE15" s="52">
        <f>ROUNDUP(W19,3)</f>
        <v>5.1999999999999998E-2</v>
      </c>
      <c r="AF15" s="24">
        <f>AG5</f>
        <v>2.8121931457313183</v>
      </c>
      <c r="AG15" s="54">
        <f>W15</f>
        <v>0.35559435222929803</v>
      </c>
      <c r="AH15" s="50" t="s">
        <v>58</v>
      </c>
    </row>
    <row r="16" spans="1:34">
      <c r="A16" s="134" t="s">
        <v>48</v>
      </c>
      <c r="B16" s="10" t="s">
        <v>28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11"/>
      <c r="N16" s="12"/>
      <c r="O16" s="86" t="s">
        <v>70</v>
      </c>
      <c r="P16" s="86" t="s">
        <v>35</v>
      </c>
      <c r="Q16" s="86" t="s">
        <v>12</v>
      </c>
      <c r="R16" s="88" t="s">
        <v>68</v>
      </c>
      <c r="S16" s="89">
        <f>L10</f>
        <v>27.6</v>
      </c>
      <c r="T16" s="56"/>
      <c r="U16" s="56"/>
      <c r="V16" s="37" t="s">
        <v>49</v>
      </c>
      <c r="W16" s="29"/>
      <c r="X16" s="29"/>
      <c r="Y16" s="29"/>
      <c r="Z16" s="29"/>
      <c r="AA16" s="29"/>
      <c r="AB16" s="31"/>
      <c r="AC16" s="43" t="s">
        <v>41</v>
      </c>
      <c r="AD16" s="48"/>
      <c r="AE16" s="55"/>
      <c r="AF16" s="49"/>
      <c r="AG16" s="49"/>
      <c r="AH16" s="50"/>
    </row>
    <row r="17" spans="1:34">
      <c r="A17" s="135" t="s">
        <v>48</v>
      </c>
      <c r="B17" s="13" t="s">
        <v>34</v>
      </c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14"/>
      <c r="N17" s="15"/>
      <c r="O17" s="86" t="s">
        <v>71</v>
      </c>
      <c r="P17" s="86" t="s">
        <v>81</v>
      </c>
      <c r="Q17" s="86" t="s">
        <v>13</v>
      </c>
      <c r="R17" s="87" t="s">
        <v>82</v>
      </c>
      <c r="S17" s="89">
        <f>C10</f>
        <v>27.648607710393001</v>
      </c>
      <c r="T17" s="56"/>
      <c r="U17" s="56"/>
      <c r="V17" s="29"/>
      <c r="W17" s="29" t="s">
        <v>49</v>
      </c>
      <c r="X17" s="29"/>
      <c r="Y17" s="29"/>
      <c r="Z17" s="29"/>
      <c r="AA17" s="29"/>
      <c r="AB17" s="31"/>
      <c r="AC17" s="47" t="s">
        <v>45</v>
      </c>
      <c r="AD17" s="51">
        <f>Z7</f>
        <v>1.8483084090180277</v>
      </c>
      <c r="AE17" s="52">
        <f>ROUNDUP(X18,3)</f>
        <v>1.9E-2</v>
      </c>
      <c r="AF17" s="49">
        <v>1</v>
      </c>
      <c r="AG17" s="49">
        <f>X14</f>
        <v>1</v>
      </c>
      <c r="AH17" s="50" t="s">
        <v>58</v>
      </c>
    </row>
    <row r="18" spans="1:34">
      <c r="A18" s="136" t="s">
        <v>48</v>
      </c>
      <c r="B18" s="21" t="s">
        <v>39</v>
      </c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22"/>
      <c r="N18" s="23"/>
      <c r="O18" s="86" t="s">
        <v>72</v>
      </c>
      <c r="P18" s="86" t="s">
        <v>81</v>
      </c>
      <c r="Q18" s="86" t="s">
        <v>13</v>
      </c>
      <c r="R18" s="87" t="s">
        <v>82</v>
      </c>
      <c r="S18" s="89">
        <f>D10</f>
        <v>27.730665932666401</v>
      </c>
      <c r="T18" s="57"/>
      <c r="U18" s="57"/>
      <c r="V18" s="29" t="s">
        <v>45</v>
      </c>
      <c r="W18" s="38">
        <f>Y5/X5</f>
        <v>4.1946087163076086E-3</v>
      </c>
      <c r="X18" s="38">
        <f>Y7/X7</f>
        <v>1.8390608878752927E-2</v>
      </c>
      <c r="Y18" s="29"/>
      <c r="Z18" s="29"/>
      <c r="AA18" s="29"/>
      <c r="AB18" s="31"/>
      <c r="AC18" s="47" t="s">
        <v>12</v>
      </c>
      <c r="AD18" s="53">
        <f>AD7</f>
        <v>2.8447351621732189</v>
      </c>
      <c r="AE18" s="52">
        <f>ROUNDUP(X19,3)</f>
        <v>4.0000000000000001E-3</v>
      </c>
      <c r="AF18" s="24">
        <f>AG7</f>
        <v>1.9950525574554683</v>
      </c>
      <c r="AG18" s="54">
        <f>X15</f>
        <v>0.50123992787208616</v>
      </c>
      <c r="AH18" s="50" t="s">
        <v>59</v>
      </c>
    </row>
    <row r="19" spans="1:34">
      <c r="A19" s="135" t="s">
        <v>48</v>
      </c>
      <c r="B19" s="13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27"/>
      <c r="N19" s="28"/>
      <c r="O19" s="86" t="s">
        <v>73</v>
      </c>
      <c r="P19" s="86" t="s">
        <v>81</v>
      </c>
      <c r="Q19" s="86" t="s">
        <v>13</v>
      </c>
      <c r="R19" s="87" t="s">
        <v>82</v>
      </c>
      <c r="S19" s="89">
        <f>C22</f>
        <v>28.128953786122</v>
      </c>
      <c r="T19" s="57"/>
      <c r="U19" s="57"/>
      <c r="V19" s="29" t="s">
        <v>12</v>
      </c>
      <c r="W19" s="38">
        <f>AC5/AB5</f>
        <v>5.1740232377677615E-2</v>
      </c>
      <c r="X19" s="38">
        <f>AC7/AB7</f>
        <v>3.4999989310839303E-3</v>
      </c>
      <c r="Y19" s="29"/>
      <c r="Z19" s="29"/>
      <c r="AA19" s="29"/>
      <c r="AB19" s="31"/>
      <c r="AC19" s="31"/>
      <c r="AD19" s="29"/>
      <c r="AE19" s="29"/>
      <c r="AF19" s="31"/>
      <c r="AG19" s="31"/>
      <c r="AH19" s="20"/>
    </row>
    <row r="20" spans="1:34">
      <c r="A20" s="134" t="s">
        <v>50</v>
      </c>
      <c r="B20" s="10" t="s">
        <v>28</v>
      </c>
      <c r="C20" s="60" t="s">
        <v>41</v>
      </c>
      <c r="D20" s="60" t="s">
        <v>41</v>
      </c>
      <c r="E20" s="59"/>
      <c r="F20" s="59" t="s">
        <v>41</v>
      </c>
      <c r="G20" s="59" t="s">
        <v>41</v>
      </c>
      <c r="H20" s="59" t="s">
        <v>41</v>
      </c>
      <c r="I20" s="60" t="s">
        <v>30</v>
      </c>
      <c r="J20" s="60" t="s">
        <v>30</v>
      </c>
      <c r="K20" s="59" t="s">
        <v>30</v>
      </c>
      <c r="L20" s="59" t="s">
        <v>30</v>
      </c>
      <c r="M20" s="11"/>
      <c r="N20" s="12"/>
      <c r="O20" s="86" t="s">
        <v>74</v>
      </c>
      <c r="P20" s="86" t="s">
        <v>81</v>
      </c>
      <c r="Q20" s="86" t="s">
        <v>13</v>
      </c>
      <c r="R20" s="87" t="s">
        <v>82</v>
      </c>
      <c r="S20" s="89">
        <f>D22</f>
        <v>28.779502120854499</v>
      </c>
      <c r="T20" s="56"/>
      <c r="U20" s="56"/>
      <c r="V20" s="31"/>
      <c r="W20" s="31"/>
      <c r="X20" s="31"/>
      <c r="Y20" s="29"/>
      <c r="Z20" s="29"/>
      <c r="AA20" s="29"/>
      <c r="AB20" s="31"/>
      <c r="AC20" s="31"/>
      <c r="AD20" s="33"/>
      <c r="AE20" s="36"/>
      <c r="AF20" s="29"/>
      <c r="AG20" s="29"/>
      <c r="AH20" s="32"/>
    </row>
    <row r="21" spans="1:34">
      <c r="A21" s="135" t="s">
        <v>50</v>
      </c>
      <c r="B21" s="13" t="s">
        <v>34</v>
      </c>
      <c r="C21" s="62" t="s">
        <v>13</v>
      </c>
      <c r="D21" s="62" t="s">
        <v>13</v>
      </c>
      <c r="E21" s="61"/>
      <c r="F21" s="61" t="s">
        <v>40</v>
      </c>
      <c r="G21" s="61" t="s">
        <v>40</v>
      </c>
      <c r="H21" s="61" t="s">
        <v>40</v>
      </c>
      <c r="I21" s="62" t="s">
        <v>13</v>
      </c>
      <c r="J21" s="62" t="s">
        <v>13</v>
      </c>
      <c r="K21" s="61" t="s">
        <v>40</v>
      </c>
      <c r="L21" s="61" t="s">
        <v>40</v>
      </c>
      <c r="M21" s="14"/>
      <c r="N21" s="15"/>
      <c r="O21" s="86" t="s">
        <v>75</v>
      </c>
      <c r="P21" s="86" t="s">
        <v>81</v>
      </c>
      <c r="Q21" s="86" t="s">
        <v>13</v>
      </c>
      <c r="R21" s="88" t="s">
        <v>68</v>
      </c>
      <c r="S21" s="89">
        <f>I22</f>
        <v>26.7408901077549</v>
      </c>
      <c r="T21" s="56"/>
      <c r="U21" s="56"/>
      <c r="V21" s="31"/>
      <c r="W21" s="31"/>
      <c r="X21" s="31"/>
      <c r="Y21" s="29"/>
      <c r="Z21" s="29"/>
      <c r="AA21" s="29"/>
      <c r="AB21" s="31"/>
      <c r="AC21" s="31"/>
      <c r="AD21" s="31"/>
      <c r="AE21" s="31"/>
      <c r="AF21" s="31"/>
      <c r="AG21" s="31"/>
      <c r="AH21" s="20"/>
    </row>
    <row r="22" spans="1:34">
      <c r="A22" s="136" t="s">
        <v>50</v>
      </c>
      <c r="B22" s="21" t="s">
        <v>39</v>
      </c>
      <c r="C22" s="64">
        <v>28.128953786122</v>
      </c>
      <c r="D22" s="64">
        <v>28.779502120854499</v>
      </c>
      <c r="E22" s="63"/>
      <c r="F22" s="63">
        <v>29.139829046672599</v>
      </c>
      <c r="G22" s="63">
        <v>29.1313222754234</v>
      </c>
      <c r="H22" s="63">
        <v>29.3124045726865</v>
      </c>
      <c r="I22" s="64">
        <v>26.7408901077549</v>
      </c>
      <c r="J22" s="64">
        <v>25.706357849227</v>
      </c>
      <c r="K22" s="63">
        <v>25.8205728072498</v>
      </c>
      <c r="L22" s="63">
        <v>26.878994131592101</v>
      </c>
      <c r="M22" s="22"/>
      <c r="N22" s="23"/>
      <c r="O22" s="86" t="s">
        <v>76</v>
      </c>
      <c r="P22" s="86" t="s">
        <v>81</v>
      </c>
      <c r="Q22" s="86" t="s">
        <v>13</v>
      </c>
      <c r="R22" s="88" t="s">
        <v>68</v>
      </c>
      <c r="S22" s="89">
        <f>J22</f>
        <v>25.706357849227</v>
      </c>
      <c r="T22" s="57"/>
      <c r="U22" s="57"/>
    </row>
    <row r="23" spans="1:34">
      <c r="A23" s="135" t="s">
        <v>50</v>
      </c>
      <c r="B23" s="13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8"/>
      <c r="O23" s="86" t="s">
        <v>77</v>
      </c>
      <c r="P23" s="86" t="s">
        <v>81</v>
      </c>
      <c r="Q23" s="86" t="s">
        <v>12</v>
      </c>
      <c r="R23" s="87" t="s">
        <v>82</v>
      </c>
      <c r="S23" s="89">
        <f>F22</f>
        <v>29.139829046672599</v>
      </c>
      <c r="T23" s="57"/>
      <c r="U23" s="57"/>
    </row>
    <row r="24" spans="1:34">
      <c r="A24" s="137"/>
      <c r="B24" s="39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86" t="s">
        <v>78</v>
      </c>
      <c r="P24" s="86" t="s">
        <v>81</v>
      </c>
      <c r="Q24" s="86" t="s">
        <v>12</v>
      </c>
      <c r="R24" s="87" t="s">
        <v>82</v>
      </c>
      <c r="S24" s="89">
        <f>G22</f>
        <v>29.1313222754234</v>
      </c>
      <c r="T24" s="40"/>
      <c r="U24" s="40"/>
      <c r="V24" s="41"/>
      <c r="W24" s="41"/>
      <c r="X24" s="41"/>
      <c r="Y24" s="20"/>
      <c r="Z24" s="20"/>
      <c r="AA24" s="20"/>
      <c r="AB24" s="41"/>
      <c r="AC24" s="41"/>
      <c r="AD24" s="20"/>
      <c r="AE24" s="20"/>
      <c r="AF24" s="20"/>
      <c r="AG24" s="20"/>
      <c r="AH24" s="32"/>
    </row>
    <row r="25" spans="1:34">
      <c r="A25" s="137"/>
      <c r="B25" s="39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86" t="s">
        <v>79</v>
      </c>
      <c r="P25" s="86" t="s">
        <v>81</v>
      </c>
      <c r="Q25" s="86" t="s">
        <v>12</v>
      </c>
      <c r="R25" s="87" t="s">
        <v>82</v>
      </c>
      <c r="S25" s="89">
        <f>H22</f>
        <v>29.3124045726865</v>
      </c>
      <c r="T25" s="40"/>
      <c r="U25" s="40"/>
      <c r="V25" s="41"/>
      <c r="W25" s="41"/>
      <c r="X25" s="41"/>
      <c r="Y25" s="20"/>
      <c r="Z25" s="20"/>
      <c r="AA25" s="20"/>
      <c r="AB25" s="41"/>
      <c r="AC25" s="41"/>
      <c r="AD25" s="32"/>
      <c r="AE25" s="32"/>
      <c r="AF25" s="32"/>
      <c r="AG25" s="32"/>
      <c r="AH25" s="20"/>
    </row>
    <row r="26" spans="1:34">
      <c r="A26" s="137"/>
      <c r="B26" s="39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86" t="s">
        <v>80</v>
      </c>
      <c r="P26" s="86" t="s">
        <v>81</v>
      </c>
      <c r="Q26" s="86" t="s">
        <v>12</v>
      </c>
      <c r="R26" s="88" t="s">
        <v>68</v>
      </c>
      <c r="S26" s="89">
        <f>K22</f>
        <v>25.8205728072498</v>
      </c>
      <c r="T26" s="42"/>
      <c r="U26" s="42"/>
      <c r="V26" s="41"/>
      <c r="W26" s="41"/>
      <c r="X26" s="41"/>
      <c r="Y26" s="20"/>
      <c r="Z26" s="20"/>
      <c r="AA26" s="20"/>
      <c r="AB26" s="41"/>
      <c r="AC26" s="41"/>
      <c r="AD26" s="20"/>
      <c r="AE26" s="20"/>
      <c r="AF26" s="20"/>
      <c r="AG26" s="20"/>
      <c r="AH26" s="32"/>
    </row>
    <row r="27" spans="1:34">
      <c r="A27" s="137"/>
      <c r="B27" s="39"/>
      <c r="C27" s="42"/>
      <c r="I27" s="42"/>
      <c r="J27" s="42"/>
      <c r="K27" s="42"/>
      <c r="L27" s="42"/>
      <c r="M27" s="42"/>
      <c r="N27" s="42"/>
      <c r="O27" s="86" t="s">
        <v>83</v>
      </c>
      <c r="P27" s="86" t="s">
        <v>81</v>
      </c>
      <c r="Q27" s="86" t="s">
        <v>12</v>
      </c>
      <c r="R27" s="88" t="s">
        <v>68</v>
      </c>
      <c r="S27" s="89">
        <f>L22</f>
        <v>26.878994131592101</v>
      </c>
      <c r="T27" s="42"/>
      <c r="U27" s="42"/>
      <c r="V27" s="41"/>
      <c r="W27" s="41"/>
      <c r="X27" s="41"/>
      <c r="Y27" s="20"/>
      <c r="Z27" s="20"/>
      <c r="AA27" s="20"/>
      <c r="AB27" s="41"/>
      <c r="AC27" s="41"/>
      <c r="AD27" s="20"/>
      <c r="AE27" s="20"/>
      <c r="AF27" s="20"/>
      <c r="AG27" s="20"/>
      <c r="AH27" s="20"/>
    </row>
    <row r="28" spans="1:34">
      <c r="A28" s="137"/>
      <c r="B28" s="39"/>
      <c r="C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20"/>
      <c r="W28" s="20"/>
      <c r="X28" s="20"/>
      <c r="Y28" s="20"/>
      <c r="Z28" s="20"/>
      <c r="AA28" s="20"/>
      <c r="AB28" s="41"/>
      <c r="AC28" s="41"/>
      <c r="AD28" s="20"/>
      <c r="AE28" s="20"/>
      <c r="AF28" s="20"/>
      <c r="AG28" s="20"/>
      <c r="AH28" s="32"/>
    </row>
    <row r="29" spans="1:34">
      <c r="A29" s="137"/>
      <c r="B29" s="39"/>
      <c r="C29" s="40"/>
      <c r="I29" s="40"/>
      <c r="J29" s="40"/>
      <c r="K29" s="40"/>
      <c r="L29" s="40"/>
      <c r="M29" s="40"/>
      <c r="N29" s="40"/>
      <c r="O29" s="40" t="s">
        <v>85</v>
      </c>
      <c r="P29" s="40"/>
      <c r="Q29" s="40"/>
      <c r="R29" s="40"/>
      <c r="S29" s="40"/>
      <c r="T29" s="40"/>
      <c r="U29" s="40"/>
      <c r="V29" s="20"/>
      <c r="W29" s="20"/>
      <c r="X29" s="20"/>
      <c r="Y29" s="20"/>
      <c r="Z29" s="20"/>
      <c r="AA29" s="20"/>
      <c r="AB29" s="41"/>
      <c r="AC29" s="41"/>
      <c r="AD29" s="20"/>
      <c r="AE29" s="20"/>
      <c r="AF29" s="20"/>
      <c r="AG29" s="20"/>
      <c r="AH29" s="20"/>
    </row>
    <row r="30" spans="1:34">
      <c r="A30" s="137"/>
      <c r="B30" s="39"/>
      <c r="C30" s="42"/>
      <c r="I30" s="42"/>
      <c r="J30" s="42"/>
      <c r="K30" s="42"/>
      <c r="L30" s="42"/>
      <c r="M30" s="42"/>
      <c r="N30" s="42"/>
      <c r="O30" s="42" t="s">
        <v>86</v>
      </c>
      <c r="P30" s="42"/>
      <c r="Q30" s="42"/>
      <c r="R30" s="42"/>
      <c r="S30" s="42"/>
      <c r="T30" s="42"/>
      <c r="U30" s="42"/>
      <c r="V30" s="20"/>
      <c r="W30" s="20"/>
      <c r="X30" s="20"/>
      <c r="Y30" s="20"/>
      <c r="Z30" s="20"/>
      <c r="AA30" s="20"/>
      <c r="AB30" s="41"/>
      <c r="AC30" s="41"/>
      <c r="AD30" s="20"/>
      <c r="AE30" s="20"/>
      <c r="AF30" s="20"/>
      <c r="AG30" s="20"/>
      <c r="AH30" s="32"/>
    </row>
    <row r="31" spans="1:34">
      <c r="A31" s="137"/>
      <c r="B31" s="39"/>
      <c r="C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20"/>
      <c r="W31" s="20"/>
      <c r="X31" s="20"/>
      <c r="Y31" s="20"/>
      <c r="Z31" s="20"/>
      <c r="AA31" s="20"/>
      <c r="AB31" s="41"/>
      <c r="AC31" s="41"/>
      <c r="AD31" s="20"/>
      <c r="AE31" s="20"/>
      <c r="AF31" s="20"/>
      <c r="AG31" s="20"/>
      <c r="AH31" s="32"/>
    </row>
    <row r="32" spans="1:34">
      <c r="A32" s="137"/>
      <c r="B32" s="39"/>
      <c r="C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1"/>
      <c r="W32" s="41"/>
      <c r="X32" s="41"/>
      <c r="Y32" s="41"/>
      <c r="Z32" s="41"/>
      <c r="AA32" s="41"/>
      <c r="AB32" s="41"/>
      <c r="AC32" s="41"/>
      <c r="AD32" s="20"/>
      <c r="AE32" s="20"/>
      <c r="AF32" s="20"/>
      <c r="AG32" s="20"/>
      <c r="AH32" s="20"/>
    </row>
    <row r="53" spans="4:8">
      <c r="D53" s="86"/>
    </row>
    <row r="54" spans="4:8">
      <c r="D54" s="86"/>
    </row>
    <row r="55" spans="4:8">
      <c r="D55" s="40"/>
    </row>
    <row r="56" spans="4:8">
      <c r="D56" s="40"/>
    </row>
    <row r="57" spans="4:8">
      <c r="D57" s="40"/>
      <c r="E57" s="40"/>
      <c r="F57" s="40"/>
      <c r="G57" s="83"/>
      <c r="H57" s="84"/>
    </row>
    <row r="58" spans="4:8">
      <c r="D58" s="40"/>
      <c r="E58" s="40"/>
      <c r="F58" s="40"/>
      <c r="G58" s="83"/>
    </row>
    <row r="59" spans="4:8">
      <c r="D59" s="40"/>
      <c r="E59" s="40"/>
      <c r="F59" s="40"/>
      <c r="G59" s="83"/>
    </row>
  </sheetData>
  <mergeCells count="12">
    <mergeCell ref="A4:A7"/>
    <mergeCell ref="A8:A11"/>
    <mergeCell ref="O1:AH1"/>
    <mergeCell ref="A2:N2"/>
    <mergeCell ref="X3:AA3"/>
    <mergeCell ref="AB3:AE3"/>
    <mergeCell ref="AF3:AG3"/>
    <mergeCell ref="A12:A15"/>
    <mergeCell ref="A16:A19"/>
    <mergeCell ref="A20:A23"/>
    <mergeCell ref="A24:A27"/>
    <mergeCell ref="A28:A3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B1" zoomScale="59" workbookViewId="0">
      <selection activeCell="B27" sqref="B27"/>
    </sheetView>
  </sheetViews>
  <sheetFormatPr defaultRowHeight="15.5"/>
  <cols>
    <col min="1" max="1" width="11.1640625" customWidth="1"/>
    <col min="10" max="10" width="16" customWidth="1"/>
  </cols>
  <sheetData>
    <row r="1" spans="2:10" ht="21">
      <c r="B1" s="149" t="s">
        <v>88</v>
      </c>
      <c r="C1" s="149"/>
      <c r="D1" s="149"/>
      <c r="E1" s="149"/>
      <c r="F1" s="149"/>
      <c r="G1" s="149"/>
      <c r="H1" s="149"/>
      <c r="I1" s="149"/>
      <c r="J1" s="149"/>
    </row>
    <row r="2" spans="2:10" ht="21">
      <c r="B2" s="150" t="s">
        <v>89</v>
      </c>
      <c r="C2" s="150"/>
      <c r="D2" s="150"/>
      <c r="E2" s="150"/>
      <c r="F2" s="150"/>
      <c r="G2" s="150"/>
      <c r="H2" s="150"/>
      <c r="I2" s="150"/>
      <c r="J2" s="150"/>
    </row>
    <row r="20" spans="1:9">
      <c r="B20" s="148" t="s">
        <v>0</v>
      </c>
      <c r="C20" s="148"/>
      <c r="D20" s="148"/>
      <c r="E20" s="1"/>
      <c r="F20" s="148" t="s">
        <v>1</v>
      </c>
      <c r="G20" s="148"/>
      <c r="H20" s="148"/>
      <c r="I20" s="2"/>
    </row>
    <row r="21" spans="1:9">
      <c r="B21" s="148" t="s">
        <v>2</v>
      </c>
      <c r="C21" s="148"/>
      <c r="D21" s="148"/>
      <c r="E21" s="1"/>
      <c r="F21" s="148" t="s">
        <v>3</v>
      </c>
      <c r="G21" s="148"/>
      <c r="H21" s="148"/>
      <c r="I21" s="2"/>
    </row>
    <row r="22" spans="1:9">
      <c r="A22" s="3" t="s">
        <v>4</v>
      </c>
      <c r="B22" s="3" t="s">
        <v>5</v>
      </c>
      <c r="C22" s="3" t="s">
        <v>6</v>
      </c>
      <c r="D22" s="3" t="s">
        <v>7</v>
      </c>
      <c r="E22" s="3" t="s">
        <v>8</v>
      </c>
      <c r="F22" s="4" t="s">
        <v>9</v>
      </c>
      <c r="G22" s="4" t="s">
        <v>10</v>
      </c>
      <c r="H22" s="4" t="s">
        <v>11</v>
      </c>
      <c r="I22" s="5" t="s">
        <v>8</v>
      </c>
    </row>
    <row r="23" spans="1:9">
      <c r="A23" s="1" t="s">
        <v>12</v>
      </c>
      <c r="B23" s="1">
        <v>111</v>
      </c>
      <c r="C23" s="1">
        <v>18</v>
      </c>
      <c r="D23" s="1">
        <v>6</v>
      </c>
      <c r="E23" s="1">
        <v>135</v>
      </c>
      <c r="F23" s="6">
        <v>50</v>
      </c>
      <c r="G23" s="6">
        <v>0</v>
      </c>
      <c r="H23" s="6">
        <v>1</v>
      </c>
      <c r="I23" s="7">
        <v>51</v>
      </c>
    </row>
    <row r="24" spans="1:9">
      <c r="A24" s="1" t="s">
        <v>13</v>
      </c>
      <c r="B24" s="1">
        <v>94</v>
      </c>
      <c r="C24" s="1">
        <v>17</v>
      </c>
      <c r="D24" s="1">
        <v>0</v>
      </c>
      <c r="E24" s="1">
        <v>111</v>
      </c>
      <c r="F24" s="6">
        <v>70</v>
      </c>
      <c r="G24" s="6">
        <v>1</v>
      </c>
      <c r="H24" s="6">
        <v>0</v>
      </c>
      <c r="I24" s="7">
        <v>71</v>
      </c>
    </row>
    <row r="25" spans="1:9">
      <c r="A25" s="1" t="s">
        <v>14</v>
      </c>
      <c r="B25" s="1">
        <v>72</v>
      </c>
      <c r="C25" s="1">
        <v>5</v>
      </c>
      <c r="D25" s="1">
        <v>0</v>
      </c>
      <c r="E25" s="1">
        <v>77</v>
      </c>
      <c r="F25" s="6">
        <v>75</v>
      </c>
      <c r="G25" s="6">
        <v>3</v>
      </c>
      <c r="H25" s="6">
        <v>2</v>
      </c>
      <c r="I25" s="7">
        <v>80</v>
      </c>
    </row>
    <row r="27" spans="1:9">
      <c r="B27" s="121" t="s">
        <v>92</v>
      </c>
    </row>
    <row r="28" spans="1:9">
      <c r="B28" t="s">
        <v>91</v>
      </c>
    </row>
    <row r="29" spans="1:9">
      <c r="B29" t="s">
        <v>90</v>
      </c>
    </row>
  </sheetData>
  <mergeCells count="6">
    <mergeCell ref="B20:D20"/>
    <mergeCell ref="F20:H20"/>
    <mergeCell ref="B21:D21"/>
    <mergeCell ref="F21:H21"/>
    <mergeCell ref="B1:J1"/>
    <mergeCell ref="B2:J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zoomScale="69" workbookViewId="0">
      <selection activeCell="E2" sqref="E2:H2"/>
    </sheetView>
  </sheetViews>
  <sheetFormatPr defaultRowHeight="15.5"/>
  <cols>
    <col min="3" max="3" width="14.25" customWidth="1"/>
  </cols>
  <sheetData>
    <row r="1" spans="1:16">
      <c r="A1" s="154" t="s">
        <v>129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</row>
    <row r="2" spans="1:16">
      <c r="A2" s="122"/>
      <c r="B2" s="122"/>
      <c r="C2" s="122"/>
      <c r="D2" s="122"/>
      <c r="E2" s="151" t="s">
        <v>130</v>
      </c>
      <c r="F2" s="151"/>
      <c r="G2" s="151"/>
      <c r="H2" s="151"/>
    </row>
    <row r="3" spans="1:16">
      <c r="A3" s="122"/>
      <c r="B3" s="123" t="s">
        <v>94</v>
      </c>
      <c r="C3" s="123" t="s">
        <v>95</v>
      </c>
      <c r="D3" s="123" t="s">
        <v>66</v>
      </c>
      <c r="E3" s="124" t="s">
        <v>96</v>
      </c>
      <c r="F3" s="124" t="s">
        <v>97</v>
      </c>
      <c r="G3" s="124" t="s">
        <v>98</v>
      </c>
      <c r="H3" s="124" t="s">
        <v>99</v>
      </c>
    </row>
    <row r="4" spans="1:16">
      <c r="A4" s="152" t="s">
        <v>100</v>
      </c>
      <c r="B4" s="125" t="s">
        <v>101</v>
      </c>
      <c r="C4" s="122" t="s">
        <v>102</v>
      </c>
      <c r="D4" s="122" t="s">
        <v>103</v>
      </c>
      <c r="E4" s="125">
        <v>25</v>
      </c>
      <c r="F4" s="125">
        <v>11</v>
      </c>
      <c r="G4" s="125">
        <v>2</v>
      </c>
      <c r="H4" s="125">
        <v>38</v>
      </c>
    </row>
    <row r="5" spans="1:16">
      <c r="A5" s="152"/>
      <c r="B5" s="125" t="s">
        <v>104</v>
      </c>
      <c r="C5" s="122" t="s">
        <v>102</v>
      </c>
      <c r="D5" s="122" t="s">
        <v>105</v>
      </c>
      <c r="E5" s="125">
        <v>18</v>
      </c>
      <c r="F5" s="125">
        <v>0</v>
      </c>
      <c r="G5" s="125">
        <v>3</v>
      </c>
      <c r="H5" s="125">
        <v>21</v>
      </c>
    </row>
    <row r="6" spans="1:16" ht="19" customHeight="1">
      <c r="A6" s="152"/>
      <c r="B6" s="125" t="s">
        <v>106</v>
      </c>
      <c r="C6" s="122" t="s">
        <v>102</v>
      </c>
      <c r="D6" s="122" t="s">
        <v>107</v>
      </c>
      <c r="E6" s="125">
        <v>9</v>
      </c>
      <c r="F6" s="125">
        <v>5</v>
      </c>
      <c r="G6" s="125">
        <v>6</v>
      </c>
      <c r="H6" s="125">
        <v>20</v>
      </c>
    </row>
    <row r="7" spans="1:16" ht="60" customHeight="1">
      <c r="A7" s="126" t="s">
        <v>108</v>
      </c>
      <c r="B7" s="114" t="s">
        <v>44</v>
      </c>
      <c r="C7" s="127" t="s">
        <v>109</v>
      </c>
      <c r="D7" s="127" t="s">
        <v>110</v>
      </c>
      <c r="E7" s="114">
        <v>16</v>
      </c>
      <c r="F7" s="114">
        <v>5</v>
      </c>
      <c r="G7" s="114">
        <v>1</v>
      </c>
      <c r="H7" s="114">
        <v>22</v>
      </c>
    </row>
  </sheetData>
  <mergeCells count="3">
    <mergeCell ref="E2:H2"/>
    <mergeCell ref="A4:A6"/>
    <mergeCell ref="A1:P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zoomScale="62" workbookViewId="0">
      <selection sqref="A1:P1"/>
    </sheetView>
  </sheetViews>
  <sheetFormatPr defaultRowHeight="15.5"/>
  <cols>
    <col min="1" max="1" width="15.4140625" customWidth="1"/>
    <col min="8" max="8" width="2.58203125" customWidth="1"/>
    <col min="12" max="12" width="1.83203125" customWidth="1"/>
    <col min="16" max="16" width="13.5" customWidth="1"/>
  </cols>
  <sheetData>
    <row r="1" spans="1:16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</row>
    <row r="2" spans="1:16">
      <c r="A2" s="155" t="s">
        <v>123</v>
      </c>
      <c r="B2" s="155"/>
      <c r="C2" s="155"/>
      <c r="D2" s="155"/>
      <c r="E2" s="155"/>
      <c r="F2" s="155"/>
      <c r="G2" s="155"/>
      <c r="I2" s="155" t="s">
        <v>111</v>
      </c>
      <c r="J2" s="155"/>
      <c r="K2" s="155"/>
      <c r="L2" s="155"/>
      <c r="M2" s="156" t="s">
        <v>124</v>
      </c>
      <c r="N2" s="156"/>
      <c r="O2" s="156"/>
      <c r="P2" s="132" t="s">
        <v>126</v>
      </c>
    </row>
    <row r="3" spans="1:16">
      <c r="A3" s="129" t="s">
        <v>4</v>
      </c>
      <c r="B3" s="129" t="s">
        <v>118</v>
      </c>
      <c r="C3" s="129" t="s">
        <v>119</v>
      </c>
      <c r="D3" s="129" t="s">
        <v>120</v>
      </c>
      <c r="E3" s="129" t="s">
        <v>121</v>
      </c>
      <c r="F3" s="129" t="s">
        <v>128</v>
      </c>
      <c r="G3" s="129" t="s">
        <v>122</v>
      </c>
      <c r="H3" s="121"/>
      <c r="I3" s="129" t="s">
        <v>118</v>
      </c>
      <c r="J3" s="129" t="s">
        <v>119</v>
      </c>
      <c r="K3" s="129" t="s">
        <v>120</v>
      </c>
      <c r="L3" s="129"/>
      <c r="M3" s="129" t="s">
        <v>118</v>
      </c>
      <c r="N3" s="129" t="s">
        <v>119</v>
      </c>
      <c r="O3" s="129" t="s">
        <v>120</v>
      </c>
      <c r="P3" s="121" t="s">
        <v>125</v>
      </c>
    </row>
    <row r="4" spans="1:16">
      <c r="A4" s="129" t="s">
        <v>113</v>
      </c>
      <c r="B4" s="128">
        <v>2340</v>
      </c>
      <c r="C4" s="128">
        <v>930</v>
      </c>
      <c r="D4" s="128">
        <v>204</v>
      </c>
      <c r="E4" s="128">
        <f>SUM(B4:D4)</f>
        <v>3474</v>
      </c>
      <c r="F4" s="128">
        <v>71</v>
      </c>
      <c r="G4" s="128">
        <v>11</v>
      </c>
      <c r="I4" s="130">
        <v>67.357512953367873</v>
      </c>
      <c r="J4" s="130">
        <v>26.77029360967185</v>
      </c>
      <c r="K4" s="130">
        <v>5.8721934369602762</v>
      </c>
      <c r="L4" s="128"/>
      <c r="M4" s="131">
        <v>2.0166131323229859</v>
      </c>
      <c r="N4" s="131">
        <v>1.3959203079676101</v>
      </c>
      <c r="O4" s="131">
        <v>0.42079389072321621</v>
      </c>
      <c r="P4" s="153">
        <v>2.5364260138186299E-3</v>
      </c>
    </row>
    <row r="5" spans="1:16">
      <c r="A5" s="129" t="s">
        <v>112</v>
      </c>
      <c r="B5" s="128">
        <v>1689</v>
      </c>
      <c r="C5" s="128">
        <v>295</v>
      </c>
      <c r="D5" s="128">
        <v>58</v>
      </c>
      <c r="E5" s="128">
        <f t="shared" ref="E5:E10" si="0">SUM(B5:D5)</f>
        <v>2042</v>
      </c>
      <c r="F5" s="128">
        <v>40</v>
      </c>
      <c r="G5" s="128">
        <v>5</v>
      </c>
      <c r="I5" s="130">
        <v>82.713026444662091</v>
      </c>
      <c r="J5" s="130">
        <v>14.44662095984329</v>
      </c>
      <c r="K5" s="130">
        <v>2.8403525954946129</v>
      </c>
      <c r="L5" s="128"/>
      <c r="M5" s="131">
        <v>2.8391212328817521</v>
      </c>
      <c r="N5" s="131">
        <v>1.7900282162166892</v>
      </c>
      <c r="O5" s="131">
        <v>0.50098101639945369</v>
      </c>
      <c r="P5" s="153"/>
    </row>
    <row r="6" spans="1:16">
      <c r="A6" s="129" t="s">
        <v>114</v>
      </c>
      <c r="B6" s="128">
        <v>1942</v>
      </c>
      <c r="C6" s="128">
        <v>902</v>
      </c>
      <c r="D6" s="128">
        <v>122</v>
      </c>
      <c r="E6" s="128">
        <f t="shared" si="0"/>
        <v>2966</v>
      </c>
      <c r="F6" s="128">
        <v>61</v>
      </c>
      <c r="G6" s="128">
        <v>8</v>
      </c>
      <c r="I6" s="130">
        <v>65.475387727579232</v>
      </c>
      <c r="J6" s="130">
        <v>30.411328388401888</v>
      </c>
      <c r="K6" s="130">
        <v>4.1132838840188803</v>
      </c>
      <c r="L6" s="128"/>
      <c r="M6" s="131">
        <v>2.4048884560038122</v>
      </c>
      <c r="N6" s="131">
        <v>2.0628546706328508</v>
      </c>
      <c r="O6" s="131">
        <v>0.42937051979373098</v>
      </c>
      <c r="P6" s="153">
        <v>4.4285507880702799E-3</v>
      </c>
    </row>
    <row r="7" spans="1:16">
      <c r="A7" s="129" t="s">
        <v>115</v>
      </c>
      <c r="B7" s="128">
        <v>2692</v>
      </c>
      <c r="C7" s="128">
        <v>500</v>
      </c>
      <c r="D7" s="128">
        <v>81</v>
      </c>
      <c r="E7" s="128">
        <f t="shared" si="0"/>
        <v>3273</v>
      </c>
      <c r="F7" s="128">
        <v>65</v>
      </c>
      <c r="G7" s="128">
        <v>7</v>
      </c>
      <c r="I7" s="130">
        <v>82.248701497097457</v>
      </c>
      <c r="J7" s="130">
        <v>15.276504735716468</v>
      </c>
      <c r="K7" s="130">
        <v>2.474793767186068</v>
      </c>
      <c r="L7" s="128"/>
      <c r="M7" s="131">
        <v>2.0811799461215195</v>
      </c>
      <c r="N7" s="131">
        <v>1.4268636648503235</v>
      </c>
      <c r="O7" s="131">
        <v>0.31153809628147194</v>
      </c>
      <c r="P7" s="153"/>
    </row>
    <row r="8" spans="1:16">
      <c r="A8" s="129" t="s">
        <v>116</v>
      </c>
      <c r="B8" s="128">
        <v>2084</v>
      </c>
      <c r="C8" s="128">
        <v>1197</v>
      </c>
      <c r="D8" s="128">
        <v>126</v>
      </c>
      <c r="E8" s="128">
        <f t="shared" si="0"/>
        <v>3407</v>
      </c>
      <c r="F8" s="128">
        <v>76</v>
      </c>
      <c r="G8" s="128">
        <v>10</v>
      </c>
      <c r="I8" s="130">
        <v>61.168183152333434</v>
      </c>
      <c r="J8" s="130">
        <v>35.133548576460228</v>
      </c>
      <c r="K8" s="130">
        <v>3.6982682712063397</v>
      </c>
      <c r="L8" s="128"/>
      <c r="M8" s="131">
        <v>2.2421531984056724</v>
      </c>
      <c r="N8" s="131">
        <v>1.5815366036310674</v>
      </c>
      <c r="O8" s="131">
        <v>0.33834048399997357</v>
      </c>
      <c r="P8" s="153">
        <v>0.23906145230480799</v>
      </c>
    </row>
    <row r="9" spans="1:16">
      <c r="A9" s="129" t="s">
        <v>117</v>
      </c>
      <c r="B9" s="128">
        <v>1813</v>
      </c>
      <c r="C9" s="128">
        <v>601</v>
      </c>
      <c r="D9" s="128">
        <v>104</v>
      </c>
      <c r="E9" s="128">
        <f t="shared" si="0"/>
        <v>2518</v>
      </c>
      <c r="F9" s="128">
        <v>54</v>
      </c>
      <c r="G9" s="128">
        <v>8</v>
      </c>
      <c r="I9" s="130">
        <v>72.001588562351074</v>
      </c>
      <c r="J9" s="130">
        <v>23.868149324861001</v>
      </c>
      <c r="K9" s="130">
        <v>4.1302621127879267</v>
      </c>
      <c r="L9" s="128"/>
      <c r="M9" s="131">
        <v>2.4327162321192248</v>
      </c>
      <c r="N9" s="131">
        <v>1.7764358933146009</v>
      </c>
      <c r="O9" s="131">
        <v>0.39531884637112191</v>
      </c>
      <c r="P9" s="153"/>
    </row>
    <row r="10" spans="1:16">
      <c r="A10" s="129" t="s">
        <v>14</v>
      </c>
      <c r="B10" s="128">
        <v>1634</v>
      </c>
      <c r="C10" s="128">
        <v>826</v>
      </c>
      <c r="D10" s="128">
        <v>181</v>
      </c>
      <c r="E10" s="128">
        <f t="shared" si="0"/>
        <v>2641</v>
      </c>
      <c r="F10" s="128">
        <v>56</v>
      </c>
      <c r="G10" s="128">
        <v>11</v>
      </c>
      <c r="I10" s="130">
        <v>61.870503597122301</v>
      </c>
      <c r="J10" s="130">
        <v>31.276031806134039</v>
      </c>
      <c r="K10" s="130">
        <v>6.8534645967436578</v>
      </c>
      <c r="L10" s="128"/>
      <c r="M10" s="131">
        <v>2.3964667794028234</v>
      </c>
      <c r="N10" s="131">
        <v>1.9562978882312687</v>
      </c>
      <c r="O10" s="131">
        <v>0.51692716461134014</v>
      </c>
    </row>
    <row r="11" spans="1:16">
      <c r="P11" s="133" t="s">
        <v>127</v>
      </c>
    </row>
  </sheetData>
  <mergeCells count="7">
    <mergeCell ref="P6:P7"/>
    <mergeCell ref="P8:P9"/>
    <mergeCell ref="A1:P1"/>
    <mergeCell ref="A2:G2"/>
    <mergeCell ref="I2:L2"/>
    <mergeCell ref="M2:O2"/>
    <mergeCell ref="P4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 Figure 2E</vt:lpstr>
      <vt:lpstr>Data Figure 4A</vt:lpstr>
      <vt:lpstr>Data Figure 4B</vt:lpstr>
      <vt:lpstr>Data Figure 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cbaroux</dc:creator>
  <cp:lastModifiedBy>cbaroux</cp:lastModifiedBy>
  <dcterms:created xsi:type="dcterms:W3CDTF">2021-04-13T13:11:29Z</dcterms:created>
  <dcterms:modified xsi:type="dcterms:W3CDTF">2021-04-14T14:59:22Z</dcterms:modified>
</cp:coreProperties>
</file>