
<file path=[Content_Types].xml><?xml version="1.0" encoding="utf-8"?>
<Types xmlns="http://schemas.openxmlformats.org/package/2006/content-types">
  <Override PartName="/docProps/app.xml" ContentType="application/vnd.openxmlformats-officedocument.extended-properties+xml"/>
  <Override PartName="/xl/sharedStrings.xml" ContentType="application/vnd.openxmlformats-officedocument.spreadsheetml.sharedStrings+xml"/>
  <Default Extension="xml" ContentType="application/xml"/>
  <Override PartName="/xl/workbook.xml" ContentType="application/vnd.openxmlformats-officedocument.spreadsheetml.sheet.main+xml"/>
  <Default Extension="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Default Extension="png" ContentType="image/png"/>
  <Override PartName="/xl/calcChain.xml" ContentType="application/vnd.openxmlformats-officedocument.spreadsheetml.calcChain+xml"/>
  <Override PartName="/xl/drawings/drawing1.xml" ContentType="application/vnd.openxmlformats-officedocument.drawing+xml"/>
  <Override PartName="/docProps/core.xml" ContentType="application/vnd.openxmlformats-package.core-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7" rupBuild="4505"/>
  <workbookPr autoCompressPictures="0"/>
  <bookViews>
    <workbookView xWindow="3560" yWindow="13020" windowWidth="27820" windowHeight="18520"/>
  </bookViews>
  <sheets>
    <sheet name="Blatt 1 + Spaltprodukt - Quanti" sheetId="1" r:id="rId1"/>
  </sheets>
  <calcPr calcId="130407"/>
  <extLst>
    <ext xmlns:mx="http://schemas.microsoft.com/office/mac/excel/2008/main" uri="http://schemas.microsoft.com/office/mac/excel/2008/main">
      <mx:ArchID Flags="2"/>
    </ext>
  </extLst>
</workbook>
</file>

<file path=xl/calcChain.xml><?xml version="1.0" encoding="utf-8"?>
<calcChain xmlns="http://schemas.openxmlformats.org/spreadsheetml/2006/main">
  <c r="P10" i="1"/>
  <c r="P8"/>
  <c r="P21"/>
  <c r="O10"/>
  <c r="O8"/>
  <c r="O21"/>
  <c r="L10"/>
  <c r="L8"/>
  <c r="L21"/>
  <c r="K10"/>
  <c r="K8"/>
  <c r="K21"/>
  <c r="H10"/>
  <c r="H8"/>
  <c r="H21"/>
  <c r="G10"/>
  <c r="G8"/>
  <c r="G21"/>
  <c r="D10"/>
  <c r="D8"/>
  <c r="D21"/>
  <c r="C10"/>
  <c r="C8"/>
  <c r="C21"/>
  <c r="Q6"/>
  <c r="Q4"/>
  <c r="Q20"/>
  <c r="P6"/>
  <c r="P4"/>
  <c r="P20"/>
  <c r="M6"/>
  <c r="M4"/>
  <c r="M20"/>
  <c r="L6"/>
  <c r="L4"/>
  <c r="L20"/>
  <c r="I6"/>
  <c r="I4"/>
  <c r="I20"/>
  <c r="H6"/>
  <c r="H4"/>
  <c r="H20"/>
  <c r="E6"/>
  <c r="E4"/>
  <c r="E20"/>
  <c r="D6"/>
  <c r="D4"/>
  <c r="D20"/>
  <c r="Q10"/>
  <c r="Q8"/>
  <c r="Q21"/>
  <c r="N10"/>
  <c r="N8"/>
  <c r="N21"/>
  <c r="M10"/>
  <c r="M8"/>
  <c r="M21"/>
  <c r="J10"/>
  <c r="J8"/>
  <c r="J21"/>
  <c r="I10"/>
  <c r="I8"/>
  <c r="I21"/>
  <c r="F10"/>
  <c r="F8"/>
  <c r="F21"/>
  <c r="E10"/>
  <c r="E8"/>
  <c r="E21"/>
  <c r="B10"/>
  <c r="B8"/>
  <c r="B21"/>
  <c r="Q12"/>
  <c r="P12"/>
  <c r="O12"/>
  <c r="N12"/>
  <c r="M12"/>
  <c r="L12"/>
  <c r="K12"/>
  <c r="J12"/>
  <c r="I12"/>
  <c r="H12"/>
  <c r="G12"/>
  <c r="F12"/>
  <c r="E12"/>
  <c r="D12"/>
  <c r="C12"/>
  <c r="B12"/>
  <c r="O6"/>
  <c r="O4"/>
  <c r="O20"/>
  <c r="N6"/>
  <c r="N4"/>
  <c r="N20"/>
  <c r="K6"/>
  <c r="K4"/>
  <c r="K20"/>
  <c r="J6"/>
  <c r="J4"/>
  <c r="J20"/>
  <c r="G6"/>
  <c r="G4"/>
  <c r="G20"/>
  <c r="F6"/>
  <c r="F4"/>
  <c r="F20"/>
  <c r="C6"/>
  <c r="C4"/>
  <c r="C20"/>
  <c r="B6"/>
  <c r="B4"/>
  <c r="B20"/>
  <c r="Q11"/>
  <c r="P11"/>
  <c r="O11"/>
  <c r="N11"/>
  <c r="M11"/>
  <c r="L11"/>
  <c r="K11"/>
  <c r="J11"/>
  <c r="I11"/>
  <c r="H11"/>
  <c r="G11"/>
  <c r="F11"/>
  <c r="E11"/>
  <c r="D11"/>
  <c r="C11"/>
  <c r="B11"/>
  <c r="B13"/>
  <c r="B14"/>
  <c r="F13"/>
  <c r="F14"/>
  <c r="J13"/>
  <c r="J14"/>
  <c r="N13"/>
  <c r="N14"/>
  <c r="R21"/>
  <c r="R20"/>
  <c r="C13"/>
  <c r="C14"/>
  <c r="G13"/>
  <c r="G14"/>
  <c r="K13"/>
  <c r="K14"/>
  <c r="O13"/>
  <c r="O14"/>
  <c r="D13"/>
  <c r="D14"/>
  <c r="H13"/>
  <c r="H14"/>
  <c r="L13"/>
  <c r="L14"/>
  <c r="P13"/>
  <c r="P14"/>
  <c r="E13"/>
  <c r="I13"/>
  <c r="I14"/>
  <c r="M13"/>
  <c r="M14"/>
  <c r="Q13"/>
  <c r="Q14"/>
  <c r="E16"/>
  <c r="E14"/>
  <c r="E15"/>
  <c r="D16"/>
  <c r="D15"/>
  <c r="C16"/>
  <c r="C15"/>
  <c r="J16"/>
  <c r="J15"/>
  <c r="M16"/>
  <c r="M15"/>
  <c r="L16"/>
  <c r="L15"/>
  <c r="K15"/>
  <c r="K16"/>
  <c r="B16"/>
  <c r="B15"/>
  <c r="B18"/>
  <c r="B17"/>
</calcChain>
</file>

<file path=xl/sharedStrings.xml><?xml version="1.0" encoding="utf-8"?>
<sst xmlns="http://schemas.openxmlformats.org/spreadsheetml/2006/main" count="36" uniqueCount="36">
  <si>
    <t>DLL1StrepFlag       #1/1</t>
  </si>
  <si>
    <t>DLL1StrepFlag       #2/1</t>
  </si>
  <si>
    <t>DLL1StrepFlag            #3/1</t>
  </si>
  <si>
    <t>DLL1StrepFlag              # 4/1</t>
  </si>
  <si>
    <t>DLL1StrepFlag        #1/2</t>
  </si>
  <si>
    <t>DLL1StrepFlag         #2/2</t>
  </si>
  <si>
    <t>DLL1StrepFlag        #3/2</t>
  </si>
  <si>
    <t>DLL1StrepFlag          #4/2</t>
  </si>
  <si>
    <t>DLL1StrepFlag           #5/1</t>
  </si>
  <si>
    <t>DLL1StrepFlag         #6/1</t>
  </si>
  <si>
    <t>DLL1StrepFlag           #7/1</t>
  </si>
  <si>
    <t>DLL1StrepFlag          #8/1</t>
  </si>
  <si>
    <t>DLL1StrepFlag         #5/2</t>
  </si>
  <si>
    <t>DLL1StrepFlag         #6/2</t>
  </si>
  <si>
    <t>DLL1StrepFlag           #7/2</t>
  </si>
  <si>
    <t>DLL1StrepFlag            #8/2</t>
  </si>
  <si>
    <t xml:space="preserve">Input full length               </t>
  </si>
  <si>
    <t xml:space="preserve">Input full length x 50           </t>
  </si>
  <si>
    <t xml:space="preserve">Input cleaved product               </t>
  </si>
  <si>
    <t xml:space="preserve">Input cleaved product x 50 </t>
  </si>
  <si>
    <t xml:space="preserve">Avidin pull down full length           </t>
  </si>
  <si>
    <t xml:space="preserve">Avidin pull down full length x 2,22       </t>
  </si>
  <si>
    <t xml:space="preserve">Avidin pull down cleaved product         </t>
  </si>
  <si>
    <t xml:space="preserve">Avidin pull down cleaved product x 2,22     </t>
  </si>
  <si>
    <t>Sum of input</t>
  </si>
  <si>
    <t>Sum of IP</t>
  </si>
  <si>
    <t>Surface presentation IP/input</t>
  </si>
  <si>
    <t>Surface presentation in % of input</t>
  </si>
  <si>
    <t>MW of one sample loaded twice on the protein gel</t>
  </si>
  <si>
    <t>Stabwn of one sample loaded twice on the protein gel</t>
  </si>
  <si>
    <t xml:space="preserve">MW of the 8 samples </t>
  </si>
  <si>
    <t>Stabwn of the 8 samples</t>
  </si>
  <si>
    <t>Means</t>
  </si>
  <si>
    <t>ratio cleaved/full length input</t>
  </si>
  <si>
    <t>ratio cleaved/full length pull down</t>
  </si>
  <si>
    <t>Quantification of DLL1SF cell surface presentation</t>
  </si>
</sst>
</file>

<file path=xl/styles.xml><?xml version="1.0" encoding="utf-8"?>
<styleSheet xmlns="http://schemas.openxmlformats.org/spreadsheetml/2006/main">
  <numFmts count="1">
    <numFmt numFmtId="164" formatCode="0.000"/>
  </numFmts>
  <fonts count="4">
    <font>
      <sz val="10"/>
      <color indexed="8"/>
      <name val="Helvetica"/>
    </font>
    <font>
      <sz val="15"/>
      <color indexed="8"/>
      <name val="Helvetica Light"/>
    </font>
    <font>
      <sz val="10"/>
      <color indexed="8"/>
      <name val="Helvetica Light"/>
    </font>
    <font>
      <sz val="8"/>
      <name val="Verdana"/>
    </font>
  </fonts>
  <fills count="3">
    <fill>
      <patternFill patternType="none"/>
    </fill>
    <fill>
      <patternFill patternType="gray125"/>
    </fill>
    <fill>
      <patternFill patternType="solid">
        <fgColor indexed="9"/>
        <bgColor auto="1"/>
      </patternFill>
    </fill>
  </fills>
  <borders count="10">
    <border>
      <left/>
      <right/>
      <top/>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
      <left style="thin">
        <color indexed="10"/>
      </left>
      <right style="thin">
        <color indexed="8"/>
      </right>
      <top style="thin">
        <color indexed="10"/>
      </top>
      <bottom style="thin">
        <color indexed="10"/>
      </bottom>
      <diagonal/>
    </border>
    <border>
      <left style="thin">
        <color indexed="8"/>
      </left>
      <right style="thin">
        <color indexed="12"/>
      </right>
      <top style="thin">
        <color indexed="10"/>
      </top>
      <bottom style="thin">
        <color indexed="10"/>
      </bottom>
      <diagonal/>
    </border>
    <border>
      <left style="thin">
        <color indexed="12"/>
      </left>
      <right style="thin">
        <color indexed="12"/>
      </right>
      <top style="thin">
        <color indexed="10"/>
      </top>
      <bottom style="thin">
        <color indexed="10"/>
      </bottom>
      <diagonal/>
    </border>
    <border>
      <left style="thin">
        <color indexed="12"/>
      </left>
      <right style="thin">
        <color indexed="8"/>
      </right>
      <top style="thin">
        <color indexed="10"/>
      </top>
      <bottom style="thin">
        <color indexed="10"/>
      </bottom>
      <diagonal/>
    </border>
    <border>
      <left style="thin">
        <color indexed="12"/>
      </left>
      <right style="thin">
        <color indexed="10"/>
      </right>
      <top style="thin">
        <color indexed="10"/>
      </top>
      <bottom style="thin">
        <color indexed="10"/>
      </bottom>
      <diagonal/>
    </border>
    <border>
      <left style="thin">
        <color indexed="8"/>
      </left>
      <right style="thin">
        <color indexed="10"/>
      </right>
      <top style="thin">
        <color indexed="10"/>
      </top>
      <bottom style="thin">
        <color indexed="10"/>
      </bottom>
      <diagonal/>
    </border>
  </borders>
  <cellStyleXfs count="1">
    <xf numFmtId="0" fontId="0" fillId="0" borderId="0" applyNumberFormat="0" applyFill="0" applyBorder="0" applyProtection="0">
      <alignment vertical="top" wrapText="1"/>
    </xf>
  </cellStyleXfs>
  <cellXfs count="23">
    <xf numFmtId="0" fontId="0" fillId="0" borderId="0" xfId="0" applyFont="1" applyAlignment="1">
      <alignment vertical="top" wrapText="1"/>
    </xf>
    <xf numFmtId="0" fontId="0" fillId="0" borderId="0" xfId="0" applyNumberFormat="1" applyFont="1" applyAlignment="1">
      <alignment vertical="top" wrapText="1"/>
    </xf>
    <xf numFmtId="0" fontId="2" fillId="2" borderId="1" xfId="0" applyFont="1" applyFill="1" applyBorder="1" applyAlignment="1">
      <alignment vertical="top" wrapText="1"/>
    </xf>
    <xf numFmtId="49" fontId="2" fillId="0" borderId="2" xfId="0" applyNumberFormat="1" applyFont="1" applyBorder="1" applyAlignment="1">
      <alignment vertical="top" wrapText="1"/>
    </xf>
    <xf numFmtId="49" fontId="2" fillId="0" borderId="3" xfId="0" applyNumberFormat="1" applyFont="1" applyBorder="1" applyAlignment="1">
      <alignment vertical="top" wrapText="1"/>
    </xf>
    <xf numFmtId="49" fontId="2" fillId="0" borderId="4" xfId="0" applyNumberFormat="1" applyFont="1" applyBorder="1" applyAlignment="1">
      <alignment vertical="top" wrapText="1"/>
    </xf>
    <xf numFmtId="49" fontId="2" fillId="0" borderId="5" xfId="0" applyNumberFormat="1" applyFont="1" applyBorder="1" applyAlignment="1">
      <alignment vertical="top" wrapText="1"/>
    </xf>
    <xf numFmtId="49" fontId="2" fillId="0" borderId="6" xfId="0" applyNumberFormat="1" applyFont="1" applyBorder="1" applyAlignment="1">
      <alignment vertical="top" wrapText="1"/>
    </xf>
    <xf numFmtId="49" fontId="2" fillId="0" borderId="7" xfId="0" applyNumberFormat="1" applyFont="1" applyBorder="1" applyAlignment="1">
      <alignment vertical="top" wrapText="1"/>
    </xf>
    <xf numFmtId="49" fontId="2" fillId="0" borderId="8" xfId="0" applyNumberFormat="1" applyFont="1" applyBorder="1" applyAlignment="1">
      <alignment vertical="top" wrapText="1"/>
    </xf>
    <xf numFmtId="0" fontId="2" fillId="0" borderId="3" xfId="0" applyFont="1" applyBorder="1" applyAlignment="1">
      <alignment vertical="top" wrapText="1"/>
    </xf>
    <xf numFmtId="49" fontId="2" fillId="2" borderId="1" xfId="0" applyNumberFormat="1" applyFont="1" applyFill="1" applyBorder="1" applyAlignment="1">
      <alignment vertical="top" wrapText="1"/>
    </xf>
    <xf numFmtId="0" fontId="2" fillId="0" borderId="2" xfId="0" applyNumberFormat="1" applyFont="1" applyBorder="1" applyAlignment="1">
      <alignment vertical="top" wrapText="1"/>
    </xf>
    <xf numFmtId="0" fontId="2" fillId="0" borderId="3" xfId="0" applyNumberFormat="1" applyFont="1" applyBorder="1" applyAlignment="1">
      <alignment vertical="top" wrapText="1"/>
    </xf>
    <xf numFmtId="0" fontId="2" fillId="0" borderId="4" xfId="0" applyNumberFormat="1" applyFont="1" applyBorder="1" applyAlignment="1">
      <alignment vertical="top" wrapText="1"/>
    </xf>
    <xf numFmtId="0" fontId="2" fillId="0" borderId="9" xfId="0" applyNumberFormat="1" applyFont="1" applyBorder="1" applyAlignment="1">
      <alignment vertical="top" wrapText="1"/>
    </xf>
    <xf numFmtId="164" fontId="2" fillId="0" borderId="2" xfId="0" applyNumberFormat="1" applyFont="1" applyBorder="1" applyAlignment="1">
      <alignment vertical="top" wrapText="1"/>
    </xf>
    <xf numFmtId="164" fontId="2" fillId="0" borderId="9" xfId="0" applyNumberFormat="1" applyFont="1" applyBorder="1" applyAlignment="1">
      <alignment vertical="top" wrapText="1"/>
    </xf>
    <xf numFmtId="164" fontId="2" fillId="0" borderId="4" xfId="0" applyNumberFormat="1" applyFont="1" applyBorder="1" applyAlignment="1">
      <alignment vertical="top" wrapText="1"/>
    </xf>
    <xf numFmtId="164" fontId="2" fillId="0" borderId="3" xfId="0" applyNumberFormat="1" applyFont="1" applyBorder="1" applyAlignment="1">
      <alignment vertical="top" wrapText="1"/>
    </xf>
    <xf numFmtId="0" fontId="2" fillId="0" borderId="9" xfId="0" applyFont="1" applyBorder="1" applyAlignment="1">
      <alignment vertical="top" wrapText="1"/>
    </xf>
    <xf numFmtId="0" fontId="2" fillId="0" borderId="4" xfId="0" applyFont="1" applyBorder="1" applyAlignment="1">
      <alignment vertical="top" wrapText="1"/>
    </xf>
    <xf numFmtId="0" fontId="1" fillId="0" borderId="0" xfId="0" applyFont="1" applyAlignment="1">
      <alignment horizontal="left" vertical="center"/>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DBDBDB"/>
      <rgbColor rgb="FFA5A5A5"/>
      <rgbColor rgb="FF3F3F3F"/>
      <rgbColor rgb="FF7F7F7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0</xdr:colOff>
      <xdr:row>22</xdr:row>
      <xdr:rowOff>228282</xdr:rowOff>
    </xdr:from>
    <xdr:to>
      <xdr:col>9</xdr:col>
      <xdr:colOff>35024</xdr:colOff>
      <xdr:row>24</xdr:row>
      <xdr:rowOff>130403</xdr:rowOff>
    </xdr:to>
    <xdr:sp macro="" textlink="">
      <xdr:nvSpPr>
        <xdr:cNvPr id="2" name="Shape 2">
          <a:extLst>
            <a:ext uri="{FF2B5EF4-FFF2-40B4-BE49-F238E27FC236}">
              <a16:creationId xmlns:a16="http://schemas.microsoft.com/office/drawing/2014/main" xmlns:a="http://schemas.openxmlformats.org/drawingml/2006/main" xmlns:xdr="http://schemas.openxmlformats.org/drawingml/2006/spreadsheetDrawing" xmlns="" id="{00000000-0008-0000-0000-000002000000}"/>
            </a:ext>
          </a:extLst>
        </xdr:cNvPr>
        <xdr:cNvSpPr txBox="1"/>
      </xdr:nvSpPr>
      <xdr:spPr>
        <a:xfrm>
          <a:off x="0" y="6425882"/>
          <a:ext cx="10664924" cy="384721"/>
        </a:xfrm>
        <a:prstGeom prst="rect">
          <a:avLst/>
        </a:prstGeom>
        <a:noFill/>
        <a:ln w="12700" cap="flat">
          <a:noFill/>
          <a:miter lim="400000"/>
        </a:ln>
        <a:effectLst/>
        <a:extLst>
          <a:ext uri="{C572A759-6A51-4108-AA02-DFA0A04FC94B}">
            <ma14:wrappingTextBoxFlag xmlns:ma14="http://schemas.microsoft.com/office/mac/drawingml/2011/main" xmlns:a14="http://schemas.microsoft.com/office/drawing/2010/main" xmlns:m="http://schemas.openxmlformats.org/officeDocument/2006/math" xmlns:r="http://schemas.openxmlformats.org/officeDocument/2006/relationships" xmlns="" xmlns:a="http://schemas.openxmlformats.org/drawingml/2006/main" xmlns:xdr="http://schemas.openxmlformats.org/drawingml/2006/spreadsheetDrawing" val="1"/>
          </a:ext>
        </a:extLst>
      </xdr:spPr>
      <xdr:txBody>
        <a:bodyPr wrap="square" lIns="50800" tIns="50800" rIns="50800" bIns="50800" numCol="1" anchor="t">
          <a:spAutoFit/>
        </a:bodyPr>
        <a:lstStyle/>
        <a:p>
          <a:pPr marL="0" marR="0" indent="0" algn="l" defTabSz="457200" latinLnBrk="0">
            <a:lnSpc>
              <a:spcPct val="100000"/>
            </a:lnSpc>
            <a:spcBef>
              <a:spcPts val="0"/>
            </a:spcBef>
            <a:spcAft>
              <a:spcPts val="0"/>
            </a:spcAft>
            <a:buClrTx/>
            <a:buSzTx/>
            <a:buFontTx/>
            <a:buNone/>
            <a:tabLst/>
            <a:defRPr sz="1100" b="0" i="0" u="none" strike="noStrike" cap="none" spc="0" baseline="0">
              <a:solidFill>
                <a:srgbClr val="000000"/>
              </a:solidFill>
              <a:uFillTx/>
              <a:latin typeface="Helvetica Light"/>
              <a:ea typeface="Helvetica Light"/>
              <a:cs typeface="Helvetica Light"/>
              <a:sym typeface="Helvetica Light"/>
            </a:defRPr>
          </a:pPr>
          <a:r>
            <a:rPr lang="de-DE" sz="1100" b="0" i="0" u="none" strike="noStrike" cap="none" spc="0" baseline="0">
              <a:solidFill>
                <a:srgbClr val="000000"/>
              </a:solidFill>
              <a:uFillTx/>
              <a:latin typeface="Helvetica Light"/>
              <a:ea typeface="Helvetica Light"/>
              <a:cs typeface="Helvetica Light"/>
              <a:sym typeface="Helvetica Light"/>
            </a:rPr>
            <a:t>The determined values of inputs (full length and cleaved product) were multiplied with the factor 50 and the Avidin pull downs (full length and cleaved product) with the factor 2,2  to calculate the total amount of detected DLL1 in the lysate and IP in each sample. Each sample was analysed twice (#x.1 and #x.2).</a:t>
          </a:r>
          <a:endParaRPr sz="1100" b="0" i="0" u="none" strike="noStrike" cap="none" spc="0" baseline="0">
            <a:solidFill>
              <a:srgbClr val="000000"/>
            </a:solidFill>
            <a:uFillTx/>
            <a:latin typeface="Helvetica Light"/>
            <a:ea typeface="Helvetica Light"/>
            <a:cs typeface="Helvetica Light"/>
            <a:sym typeface="Helvetica Light"/>
          </a:endParaRPr>
        </a:p>
      </xdr:txBody>
    </xdr:sp>
    <xdr:clientData/>
  </xdr:twoCellAnchor>
</xdr:wsDr>
</file>

<file path=xl/theme/_rels/theme1.x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1">
          <a:blip xmlns:r="http://schemas.openxmlformats.org/officeDocument/2006/relationships" r:embed="rId1"/>
          <a:srcRect/>
          <a:tile tx="0" ty="0" sx="100000" sy="100000" flip="none" algn="tl"/>
        </a:blipFill>
        <a:ln w="12700" cap="flat">
          <a:noFill/>
          <a:miter lim="400000"/>
        </a:ln>
        <a:effectLst>
          <a:outerShdw blurRad="38100" dist="25400" dir="5400000" rotWithShape="0">
            <a:srgbClr val="000000">
              <a:alpha val="50000"/>
            </a:srgbClr>
          </a:outerShdw>
        </a:effectLst>
        <a:sp3d/>
      </a:spPr>
      <a:bodyPr rot="0" spcFirstLastPara="1" vertOverflow="overflow" horzOverflow="overflow" vert="horz" wrap="square" lIns="50800" tIns="50800" rIns="50800" bIns="50800" numCol="1" spcCol="38100" rtlCol="0" anchor="ctr">
        <a:spAutoFit/>
      </a:bodyPr>
      <a:lstStyle>
        <a:defPPr marL="0" marR="0" indent="0" algn="ctr" defTabSz="457200" rtl="0" fontAlgn="auto" latinLnBrk="0" hangingPunct="0">
          <a:lnSpc>
            <a:spcPct val="100000"/>
          </a:lnSpc>
          <a:spcBef>
            <a:spcPts val="0"/>
          </a:spcBef>
          <a:spcAft>
            <a:spcPts val="0"/>
          </a:spcAft>
          <a:buClrTx/>
          <a:buSzTx/>
          <a:buFontTx/>
          <a:buNone/>
          <a:tabLst/>
          <a:defRPr kumimoji="0" sz="1200" b="0" i="0" u="none" strike="noStrike" cap="none" spc="0" normalizeH="0" baseline="0">
            <a:ln>
              <a:noFill/>
            </a:ln>
            <a:solidFill>
              <a:srgbClr val="FFFFFF"/>
            </a:solidFill>
            <a:effectLst>
              <a:outerShdw blurRad="25400" dist="23998" dir="2700000" rotWithShape="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635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4572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dimension ref="A1:R23"/>
  <sheetViews>
    <sheetView showGridLines="0" tabSelected="1" workbookViewId="0">
      <pane xSplit="1" topLeftCell="B1" activePane="topRight" state="frozen"/>
      <selection pane="topRight" sqref="A1:R1"/>
    </sheetView>
  </sheetViews>
  <sheetFormatPr baseColWidth="10" defaultColWidth="16.33203125" defaultRowHeight="18" customHeight="1"/>
  <cols>
    <col min="1" max="1" width="32.83203125" style="1" customWidth="1"/>
    <col min="2" max="18" width="13.33203125" style="1" customWidth="1"/>
    <col min="19" max="19" width="16.33203125" style="1" customWidth="1"/>
    <col min="20" max="16384" width="16.33203125" style="1"/>
  </cols>
  <sheetData>
    <row r="1" spans="1:18" ht="32" customHeight="1">
      <c r="A1" s="22" t="s">
        <v>35</v>
      </c>
      <c r="B1" s="22"/>
      <c r="C1" s="22"/>
      <c r="D1" s="22"/>
      <c r="E1" s="22"/>
      <c r="F1" s="22"/>
      <c r="G1" s="22"/>
      <c r="H1" s="22"/>
      <c r="I1" s="22"/>
      <c r="J1" s="22"/>
      <c r="K1" s="22"/>
      <c r="L1" s="22"/>
      <c r="M1" s="22"/>
      <c r="N1" s="22"/>
      <c r="O1" s="22"/>
      <c r="P1" s="22"/>
      <c r="Q1" s="22"/>
      <c r="R1" s="22"/>
    </row>
    <row r="2" spans="1:18" ht="32.25" customHeight="1">
      <c r="A2" s="2"/>
      <c r="B2" s="3" t="s">
        <v>0</v>
      </c>
      <c r="C2" s="4" t="s">
        <v>1</v>
      </c>
      <c r="D2" s="4" t="s">
        <v>2</v>
      </c>
      <c r="E2" s="5" t="s">
        <v>3</v>
      </c>
      <c r="F2" s="6" t="s">
        <v>4</v>
      </c>
      <c r="G2" s="7" t="s">
        <v>5</v>
      </c>
      <c r="H2" s="7" t="s">
        <v>6</v>
      </c>
      <c r="I2" s="8" t="s">
        <v>7</v>
      </c>
      <c r="J2" s="6" t="s">
        <v>8</v>
      </c>
      <c r="K2" s="9" t="s">
        <v>9</v>
      </c>
      <c r="L2" s="4" t="s">
        <v>10</v>
      </c>
      <c r="M2" s="5" t="s">
        <v>11</v>
      </c>
      <c r="N2" s="6" t="s">
        <v>12</v>
      </c>
      <c r="O2" s="9" t="s">
        <v>13</v>
      </c>
      <c r="P2" s="4" t="s">
        <v>14</v>
      </c>
      <c r="Q2" s="4" t="s">
        <v>15</v>
      </c>
      <c r="R2" s="10"/>
    </row>
    <row r="3" spans="1:18" ht="20.25" customHeight="1">
      <c r="A3" s="11" t="s">
        <v>16</v>
      </c>
      <c r="B3" s="12">
        <v>2631.2959999999998</v>
      </c>
      <c r="C3" s="13">
        <v>2882.4679999999998</v>
      </c>
      <c r="D3" s="13">
        <v>2653.1750000000002</v>
      </c>
      <c r="E3" s="14">
        <v>2275.9830000000002</v>
      </c>
      <c r="F3" s="15">
        <v>1246.598</v>
      </c>
      <c r="G3" s="13">
        <v>2631.8820000000001</v>
      </c>
      <c r="H3" s="13">
        <v>3006.1750000000002</v>
      </c>
      <c r="I3" s="14">
        <v>3085.4180000000001</v>
      </c>
      <c r="J3" s="15">
        <v>2542.1039999999998</v>
      </c>
      <c r="K3" s="13">
        <v>2355.1039999999998</v>
      </c>
      <c r="L3" s="13">
        <v>2206.1039999999998</v>
      </c>
      <c r="M3" s="14">
        <v>2040.326</v>
      </c>
      <c r="N3" s="15">
        <v>2180.0329999999999</v>
      </c>
      <c r="O3" s="13">
        <v>2254.8609999999999</v>
      </c>
      <c r="P3" s="13">
        <v>2180.154</v>
      </c>
      <c r="Q3" s="13">
        <v>2109.0329999999999</v>
      </c>
      <c r="R3" s="10"/>
    </row>
    <row r="4" spans="1:18" ht="20.25" customHeight="1">
      <c r="A4" s="11" t="s">
        <v>17</v>
      </c>
      <c r="B4" s="12">
        <f t="shared" ref="B4:Q4" si="0">B3*50</f>
        <v>131564.79999999999</v>
      </c>
      <c r="C4" s="13">
        <f t="shared" si="0"/>
        <v>144123.4</v>
      </c>
      <c r="D4" s="13">
        <f t="shared" si="0"/>
        <v>132658.75</v>
      </c>
      <c r="E4" s="14">
        <f t="shared" si="0"/>
        <v>113799.15000000001</v>
      </c>
      <c r="F4" s="15">
        <f t="shared" si="0"/>
        <v>62329.899999999994</v>
      </c>
      <c r="G4" s="13">
        <f t="shared" si="0"/>
        <v>131594.1</v>
      </c>
      <c r="H4" s="13">
        <f t="shared" si="0"/>
        <v>150308.75</v>
      </c>
      <c r="I4" s="14">
        <f t="shared" si="0"/>
        <v>154270.9</v>
      </c>
      <c r="J4" s="15">
        <f t="shared" si="0"/>
        <v>127105.2</v>
      </c>
      <c r="K4" s="13">
        <f t="shared" si="0"/>
        <v>117755.2</v>
      </c>
      <c r="L4" s="13">
        <f t="shared" si="0"/>
        <v>110305.2</v>
      </c>
      <c r="M4" s="14">
        <f t="shared" si="0"/>
        <v>102016.3</v>
      </c>
      <c r="N4" s="15">
        <f t="shared" si="0"/>
        <v>109001.65</v>
      </c>
      <c r="O4" s="13">
        <f t="shared" si="0"/>
        <v>112743.04999999999</v>
      </c>
      <c r="P4" s="13">
        <f t="shared" si="0"/>
        <v>109007.7</v>
      </c>
      <c r="Q4" s="13">
        <f t="shared" si="0"/>
        <v>105451.65</v>
      </c>
      <c r="R4" s="10"/>
    </row>
    <row r="5" spans="1:18" ht="20.25" customHeight="1">
      <c r="A5" s="11" t="s">
        <v>18</v>
      </c>
      <c r="B5" s="12">
        <v>311.435</v>
      </c>
      <c r="C5" s="13">
        <v>127.19199999999999</v>
      </c>
      <c r="D5" s="13">
        <v>73.364000000000004</v>
      </c>
      <c r="E5" s="14">
        <v>86.95</v>
      </c>
      <c r="F5" s="15">
        <v>203.435</v>
      </c>
      <c r="G5" s="13">
        <v>68.364000000000004</v>
      </c>
      <c r="H5" s="13">
        <v>53.95</v>
      </c>
      <c r="I5" s="14">
        <v>213.19200000000001</v>
      </c>
      <c r="J5" s="15">
        <v>319.36399999999998</v>
      </c>
      <c r="K5" s="13">
        <v>30.120999999999999</v>
      </c>
      <c r="L5" s="13">
        <v>39.536000000000001</v>
      </c>
      <c r="M5" s="14">
        <v>130.364</v>
      </c>
      <c r="N5" s="15">
        <v>100.95</v>
      </c>
      <c r="O5" s="13">
        <v>86.364000000000004</v>
      </c>
      <c r="P5" s="13">
        <v>47.536000000000001</v>
      </c>
      <c r="Q5" s="13">
        <v>132.536</v>
      </c>
      <c r="R5" s="10"/>
    </row>
    <row r="6" spans="1:18" ht="20.25" customHeight="1">
      <c r="A6" s="11" t="s">
        <v>19</v>
      </c>
      <c r="B6" s="12">
        <f t="shared" ref="B6:Q6" si="1">B5*50</f>
        <v>15571.75</v>
      </c>
      <c r="C6" s="13">
        <f t="shared" si="1"/>
        <v>6359.5999999999995</v>
      </c>
      <c r="D6" s="13">
        <f t="shared" si="1"/>
        <v>3668.2000000000003</v>
      </c>
      <c r="E6" s="14">
        <f t="shared" si="1"/>
        <v>4347.5</v>
      </c>
      <c r="F6" s="15">
        <f t="shared" si="1"/>
        <v>10171.75</v>
      </c>
      <c r="G6" s="13">
        <f t="shared" si="1"/>
        <v>3418.2000000000003</v>
      </c>
      <c r="H6" s="13">
        <f t="shared" si="1"/>
        <v>2697.5</v>
      </c>
      <c r="I6" s="14">
        <f t="shared" si="1"/>
        <v>10659.6</v>
      </c>
      <c r="J6" s="15">
        <f t="shared" si="1"/>
        <v>15968.199999999999</v>
      </c>
      <c r="K6" s="13">
        <f t="shared" si="1"/>
        <v>1506.05</v>
      </c>
      <c r="L6" s="13">
        <f t="shared" si="1"/>
        <v>1976.8000000000002</v>
      </c>
      <c r="M6" s="14">
        <f t="shared" si="1"/>
        <v>6518.2</v>
      </c>
      <c r="N6" s="15">
        <f t="shared" si="1"/>
        <v>5047.5</v>
      </c>
      <c r="O6" s="13">
        <f t="shared" si="1"/>
        <v>4318.2</v>
      </c>
      <c r="P6" s="13">
        <f t="shared" si="1"/>
        <v>2376.8000000000002</v>
      </c>
      <c r="Q6" s="13">
        <f t="shared" si="1"/>
        <v>6626.8</v>
      </c>
      <c r="R6" s="10"/>
    </row>
    <row r="7" spans="1:18" ht="20.25" customHeight="1">
      <c r="A7" s="11" t="s">
        <v>20</v>
      </c>
      <c r="B7" s="12">
        <v>9371.8029999999999</v>
      </c>
      <c r="C7" s="13">
        <v>7213.7309999999998</v>
      </c>
      <c r="D7" s="13">
        <v>6700.61</v>
      </c>
      <c r="E7" s="14">
        <v>5156.8819999999996</v>
      </c>
      <c r="F7" s="15">
        <v>9565.8029999999999</v>
      </c>
      <c r="G7" s="13">
        <v>8083.6809999999996</v>
      </c>
      <c r="H7" s="13">
        <v>8690.4889999999996</v>
      </c>
      <c r="I7" s="14">
        <v>8142.5389999999998</v>
      </c>
      <c r="J7" s="15">
        <v>9741.8029999999999</v>
      </c>
      <c r="K7" s="13">
        <v>7007.4390000000003</v>
      </c>
      <c r="L7" s="13">
        <v>6399.317</v>
      </c>
      <c r="M7" s="14">
        <v>6801.7309999999998</v>
      </c>
      <c r="N7" s="15">
        <v>9731.3379999999997</v>
      </c>
      <c r="O7" s="13">
        <v>8136.1670000000004</v>
      </c>
      <c r="P7" s="13">
        <v>7632.56</v>
      </c>
      <c r="Q7" s="13">
        <v>6977.1959999999999</v>
      </c>
      <c r="R7" s="10"/>
    </row>
    <row r="8" spans="1:18" ht="20.25" customHeight="1">
      <c r="A8" s="11" t="s">
        <v>21</v>
      </c>
      <c r="B8" s="16">
        <f t="shared" ref="B8:Q8" si="2">B7*2.22</f>
        <v>20805.402660000003</v>
      </c>
      <c r="C8" s="13">
        <f t="shared" si="2"/>
        <v>16014.482820000001</v>
      </c>
      <c r="D8" s="13">
        <f t="shared" si="2"/>
        <v>14875.3542</v>
      </c>
      <c r="E8" s="14">
        <f t="shared" si="2"/>
        <v>11448.278039999999</v>
      </c>
      <c r="F8" s="17">
        <f t="shared" si="2"/>
        <v>21236.08266</v>
      </c>
      <c r="G8" s="13">
        <f t="shared" si="2"/>
        <v>17945.771820000002</v>
      </c>
      <c r="H8" s="13">
        <f t="shared" si="2"/>
        <v>19292.885580000002</v>
      </c>
      <c r="I8" s="18">
        <f t="shared" si="2"/>
        <v>18076.436580000001</v>
      </c>
      <c r="J8" s="15">
        <f t="shared" si="2"/>
        <v>21626.802660000001</v>
      </c>
      <c r="K8" s="13">
        <f t="shared" si="2"/>
        <v>15556.514580000003</v>
      </c>
      <c r="L8" s="13">
        <f t="shared" si="2"/>
        <v>14206.483740000001</v>
      </c>
      <c r="M8" s="14">
        <f t="shared" si="2"/>
        <v>15099.842820000002</v>
      </c>
      <c r="N8" s="15">
        <f t="shared" si="2"/>
        <v>21603.570360000002</v>
      </c>
      <c r="O8" s="13">
        <f t="shared" si="2"/>
        <v>18062.290740000004</v>
      </c>
      <c r="P8" s="13">
        <f t="shared" si="2"/>
        <v>16944.283200000002</v>
      </c>
      <c r="Q8" s="13">
        <f t="shared" si="2"/>
        <v>15489.375120000001</v>
      </c>
      <c r="R8" s="10"/>
    </row>
    <row r="9" spans="1:18" ht="20.25" customHeight="1">
      <c r="A9" s="11" t="s">
        <v>22</v>
      </c>
      <c r="B9" s="12">
        <v>2577.125</v>
      </c>
      <c r="C9" s="13">
        <v>1578.9829999999999</v>
      </c>
      <c r="D9" s="13">
        <v>1775.569</v>
      </c>
      <c r="E9" s="14">
        <v>1611.74</v>
      </c>
      <c r="F9" s="15">
        <v>2005.711</v>
      </c>
      <c r="G9" s="13">
        <v>1543.8610000000001</v>
      </c>
      <c r="H9" s="13">
        <v>1607.569</v>
      </c>
      <c r="I9" s="14">
        <v>1648.2760000000001</v>
      </c>
      <c r="J9" s="15">
        <v>2137.4679999999998</v>
      </c>
      <c r="K9" s="13">
        <v>1379.4469999999999</v>
      </c>
      <c r="L9" s="13">
        <v>1385.74</v>
      </c>
      <c r="M9" s="14">
        <v>1571.8610000000001</v>
      </c>
      <c r="N9" s="15">
        <v>2608.7820000000002</v>
      </c>
      <c r="O9" s="13">
        <v>1953.4680000000001</v>
      </c>
      <c r="P9" s="13">
        <v>1872.4680000000001</v>
      </c>
      <c r="Q9" s="13">
        <v>1693.9829999999999</v>
      </c>
      <c r="R9" s="10"/>
    </row>
    <row r="10" spans="1:18" ht="20.25" customHeight="1">
      <c r="A10" s="11" t="s">
        <v>23</v>
      </c>
      <c r="B10" s="16">
        <f t="shared" ref="B10:Q10" si="3">B9*2.22</f>
        <v>5721.2175000000007</v>
      </c>
      <c r="C10" s="13">
        <f t="shared" si="3"/>
        <v>3505.3422600000004</v>
      </c>
      <c r="D10" s="13">
        <f t="shared" si="3"/>
        <v>3941.7631800000004</v>
      </c>
      <c r="E10" s="14">
        <f t="shared" si="3"/>
        <v>3578.0628000000002</v>
      </c>
      <c r="F10" s="17">
        <f t="shared" si="3"/>
        <v>4452.6784200000002</v>
      </c>
      <c r="G10" s="13">
        <f t="shared" si="3"/>
        <v>3427.3714200000004</v>
      </c>
      <c r="H10" s="13">
        <f t="shared" si="3"/>
        <v>3568.8031800000003</v>
      </c>
      <c r="I10" s="18">
        <f t="shared" si="3"/>
        <v>3659.1727200000005</v>
      </c>
      <c r="J10" s="17">
        <f t="shared" si="3"/>
        <v>4745.1789600000002</v>
      </c>
      <c r="K10" s="13">
        <f t="shared" si="3"/>
        <v>3062.3723399999999</v>
      </c>
      <c r="L10" s="13">
        <f t="shared" si="3"/>
        <v>3076.3428000000004</v>
      </c>
      <c r="M10" s="18">
        <f t="shared" si="3"/>
        <v>3489.5314200000007</v>
      </c>
      <c r="N10" s="15">
        <f t="shared" si="3"/>
        <v>5791.4960400000009</v>
      </c>
      <c r="O10" s="13">
        <f t="shared" si="3"/>
        <v>4336.6989600000006</v>
      </c>
      <c r="P10" s="13">
        <f t="shared" si="3"/>
        <v>4156.8789600000009</v>
      </c>
      <c r="Q10" s="13">
        <f t="shared" si="3"/>
        <v>3760.6422600000001</v>
      </c>
      <c r="R10" s="19"/>
    </row>
    <row r="11" spans="1:18" ht="20.25" customHeight="1">
      <c r="A11" s="11" t="s">
        <v>24</v>
      </c>
      <c r="B11" s="12">
        <f t="shared" ref="B11:Q11" si="4">B4+B6</f>
        <v>147136.54999999999</v>
      </c>
      <c r="C11" s="13">
        <f t="shared" si="4"/>
        <v>150483</v>
      </c>
      <c r="D11" s="13">
        <f t="shared" si="4"/>
        <v>136326.95000000001</v>
      </c>
      <c r="E11" s="14">
        <f t="shared" si="4"/>
        <v>118146.65000000001</v>
      </c>
      <c r="F11" s="15">
        <f t="shared" si="4"/>
        <v>72501.649999999994</v>
      </c>
      <c r="G11" s="13">
        <f t="shared" si="4"/>
        <v>135012.30000000002</v>
      </c>
      <c r="H11" s="13">
        <f t="shared" si="4"/>
        <v>153006.25</v>
      </c>
      <c r="I11" s="14">
        <f t="shared" si="4"/>
        <v>164930.5</v>
      </c>
      <c r="J11" s="15">
        <f t="shared" si="4"/>
        <v>143073.4</v>
      </c>
      <c r="K11" s="13">
        <f t="shared" si="4"/>
        <v>119261.25</v>
      </c>
      <c r="L11" s="13">
        <f t="shared" si="4"/>
        <v>112282</v>
      </c>
      <c r="M11" s="14">
        <f t="shared" si="4"/>
        <v>108534.5</v>
      </c>
      <c r="N11" s="15">
        <f t="shared" si="4"/>
        <v>114049.15</v>
      </c>
      <c r="O11" s="13">
        <f t="shared" si="4"/>
        <v>117061.24999999999</v>
      </c>
      <c r="P11" s="13">
        <f t="shared" si="4"/>
        <v>111384.5</v>
      </c>
      <c r="Q11" s="13">
        <f t="shared" si="4"/>
        <v>112078.45</v>
      </c>
      <c r="R11" s="10"/>
    </row>
    <row r="12" spans="1:18" ht="20.25" customHeight="1">
      <c r="A12" s="11" t="s">
        <v>25</v>
      </c>
      <c r="B12" s="16">
        <f t="shared" ref="B12:Q12" si="5">B8+B10</f>
        <v>26526.620160000006</v>
      </c>
      <c r="C12" s="13">
        <f t="shared" si="5"/>
        <v>19519.825080000002</v>
      </c>
      <c r="D12" s="13">
        <f t="shared" si="5"/>
        <v>18817.11738</v>
      </c>
      <c r="E12" s="14">
        <f t="shared" si="5"/>
        <v>15026.340839999999</v>
      </c>
      <c r="F12" s="17">
        <f t="shared" si="5"/>
        <v>25688.76108</v>
      </c>
      <c r="G12" s="13">
        <f t="shared" si="5"/>
        <v>21373.143240000001</v>
      </c>
      <c r="H12" s="13">
        <f t="shared" si="5"/>
        <v>22861.688760000001</v>
      </c>
      <c r="I12" s="18">
        <f t="shared" si="5"/>
        <v>21735.609300000004</v>
      </c>
      <c r="J12" s="17">
        <f t="shared" si="5"/>
        <v>26371.981620000002</v>
      </c>
      <c r="K12" s="13">
        <f t="shared" si="5"/>
        <v>18618.886920000004</v>
      </c>
      <c r="L12" s="13">
        <f t="shared" si="5"/>
        <v>17282.826540000002</v>
      </c>
      <c r="M12" s="18">
        <f t="shared" si="5"/>
        <v>18589.374240000001</v>
      </c>
      <c r="N12" s="15">
        <f t="shared" si="5"/>
        <v>27395.066400000003</v>
      </c>
      <c r="O12" s="13">
        <f t="shared" si="5"/>
        <v>22398.989700000006</v>
      </c>
      <c r="P12" s="13">
        <f t="shared" si="5"/>
        <v>21101.162160000003</v>
      </c>
      <c r="Q12" s="13">
        <f t="shared" si="5"/>
        <v>19250.017380000001</v>
      </c>
      <c r="R12" s="10"/>
    </row>
    <row r="13" spans="1:18" ht="20.25" customHeight="1">
      <c r="A13" s="11" t="s">
        <v>26</v>
      </c>
      <c r="B13" s="16">
        <f t="shared" ref="B13:Q13" si="6">B12/B11</f>
        <v>0.18028572886886371</v>
      </c>
      <c r="C13" s="13">
        <f t="shared" si="6"/>
        <v>0.1297144865532984</v>
      </c>
      <c r="D13" s="13">
        <f t="shared" si="6"/>
        <v>0.13802932861037379</v>
      </c>
      <c r="E13" s="14">
        <f t="shared" si="6"/>
        <v>0.12718380792007219</v>
      </c>
      <c r="F13" s="17">
        <f t="shared" si="6"/>
        <v>0.35431967520739188</v>
      </c>
      <c r="G13" s="13">
        <f t="shared" si="6"/>
        <v>0.15830515619687982</v>
      </c>
      <c r="H13" s="13">
        <f t="shared" si="6"/>
        <v>0.14941669872962707</v>
      </c>
      <c r="I13" s="18">
        <f t="shared" si="6"/>
        <v>0.1317864755154444</v>
      </c>
      <c r="J13" s="17">
        <f t="shared" si="6"/>
        <v>0.18432484039660763</v>
      </c>
      <c r="K13" s="13">
        <f t="shared" si="6"/>
        <v>0.15611849548784709</v>
      </c>
      <c r="L13" s="13">
        <f t="shared" si="6"/>
        <v>0.15392339413263037</v>
      </c>
      <c r="M13" s="18">
        <f t="shared" si="6"/>
        <v>0.1712761770681212</v>
      </c>
      <c r="N13" s="15">
        <f t="shared" si="6"/>
        <v>0.24020403834662515</v>
      </c>
      <c r="O13" s="13">
        <f t="shared" si="6"/>
        <v>0.19134418691069854</v>
      </c>
      <c r="P13" s="13">
        <f t="shared" si="6"/>
        <v>0.18944433166194583</v>
      </c>
      <c r="Q13" s="13">
        <f t="shared" si="6"/>
        <v>0.17175485010722402</v>
      </c>
      <c r="R13" s="19"/>
    </row>
    <row r="14" spans="1:18" ht="20.25" customHeight="1">
      <c r="A14" s="11" t="s">
        <v>27</v>
      </c>
      <c r="B14" s="16">
        <f t="shared" ref="B14:Q14" si="7">B13*100</f>
        <v>18.028572886886369</v>
      </c>
      <c r="C14" s="13">
        <f t="shared" si="7"/>
        <v>12.971448655329839</v>
      </c>
      <c r="D14" s="13">
        <f t="shared" si="7"/>
        <v>13.802932861037378</v>
      </c>
      <c r="E14" s="14">
        <f t="shared" si="7"/>
        <v>12.718380792007219</v>
      </c>
      <c r="F14" s="17">
        <f t="shared" si="7"/>
        <v>35.431967520739185</v>
      </c>
      <c r="G14" s="13">
        <f t="shared" si="7"/>
        <v>15.830515619687983</v>
      </c>
      <c r="H14" s="13">
        <f t="shared" si="7"/>
        <v>14.941669872962708</v>
      </c>
      <c r="I14" s="18">
        <f t="shared" si="7"/>
        <v>13.17864755154444</v>
      </c>
      <c r="J14" s="17">
        <f t="shared" si="7"/>
        <v>18.432484039660764</v>
      </c>
      <c r="K14" s="13">
        <f t="shared" si="7"/>
        <v>15.61184954878471</v>
      </c>
      <c r="L14" s="13">
        <f t="shared" si="7"/>
        <v>15.392339413263038</v>
      </c>
      <c r="M14" s="18">
        <f t="shared" si="7"/>
        <v>17.127617706812121</v>
      </c>
      <c r="N14" s="15">
        <f t="shared" si="7"/>
        <v>24.020403834662517</v>
      </c>
      <c r="O14" s="13">
        <f t="shared" si="7"/>
        <v>19.134418691069854</v>
      </c>
      <c r="P14" s="13">
        <f t="shared" si="7"/>
        <v>18.944433166194582</v>
      </c>
      <c r="Q14" s="13">
        <f t="shared" si="7"/>
        <v>17.175485010722401</v>
      </c>
      <c r="R14" s="19"/>
    </row>
    <row r="15" spans="1:18" ht="32.25" customHeight="1">
      <c r="A15" s="11" t="s">
        <v>28</v>
      </c>
      <c r="B15" s="16">
        <f>(B14+F14)/2</f>
        <v>26.730270203812779</v>
      </c>
      <c r="C15" s="13">
        <f>(C14+G14)/2</f>
        <v>14.400982137508912</v>
      </c>
      <c r="D15" s="13">
        <f>(D14+H14)/2</f>
        <v>14.372301367000043</v>
      </c>
      <c r="E15" s="14">
        <f>(E14+I14)/2</f>
        <v>12.94851417177583</v>
      </c>
      <c r="F15" s="20"/>
      <c r="G15" s="10"/>
      <c r="H15" s="10"/>
      <c r="I15" s="21"/>
      <c r="J15" s="17">
        <f>(J14+N14)/2</f>
        <v>21.22644393716164</v>
      </c>
      <c r="K15" s="13">
        <f>(K14+O14)/2</f>
        <v>17.373134119927283</v>
      </c>
      <c r="L15" s="13">
        <f>(L14+P14)/2</f>
        <v>17.168386289728808</v>
      </c>
      <c r="M15" s="18">
        <f>(M14+Q14)/2</f>
        <v>17.151551358767261</v>
      </c>
      <c r="N15" s="20"/>
      <c r="O15" s="10"/>
      <c r="P15" s="10"/>
      <c r="Q15" s="10"/>
      <c r="R15" s="10"/>
    </row>
    <row r="16" spans="1:18" ht="32.25" customHeight="1">
      <c r="A16" s="11" t="s">
        <v>29</v>
      </c>
      <c r="B16" s="16">
        <f>STDEVP(B14,F14)</f>
        <v>8.7016973169263991</v>
      </c>
      <c r="C16" s="13">
        <f>STDEVP(C14,G14)</f>
        <v>1.4295334821790655</v>
      </c>
      <c r="D16" s="13">
        <f>STDEVP(D14,H14)</f>
        <v>0.56936850596265054</v>
      </c>
      <c r="E16" s="14">
        <f>STDEVP(E13,I13)</f>
        <v>2.3013337976857625E-3</v>
      </c>
      <c r="F16" s="20"/>
      <c r="G16" s="10"/>
      <c r="H16" s="10"/>
      <c r="I16" s="21"/>
      <c r="J16" s="17">
        <f>STDEVP(J14,N14)</f>
        <v>2.7939598975008693</v>
      </c>
      <c r="K16" s="13">
        <f>STDEVP(K14,O14)</f>
        <v>1.7612845711425611</v>
      </c>
      <c r="L16" s="13">
        <f>STDEVP(L14,P14)</f>
        <v>1.776046876465792</v>
      </c>
      <c r="M16" s="18">
        <f>STDEVP(M14,Q14)</f>
        <v>2.3933651955911187E-2</v>
      </c>
      <c r="N16" s="20"/>
      <c r="O16" s="10"/>
      <c r="P16" s="10"/>
      <c r="Q16" s="10"/>
      <c r="R16" s="10"/>
    </row>
    <row r="17" spans="1:18" ht="20.25" customHeight="1">
      <c r="A17" s="11" t="s">
        <v>30</v>
      </c>
      <c r="B17" s="16">
        <f>(B15+C15+D15+E15+J15+K15+L15+M15)/8</f>
        <v>17.671447948210318</v>
      </c>
      <c r="C17" s="13"/>
      <c r="D17" s="13"/>
      <c r="E17" s="14"/>
      <c r="F17" s="20"/>
      <c r="G17" s="10"/>
      <c r="H17" s="10"/>
      <c r="I17" s="21"/>
      <c r="J17" s="20"/>
      <c r="K17" s="10"/>
      <c r="L17" s="10"/>
      <c r="M17" s="21"/>
      <c r="N17" s="20"/>
      <c r="O17" s="10"/>
      <c r="P17" s="10"/>
      <c r="Q17" s="10"/>
      <c r="R17" s="10"/>
    </row>
    <row r="18" spans="1:18" ht="20.25" customHeight="1">
      <c r="A18" s="11" t="s">
        <v>31</v>
      </c>
      <c r="B18" s="16">
        <f>STDEVP(B15,C15,D15,E15,J15,K15,L15,M15)</f>
        <v>4.1713161894061752</v>
      </c>
      <c r="C18" s="13"/>
      <c r="D18" s="13"/>
      <c r="E18" s="14"/>
      <c r="F18" s="20"/>
      <c r="G18" s="10"/>
      <c r="H18" s="10"/>
      <c r="I18" s="21"/>
      <c r="J18" s="20"/>
      <c r="K18" s="10"/>
      <c r="L18" s="10"/>
      <c r="M18" s="21"/>
      <c r="N18" s="20"/>
      <c r="O18" s="10"/>
      <c r="P18" s="10"/>
      <c r="Q18" s="10"/>
      <c r="R18" s="10"/>
    </row>
    <row r="19" spans="1:18" ht="20.25" customHeight="1">
      <c r="A19" s="2"/>
      <c r="B19" s="16"/>
      <c r="C19" s="13"/>
      <c r="D19" s="13"/>
      <c r="E19" s="18"/>
      <c r="F19" s="20"/>
      <c r="G19" s="10"/>
      <c r="H19" s="10"/>
      <c r="I19" s="21"/>
      <c r="J19" s="20"/>
      <c r="K19" s="10"/>
      <c r="L19" s="10"/>
      <c r="M19" s="21"/>
      <c r="N19" s="20"/>
      <c r="O19" s="10"/>
      <c r="P19" s="10"/>
      <c r="Q19" s="10"/>
      <c r="R19" s="4" t="s">
        <v>32</v>
      </c>
    </row>
    <row r="20" spans="1:18" ht="20.25" customHeight="1">
      <c r="A20" s="11" t="s">
        <v>33</v>
      </c>
      <c r="B20" s="16">
        <f t="shared" ref="B20:Q20" si="8">B6/B4</f>
        <v>0.11835802585493993</v>
      </c>
      <c r="C20" s="13">
        <f t="shared" si="8"/>
        <v>4.412607529381072E-2</v>
      </c>
      <c r="D20" s="13">
        <f t="shared" si="8"/>
        <v>2.7651398795782413E-2</v>
      </c>
      <c r="E20" s="18">
        <f t="shared" si="8"/>
        <v>3.8203273047294289E-2</v>
      </c>
      <c r="F20" s="17">
        <f t="shared" si="8"/>
        <v>0.16319214373839844</v>
      </c>
      <c r="G20" s="13">
        <f t="shared" si="8"/>
        <v>2.5975328681149081E-2</v>
      </c>
      <c r="H20" s="13">
        <f t="shared" si="8"/>
        <v>1.7946393673023028E-2</v>
      </c>
      <c r="I20" s="18">
        <f t="shared" si="8"/>
        <v>6.9096634556484737E-2</v>
      </c>
      <c r="J20" s="17">
        <f t="shared" si="8"/>
        <v>0.12562979327360327</v>
      </c>
      <c r="K20" s="13">
        <f t="shared" si="8"/>
        <v>1.2789668736497412E-2</v>
      </c>
      <c r="L20" s="13">
        <f t="shared" si="8"/>
        <v>1.7921185945902824E-2</v>
      </c>
      <c r="M20" s="18">
        <f t="shared" si="8"/>
        <v>6.3893711103029605E-2</v>
      </c>
      <c r="N20" s="17">
        <f t="shared" si="8"/>
        <v>4.630663847749094E-2</v>
      </c>
      <c r="O20" s="13">
        <f t="shared" si="8"/>
        <v>3.830125227231302E-2</v>
      </c>
      <c r="P20" s="13">
        <f t="shared" si="8"/>
        <v>2.1803964307108584E-2</v>
      </c>
      <c r="Q20" s="13">
        <f t="shared" si="8"/>
        <v>6.2842070275808876E-2</v>
      </c>
      <c r="R20" s="19">
        <f>AVERAGE(C20:Q20)</f>
        <v>5.171196881184649E-2</v>
      </c>
    </row>
    <row r="21" spans="1:18" ht="20.25" customHeight="1">
      <c r="A21" s="11" t="s">
        <v>34</v>
      </c>
      <c r="B21" s="16">
        <f t="shared" ref="B21:Q21" si="9">B10/B8</f>
        <v>0.27498710760352091</v>
      </c>
      <c r="C21" s="13">
        <f t="shared" si="9"/>
        <v>0.21888576105762747</v>
      </c>
      <c r="D21" s="13">
        <f t="shared" si="9"/>
        <v>0.26498617290067622</v>
      </c>
      <c r="E21" s="18">
        <f t="shared" si="9"/>
        <v>0.31254157066227234</v>
      </c>
      <c r="F21" s="17">
        <f t="shared" si="9"/>
        <v>0.20967513129843884</v>
      </c>
      <c r="G21" s="13">
        <f t="shared" si="9"/>
        <v>0.19098489908248484</v>
      </c>
      <c r="H21" s="13">
        <f t="shared" si="9"/>
        <v>0.18498026980990367</v>
      </c>
      <c r="I21" s="18">
        <f t="shared" si="9"/>
        <v>0.20242776853755323</v>
      </c>
      <c r="J21" s="17">
        <f t="shared" si="9"/>
        <v>0.21941195074464143</v>
      </c>
      <c r="K21" s="13">
        <f t="shared" si="9"/>
        <v>0.19685465688677414</v>
      </c>
      <c r="L21" s="13">
        <f t="shared" si="9"/>
        <v>0.21654498441005501</v>
      </c>
      <c r="M21" s="18">
        <f t="shared" si="9"/>
        <v>0.23109720158000957</v>
      </c>
      <c r="N21" s="17">
        <f t="shared" si="9"/>
        <v>0.26808050444861747</v>
      </c>
      <c r="O21" s="13">
        <f t="shared" si="9"/>
        <v>0.24009684167003945</v>
      </c>
      <c r="P21" s="13">
        <f t="shared" si="9"/>
        <v>0.24532633873824775</v>
      </c>
      <c r="Q21" s="13">
        <f t="shared" si="9"/>
        <v>0.24278850701628563</v>
      </c>
      <c r="R21" s="19">
        <f>AVERAGE(C21:Q21)</f>
        <v>0.22964550392290844</v>
      </c>
    </row>
    <row r="22" spans="1:18" ht="20.25" customHeight="1">
      <c r="A22" s="2"/>
      <c r="B22" s="16"/>
      <c r="C22" s="13"/>
      <c r="D22" s="13"/>
      <c r="E22" s="18"/>
      <c r="F22" s="20"/>
      <c r="G22" s="10"/>
      <c r="H22" s="10"/>
      <c r="I22" s="21"/>
      <c r="J22" s="20"/>
      <c r="K22" s="10"/>
      <c r="L22" s="10"/>
      <c r="M22" s="21"/>
      <c r="N22" s="20"/>
      <c r="O22" s="10"/>
      <c r="P22" s="10"/>
      <c r="Q22" s="10"/>
      <c r="R22" s="10"/>
    </row>
    <row r="23" spans="1:18" ht="20.25" customHeight="1">
      <c r="A23" s="2"/>
      <c r="B23" s="16"/>
      <c r="C23" s="19"/>
      <c r="D23" s="19"/>
      <c r="E23" s="18"/>
      <c r="F23" s="20"/>
      <c r="G23" s="10"/>
      <c r="H23" s="10"/>
      <c r="I23" s="21"/>
      <c r="J23" s="20"/>
      <c r="K23" s="10"/>
      <c r="L23" s="10"/>
      <c r="M23" s="21"/>
      <c r="N23" s="20"/>
      <c r="O23" s="10"/>
      <c r="P23" s="10"/>
      <c r="Q23" s="10"/>
      <c r="R23" s="10"/>
    </row>
  </sheetData>
  <sheetCalcPr fullCalcOnLoad="1"/>
  <mergeCells count="1">
    <mergeCell ref="A1:R1"/>
  </mergeCells>
  <phoneticPr fontId="3" type="noConversion"/>
  <pageMargins left="0.5" right="0.5" top="0.75" bottom="0.75" header="0.27777800000000002" footer="0.27777800000000002"/>
  <headerFooter>
    <oddFooter>&amp;C&amp;"Helvetica,Regular"&amp;12&amp;K000000&amp;P</oddFooter>
  </headerFooter>
  <drawing r:id="rId1"/>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Blatt 1 + Spaltprodukt - Quanti</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Karin Schuster-Gossler</cp:lastModifiedBy>
  <dcterms:modified xsi:type="dcterms:W3CDTF">2021-04-15T14:55:39Z</dcterms:modified>
</cp:coreProperties>
</file>