
<file path=[Content_Types].xml><?xml version="1.0" encoding="utf-8"?>
<Types xmlns="http://schemas.openxmlformats.org/package/2006/content-types">
  <Override PartName="/docProps/app.xml" ContentType="application/vnd.openxmlformats-officedocument.extended-properties+xml"/>
  <Override PartName="/xl/sharedStrings.xml" ContentType="application/vnd.openxmlformats-officedocument.spreadsheetml.sharedStrings+xml"/>
  <Default Extension="xml" ContentType="application/xml"/>
  <Override PartName="/xl/workbook.xml" ContentType="application/vnd.openxmlformats-officedocument.spreadsheetml.sheet.main+xml"/>
  <Override PartName="/xl/calcChain.xml" ContentType="application/vnd.openxmlformats-officedocument.spreadsheetml.calcCh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Default Extension="png" ContentType="image/png"/>
  <Override PartName="/xl/worksheets/sheet2.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7" rupBuild="4505"/>
  <workbookPr autoCompressPictures="0"/>
  <bookViews>
    <workbookView xWindow="7580" yWindow="7680" windowWidth="30340" windowHeight="19320"/>
  </bookViews>
  <sheets>
    <sheet name="Blatt 1 + Spaltprodui" sheetId="1" r:id="rId1"/>
    <sheet name="Tabelle1" sheetId="2" r:id="rId2"/>
  </sheets>
  <calcPr calcId="130407"/>
  <extLst>
    <ext xmlns:mx="http://schemas.microsoft.com/office/mac/excel/2008/main" uri="http://schemas.microsoft.com/office/mac/excel/2008/main">
      <mx:ArchID Flags="2"/>
    </ext>
  </extLst>
</workbook>
</file>

<file path=xl/calcChain.xml><?xml version="1.0" encoding="utf-8"?>
<calcChain xmlns="http://schemas.openxmlformats.org/spreadsheetml/2006/main">
  <c r="N10" i="1"/>
  <c r="N8"/>
  <c r="N21"/>
  <c r="J10"/>
  <c r="J8"/>
  <c r="J21"/>
  <c r="F10"/>
  <c r="F8"/>
  <c r="F21"/>
  <c r="B10"/>
  <c r="B8"/>
  <c r="B21"/>
  <c r="O6"/>
  <c r="O4"/>
  <c r="O20"/>
  <c r="K6"/>
  <c r="K4"/>
  <c r="K20"/>
  <c r="G6"/>
  <c r="G4"/>
  <c r="G20"/>
  <c r="C6"/>
  <c r="C4"/>
  <c r="C20"/>
  <c r="D6"/>
  <c r="D4"/>
  <c r="D20"/>
  <c r="E6"/>
  <c r="E4"/>
  <c r="E20"/>
  <c r="F6"/>
  <c r="F4"/>
  <c r="F20"/>
  <c r="H6"/>
  <c r="H4"/>
  <c r="H20"/>
  <c r="I6"/>
  <c r="I4"/>
  <c r="I20"/>
  <c r="J6"/>
  <c r="J4"/>
  <c r="J20"/>
  <c r="L6"/>
  <c r="L4"/>
  <c r="L20"/>
  <c r="M6"/>
  <c r="M4"/>
  <c r="M20"/>
  <c r="N6"/>
  <c r="N4"/>
  <c r="N20"/>
  <c r="P6"/>
  <c r="P4"/>
  <c r="P20"/>
  <c r="Q6"/>
  <c r="Q4"/>
  <c r="Q20"/>
  <c r="R20"/>
  <c r="Q10"/>
  <c r="Q8"/>
  <c r="Q21"/>
  <c r="P10"/>
  <c r="P8"/>
  <c r="P21"/>
  <c r="O10"/>
  <c r="O8"/>
  <c r="O21"/>
  <c r="M10"/>
  <c r="M8"/>
  <c r="M21"/>
  <c r="L10"/>
  <c r="L8"/>
  <c r="L21"/>
  <c r="K10"/>
  <c r="K8"/>
  <c r="K21"/>
  <c r="I10"/>
  <c r="I8"/>
  <c r="I21"/>
  <c r="H10"/>
  <c r="H8"/>
  <c r="H21"/>
  <c r="G10"/>
  <c r="G8"/>
  <c r="G21"/>
  <c r="E10"/>
  <c r="E8"/>
  <c r="E21"/>
  <c r="D10"/>
  <c r="D8"/>
  <c r="D21"/>
  <c r="C10"/>
  <c r="C8"/>
  <c r="C21"/>
  <c r="R21"/>
  <c r="Q12"/>
  <c r="P12"/>
  <c r="O12"/>
  <c r="N12"/>
  <c r="M12"/>
  <c r="L12"/>
  <c r="K12"/>
  <c r="J12"/>
  <c r="I12"/>
  <c r="H12"/>
  <c r="G12"/>
  <c r="F12"/>
  <c r="E12"/>
  <c r="D12"/>
  <c r="C12"/>
  <c r="B12"/>
  <c r="B6"/>
  <c r="B4"/>
  <c r="B20"/>
  <c r="Q11"/>
  <c r="P11"/>
  <c r="O11"/>
  <c r="N11"/>
  <c r="M11"/>
  <c r="L11"/>
  <c r="K11"/>
  <c r="J11"/>
  <c r="I11"/>
  <c r="H11"/>
  <c r="G11"/>
  <c r="F11"/>
  <c r="E11"/>
  <c r="D11"/>
  <c r="C11"/>
  <c r="B11"/>
  <c r="B13"/>
  <c r="B14"/>
  <c r="F13"/>
  <c r="F14"/>
  <c r="J13"/>
  <c r="J14"/>
  <c r="N13"/>
  <c r="N14"/>
  <c r="G13"/>
  <c r="G14"/>
  <c r="O13"/>
  <c r="O14"/>
  <c r="D13"/>
  <c r="D14"/>
  <c r="H13"/>
  <c r="H14"/>
  <c r="L13"/>
  <c r="L14"/>
  <c r="P13"/>
  <c r="P14"/>
  <c r="C13"/>
  <c r="C14"/>
  <c r="K13"/>
  <c r="K14"/>
  <c r="E13"/>
  <c r="I13"/>
  <c r="I14"/>
  <c r="M13"/>
  <c r="M14"/>
  <c r="Q13"/>
  <c r="Q14"/>
  <c r="K16"/>
  <c r="K15"/>
  <c r="M15"/>
  <c r="M16"/>
  <c r="C16"/>
  <c r="C15"/>
  <c r="D16"/>
  <c r="D15"/>
  <c r="J15"/>
  <c r="J16"/>
  <c r="E16"/>
  <c r="E14"/>
  <c r="E15"/>
  <c r="L16"/>
  <c r="L15"/>
  <c r="B16"/>
  <c r="B15"/>
  <c r="B18"/>
  <c r="B17"/>
</calcChain>
</file>

<file path=xl/sharedStrings.xml><?xml version="1.0" encoding="utf-8"?>
<sst xmlns="http://schemas.openxmlformats.org/spreadsheetml/2006/main" count="36" uniqueCount="36">
  <si>
    <t>Quantification of DLL1AcGFPHA cell surface presentation</t>
  </si>
  <si>
    <t>DLL1AcGFPHA     #1/1</t>
  </si>
  <si>
    <t>DLL1AcGFPHA          #2/1</t>
  </si>
  <si>
    <t>DLL1AcGFPHA             #3/1</t>
  </si>
  <si>
    <t>DLL1AcGFPHA               # 4/1</t>
  </si>
  <si>
    <t>DLL1AcGFPHA         #1/2</t>
  </si>
  <si>
    <t>DLL1AcGFPHA           #2/2</t>
  </si>
  <si>
    <t>DLL1AcGFPHA          #3/2</t>
  </si>
  <si>
    <t>DLL1AcGFPHA           #4/2</t>
  </si>
  <si>
    <t>DLL1AcGFPHA           #5/1</t>
  </si>
  <si>
    <t>DLL1AcGFPHA        #6/1</t>
  </si>
  <si>
    <t>DLL1AcGFPHA            #7/1</t>
  </si>
  <si>
    <t>DLL1AcGFPHA           #8/1</t>
  </si>
  <si>
    <t>DLL1AcGFPHA           #5/2</t>
  </si>
  <si>
    <t>DLL1AcGFPHA           #6/2</t>
  </si>
  <si>
    <t>DLL1AcGFPHA         #7/2</t>
  </si>
  <si>
    <t>DLL1AcGFPHA            #8/2</t>
  </si>
  <si>
    <t xml:space="preserve">Input full length               </t>
  </si>
  <si>
    <t xml:space="preserve">Input full length x 50           </t>
  </si>
  <si>
    <t xml:space="preserve">Input cleaved product               </t>
  </si>
  <si>
    <t xml:space="preserve">Input cleaved product x 50 </t>
  </si>
  <si>
    <t xml:space="preserve">Avidin pull down full length           </t>
  </si>
  <si>
    <t xml:space="preserve">Avidin pull down full length x 2,22       </t>
  </si>
  <si>
    <t xml:space="preserve">Avidin pull down cleaved product         </t>
  </si>
  <si>
    <t xml:space="preserve">Avidin pull down cleaved product x 2,22     </t>
  </si>
  <si>
    <t>Sum of input</t>
  </si>
  <si>
    <t>Sum of IP</t>
  </si>
  <si>
    <t>Surface presentation IP/input</t>
  </si>
  <si>
    <t>Surface presentation in % of input</t>
  </si>
  <si>
    <t>MW of one sample loaded twice on the protein gel</t>
  </si>
  <si>
    <t>Stabwn of one sample loaded twice on the protein gel</t>
  </si>
  <si>
    <t xml:space="preserve">MW of the 8 samples </t>
  </si>
  <si>
    <t>Stabwn of the 8 samples</t>
  </si>
  <si>
    <t>Means</t>
  </si>
  <si>
    <t>ratio cleaved/full length input</t>
  </si>
  <si>
    <t>ratio cleaved/full length pull down</t>
  </si>
</sst>
</file>

<file path=xl/styles.xml><?xml version="1.0" encoding="utf-8"?>
<styleSheet xmlns="http://schemas.openxmlformats.org/spreadsheetml/2006/main">
  <numFmts count="1">
    <numFmt numFmtId="164" formatCode="0.000"/>
  </numFmts>
  <fonts count="4">
    <font>
      <sz val="10"/>
      <color indexed="8"/>
      <name val="Helvetica"/>
    </font>
    <font>
      <sz val="15"/>
      <color indexed="8"/>
      <name val="Helvetica Light"/>
    </font>
    <font>
      <sz val="10"/>
      <color indexed="8"/>
      <name val="Helvetica Light"/>
    </font>
    <font>
      <sz val="8"/>
      <name val="Verdana"/>
    </font>
  </fonts>
  <fills count="3">
    <fill>
      <patternFill patternType="none"/>
    </fill>
    <fill>
      <patternFill patternType="gray125"/>
    </fill>
    <fill>
      <patternFill patternType="solid">
        <fgColor indexed="9"/>
        <bgColor auto="1"/>
      </patternFill>
    </fill>
  </fills>
  <borders count="12">
    <border>
      <left/>
      <right/>
      <top/>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8"/>
      </right>
      <top style="thin">
        <color indexed="10"/>
      </top>
      <bottom style="thin">
        <color indexed="10"/>
      </bottom>
      <diagonal/>
    </border>
    <border>
      <left style="thin">
        <color indexed="8"/>
      </left>
      <right style="thin">
        <color indexed="12"/>
      </right>
      <top style="thin">
        <color indexed="10"/>
      </top>
      <bottom style="thin">
        <color indexed="10"/>
      </bottom>
      <diagonal/>
    </border>
    <border>
      <left style="thin">
        <color indexed="12"/>
      </left>
      <right style="thin">
        <color indexed="12"/>
      </right>
      <top style="thin">
        <color indexed="10"/>
      </top>
      <bottom style="thin">
        <color indexed="10"/>
      </bottom>
      <diagonal/>
    </border>
    <border>
      <left style="thin">
        <color indexed="12"/>
      </left>
      <right style="thin">
        <color indexed="8"/>
      </right>
      <top style="thin">
        <color indexed="10"/>
      </top>
      <bottom style="thin">
        <color indexed="10"/>
      </bottom>
      <diagonal/>
    </border>
    <border>
      <left style="thin">
        <color indexed="8"/>
      </left>
      <right style="thin">
        <color indexed="13"/>
      </right>
      <top style="thin">
        <color indexed="10"/>
      </top>
      <bottom style="thin">
        <color indexed="10"/>
      </bottom>
      <diagonal/>
    </border>
    <border>
      <left style="thin">
        <color indexed="13"/>
      </left>
      <right style="thin">
        <color indexed="10"/>
      </right>
      <top style="thin">
        <color indexed="10"/>
      </top>
      <bottom style="thin">
        <color indexed="10"/>
      </bottom>
      <diagonal/>
    </border>
    <border>
      <left style="thin">
        <color indexed="12"/>
      </left>
      <right style="thin">
        <color indexed="10"/>
      </right>
      <top style="thin">
        <color indexed="10"/>
      </top>
      <bottom style="thin">
        <color indexed="10"/>
      </bottom>
      <diagonal/>
    </border>
    <border>
      <left style="thin">
        <color indexed="8"/>
      </left>
      <right style="thin">
        <color indexed="10"/>
      </right>
      <top style="thin">
        <color indexed="10"/>
      </top>
      <bottom style="thin">
        <color indexed="10"/>
      </bottom>
      <diagonal/>
    </border>
  </borders>
  <cellStyleXfs count="1">
    <xf numFmtId="0" fontId="0" fillId="0" borderId="0" applyNumberFormat="0" applyFill="0" applyBorder="0" applyProtection="0">
      <alignment vertical="top" wrapText="1"/>
    </xf>
  </cellStyleXfs>
  <cellXfs count="25">
    <xf numFmtId="0" fontId="0" fillId="0" borderId="0" xfId="0" applyFont="1" applyAlignment="1">
      <alignment vertical="top" wrapText="1"/>
    </xf>
    <xf numFmtId="0" fontId="0" fillId="0" borderId="0" xfId="0" applyNumberFormat="1" applyFont="1" applyAlignment="1">
      <alignment vertical="top" wrapText="1"/>
    </xf>
    <xf numFmtId="0" fontId="2" fillId="2" borderId="1" xfId="0" applyFont="1" applyFill="1" applyBorder="1" applyAlignment="1">
      <alignment vertical="top"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vertical="top" wrapText="1"/>
    </xf>
    <xf numFmtId="49" fontId="2" fillId="0" borderId="4" xfId="0" applyNumberFormat="1" applyFont="1" applyBorder="1" applyAlignment="1">
      <alignment vertical="top" wrapText="1"/>
    </xf>
    <xf numFmtId="49" fontId="2" fillId="0" borderId="5" xfId="0" applyNumberFormat="1" applyFont="1" applyBorder="1" applyAlignment="1">
      <alignment vertical="top" wrapText="1"/>
    </xf>
    <xf numFmtId="49" fontId="2" fillId="0" borderId="6" xfId="0" applyNumberFormat="1" applyFont="1" applyBorder="1" applyAlignment="1">
      <alignment vertical="top" wrapText="1"/>
    </xf>
    <xf numFmtId="49" fontId="2" fillId="0" borderId="7" xfId="0" applyNumberFormat="1" applyFont="1" applyBorder="1" applyAlignment="1">
      <alignment vertical="top" wrapText="1"/>
    </xf>
    <xf numFmtId="49" fontId="2" fillId="0" borderId="8" xfId="0" applyNumberFormat="1" applyFont="1" applyBorder="1" applyAlignment="1">
      <alignment vertical="top" wrapText="1"/>
    </xf>
    <xf numFmtId="49" fontId="2" fillId="0" borderId="9" xfId="0" applyNumberFormat="1" applyFont="1" applyBorder="1" applyAlignment="1">
      <alignment vertical="top" wrapText="1"/>
    </xf>
    <xf numFmtId="49" fontId="2" fillId="0" borderId="10" xfId="0" applyNumberFormat="1" applyFont="1" applyBorder="1" applyAlignment="1">
      <alignment vertical="top" wrapText="1"/>
    </xf>
    <xf numFmtId="0" fontId="2" fillId="0" borderId="3" xfId="0" applyFont="1" applyBorder="1" applyAlignment="1">
      <alignment vertical="top" wrapText="1"/>
    </xf>
    <xf numFmtId="49" fontId="2" fillId="2" borderId="1" xfId="0" applyNumberFormat="1" applyFont="1" applyFill="1" applyBorder="1" applyAlignment="1">
      <alignment vertical="top" wrapText="1"/>
    </xf>
    <xf numFmtId="0" fontId="2" fillId="0" borderId="2" xfId="0" applyNumberFormat="1" applyFont="1" applyBorder="1" applyAlignment="1">
      <alignment vertical="top" wrapText="1"/>
    </xf>
    <xf numFmtId="0" fontId="2" fillId="0" borderId="3" xfId="0" applyNumberFormat="1" applyFont="1" applyBorder="1" applyAlignment="1">
      <alignment vertical="top" wrapText="1"/>
    </xf>
    <xf numFmtId="164" fontId="2" fillId="0" borderId="4" xfId="0" applyNumberFormat="1" applyFont="1" applyBorder="1" applyAlignment="1">
      <alignment vertical="top" wrapText="1"/>
    </xf>
    <xf numFmtId="0" fontId="2" fillId="0" borderId="11" xfId="0" applyNumberFormat="1" applyFont="1" applyBorder="1" applyAlignment="1">
      <alignment vertical="top" wrapText="1"/>
    </xf>
    <xf numFmtId="0" fontId="2" fillId="0" borderId="4" xfId="0" applyNumberFormat="1" applyFont="1" applyBorder="1" applyAlignment="1">
      <alignment vertical="top" wrapText="1"/>
    </xf>
    <xf numFmtId="164" fontId="2" fillId="0" borderId="2" xfId="0" applyNumberFormat="1" applyFont="1" applyBorder="1" applyAlignment="1">
      <alignment vertical="top" wrapText="1"/>
    </xf>
    <xf numFmtId="164" fontId="2" fillId="0" borderId="11" xfId="0" applyNumberFormat="1" applyFont="1" applyBorder="1" applyAlignment="1">
      <alignment vertical="top" wrapText="1"/>
    </xf>
    <xf numFmtId="164" fontId="2" fillId="0" borderId="3" xfId="0" applyNumberFormat="1" applyFont="1" applyBorder="1" applyAlignment="1">
      <alignment vertical="top" wrapText="1"/>
    </xf>
    <xf numFmtId="0" fontId="2" fillId="0" borderId="11" xfId="0" applyFont="1" applyBorder="1" applyAlignment="1">
      <alignment vertical="top" wrapText="1"/>
    </xf>
    <xf numFmtId="0" fontId="2" fillId="0" borderId="4" xfId="0" applyFont="1" applyBorder="1" applyAlignment="1">
      <alignment vertical="top" wrapText="1"/>
    </xf>
    <xf numFmtId="0" fontId="1" fillId="0" borderId="0" xfId="0" applyFont="1" applyAlignment="1">
      <alignment horizontal="lef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DBDBDB"/>
      <rgbColor rgb="FFA5A5A5"/>
      <rgbColor rgb="FF3F3F3F"/>
      <rgbColor rgb="FF7F7F7F"/>
      <rgbColor rgb="FFBFBFB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dr:twoCellAnchor>
    <xdr:from>
      <xdr:col>0</xdr:col>
      <xdr:colOff>0</xdr:colOff>
      <xdr:row>23</xdr:row>
      <xdr:rowOff>138959</xdr:rowOff>
    </xdr:from>
    <xdr:to>
      <xdr:col>12</xdr:col>
      <xdr:colOff>520806</xdr:colOff>
      <xdr:row>25</xdr:row>
      <xdr:rowOff>66480</xdr:rowOff>
    </xdr:to>
    <xdr:sp macro="" textlink="">
      <xdr:nvSpPr>
        <xdr:cNvPr id="2" name="Shape 2">
          <a:extLst>
            <a:ext uri="{FF2B5EF4-FFF2-40B4-BE49-F238E27FC236}">
              <a16:creationId xmlns:a16="http://schemas.microsoft.com/office/drawing/2014/main" xmlns:a="http://schemas.openxmlformats.org/drawingml/2006/main" xmlns:xdr="http://schemas.openxmlformats.org/drawingml/2006/spreadsheetDrawing" xmlns="" id="{00000000-0008-0000-0000-000002000000}"/>
            </a:ext>
          </a:extLst>
        </xdr:cNvPr>
        <xdr:cNvSpPr txBox="1"/>
      </xdr:nvSpPr>
      <xdr:spPr>
        <a:xfrm>
          <a:off x="0" y="6590559"/>
          <a:ext cx="14198706" cy="384721"/>
        </a:xfrm>
        <a:prstGeom prst="rect">
          <a:avLst/>
        </a:prstGeom>
        <a:noFill/>
        <a:ln w="12700" cap="flat">
          <a:noFill/>
          <a:miter lim="400000"/>
        </a:ln>
        <a:effectLst/>
        <a:extLst>
          <a:ext uri="{C572A759-6A51-4108-AA02-DFA0A04FC94B}">
            <ma14:wrappingTextBoxFlag xmlns:ma14="http://schemas.microsoft.com/office/mac/drawingml/2011/main" xmlns:a14="http://schemas.microsoft.com/office/drawing/2010/main" xmlns:m="http://schemas.openxmlformats.org/officeDocument/2006/math" xmlns:r="http://schemas.openxmlformats.org/officeDocument/2006/relationships" xmlns="" xmlns:a="http://schemas.openxmlformats.org/drawingml/2006/main" xmlns:xdr="http://schemas.openxmlformats.org/drawingml/2006/spreadsheetDrawing" val="1"/>
          </a:ext>
        </a:extLst>
      </xdr:spPr>
      <xdr:txBody>
        <a:bodyPr wrap="square" lIns="50800" tIns="50800" rIns="50800" bIns="50800" numCol="1" anchor="t">
          <a:spAutoFit/>
        </a:bodyPr>
        <a:lstStyle/>
        <a:p>
          <a:pPr marL="0" marR="0" indent="0" algn="l" defTabSz="457200" latinLnBrk="0">
            <a:lnSpc>
              <a:spcPct val="100000"/>
            </a:lnSpc>
            <a:spcBef>
              <a:spcPts val="0"/>
            </a:spcBef>
            <a:spcAft>
              <a:spcPts val="0"/>
            </a:spcAft>
            <a:buClrTx/>
            <a:buSzTx/>
            <a:buFontTx/>
            <a:buNone/>
            <a:tabLst/>
            <a:defRPr sz="1100" b="0" i="0" u="none" strike="noStrike" cap="none" spc="0" baseline="0">
              <a:solidFill>
                <a:srgbClr val="000000"/>
              </a:solidFill>
              <a:uFillTx/>
              <a:latin typeface="Helvetica Light"/>
              <a:ea typeface="Helvetica Light"/>
              <a:cs typeface="Helvetica Light"/>
              <a:sym typeface="Helvetica Light"/>
            </a:defRPr>
          </a:pPr>
          <a:r>
            <a:rPr lang="de-DE" sz="1100" b="0" i="0" u="none" strike="noStrike" cap="none" spc="0" baseline="0">
              <a:solidFill>
                <a:srgbClr val="000000"/>
              </a:solidFill>
              <a:uFillTx/>
              <a:latin typeface="Helvetica Light"/>
              <a:ea typeface="Helvetica Light"/>
              <a:cs typeface="Helvetica Light"/>
              <a:sym typeface="Helvetica Light"/>
            </a:rPr>
            <a:t>The determined values of inputs (full length and cleaved product) were multiplied with the factor 50 and the Avidin pull downs (full length and cleaved product) with the factor 2,2  to calculate the total amount of detected DLL1 in the lysate and IP in each sample. Each sample was analysed twice (#x.1 and #x.2).</a:t>
          </a:r>
        </a:p>
      </xdr:txBody>
    </xdr:sp>
    <xdr:clientData/>
  </xdr:twoCellAnchor>
</xdr:wsDr>
</file>

<file path=xl/theme/_rels/theme1.x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Blank">
  <a:themeElements>
    <a:clrScheme name="Blank">
      <a:dk1>
        <a:srgbClr val="000000"/>
      </a:dk1>
      <a:lt1>
        <a:srgbClr val="FFFFFF"/>
      </a:lt1>
      <a:dk2>
        <a:srgbClr val="404040"/>
      </a:dk2>
      <a:lt2>
        <a:srgbClr val="BFBFBF"/>
      </a:lt2>
      <a:accent1>
        <a:srgbClr val="499BC9"/>
      </a:accent1>
      <a:accent2>
        <a:srgbClr val="6EC038"/>
      </a:accent2>
      <a:accent3>
        <a:srgbClr val="F1D130"/>
      </a:accent3>
      <a:accent4>
        <a:srgbClr val="FFA93A"/>
      </a:accent4>
      <a:accent5>
        <a:srgbClr val="FF2D21"/>
      </a:accent5>
      <a:accent6>
        <a:srgbClr val="6C2085"/>
      </a:accent6>
      <a:hlink>
        <a:srgbClr val="0000FF"/>
      </a:hlink>
      <a:folHlink>
        <a:srgbClr val="FF00FF"/>
      </a:folHlink>
    </a:clrScheme>
    <a:fontScheme name="Blank">
      <a:majorFont>
        <a:latin typeface="Helvetica"/>
        <a:ea typeface="Helvetica"/>
        <a:cs typeface="Helvetica"/>
      </a:majorFont>
      <a:minorFont>
        <a:latin typeface="Helvetica"/>
        <a:ea typeface="Helvetica"/>
        <a:cs typeface="Helvetica"/>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
          <a:effectLst>
            <a:outerShdw blurRad="38100" dist="25400" dir="5400000" rotWithShape="0">
              <a:srgbClr val="000000">
                <a:alpha val="50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lipFill rotWithShape="1">
          <a:blip xmlns:r="http://schemas.openxmlformats.org/officeDocument/2006/relationships" r:embed="rId1"/>
          <a:srcRect/>
          <a:tile tx="0" ty="0" sx="100000" sy="100000" flip="none" algn="tl"/>
        </a:blipFill>
        <a:ln w="12700" cap="flat">
          <a:noFill/>
          <a:miter lim="400000"/>
        </a:ln>
        <a:effectLst>
          <a:outerShdw blurRad="38100" dist="25400" dir="5400000" rotWithShape="0">
            <a:srgbClr val="000000">
              <a:alpha val="50000"/>
            </a:srgbClr>
          </a:outerShdw>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outerShdw blurRad="25400" dist="23998" dir="2700000" rotWithShape="0">
                <a:srgbClr val="000000">
                  <a:alpha val="31034"/>
                </a:srgbClr>
              </a:outerShdw>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635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R23"/>
  <sheetViews>
    <sheetView showGridLines="0" tabSelected="1" workbookViewId="0">
      <pane xSplit="1" topLeftCell="C1" activePane="topRight" state="frozen"/>
      <selection pane="topRight" activeCell="A27" sqref="A27:XFD27"/>
    </sheetView>
  </sheetViews>
  <sheetFormatPr baseColWidth="10" defaultColWidth="16.33203125" defaultRowHeight="18" customHeight="1"/>
  <cols>
    <col min="1" max="1" width="32.83203125" style="1" customWidth="1"/>
    <col min="2" max="18" width="13.33203125" style="1" customWidth="1"/>
    <col min="19" max="19" width="16.33203125" style="1" customWidth="1"/>
    <col min="20" max="16384" width="16.33203125" style="1"/>
  </cols>
  <sheetData>
    <row r="1" spans="1:18" ht="32" customHeight="1">
      <c r="A1" s="24" t="s">
        <v>0</v>
      </c>
      <c r="B1" s="24"/>
      <c r="C1" s="24"/>
      <c r="D1" s="24"/>
      <c r="E1" s="24"/>
      <c r="F1" s="24"/>
      <c r="G1" s="24"/>
      <c r="H1" s="24"/>
      <c r="I1" s="24"/>
      <c r="J1" s="24"/>
      <c r="K1" s="24"/>
      <c r="L1" s="24"/>
      <c r="M1" s="24"/>
      <c r="N1" s="24"/>
      <c r="O1" s="24"/>
      <c r="P1" s="24"/>
      <c r="Q1" s="24"/>
      <c r="R1" s="24"/>
    </row>
    <row r="2" spans="1:18" ht="32.25" customHeight="1">
      <c r="A2" s="2"/>
      <c r="B2" s="3" t="s">
        <v>1</v>
      </c>
      <c r="C2" s="4" t="s">
        <v>2</v>
      </c>
      <c r="D2" s="4" t="s">
        <v>3</v>
      </c>
      <c r="E2" s="5" t="s">
        <v>4</v>
      </c>
      <c r="F2" s="6" t="s">
        <v>5</v>
      </c>
      <c r="G2" s="7" t="s">
        <v>6</v>
      </c>
      <c r="H2" s="7" t="s">
        <v>7</v>
      </c>
      <c r="I2" s="8" t="s">
        <v>8</v>
      </c>
      <c r="J2" s="9" t="s">
        <v>9</v>
      </c>
      <c r="K2" s="10" t="s">
        <v>10</v>
      </c>
      <c r="L2" s="4" t="s">
        <v>11</v>
      </c>
      <c r="M2" s="5" t="s">
        <v>12</v>
      </c>
      <c r="N2" s="6" t="s">
        <v>13</v>
      </c>
      <c r="O2" s="11" t="s">
        <v>14</v>
      </c>
      <c r="P2" s="4" t="s">
        <v>15</v>
      </c>
      <c r="Q2" s="4" t="s">
        <v>16</v>
      </c>
      <c r="R2" s="12"/>
    </row>
    <row r="3" spans="1:18" ht="20.25" customHeight="1">
      <c r="A3" s="13" t="s">
        <v>17</v>
      </c>
      <c r="B3" s="14">
        <v>1524.0830000000001</v>
      </c>
      <c r="C3" s="15">
        <v>2021.6189999999999</v>
      </c>
      <c r="D3" s="15">
        <v>2273.0329999999999</v>
      </c>
      <c r="E3" s="16">
        <v>1788.79</v>
      </c>
      <c r="F3" s="17">
        <v>2729.3969999999999</v>
      </c>
      <c r="G3" s="15">
        <v>2723.518</v>
      </c>
      <c r="H3" s="15">
        <v>2867.2249999999999</v>
      </c>
      <c r="I3" s="18">
        <v>3376.2249999999999</v>
      </c>
      <c r="J3" s="17">
        <v>3172.518</v>
      </c>
      <c r="K3" s="15">
        <v>3142.0540000000001</v>
      </c>
      <c r="L3" s="15">
        <v>2400.9830000000002</v>
      </c>
      <c r="M3" s="18">
        <v>3172.518</v>
      </c>
      <c r="N3" s="17">
        <v>1518.3050000000001</v>
      </c>
      <c r="O3" s="15">
        <v>2662.518</v>
      </c>
      <c r="P3" s="15">
        <v>2294.8609999999999</v>
      </c>
      <c r="Q3" s="15">
        <v>2545.8110000000001</v>
      </c>
      <c r="R3" s="12"/>
    </row>
    <row r="4" spans="1:18" ht="20.25" customHeight="1">
      <c r="A4" s="13" t="s">
        <v>18</v>
      </c>
      <c r="B4" s="14">
        <f t="shared" ref="B4:Q4" si="0">B3*50</f>
        <v>76204.150000000009</v>
      </c>
      <c r="C4" s="15">
        <f t="shared" si="0"/>
        <v>101080.95</v>
      </c>
      <c r="D4" s="15">
        <f t="shared" si="0"/>
        <v>113651.65</v>
      </c>
      <c r="E4" s="16">
        <f t="shared" si="0"/>
        <v>89439.5</v>
      </c>
      <c r="F4" s="17">
        <f t="shared" si="0"/>
        <v>136469.85</v>
      </c>
      <c r="G4" s="15">
        <f t="shared" si="0"/>
        <v>136175.9</v>
      </c>
      <c r="H4" s="15">
        <f t="shared" si="0"/>
        <v>143361.25</v>
      </c>
      <c r="I4" s="18">
        <f t="shared" si="0"/>
        <v>168811.25</v>
      </c>
      <c r="J4" s="17">
        <f t="shared" si="0"/>
        <v>158625.9</v>
      </c>
      <c r="K4" s="15">
        <f t="shared" si="0"/>
        <v>157102.70000000001</v>
      </c>
      <c r="L4" s="15">
        <f t="shared" si="0"/>
        <v>120049.15000000001</v>
      </c>
      <c r="M4" s="18">
        <f t="shared" si="0"/>
        <v>158625.9</v>
      </c>
      <c r="N4" s="17">
        <f t="shared" si="0"/>
        <v>75915.25</v>
      </c>
      <c r="O4" s="15">
        <f t="shared" si="0"/>
        <v>133125.9</v>
      </c>
      <c r="P4" s="15">
        <f t="shared" si="0"/>
        <v>114743.04999999999</v>
      </c>
      <c r="Q4" s="15">
        <f t="shared" si="0"/>
        <v>127290.55</v>
      </c>
      <c r="R4" s="12"/>
    </row>
    <row r="5" spans="1:18" ht="20.25" customHeight="1">
      <c r="A5" s="13" t="s">
        <v>19</v>
      </c>
      <c r="B5" s="14">
        <v>645.43499999999995</v>
      </c>
      <c r="C5" s="15">
        <v>871.74900000000002</v>
      </c>
      <c r="D5" s="15">
        <v>714.50599999999997</v>
      </c>
      <c r="E5" s="18">
        <v>516.09199999999998</v>
      </c>
      <c r="F5" s="17">
        <v>210.435</v>
      </c>
      <c r="G5" s="15">
        <v>1227.2339999999999</v>
      </c>
      <c r="H5" s="15">
        <v>872.99099999999999</v>
      </c>
      <c r="I5" s="18">
        <v>505.16300000000001</v>
      </c>
      <c r="J5" s="17">
        <v>1130.163</v>
      </c>
      <c r="K5" s="15">
        <v>604.91999999999996</v>
      </c>
      <c r="L5" s="15">
        <v>361.50599999999997</v>
      </c>
      <c r="M5" s="18">
        <v>540.08399999999995</v>
      </c>
      <c r="N5" s="17">
        <v>268.02100000000002</v>
      </c>
      <c r="O5" s="15">
        <v>688.84900000000005</v>
      </c>
      <c r="P5" s="15">
        <v>197.84899999999999</v>
      </c>
      <c r="Q5" s="15">
        <v>252.435</v>
      </c>
      <c r="R5" s="12"/>
    </row>
    <row r="6" spans="1:18" ht="20.25" customHeight="1">
      <c r="A6" s="13" t="s">
        <v>20</v>
      </c>
      <c r="B6" s="14">
        <f t="shared" ref="B6:Q6" si="1">B5*50</f>
        <v>32271.749999999996</v>
      </c>
      <c r="C6" s="15">
        <f t="shared" si="1"/>
        <v>43587.450000000004</v>
      </c>
      <c r="D6" s="15">
        <f t="shared" si="1"/>
        <v>35725.299999999996</v>
      </c>
      <c r="E6" s="18">
        <f t="shared" si="1"/>
        <v>25804.6</v>
      </c>
      <c r="F6" s="17">
        <f t="shared" si="1"/>
        <v>10521.75</v>
      </c>
      <c r="G6" s="15">
        <f t="shared" si="1"/>
        <v>61361.7</v>
      </c>
      <c r="H6" s="15">
        <f t="shared" si="1"/>
        <v>43649.55</v>
      </c>
      <c r="I6" s="18">
        <f t="shared" si="1"/>
        <v>25258.15</v>
      </c>
      <c r="J6" s="17">
        <f t="shared" si="1"/>
        <v>56508.15</v>
      </c>
      <c r="K6" s="15">
        <f t="shared" si="1"/>
        <v>30245.999999999996</v>
      </c>
      <c r="L6" s="15">
        <f t="shared" si="1"/>
        <v>18075.3</v>
      </c>
      <c r="M6" s="18">
        <f t="shared" si="1"/>
        <v>27004.199999999997</v>
      </c>
      <c r="N6" s="17">
        <f t="shared" si="1"/>
        <v>13401.050000000001</v>
      </c>
      <c r="O6" s="15">
        <f t="shared" si="1"/>
        <v>34442.450000000004</v>
      </c>
      <c r="P6" s="15">
        <f t="shared" si="1"/>
        <v>9892.4499999999989</v>
      </c>
      <c r="Q6" s="15">
        <f t="shared" si="1"/>
        <v>12621.75</v>
      </c>
      <c r="R6" s="12"/>
    </row>
    <row r="7" spans="1:18" ht="20.25" customHeight="1">
      <c r="A7" s="13" t="s">
        <v>21</v>
      </c>
      <c r="B7" s="14">
        <v>5582.8109999999997</v>
      </c>
      <c r="C7" s="15">
        <v>8971.7109999999993</v>
      </c>
      <c r="D7" s="15">
        <v>6625.7110000000002</v>
      </c>
      <c r="E7" s="18">
        <v>4883.933</v>
      </c>
      <c r="F7" s="17">
        <v>8882.5390000000007</v>
      </c>
      <c r="G7" s="15">
        <v>9401.5390000000007</v>
      </c>
      <c r="H7" s="15">
        <v>6915.2960000000003</v>
      </c>
      <c r="I7" s="18">
        <v>5683.0039999999999</v>
      </c>
      <c r="J7" s="17">
        <v>6598.0039999999999</v>
      </c>
      <c r="K7" s="15">
        <v>9322.4889999999996</v>
      </c>
      <c r="L7" s="15">
        <v>9183.7819999999992</v>
      </c>
      <c r="M7" s="18">
        <v>10568.852999999999</v>
      </c>
      <c r="N7" s="17">
        <v>6660.4179999999997</v>
      </c>
      <c r="O7" s="15">
        <v>9940.3680000000004</v>
      </c>
      <c r="P7" s="15">
        <v>8292.5390000000007</v>
      </c>
      <c r="Q7" s="15">
        <v>9849.0750000000007</v>
      </c>
      <c r="R7" s="12"/>
    </row>
    <row r="8" spans="1:18" ht="20.25" customHeight="1">
      <c r="A8" s="13" t="s">
        <v>22</v>
      </c>
      <c r="B8" s="19">
        <f t="shared" ref="B8:Q8" si="2">B7*2.22</f>
        <v>12393.84042</v>
      </c>
      <c r="C8" s="15">
        <f t="shared" si="2"/>
        <v>19917.198420000001</v>
      </c>
      <c r="D8" s="15">
        <f t="shared" si="2"/>
        <v>14709.078420000002</v>
      </c>
      <c r="E8" s="16">
        <f t="shared" si="2"/>
        <v>10842.331260000001</v>
      </c>
      <c r="F8" s="20">
        <f t="shared" si="2"/>
        <v>19719.236580000004</v>
      </c>
      <c r="G8" s="15">
        <f t="shared" si="2"/>
        <v>20871.416580000005</v>
      </c>
      <c r="H8" s="15">
        <f t="shared" si="2"/>
        <v>15351.957120000003</v>
      </c>
      <c r="I8" s="16">
        <f t="shared" si="2"/>
        <v>12616.268880000001</v>
      </c>
      <c r="J8" s="17">
        <f t="shared" si="2"/>
        <v>14647.568880000001</v>
      </c>
      <c r="K8" s="15">
        <f t="shared" si="2"/>
        <v>20695.925579999999</v>
      </c>
      <c r="L8" s="15">
        <f t="shared" si="2"/>
        <v>20387.996040000002</v>
      </c>
      <c r="M8" s="18">
        <f t="shared" si="2"/>
        <v>23462.853660000001</v>
      </c>
      <c r="N8" s="17">
        <f t="shared" si="2"/>
        <v>14786.12796</v>
      </c>
      <c r="O8" s="15">
        <f t="shared" si="2"/>
        <v>22067.616960000003</v>
      </c>
      <c r="P8" s="15">
        <f t="shared" si="2"/>
        <v>18409.436580000001</v>
      </c>
      <c r="Q8" s="15">
        <f t="shared" si="2"/>
        <v>21864.946500000002</v>
      </c>
      <c r="R8" s="12"/>
    </row>
    <row r="9" spans="1:18" ht="20.25" customHeight="1">
      <c r="A9" s="13" t="s">
        <v>23</v>
      </c>
      <c r="B9" s="19">
        <v>2061.7399999999998</v>
      </c>
      <c r="C9" s="15">
        <v>3025.761</v>
      </c>
      <c r="D9" s="15">
        <v>2689.2759999999998</v>
      </c>
      <c r="E9" s="18">
        <v>2611.2759999999998</v>
      </c>
      <c r="F9" s="17">
        <v>5606.8530000000001</v>
      </c>
      <c r="G9" s="15">
        <v>7692.5810000000001</v>
      </c>
      <c r="H9" s="15">
        <v>1974.548</v>
      </c>
      <c r="I9" s="18">
        <v>1309.376</v>
      </c>
      <c r="J9" s="17">
        <v>3505.5889999999999</v>
      </c>
      <c r="K9" s="15">
        <v>2753.518</v>
      </c>
      <c r="L9" s="15">
        <v>3385.5889999999999</v>
      </c>
      <c r="M9" s="18">
        <v>4272.8530000000001</v>
      </c>
      <c r="N9" s="20">
        <v>3305.69</v>
      </c>
      <c r="O9" s="15">
        <v>5984.2879999999996</v>
      </c>
      <c r="P9" s="15">
        <v>3790.66</v>
      </c>
      <c r="Q9" s="15">
        <v>6556.9949999999999</v>
      </c>
      <c r="R9" s="12"/>
    </row>
    <row r="10" spans="1:18" ht="20.25" customHeight="1">
      <c r="A10" s="13" t="s">
        <v>24</v>
      </c>
      <c r="B10" s="19">
        <f t="shared" ref="B10:Q10" si="3">B9*2.22</f>
        <v>4577.0627999999997</v>
      </c>
      <c r="C10" s="15">
        <f t="shared" si="3"/>
        <v>6717.1894200000006</v>
      </c>
      <c r="D10" s="15">
        <f t="shared" si="3"/>
        <v>5970.19272</v>
      </c>
      <c r="E10" s="16">
        <f t="shared" si="3"/>
        <v>5797.0327200000002</v>
      </c>
      <c r="F10" s="20">
        <f t="shared" si="3"/>
        <v>12447.213660000001</v>
      </c>
      <c r="G10" s="15">
        <f t="shared" si="3"/>
        <v>17077.529820000003</v>
      </c>
      <c r="H10" s="15">
        <f t="shared" si="3"/>
        <v>4383.4965600000005</v>
      </c>
      <c r="I10" s="16">
        <f t="shared" si="3"/>
        <v>2906.8147200000003</v>
      </c>
      <c r="J10" s="20">
        <f t="shared" si="3"/>
        <v>7782.407580000001</v>
      </c>
      <c r="K10" s="15">
        <f t="shared" si="3"/>
        <v>6112.8099600000005</v>
      </c>
      <c r="L10" s="15">
        <f t="shared" si="3"/>
        <v>7516.0075800000004</v>
      </c>
      <c r="M10" s="16">
        <f t="shared" si="3"/>
        <v>9485.7336600000017</v>
      </c>
      <c r="N10" s="20">
        <f t="shared" si="3"/>
        <v>7338.631800000001</v>
      </c>
      <c r="O10" s="15">
        <f t="shared" si="3"/>
        <v>13285.119360000001</v>
      </c>
      <c r="P10" s="15">
        <f t="shared" si="3"/>
        <v>8415.2651999999998</v>
      </c>
      <c r="Q10" s="15">
        <f t="shared" si="3"/>
        <v>14556.528900000001</v>
      </c>
      <c r="R10" s="21"/>
    </row>
    <row r="11" spans="1:18" ht="20.25" customHeight="1">
      <c r="A11" s="13" t="s">
        <v>25</v>
      </c>
      <c r="B11" s="14">
        <f t="shared" ref="B11:Q11" si="4">B4+B6</f>
        <v>108475.90000000001</v>
      </c>
      <c r="C11" s="15">
        <f t="shared" si="4"/>
        <v>144668.4</v>
      </c>
      <c r="D11" s="15">
        <f t="shared" si="4"/>
        <v>149376.94999999998</v>
      </c>
      <c r="E11" s="18">
        <f t="shared" si="4"/>
        <v>115244.1</v>
      </c>
      <c r="F11" s="17">
        <f t="shared" si="4"/>
        <v>146991.6</v>
      </c>
      <c r="G11" s="15">
        <f t="shared" si="4"/>
        <v>197537.59999999998</v>
      </c>
      <c r="H11" s="15">
        <f t="shared" si="4"/>
        <v>187010.8</v>
      </c>
      <c r="I11" s="18">
        <f t="shared" si="4"/>
        <v>194069.4</v>
      </c>
      <c r="J11" s="17">
        <f t="shared" si="4"/>
        <v>215134.05</v>
      </c>
      <c r="K11" s="15">
        <f t="shared" si="4"/>
        <v>187348.7</v>
      </c>
      <c r="L11" s="15">
        <f t="shared" si="4"/>
        <v>138124.45000000001</v>
      </c>
      <c r="M11" s="18">
        <f t="shared" si="4"/>
        <v>185630.09999999998</v>
      </c>
      <c r="N11" s="17">
        <f t="shared" si="4"/>
        <v>89316.3</v>
      </c>
      <c r="O11" s="15">
        <f t="shared" si="4"/>
        <v>167568.35</v>
      </c>
      <c r="P11" s="15">
        <f t="shared" si="4"/>
        <v>124635.49999999999</v>
      </c>
      <c r="Q11" s="15">
        <f t="shared" si="4"/>
        <v>139912.29999999999</v>
      </c>
      <c r="R11" s="12"/>
    </row>
    <row r="12" spans="1:18" ht="20.25" customHeight="1">
      <c r="A12" s="13" t="s">
        <v>26</v>
      </c>
      <c r="B12" s="19">
        <f t="shared" ref="B12:Q12" si="5">B8+B10</f>
        <v>16970.90322</v>
      </c>
      <c r="C12" s="15">
        <f t="shared" si="5"/>
        <v>26634.387840000003</v>
      </c>
      <c r="D12" s="15">
        <f t="shared" si="5"/>
        <v>20679.271140000001</v>
      </c>
      <c r="E12" s="16">
        <f t="shared" si="5"/>
        <v>16639.363980000002</v>
      </c>
      <c r="F12" s="20">
        <f t="shared" si="5"/>
        <v>32166.450240000006</v>
      </c>
      <c r="G12" s="15">
        <f t="shared" si="5"/>
        <v>37948.946400000008</v>
      </c>
      <c r="H12" s="15">
        <f t="shared" si="5"/>
        <v>19735.453680000002</v>
      </c>
      <c r="I12" s="16">
        <f t="shared" si="5"/>
        <v>15523.083600000002</v>
      </c>
      <c r="J12" s="20">
        <f t="shared" si="5"/>
        <v>22429.976460000002</v>
      </c>
      <c r="K12" s="15">
        <f t="shared" si="5"/>
        <v>26808.735540000001</v>
      </c>
      <c r="L12" s="15">
        <f t="shared" si="5"/>
        <v>27904.003620000003</v>
      </c>
      <c r="M12" s="16">
        <f t="shared" si="5"/>
        <v>32948.587320000006</v>
      </c>
      <c r="N12" s="20">
        <f t="shared" si="5"/>
        <v>22124.759760000001</v>
      </c>
      <c r="O12" s="15">
        <f t="shared" si="5"/>
        <v>35352.736320000004</v>
      </c>
      <c r="P12" s="15">
        <f t="shared" si="5"/>
        <v>26824.701780000003</v>
      </c>
      <c r="Q12" s="15">
        <f t="shared" si="5"/>
        <v>36421.475400000003</v>
      </c>
      <c r="R12" s="12"/>
    </row>
    <row r="13" spans="1:18" ht="20.25" customHeight="1">
      <c r="A13" s="13" t="s">
        <v>27</v>
      </c>
      <c r="B13" s="19">
        <f t="shared" ref="B13:Q13" si="6">B12/B11</f>
        <v>0.15644860489749335</v>
      </c>
      <c r="C13" s="15">
        <f t="shared" si="6"/>
        <v>0.18410646582114687</v>
      </c>
      <c r="D13" s="15">
        <f t="shared" si="6"/>
        <v>0.13843682803806079</v>
      </c>
      <c r="E13" s="16">
        <f t="shared" si="6"/>
        <v>0.14438365157088304</v>
      </c>
      <c r="F13" s="20">
        <f t="shared" si="6"/>
        <v>0.21883189406741613</v>
      </c>
      <c r="G13" s="15">
        <f t="shared" si="6"/>
        <v>0.19210999019933428</v>
      </c>
      <c r="H13" s="15">
        <f t="shared" si="6"/>
        <v>0.10553109061080966</v>
      </c>
      <c r="I13" s="16">
        <f t="shared" si="6"/>
        <v>7.998728083871029E-2</v>
      </c>
      <c r="J13" s="20">
        <f t="shared" si="6"/>
        <v>0.10426046671830889</v>
      </c>
      <c r="K13" s="15">
        <f t="shared" si="6"/>
        <v>0.14309539132110338</v>
      </c>
      <c r="L13" s="15">
        <f t="shared" si="6"/>
        <v>0.20202074013688381</v>
      </c>
      <c r="M13" s="16">
        <f t="shared" si="6"/>
        <v>0.17749593045524412</v>
      </c>
      <c r="N13" s="20">
        <f t="shared" si="6"/>
        <v>0.24771245293412289</v>
      </c>
      <c r="O13" s="15">
        <f t="shared" si="6"/>
        <v>0.21097502195372814</v>
      </c>
      <c r="P13" s="15">
        <f t="shared" si="6"/>
        <v>0.21522521095514524</v>
      </c>
      <c r="Q13" s="15">
        <f t="shared" si="6"/>
        <v>0.26031646538581671</v>
      </c>
      <c r="R13" s="21"/>
    </row>
    <row r="14" spans="1:18" ht="20.25" customHeight="1">
      <c r="A14" s="13" t="s">
        <v>28</v>
      </c>
      <c r="B14" s="19">
        <f t="shared" ref="B14:Q14" si="7">B13*100</f>
        <v>15.644860489749334</v>
      </c>
      <c r="C14" s="15">
        <f t="shared" si="7"/>
        <v>18.410646582114687</v>
      </c>
      <c r="D14" s="15">
        <f t="shared" si="7"/>
        <v>13.843682803806079</v>
      </c>
      <c r="E14" s="16">
        <f t="shared" si="7"/>
        <v>14.438365157088304</v>
      </c>
      <c r="F14" s="20">
        <f t="shared" si="7"/>
        <v>21.883189406741614</v>
      </c>
      <c r="G14" s="15">
        <f t="shared" si="7"/>
        <v>19.210999019933428</v>
      </c>
      <c r="H14" s="15">
        <f t="shared" si="7"/>
        <v>10.553109061080965</v>
      </c>
      <c r="I14" s="16">
        <f t="shared" si="7"/>
        <v>7.9987280838710291</v>
      </c>
      <c r="J14" s="20">
        <f t="shared" si="7"/>
        <v>10.426046671830889</v>
      </c>
      <c r="K14" s="15">
        <f t="shared" si="7"/>
        <v>14.309539132110338</v>
      </c>
      <c r="L14" s="15">
        <f t="shared" si="7"/>
        <v>20.202074013688382</v>
      </c>
      <c r="M14" s="16">
        <f t="shared" si="7"/>
        <v>17.74959304552441</v>
      </c>
      <c r="N14" s="20">
        <f t="shared" si="7"/>
        <v>24.771245293412289</v>
      </c>
      <c r="O14" s="15">
        <f t="shared" si="7"/>
        <v>21.097502195372815</v>
      </c>
      <c r="P14" s="15">
        <f t="shared" si="7"/>
        <v>21.522521095514524</v>
      </c>
      <c r="Q14" s="15">
        <f t="shared" si="7"/>
        <v>26.031646538581672</v>
      </c>
      <c r="R14" s="21"/>
    </row>
    <row r="15" spans="1:18" ht="32.25" customHeight="1">
      <c r="A15" s="13" t="s">
        <v>29</v>
      </c>
      <c r="B15" s="19">
        <f>(B14+F14)/2</f>
        <v>18.764024948245474</v>
      </c>
      <c r="C15" s="15">
        <f>(C14+G14)/2</f>
        <v>18.810822801024059</v>
      </c>
      <c r="D15" s="15">
        <f>(D14+H14)/2</f>
        <v>12.198395932443521</v>
      </c>
      <c r="E15" s="16">
        <f>(E14+I14)/2</f>
        <v>11.218546620479668</v>
      </c>
      <c r="F15" s="22"/>
      <c r="G15" s="12"/>
      <c r="H15" s="12"/>
      <c r="I15" s="23"/>
      <c r="J15" s="20">
        <f>(J14+N14)/2</f>
        <v>17.598645982621591</v>
      </c>
      <c r="K15" s="15">
        <f>(K14+O14)/2</f>
        <v>17.703520663741578</v>
      </c>
      <c r="L15" s="15">
        <f>(L14+P14)/2</f>
        <v>20.862297554601454</v>
      </c>
      <c r="M15" s="16">
        <f>(M14+Q14)/2</f>
        <v>21.890619792053041</v>
      </c>
      <c r="N15" s="22"/>
      <c r="O15" s="12"/>
      <c r="P15" s="12"/>
      <c r="Q15" s="12"/>
      <c r="R15" s="12"/>
    </row>
    <row r="16" spans="1:18" ht="32.25" customHeight="1">
      <c r="A16" s="13" t="s">
        <v>30</v>
      </c>
      <c r="B16" s="19">
        <f>STDEVP(B14,F14)</f>
        <v>3.1191644584961358</v>
      </c>
      <c r="C16" s="15">
        <f>STDEVP(C14,G14)</f>
        <v>0.40017621890936372</v>
      </c>
      <c r="D16" s="15">
        <f>STDEVP(D14,H14)</f>
        <v>1.6452868713625635</v>
      </c>
      <c r="E16" s="16">
        <f>STDEVP(E13,I13)</f>
        <v>3.2198185366086367E-2</v>
      </c>
      <c r="F16" s="22"/>
      <c r="G16" s="12"/>
      <c r="H16" s="12"/>
      <c r="I16" s="23"/>
      <c r="J16" s="20">
        <f>STDEVP(J14,N14)</f>
        <v>7.1725993107906971</v>
      </c>
      <c r="K16" s="15">
        <f>STDEVP(K14,O14)</f>
        <v>3.3939815316312303</v>
      </c>
      <c r="L16" s="15">
        <f>STDEVP(L14,P14)</f>
        <v>0.6602235409130307</v>
      </c>
      <c r="M16" s="16">
        <f>STDEVP(M14,Q14)</f>
        <v>4.141026746528631</v>
      </c>
      <c r="N16" s="22"/>
      <c r="O16" s="12"/>
      <c r="P16" s="12"/>
      <c r="Q16" s="12"/>
      <c r="R16" s="12"/>
    </row>
    <row r="17" spans="1:18" ht="20.25" customHeight="1">
      <c r="A17" s="13" t="s">
        <v>31</v>
      </c>
      <c r="B17" s="19">
        <f>(B15+C15+D15+E15+J15+K15+L15+M15)/8</f>
        <v>17.380859286901298</v>
      </c>
      <c r="C17" s="15"/>
      <c r="D17" s="15"/>
      <c r="E17" s="16"/>
      <c r="F17" s="22"/>
      <c r="G17" s="12"/>
      <c r="H17" s="12"/>
      <c r="I17" s="23"/>
      <c r="J17" s="22"/>
      <c r="K17" s="12"/>
      <c r="L17" s="12"/>
      <c r="M17" s="23"/>
      <c r="N17" s="22"/>
      <c r="O17" s="12"/>
      <c r="P17" s="12"/>
      <c r="Q17" s="12"/>
      <c r="R17" s="12"/>
    </row>
    <row r="18" spans="1:18" ht="20.25" customHeight="1">
      <c r="A18" s="13" t="s">
        <v>32</v>
      </c>
      <c r="B18" s="19">
        <f>STDEVP(B15,C15,D15,E15,J15,K15,L15,M15)</f>
        <v>3.5601941722336692</v>
      </c>
      <c r="C18" s="15"/>
      <c r="D18" s="15"/>
      <c r="E18" s="16"/>
      <c r="F18" s="22"/>
      <c r="G18" s="12"/>
      <c r="H18" s="12"/>
      <c r="I18" s="23"/>
      <c r="J18" s="22"/>
      <c r="K18" s="12"/>
      <c r="L18" s="12"/>
      <c r="M18" s="23"/>
      <c r="N18" s="22"/>
      <c r="O18" s="12"/>
      <c r="P18" s="12"/>
      <c r="Q18" s="12"/>
      <c r="R18" s="12"/>
    </row>
    <row r="19" spans="1:18" ht="20.25" customHeight="1">
      <c r="A19" s="2"/>
      <c r="B19" s="19"/>
      <c r="C19" s="15"/>
      <c r="D19" s="15"/>
      <c r="E19" s="16"/>
      <c r="F19" s="22"/>
      <c r="G19" s="12"/>
      <c r="H19" s="12"/>
      <c r="I19" s="23"/>
      <c r="J19" s="22"/>
      <c r="K19" s="12"/>
      <c r="L19" s="12"/>
      <c r="M19" s="23"/>
      <c r="N19" s="22"/>
      <c r="O19" s="12"/>
      <c r="P19" s="12"/>
      <c r="Q19" s="12"/>
      <c r="R19" s="4" t="s">
        <v>33</v>
      </c>
    </row>
    <row r="20" spans="1:18" ht="20.25" customHeight="1">
      <c r="A20" s="13" t="s">
        <v>34</v>
      </c>
      <c r="B20" s="19">
        <f t="shared" ref="B20:Q20" si="8">B6/B4</f>
        <v>0.42349071540067035</v>
      </c>
      <c r="C20" s="15">
        <f t="shared" si="8"/>
        <v>0.431213299835429</v>
      </c>
      <c r="D20" s="15">
        <f t="shared" si="8"/>
        <v>0.31434035493545404</v>
      </c>
      <c r="E20" s="16">
        <f t="shared" si="8"/>
        <v>0.28851458248313105</v>
      </c>
      <c r="F20" s="20">
        <f t="shared" si="8"/>
        <v>7.7099447240544336E-2</v>
      </c>
      <c r="G20" s="15">
        <f t="shared" si="8"/>
        <v>0.45060616452690966</v>
      </c>
      <c r="H20" s="15">
        <f t="shared" si="8"/>
        <v>0.3044724428672323</v>
      </c>
      <c r="I20" s="16">
        <f t="shared" si="8"/>
        <v>0.14962361809417324</v>
      </c>
      <c r="J20" s="20">
        <f t="shared" si="8"/>
        <v>0.35623533105249522</v>
      </c>
      <c r="K20" s="15">
        <f t="shared" si="8"/>
        <v>0.19252374402222236</v>
      </c>
      <c r="L20" s="15">
        <f t="shared" si="8"/>
        <v>0.15056583074515728</v>
      </c>
      <c r="M20" s="16">
        <f t="shared" si="8"/>
        <v>0.17023827760788118</v>
      </c>
      <c r="N20" s="20">
        <f t="shared" si="8"/>
        <v>0.17652645548819243</v>
      </c>
      <c r="O20" s="15">
        <f t="shared" si="8"/>
        <v>0.25872088000907417</v>
      </c>
      <c r="P20" s="15">
        <f t="shared" si="8"/>
        <v>8.6213936268906916E-2</v>
      </c>
      <c r="Q20" s="15">
        <f t="shared" si="8"/>
        <v>9.9157007334794295E-2</v>
      </c>
      <c r="R20" s="21">
        <f>AVERAGE(C20:Q20)</f>
        <v>0.23373675816743983</v>
      </c>
    </row>
    <row r="21" spans="1:18" ht="20.25" customHeight="1">
      <c r="A21" s="13" t="s">
        <v>35</v>
      </c>
      <c r="B21" s="19">
        <f t="shared" ref="B21:Q21" si="9">B10/B8</f>
        <v>0.36930141464577609</v>
      </c>
      <c r="C21" s="15">
        <f t="shared" si="9"/>
        <v>0.33725573639186551</v>
      </c>
      <c r="D21" s="15">
        <f t="shared" si="9"/>
        <v>0.40588489295714825</v>
      </c>
      <c r="E21" s="16">
        <f t="shared" si="9"/>
        <v>0.53466663035713224</v>
      </c>
      <c r="F21" s="20">
        <f t="shared" si="9"/>
        <v>0.6312218837429252</v>
      </c>
      <c r="G21" s="15">
        <f t="shared" si="9"/>
        <v>0.81822571815103884</v>
      </c>
      <c r="H21" s="15">
        <f t="shared" si="9"/>
        <v>0.28553340305317371</v>
      </c>
      <c r="I21" s="16">
        <f t="shared" si="9"/>
        <v>0.23040209016217481</v>
      </c>
      <c r="J21" s="20">
        <f t="shared" si="9"/>
        <v>0.53131052966927583</v>
      </c>
      <c r="K21" s="15">
        <f t="shared" si="9"/>
        <v>0.29536296583455346</v>
      </c>
      <c r="L21" s="15">
        <f t="shared" si="9"/>
        <v>0.36864866783640987</v>
      </c>
      <c r="M21" s="16">
        <f t="shared" si="9"/>
        <v>0.40428729588726425</v>
      </c>
      <c r="N21" s="20">
        <f t="shared" si="9"/>
        <v>0.49631869951705743</v>
      </c>
      <c r="O21" s="15">
        <f t="shared" si="9"/>
        <v>0.60201875825925155</v>
      </c>
      <c r="P21" s="15">
        <f t="shared" si="9"/>
        <v>0.45711693366772221</v>
      </c>
      <c r="Q21" s="15">
        <f t="shared" si="9"/>
        <v>0.66574729098925534</v>
      </c>
      <c r="R21" s="21">
        <f>AVERAGE(C21:Q21)</f>
        <v>0.47093343309841651</v>
      </c>
    </row>
    <row r="22" spans="1:18" ht="20.25" customHeight="1">
      <c r="A22" s="2"/>
      <c r="B22" s="19"/>
      <c r="C22" s="15"/>
      <c r="D22" s="15"/>
      <c r="E22" s="16"/>
      <c r="F22" s="22"/>
      <c r="G22" s="12"/>
      <c r="H22" s="12"/>
      <c r="I22" s="23"/>
      <c r="J22" s="22"/>
      <c r="K22" s="12"/>
      <c r="L22" s="12"/>
      <c r="M22" s="23"/>
      <c r="N22" s="22"/>
      <c r="O22" s="12"/>
      <c r="P22" s="12"/>
      <c r="Q22" s="12"/>
      <c r="R22" s="12"/>
    </row>
    <row r="23" spans="1:18" ht="20.25" customHeight="1">
      <c r="A23" s="2"/>
      <c r="B23" s="19"/>
      <c r="C23" s="21"/>
      <c r="D23" s="21"/>
      <c r="E23" s="16"/>
      <c r="F23" s="22"/>
      <c r="G23" s="12"/>
      <c r="H23" s="12"/>
      <c r="I23" s="23"/>
      <c r="J23" s="22"/>
      <c r="K23" s="12"/>
      <c r="L23" s="12"/>
      <c r="M23" s="23"/>
      <c r="N23" s="22"/>
      <c r="O23" s="12"/>
      <c r="P23" s="12"/>
      <c r="Q23" s="12"/>
      <c r="R23" s="12"/>
    </row>
  </sheetData>
  <mergeCells count="1">
    <mergeCell ref="A1:R1"/>
  </mergeCells>
  <phoneticPr fontId="3" type="noConversion"/>
  <pageMargins left="0.5" right="0.5" top="0.75" bottom="0.75" header="0.27777800000000002" footer="0.27777800000000002"/>
  <headerFooter>
    <oddFooter>&amp;C&amp;"Helvetica,Regular"&amp;12&amp;K000000&amp;P</oddFooter>
  </headerFooter>
  <drawing r:id="rId1"/>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
  <sheetViews>
    <sheetView workbookViewId="0"/>
  </sheetViews>
  <sheetFormatPr baseColWidth="10" defaultRowHeight="11"/>
  <sheetData/>
  <sheetCalcPr fullCalcOnLoad="1"/>
  <pageMargins left="0.7" right="0.7" top="0.78740157499999996" bottom="0.78740157499999996" header="0.3" footer="0.3"/>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Blatt 1 + Spaltprodui</vt:lpstr>
      <vt:lpstr>Tabelle1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Karin Schuster-Gossler</cp:lastModifiedBy>
  <dcterms:modified xsi:type="dcterms:W3CDTF">2021-04-15T14:55:37Z</dcterms:modified>
</cp:coreProperties>
</file>