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P.hd Work\Paper Work\RGCIRC Papers\Cyberknife commissioning\Leakage Measurement\Submission\Egyptian Journal\"/>
    </mc:Choice>
  </mc:AlternateContent>
  <xr:revisionPtr revIDLastSave="0" documentId="13_ncr:1_{C0F4A49D-507D-4178-8CCD-044255F33A8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ixed Graphs" sheetId="7" r:id="rId1"/>
    <sheet name="IRIS graphs" sheetId="8" r:id="rId2"/>
    <sheet name="Out patient plane" sheetId="9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9" l="1"/>
  <c r="E40" i="9"/>
  <c r="E39" i="9"/>
  <c r="E38" i="9"/>
  <c r="E37" i="9"/>
  <c r="E36" i="9"/>
  <c r="E35" i="9"/>
  <c r="E34" i="9"/>
  <c r="E33" i="9"/>
  <c r="E43" i="9" s="1"/>
  <c r="E22" i="9"/>
  <c r="E20" i="9"/>
  <c r="E19" i="9"/>
  <c r="E18" i="9"/>
  <c r="E17" i="9"/>
  <c r="E16" i="9"/>
  <c r="E15" i="9"/>
  <c r="E14" i="9"/>
  <c r="E13" i="9"/>
  <c r="E12" i="9"/>
  <c r="E21" i="9" s="1"/>
  <c r="I10" i="8"/>
  <c r="J10" i="8"/>
  <c r="H11" i="8"/>
  <c r="I11" i="8"/>
  <c r="J11" i="8"/>
  <c r="I14" i="8"/>
  <c r="J14" i="8"/>
  <c r="H15" i="8"/>
  <c r="I15" i="8"/>
  <c r="J15" i="8"/>
  <c r="I18" i="8"/>
  <c r="J18" i="8"/>
  <c r="H19" i="8"/>
  <c r="I19" i="8"/>
  <c r="J19" i="8"/>
  <c r="I7" i="8"/>
  <c r="J7" i="8"/>
  <c r="H7" i="8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I8" i="7"/>
  <c r="J8" i="7"/>
  <c r="H8" i="7"/>
  <c r="G21" i="8"/>
  <c r="J21" i="8" s="1"/>
  <c r="F21" i="8"/>
  <c r="I21" i="8" s="1"/>
  <c r="E21" i="8"/>
  <c r="H21" i="8" s="1"/>
  <c r="G20" i="8"/>
  <c r="J20" i="8" s="1"/>
  <c r="F20" i="8"/>
  <c r="I20" i="8" s="1"/>
  <c r="E20" i="8"/>
  <c r="H20" i="8" s="1"/>
  <c r="G19" i="8"/>
  <c r="F19" i="8"/>
  <c r="E19" i="8"/>
  <c r="G18" i="8"/>
  <c r="F18" i="8"/>
  <c r="E18" i="8"/>
  <c r="H18" i="8" s="1"/>
  <c r="G17" i="8"/>
  <c r="J17" i="8" s="1"/>
  <c r="F17" i="8"/>
  <c r="I17" i="8" s="1"/>
  <c r="E17" i="8"/>
  <c r="H17" i="8" s="1"/>
  <c r="G16" i="8"/>
  <c r="J16" i="8" s="1"/>
  <c r="F16" i="8"/>
  <c r="I16" i="8" s="1"/>
  <c r="E16" i="8"/>
  <c r="H16" i="8" s="1"/>
  <c r="G15" i="8"/>
  <c r="F15" i="8"/>
  <c r="E15" i="8"/>
  <c r="G14" i="8"/>
  <c r="F14" i="8"/>
  <c r="E14" i="8"/>
  <c r="H14" i="8" s="1"/>
  <c r="G13" i="8"/>
  <c r="J13" i="8" s="1"/>
  <c r="F13" i="8"/>
  <c r="I13" i="8" s="1"/>
  <c r="E13" i="8"/>
  <c r="H13" i="8" s="1"/>
  <c r="G12" i="8"/>
  <c r="J12" i="8" s="1"/>
  <c r="F12" i="8"/>
  <c r="I12" i="8" s="1"/>
  <c r="E12" i="8"/>
  <c r="H12" i="8" s="1"/>
  <c r="G11" i="8"/>
  <c r="F11" i="8"/>
  <c r="E11" i="8"/>
  <c r="G10" i="8"/>
  <c r="F10" i="8"/>
  <c r="E10" i="8"/>
  <c r="H10" i="8" s="1"/>
  <c r="G9" i="8"/>
  <c r="J9" i="8" s="1"/>
  <c r="F9" i="8"/>
  <c r="I9" i="8" s="1"/>
  <c r="E9" i="8"/>
  <c r="H9" i="8" s="1"/>
  <c r="G8" i="8"/>
  <c r="J8" i="8" s="1"/>
  <c r="F8" i="8"/>
  <c r="I8" i="8" s="1"/>
  <c r="E8" i="8"/>
  <c r="H8" i="8" s="1"/>
  <c r="G7" i="8"/>
  <c r="F7" i="8"/>
  <c r="E7" i="8"/>
  <c r="G22" i="7"/>
  <c r="F22" i="7"/>
  <c r="E22" i="7"/>
  <c r="G21" i="7"/>
  <c r="F21" i="7"/>
  <c r="E21" i="7"/>
  <c r="G20" i="7"/>
  <c r="F20" i="7"/>
  <c r="E20" i="7"/>
  <c r="G19" i="7"/>
  <c r="F19" i="7"/>
  <c r="E19" i="7"/>
  <c r="G18" i="7"/>
  <c r="F18" i="7"/>
  <c r="E18" i="7"/>
  <c r="G17" i="7"/>
  <c r="F17" i="7"/>
  <c r="E17" i="7"/>
  <c r="G16" i="7"/>
  <c r="F16" i="7"/>
  <c r="E16" i="7"/>
  <c r="G15" i="7"/>
  <c r="F15" i="7"/>
  <c r="E15" i="7"/>
  <c r="G14" i="7"/>
  <c r="F14" i="7"/>
  <c r="E14" i="7"/>
  <c r="G13" i="7"/>
  <c r="F13" i="7"/>
  <c r="E13" i="7"/>
  <c r="G12" i="7"/>
  <c r="F12" i="7"/>
  <c r="E12" i="7"/>
  <c r="G11" i="7"/>
  <c r="F11" i="7"/>
  <c r="E11" i="7"/>
  <c r="G10" i="7"/>
  <c r="F10" i="7"/>
  <c r="E10" i="7"/>
  <c r="G9" i="7"/>
  <c r="F9" i="7"/>
  <c r="E9" i="7"/>
  <c r="G8" i="7"/>
  <c r="F8" i="7"/>
  <c r="E8" i="7"/>
  <c r="E42" i="9" l="1"/>
</calcChain>
</file>

<file path=xl/sharedStrings.xml><?xml version="1.0" encoding="utf-8"?>
<sst xmlns="http://schemas.openxmlformats.org/spreadsheetml/2006/main" count="70" uniqueCount="41">
  <si>
    <t>Back to Home Page</t>
  </si>
  <si>
    <t>Position</t>
  </si>
  <si>
    <t>Percentage of Transmission</t>
  </si>
  <si>
    <t>Meter Readings in nC</t>
  </si>
  <si>
    <t>60 mm Collimator</t>
  </si>
  <si>
    <t>Max % of Transmission</t>
  </si>
  <si>
    <t>Avg % of Transmission</t>
  </si>
  <si>
    <t xml:space="preserve"> MU Delivered
500 MU</t>
  </si>
  <si>
    <t>Blank Collimator</t>
  </si>
  <si>
    <t>MU used</t>
  </si>
  <si>
    <t>500 MU</t>
  </si>
  <si>
    <t>Elelctrometer</t>
  </si>
  <si>
    <t xml:space="preserve">PTW UNIDOS </t>
  </si>
  <si>
    <t>6.4.3   Other than Patient Plane Leakage (FIXED)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</si>
  <si>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</si>
  <si>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</si>
  <si>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</si>
  <si>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</si>
  <si>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</si>
  <si>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</si>
  <si>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</si>
  <si>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</si>
  <si>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</si>
  <si>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6.4.3   Other than Patient Plane Leakage (IRIS)</t>
  </si>
  <si>
    <t>Irish</t>
  </si>
  <si>
    <t>Fully Closed</t>
  </si>
  <si>
    <t>points</t>
  </si>
  <si>
    <t>fixed collimator</t>
  </si>
  <si>
    <t>IC</t>
  </si>
  <si>
    <t>SM</t>
  </si>
  <si>
    <t>OSLD</t>
  </si>
  <si>
    <t>OPEN READING</t>
  </si>
  <si>
    <t>SM(R/H)</t>
  </si>
  <si>
    <t>IC(nC)</t>
  </si>
  <si>
    <t>OSLD(mSv)</t>
  </si>
  <si>
    <t>TRANSMISSION(%)</t>
  </si>
  <si>
    <t>IRIS collimator</t>
  </si>
  <si>
    <t>TRANSMISSION</t>
  </si>
  <si>
    <t>TRANSMISSION (%)</t>
  </si>
  <si>
    <t>FIXED</t>
  </si>
  <si>
    <t>IRIS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</si>
</sst>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7" formatCode="0.000"/>
    <numFmt numFmtId="168" formatCode="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indexed="8"/>
      <name val="Calibri Light"/>
      <family val="1"/>
      <scheme val="major"/>
    </font>
    <font>
      <b/>
      <sz val="14"/>
      <color indexed="18"/>
      <name val="Calibri Light"/>
      <family val="1"/>
      <scheme val="major"/>
    </font>
    <font>
      <i/>
      <sz val="11"/>
      <name val="Calibri Light"/>
      <family val="1"/>
      <scheme val="major"/>
    </font>
    <font>
      <sz val="10"/>
      <color indexed="8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1"/>
      <color indexed="8"/>
      <name val="Calibri Light"/>
      <family val="1"/>
      <scheme val="major"/>
    </font>
    <font>
      <sz val="13"/>
      <color theme="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2" fillId="3" borderId="1" xfId="2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164" fontId="7" fillId="6" borderId="18" xfId="0" applyNumberFormat="1" applyFont="1" applyFill="1" applyBorder="1" applyAlignment="1">
      <alignment horizontal="center" vertical="center"/>
    </xf>
    <xf numFmtId="164" fontId="7" fillId="7" borderId="18" xfId="0" applyNumberFormat="1" applyFont="1" applyFill="1" applyBorder="1" applyAlignment="1">
      <alignment horizontal="center" vertical="center"/>
    </xf>
    <xf numFmtId="0" fontId="8" fillId="2" borderId="20" xfId="1" applyFont="1" applyBorder="1"/>
    <xf numFmtId="0" fontId="5" fillId="5" borderId="23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8" fillId="4" borderId="18" xfId="1" applyFont="1" applyFill="1" applyBorder="1"/>
    <xf numFmtId="0" fontId="7" fillId="7" borderId="19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4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8" fontId="11" fillId="0" borderId="0" xfId="0" applyNumberFormat="1" applyFont="1" applyAlignment="1">
      <alignment horizontal="center" vertical="center" wrapText="1"/>
    </xf>
    <xf numFmtId="168" fontId="11" fillId="0" borderId="0" xfId="0" applyNumberFormat="1" applyFont="1"/>
    <xf numFmtId="167" fontId="11" fillId="0" borderId="0" xfId="0" applyNumberFormat="1" applyFont="1"/>
    <xf numFmtId="164" fontId="11" fillId="0" borderId="0" xfId="0" applyNumberFormat="1" applyFont="1" applyAlignment="1">
      <alignment horizontal="center" vertical="center" wrapText="1"/>
    </xf>
    <xf numFmtId="164" fontId="11" fillId="0" borderId="0" xfId="0" applyNumberFormat="1" applyFont="1"/>
    <xf numFmtId="10" fontId="11" fillId="0" borderId="0" xfId="0" applyNumberFormat="1" applyFont="1" applyAlignment="1">
      <alignment horizontal="center"/>
    </xf>
    <xf numFmtId="10" fontId="11" fillId="0" borderId="0" xfId="0" applyNumberFormat="1" applyFont="1"/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2" fontId="11" fillId="0" borderId="0" xfId="0" applyNumberFormat="1" applyFont="1"/>
    <xf numFmtId="0" fontId="0" fillId="4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11" xfId="1" applyFont="1" applyBorder="1" applyAlignment="1">
      <alignment horizontal="center" vertical="center" wrapText="1"/>
    </xf>
    <xf numFmtId="0" fontId="6" fillId="2" borderId="12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3">
    <cellStyle name="20% - Accent5" xfId="1" builtinId="4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FIXED Collimator Transmission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'fixed Graphs'!$H$7</c:f>
              <c:strCache>
                <c:ptCount val="1"/>
                <c:pt idx="0">
                  <c:v>IC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'fixed Graphs'!$H$8:$H$22</c:f>
              <c:numCache>
                <c:formatCode>0.000</c:formatCode>
                <c:ptCount val="15"/>
                <c:pt idx="0">
                  <c:v>2.0228671943711519E-2</c:v>
                </c:pt>
                <c:pt idx="1">
                  <c:v>1.759014951627089E-2</c:v>
                </c:pt>
                <c:pt idx="2">
                  <c:v>2.1108179419525065E-2</c:v>
                </c:pt>
                <c:pt idx="3">
                  <c:v>1.8469656992084433E-2</c:v>
                </c:pt>
                <c:pt idx="4">
                  <c:v>1.8557607739665787E-2</c:v>
                </c:pt>
                <c:pt idx="5">
                  <c:v>2.638522427440633E-2</c:v>
                </c:pt>
                <c:pt idx="6">
                  <c:v>2.550571679859279E-2</c:v>
                </c:pt>
                <c:pt idx="7">
                  <c:v>1.5831134564643797E-2</c:v>
                </c:pt>
                <c:pt idx="8">
                  <c:v>9.6745822339489879E-3</c:v>
                </c:pt>
                <c:pt idx="9">
                  <c:v>7.0360598065083548E-3</c:v>
                </c:pt>
                <c:pt idx="10">
                  <c:v>8.795074758135445E-3</c:v>
                </c:pt>
                <c:pt idx="11">
                  <c:v>9.6745822339489879E-3</c:v>
                </c:pt>
                <c:pt idx="12">
                  <c:v>7.0360598065083548E-3</c:v>
                </c:pt>
                <c:pt idx="13">
                  <c:v>7.4758135444151271E-3</c:v>
                </c:pt>
                <c:pt idx="14">
                  <c:v>8.6191732629727347E-3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A-471E-A56A-0C2D512AE259}"/>
            </c:ext>
          </c:extLst>
        </c:ser>
        <c:ser>
          <c:idx val="1"/>
          <c:order val="1"/>
          <c:tx>
            <c:strRef>
              <c:f>'fixed Graphs'!$I$7</c:f>
              <c:strCache>
                <c:ptCount val="1"/>
                <c:pt idx="0">
                  <c:v>SM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'fixed Graphs'!$I$8:$I$22</c:f>
              <c:numCache>
                <c:formatCode>0.000</c:formatCode>
                <c:ptCount val="15"/>
                <c:pt idx="0">
                  <c:v>1.2166666666666666E-2</c:v>
                </c:pt>
                <c:pt idx="1">
                  <c:v>1.2166666666666666E-2</c:v>
                </c:pt>
                <c:pt idx="2">
                  <c:v>1.2E-2</c:v>
                </c:pt>
                <c:pt idx="3">
                  <c:v>1.2E-2</c:v>
                </c:pt>
                <c:pt idx="4">
                  <c:v>1.2E-2</c:v>
                </c:pt>
                <c:pt idx="5">
                  <c:v>1.1833333333333333E-2</c:v>
                </c:pt>
                <c:pt idx="6">
                  <c:v>1.2E-2</c:v>
                </c:pt>
                <c:pt idx="7">
                  <c:v>1.2166666666666666E-2</c:v>
                </c:pt>
                <c:pt idx="8">
                  <c:v>9.3333333333333324E-3</c:v>
                </c:pt>
                <c:pt idx="9">
                  <c:v>6.1666666666666667E-3</c:v>
                </c:pt>
                <c:pt idx="10">
                  <c:v>9.0000000000000011E-3</c:v>
                </c:pt>
                <c:pt idx="11">
                  <c:v>1.0166666666666666E-2</c:v>
                </c:pt>
                <c:pt idx="12">
                  <c:v>7.3333333333333341E-3</c:v>
                </c:pt>
                <c:pt idx="13">
                  <c:v>7.000000000000001E-3</c:v>
                </c:pt>
                <c:pt idx="14">
                  <c:v>7.6666666666666654E-3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A-471E-A56A-0C2D512AE259}"/>
            </c:ext>
          </c:extLst>
        </c:ser>
        <c:ser>
          <c:idx val="2"/>
          <c:order val="2"/>
          <c:tx>
            <c:strRef>
              <c:f>'fixed Graphs'!$J$7</c:f>
              <c:strCache>
                <c:ptCount val="1"/>
                <c:pt idx="0">
                  <c:v>OSLD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'fixed Graphs'!$J$8:$J$22</c:f>
              <c:numCache>
                <c:formatCode>0.000</c:formatCode>
                <c:ptCount val="15"/>
                <c:pt idx="0">
                  <c:v>0.1365149207423704</c:v>
                </c:pt>
                <c:pt idx="1">
                  <c:v>0.12181349100818192</c:v>
                </c:pt>
                <c:pt idx="2">
                  <c:v>0.1412925975941231</c:v>
                </c:pt>
                <c:pt idx="3">
                  <c:v>0.12916996211244691</c:v>
                </c:pt>
                <c:pt idx="4">
                  <c:v>0.14742874641818143</c:v>
                </c:pt>
                <c:pt idx="5">
                  <c:v>0.13927791458434785</c:v>
                </c:pt>
                <c:pt idx="6">
                  <c:v>0.16736835197778555</c:v>
                </c:pt>
                <c:pt idx="7">
                  <c:v>0.11251141174019107</c:v>
                </c:pt>
                <c:pt idx="8">
                  <c:v>5.7781108720353934E-2</c:v>
                </c:pt>
                <c:pt idx="9">
                  <c:v>4.9756914104277683E-2</c:v>
                </c:pt>
                <c:pt idx="10">
                  <c:v>5.0286487923990028E-2</c:v>
                </c:pt>
                <c:pt idx="11">
                  <c:v>4.930792760495635E-2</c:v>
                </c:pt>
                <c:pt idx="12">
                  <c:v>5.3579055585679859E-2</c:v>
                </c:pt>
                <c:pt idx="13">
                  <c:v>5.5121727147450617E-2</c:v>
                </c:pt>
                <c:pt idx="14">
                  <c:v>8.2613515875126498E-2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7A-471E-A56A-0C2D512AE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2985808"/>
        <c:axId val="1662968528"/>
      </c:lineChart>
      <c:catAx>
        <c:axId val="166298580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968528"/>
        <c:crosses val="autoZero"/>
        <c:auto val="1"/>
        <c:lblAlgn val="ctr"/>
        <c:lblOffset val="100"/>
        <c:noMultiLvlLbl val="0"/>
      </c:catAx>
      <c:valAx>
        <c:axId val="166296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98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IRIS Collimator Transmission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'IRIS graphs'!$H$6</c:f>
              <c:strCache>
                <c:ptCount val="1"/>
                <c:pt idx="0">
                  <c:v>IC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'IRIS graphs'!$H$7:$H$21</c:f>
              <c:numCache>
                <c:formatCode>0.000</c:formatCode>
                <c:ptCount val="15"/>
                <c:pt idx="0">
                  <c:v>2.1108179419525065E-2</c:v>
                </c:pt>
                <c:pt idx="1">
                  <c:v>2.4626209322779244E-2</c:v>
                </c:pt>
                <c:pt idx="2">
                  <c:v>2.0228671943711519E-2</c:v>
                </c:pt>
                <c:pt idx="3">
                  <c:v>0.15303430079155669</c:v>
                </c:pt>
                <c:pt idx="4">
                  <c:v>1.8469656992084433E-2</c:v>
                </c:pt>
                <c:pt idx="5">
                  <c:v>2.2603342128408092E-2</c:v>
                </c:pt>
                <c:pt idx="6">
                  <c:v>2.612137203166227E-2</c:v>
                </c:pt>
                <c:pt idx="7">
                  <c:v>1.5655233069481092E-2</c:v>
                </c:pt>
                <c:pt idx="8">
                  <c:v>8.795074758135445E-3</c:v>
                </c:pt>
                <c:pt idx="9">
                  <c:v>7.9155672823218986E-3</c:v>
                </c:pt>
                <c:pt idx="10">
                  <c:v>8.2673702726473175E-3</c:v>
                </c:pt>
                <c:pt idx="11">
                  <c:v>6.5083553210202282E-3</c:v>
                </c:pt>
                <c:pt idx="12">
                  <c:v>7.4758135444151271E-3</c:v>
                </c:pt>
                <c:pt idx="13">
                  <c:v>8.795074758135445E-3</c:v>
                </c:pt>
                <c:pt idx="14">
                  <c:v>8.1530343007915566E-3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A-46FB-BEF5-B3046F88A954}"/>
            </c:ext>
          </c:extLst>
        </c:ser>
        <c:ser>
          <c:idx val="1"/>
          <c:order val="1"/>
          <c:tx>
            <c:v>SM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'IRIS graphs'!$I$7:$I$21</c:f>
              <c:numCache>
                <c:formatCode>0.000</c:formatCode>
                <c:ptCount val="15"/>
                <c:pt idx="0">
                  <c:v>1.2E-2</c:v>
                </c:pt>
                <c:pt idx="1">
                  <c:v>1.2E-2</c:v>
                </c:pt>
                <c:pt idx="2">
                  <c:v>1.2E-2</c:v>
                </c:pt>
                <c:pt idx="3">
                  <c:v>1.2E-2</c:v>
                </c:pt>
                <c:pt idx="4">
                  <c:v>1.2E-2</c:v>
                </c:pt>
                <c:pt idx="5">
                  <c:v>1.2E-2</c:v>
                </c:pt>
                <c:pt idx="6">
                  <c:v>1.1833333333333333E-2</c:v>
                </c:pt>
                <c:pt idx="7">
                  <c:v>1.2166666666666666E-2</c:v>
                </c:pt>
                <c:pt idx="8">
                  <c:v>9.0000000000000011E-3</c:v>
                </c:pt>
                <c:pt idx="9">
                  <c:v>7.1666666666666667E-3</c:v>
                </c:pt>
                <c:pt idx="10">
                  <c:v>8.4999999999999989E-3</c:v>
                </c:pt>
                <c:pt idx="11">
                  <c:v>9.8333333333333345E-3</c:v>
                </c:pt>
                <c:pt idx="12">
                  <c:v>6.1666666666666667E-3</c:v>
                </c:pt>
                <c:pt idx="13">
                  <c:v>8.1666666666666676E-3</c:v>
                </c:pt>
                <c:pt idx="14">
                  <c:v>6.8333333333333336E-3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83BA-46FB-BEF5-B3046F88A954}"/>
            </c:ext>
          </c:extLst>
        </c:ser>
        <c:ser>
          <c:idx val="2"/>
          <c:order val="2"/>
          <c:tx>
            <c:v>OSLD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'IRIS graphs'!$J$7:$J$21</c:f>
              <c:numCache>
                <c:formatCode>0.000</c:formatCode>
                <c:ptCount val="15"/>
                <c:pt idx="0">
                  <c:v>0.13683727002393442</c:v>
                </c:pt>
                <c:pt idx="1">
                  <c:v>0.1162299409525191</c:v>
                </c:pt>
                <c:pt idx="2">
                  <c:v>0.13262370441491877</c:v>
                </c:pt>
                <c:pt idx="3">
                  <c:v>0.1241505232995212</c:v>
                </c:pt>
                <c:pt idx="4">
                  <c:v>0.13839145406004677</c:v>
                </c:pt>
                <c:pt idx="5">
                  <c:v>0.14707185971359266</c:v>
                </c:pt>
                <c:pt idx="6">
                  <c:v>0.1675410390929091</c:v>
                </c:pt>
                <c:pt idx="7">
                  <c:v>0.12542840795143578</c:v>
                </c:pt>
                <c:pt idx="8">
                  <c:v>1.4563280042089604E-2</c:v>
                </c:pt>
                <c:pt idx="9">
                  <c:v>5.3728717752120313E-2</c:v>
                </c:pt>
                <c:pt idx="10">
                  <c:v>5.1783109588394508E-2</c:v>
                </c:pt>
                <c:pt idx="11">
                  <c:v>5.1265048243023727E-2</c:v>
                </c:pt>
                <c:pt idx="12">
                  <c:v>4.7822818414893456E-2</c:v>
                </c:pt>
                <c:pt idx="13">
                  <c:v>6.7808473871863853E-2</c:v>
                </c:pt>
                <c:pt idx="14">
                  <c:v>5.4143166828416932E-2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BA-46FB-BEF5-B3046F88A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2976208"/>
        <c:axId val="1662976688"/>
      </c:lineChart>
      <c:catAx>
        <c:axId val="166297620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976688"/>
        <c:crosses val="autoZero"/>
        <c:auto val="1"/>
        <c:lblAlgn val="ctr"/>
        <c:lblOffset val="100"/>
        <c:noMultiLvlLbl val="0"/>
      </c:catAx>
      <c:valAx>
        <c:axId val="166297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297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'Out patient plane'!$I$9</c:f>
              <c:strCache>
                <c:ptCount val="1"/>
                <c:pt idx="0">
                  <c:v>FIXED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'Out patient plane'!$I$10:$I$18</c:f>
              <c:numCache>
                <c:formatCode>0.000</c:formatCode>
                <c:ptCount val="9"/>
                <c:pt idx="0">
                  <c:v>3.4954251053767857E-2</c:v>
                </c:pt>
                <c:pt idx="1">
                  <c:v>3.9066515883622907E-2</c:v>
                </c:pt>
                <c:pt idx="2">
                  <c:v>4.4206846920941706E-2</c:v>
                </c:pt>
                <c:pt idx="3">
                  <c:v>3.4954251053767857E-2</c:v>
                </c:pt>
                <c:pt idx="4">
                  <c:v>4.0094582091086663E-2</c:v>
                </c:pt>
                <c:pt idx="5">
                  <c:v>4.9347177958260505E-2</c:v>
                </c:pt>
                <c:pt idx="6">
                  <c:v>3.9066515883622907E-2</c:v>
                </c:pt>
                <c:pt idx="7">
                  <c:v>3.0841986223912817E-2</c:v>
                </c:pt>
                <c:pt idx="8">
                  <c:v>2.0561324149275216E-2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6-4EE9-82A9-B17B55734AA7}"/>
            </c:ext>
          </c:extLst>
        </c:ser>
        <c:ser>
          <c:idx val="1"/>
          <c:order val="1"/>
          <c:tx>
            <c:strRef>
              <c:f>'Out patient plane'!$J$9</c:f>
              <c:strCache>
                <c:ptCount val="1"/>
                <c:pt idx="0">
                  <c:v>IRIS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'Out patient plane'!$J$10:$J$18</c:f>
              <c:numCache>
                <c:formatCode>0.000</c:formatCode>
                <c:ptCount val="9"/>
                <c:pt idx="0">
                  <c:v>2.0590960568310515E-2</c:v>
                </c:pt>
                <c:pt idx="1">
                  <c:v>3.0886440852465769E-2</c:v>
                </c:pt>
                <c:pt idx="2">
                  <c:v>2.367960465355709E-2</c:v>
                </c:pt>
                <c:pt idx="3">
                  <c:v>3.2945536909296823E-2</c:v>
                </c:pt>
                <c:pt idx="4">
                  <c:v>4.4270565221867605E-2</c:v>
                </c:pt>
                <c:pt idx="5">
                  <c:v>4.4270565221867605E-2</c:v>
                </c:pt>
                <c:pt idx="6">
                  <c:v>4.6329661278698649E-2</c:v>
                </c:pt>
                <c:pt idx="7">
                  <c:v>5.2506949449191806E-2</c:v>
                </c:pt>
                <c:pt idx="8">
                  <c:v>4.9418305363945231E-2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6-4EE9-82A9-B17B55734AA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4775744"/>
        <c:axId val="1174778624"/>
      </c:lineChart>
      <c:catAx>
        <c:axId val="117477574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778624"/>
        <c:crosses val="autoZero"/>
        <c:auto val="1"/>
        <c:lblAlgn val="ctr"/>
        <c:lblOffset val="100"/>
        <c:noMultiLvlLbl val="0"/>
      </c:catAx>
      <c:valAx>
        <c:axId val="117477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77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295275</xdr:colOff>
      <xdr:row>4</xdr:row>
      <xdr:rowOff>152400</xdr:rowOff>
    </xdr:from>
    <xdr:to>
      <xdr:col>23</xdr:col>
      <xdr:colOff>51435</xdr:colOff>
      <xdr:row>27</xdr:row>
      <xdr:rowOff>64770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BEA8DA-4111-887E-9780-3BBD40B1C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175260</xdr:colOff>
      <xdr:row>1</xdr:row>
      <xdr:rowOff>152400</xdr:rowOff>
    </xdr:from>
    <xdr:to>
      <xdr:col>23</xdr:col>
      <xdr:colOff>160020</xdr:colOff>
      <xdr:row>21</xdr:row>
      <xdr:rowOff>129540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8348B14-277E-2F2E-2DF4-0F1575776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350744</xdr:colOff>
      <xdr:row>34</xdr:row>
      <xdr:rowOff>104214</xdr:rowOff>
    </xdr:from>
    <xdr:to>
      <xdr:col>13</xdr:col>
      <xdr:colOff>548864</xdr:colOff>
      <xdr:row>50</xdr:row>
      <xdr:rowOff>50883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43227D-E42E-40F8-BD6B-6DB996AD5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824" y="7808034"/>
          <a:ext cx="5097780" cy="2895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398929</xdr:colOff>
      <xdr:row>4</xdr:row>
      <xdr:rowOff>71719</xdr:rowOff>
    </xdr:from>
    <xdr:to>
      <xdr:col>16</xdr:col>
      <xdr:colOff>304799</xdr:colOff>
      <xdr:row>22</xdr:row>
      <xdr:rowOff>107577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18F9AE-B7C2-45E3-BD99-D341A7BA0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052EC-8F11-40FF-B7C4-8682E256F71F}">
  <dimension ref="A4:J25"/>
  <sheetViews>
    <sheetView zoomScaleNormal="100" workbookViewId="0">
      <selection activeCell="K15" sqref="K15"/>
    </sheetView>
  </sheetViews>
  <sheetFormatPr defaultRowHeight="13.8" x14ac:dyDescent="0.25"/>
  <cols>
    <col min="1" max="1" width="14.44140625" style="18" customWidth="1"/>
    <col min="2" max="2" width="8.88671875" style="18"/>
    <col min="3" max="3" width="12.5546875" style="18" customWidth="1"/>
    <col min="4" max="4" width="11.44140625" style="18" customWidth="1"/>
    <col min="5" max="5" width="11.5546875" style="18" bestFit="1" customWidth="1"/>
    <col min="6" max="16384" width="8.88671875" style="18"/>
  </cols>
  <sheetData>
    <row r="4" spans="1:10" x14ac:dyDescent="0.25">
      <c r="B4" s="47" t="s">
        <v>27</v>
      </c>
      <c r="C4" s="47"/>
      <c r="E4" s="47" t="s">
        <v>37</v>
      </c>
      <c r="F4" s="47"/>
      <c r="G4" s="47"/>
      <c r="H4" s="47" t="s">
        <v>38</v>
      </c>
      <c r="I4" s="47"/>
      <c r="J4" s="47"/>
    </row>
    <row r="5" spans="1:10" x14ac:dyDescent="0.25">
      <c r="B5" s="18" t="s">
        <v>33</v>
      </c>
      <c r="C5" s="18" t="s">
        <v>32</v>
      </c>
      <c r="D5" s="18" t="s">
        <v>34</v>
      </c>
      <c r="E5" s="19" t="s">
        <v>28</v>
      </c>
      <c r="F5" s="19" t="s">
        <v>29</v>
      </c>
      <c r="G5" s="19" t="s">
        <v>30</v>
      </c>
    </row>
    <row r="6" spans="1:10" x14ac:dyDescent="0.25">
      <c r="A6" s="18" t="s">
        <v>31</v>
      </c>
      <c r="B6" s="19">
        <v>113.7</v>
      </c>
      <c r="C6" s="18">
        <v>60000</v>
      </c>
      <c r="D6" s="18">
        <v>86.862300000000005</v>
      </c>
    </row>
    <row r="7" spans="1:10" ht="15" customHeight="1" x14ac:dyDescent="0.3">
      <c r="A7" s="18" t="s">
        <v>26</v>
      </c>
      <c r="B7" s="20"/>
      <c r="D7" s="21"/>
      <c r="H7" s="19" t="s">
        <v>28</v>
      </c>
      <c r="I7" s="19" t="s">
        <v>29</v>
      </c>
      <c r="J7" s="19" t="s">
        <v>30</v>
      </c>
    </row>
    <row r="8" spans="1:10" x14ac:dyDescent="0.25">
      <c r="A8" s="22">
        <v>1</v>
      </c>
      <c r="B8" s="23">
        <v>2.3E-2</v>
      </c>
      <c r="C8" s="19">
        <v>7.3</v>
      </c>
      <c r="D8" s="23">
        <v>0.11858</v>
      </c>
      <c r="E8" s="24">
        <f>(B8/113.7)</f>
        <v>2.022867194371152E-4</v>
      </c>
      <c r="F8" s="25">
        <f>(C8/60000)</f>
        <v>1.2166666666666667E-4</v>
      </c>
      <c r="G8" s="25">
        <f>(D8/86.8623)</f>
        <v>1.365149207423704E-3</v>
      </c>
      <c r="H8" s="26">
        <f>E8*100</f>
        <v>2.0228671943711519E-2</v>
      </c>
      <c r="I8" s="26">
        <f t="shared" ref="I8:J22" si="0">F8*100</f>
        <v>1.2166666666666666E-2</v>
      </c>
      <c r="J8" s="26">
        <f t="shared" si="0"/>
        <v>0.1365149207423704</v>
      </c>
    </row>
    <row r="9" spans="1:10" x14ac:dyDescent="0.25">
      <c r="A9" s="22">
        <v>2</v>
      </c>
      <c r="B9" s="23">
        <v>0.02</v>
      </c>
      <c r="C9" s="19">
        <v>7.3</v>
      </c>
      <c r="D9" s="23">
        <v>0.10581</v>
      </c>
      <c r="E9" s="24">
        <f t="shared" ref="E9:E22" si="1">(B9/113.7)</f>
        <v>1.7590149516270889E-4</v>
      </c>
      <c r="F9" s="25">
        <f t="shared" ref="F9:F22" si="2">(C9/60000)</f>
        <v>1.2166666666666667E-4</v>
      </c>
      <c r="G9" s="25">
        <f t="shared" ref="G9:G22" si="3">(D9/86.8623)</f>
        <v>1.2181349100818192E-3</v>
      </c>
      <c r="H9" s="26">
        <f t="shared" ref="H9:H22" si="4">E9*100</f>
        <v>1.759014951627089E-2</v>
      </c>
      <c r="I9" s="26">
        <f t="shared" si="0"/>
        <v>1.2166666666666666E-2</v>
      </c>
      <c r="J9" s="26">
        <f t="shared" si="0"/>
        <v>0.12181349100818192</v>
      </c>
    </row>
    <row r="10" spans="1:10" x14ac:dyDescent="0.25">
      <c r="A10" s="22">
        <v>3</v>
      </c>
      <c r="B10" s="23">
        <v>2.4E-2</v>
      </c>
      <c r="C10" s="19">
        <v>7.2</v>
      </c>
      <c r="D10" s="23">
        <v>0.12273000000000001</v>
      </c>
      <c r="E10" s="24">
        <f t="shared" si="1"/>
        <v>2.1108179419525067E-4</v>
      </c>
      <c r="F10" s="25">
        <f t="shared" si="2"/>
        <v>1.2E-4</v>
      </c>
      <c r="G10" s="25">
        <f t="shared" si="3"/>
        <v>1.412925975941231E-3</v>
      </c>
      <c r="H10" s="26">
        <f t="shared" si="4"/>
        <v>2.1108179419525065E-2</v>
      </c>
      <c r="I10" s="26">
        <f t="shared" si="0"/>
        <v>1.2E-2</v>
      </c>
      <c r="J10" s="26">
        <f t="shared" si="0"/>
        <v>0.1412925975941231</v>
      </c>
    </row>
    <row r="11" spans="1:10" x14ac:dyDescent="0.25">
      <c r="A11" s="22">
        <v>4</v>
      </c>
      <c r="B11" s="23">
        <v>2.1000000000000001E-2</v>
      </c>
      <c r="C11" s="19">
        <v>7.2</v>
      </c>
      <c r="D11" s="23">
        <v>0.11219999999999999</v>
      </c>
      <c r="E11" s="24">
        <f t="shared" si="1"/>
        <v>1.8469656992084433E-4</v>
      </c>
      <c r="F11" s="25">
        <f t="shared" si="2"/>
        <v>1.2E-4</v>
      </c>
      <c r="G11" s="25">
        <f t="shared" si="3"/>
        <v>1.2916996211244692E-3</v>
      </c>
      <c r="H11" s="26">
        <f t="shared" si="4"/>
        <v>1.8469656992084433E-2</v>
      </c>
      <c r="I11" s="26">
        <f t="shared" si="0"/>
        <v>1.2E-2</v>
      </c>
      <c r="J11" s="26">
        <f t="shared" si="0"/>
        <v>0.12916996211244691</v>
      </c>
    </row>
    <row r="12" spans="1:10" x14ac:dyDescent="0.25">
      <c r="A12" s="22">
        <v>5</v>
      </c>
      <c r="B12" s="23">
        <v>2.1100000000000001E-2</v>
      </c>
      <c r="C12" s="19">
        <v>7.2</v>
      </c>
      <c r="D12" s="23">
        <v>0.12806000000000001</v>
      </c>
      <c r="E12" s="24">
        <f t="shared" si="1"/>
        <v>1.8557607739665786E-4</v>
      </c>
      <c r="F12" s="25">
        <f t="shared" si="2"/>
        <v>1.2E-4</v>
      </c>
      <c r="G12" s="25">
        <f t="shared" si="3"/>
        <v>1.4742874641818142E-3</v>
      </c>
      <c r="H12" s="26">
        <f t="shared" si="4"/>
        <v>1.8557607739665787E-2</v>
      </c>
      <c r="I12" s="26">
        <f t="shared" si="0"/>
        <v>1.2E-2</v>
      </c>
      <c r="J12" s="26">
        <f t="shared" si="0"/>
        <v>0.14742874641818143</v>
      </c>
    </row>
    <row r="13" spans="1:10" x14ac:dyDescent="0.25">
      <c r="A13" s="22">
        <v>6</v>
      </c>
      <c r="B13" s="23">
        <v>0.03</v>
      </c>
      <c r="C13" s="19">
        <v>7.1</v>
      </c>
      <c r="D13" s="23">
        <v>0.12098</v>
      </c>
      <c r="E13" s="24">
        <f t="shared" si="1"/>
        <v>2.6385224274406332E-4</v>
      </c>
      <c r="F13" s="25">
        <f t="shared" si="2"/>
        <v>1.1833333333333333E-4</v>
      </c>
      <c r="G13" s="25">
        <f t="shared" si="3"/>
        <v>1.3927791458434786E-3</v>
      </c>
      <c r="H13" s="26">
        <f t="shared" si="4"/>
        <v>2.638522427440633E-2</v>
      </c>
      <c r="I13" s="26">
        <f t="shared" si="0"/>
        <v>1.1833333333333333E-2</v>
      </c>
      <c r="J13" s="26">
        <f t="shared" si="0"/>
        <v>0.13927791458434785</v>
      </c>
    </row>
    <row r="14" spans="1:10" x14ac:dyDescent="0.25">
      <c r="A14" s="22">
        <v>7</v>
      </c>
      <c r="B14" s="23">
        <v>2.9000000000000001E-2</v>
      </c>
      <c r="C14" s="19">
        <v>7.2</v>
      </c>
      <c r="D14" s="23">
        <v>0.14538000000000001</v>
      </c>
      <c r="E14" s="24">
        <f t="shared" si="1"/>
        <v>2.550571679859279E-4</v>
      </c>
      <c r="F14" s="25">
        <f t="shared" si="2"/>
        <v>1.2E-4</v>
      </c>
      <c r="G14" s="25">
        <f t="shared" si="3"/>
        <v>1.6736835197778553E-3</v>
      </c>
      <c r="H14" s="26">
        <f t="shared" si="4"/>
        <v>2.550571679859279E-2</v>
      </c>
      <c r="I14" s="26">
        <f t="shared" si="0"/>
        <v>1.2E-2</v>
      </c>
      <c r="J14" s="26">
        <f t="shared" si="0"/>
        <v>0.16736835197778555</v>
      </c>
    </row>
    <row r="15" spans="1:10" x14ac:dyDescent="0.25">
      <c r="A15" s="22">
        <v>8</v>
      </c>
      <c r="B15" s="23">
        <v>1.7999999999999999E-2</v>
      </c>
      <c r="C15" s="19">
        <v>7.3</v>
      </c>
      <c r="D15" s="23">
        <v>9.7729999999999997E-2</v>
      </c>
      <c r="E15" s="24">
        <f t="shared" si="1"/>
        <v>1.5831134564643797E-4</v>
      </c>
      <c r="F15" s="25">
        <f t="shared" si="2"/>
        <v>1.2166666666666667E-4</v>
      </c>
      <c r="G15" s="25">
        <f t="shared" si="3"/>
        <v>1.1251141174019107E-3</v>
      </c>
      <c r="H15" s="26">
        <f t="shared" si="4"/>
        <v>1.5831134564643797E-2</v>
      </c>
      <c r="I15" s="26">
        <f t="shared" si="0"/>
        <v>1.2166666666666666E-2</v>
      </c>
      <c r="J15" s="26">
        <f t="shared" si="0"/>
        <v>0.11251141174019107</v>
      </c>
    </row>
    <row r="16" spans="1:10" x14ac:dyDescent="0.25">
      <c r="A16" s="22">
        <v>10</v>
      </c>
      <c r="B16" s="23">
        <v>1.0999999999999999E-2</v>
      </c>
      <c r="C16" s="19">
        <v>5.6</v>
      </c>
      <c r="D16" s="23">
        <v>5.0189999999999999E-2</v>
      </c>
      <c r="E16" s="24">
        <f t="shared" si="1"/>
        <v>9.6745822339489875E-5</v>
      </c>
      <c r="F16" s="25">
        <f t="shared" si="2"/>
        <v>9.333333333333333E-5</v>
      </c>
      <c r="G16" s="25">
        <f t="shared" si="3"/>
        <v>5.7781108720353933E-4</v>
      </c>
      <c r="H16" s="26">
        <f t="shared" si="4"/>
        <v>9.6745822339489879E-3</v>
      </c>
      <c r="I16" s="26">
        <f t="shared" si="0"/>
        <v>9.3333333333333324E-3</v>
      </c>
      <c r="J16" s="26">
        <f t="shared" si="0"/>
        <v>5.7781108720353934E-2</v>
      </c>
    </row>
    <row r="17" spans="1:10" x14ac:dyDescent="0.25">
      <c r="A17" s="22">
        <v>11</v>
      </c>
      <c r="B17" s="23">
        <v>8.0000000000000002E-3</v>
      </c>
      <c r="C17" s="19">
        <v>3.7</v>
      </c>
      <c r="D17" s="23">
        <v>4.3220000000000001E-2</v>
      </c>
      <c r="E17" s="24">
        <f t="shared" si="1"/>
        <v>7.0360598065083552E-5</v>
      </c>
      <c r="F17" s="25">
        <f t="shared" si="2"/>
        <v>6.166666666666667E-5</v>
      </c>
      <c r="G17" s="25">
        <f t="shared" si="3"/>
        <v>4.9756914104277686E-4</v>
      </c>
      <c r="H17" s="26">
        <f t="shared" si="4"/>
        <v>7.0360598065083548E-3</v>
      </c>
      <c r="I17" s="26">
        <f t="shared" si="0"/>
        <v>6.1666666666666667E-3</v>
      </c>
      <c r="J17" s="26">
        <f t="shared" si="0"/>
        <v>4.9756914104277683E-2</v>
      </c>
    </row>
    <row r="18" spans="1:10" x14ac:dyDescent="0.25">
      <c r="A18" s="22">
        <v>12</v>
      </c>
      <c r="B18" s="23">
        <v>0.01</v>
      </c>
      <c r="C18" s="19">
        <v>5.4</v>
      </c>
      <c r="D18" s="23">
        <v>4.3679999999999997E-2</v>
      </c>
      <c r="E18" s="24">
        <f t="shared" si="1"/>
        <v>8.7950747581354443E-5</v>
      </c>
      <c r="F18" s="25">
        <f t="shared" si="2"/>
        <v>9.0000000000000006E-5</v>
      </c>
      <c r="G18" s="25">
        <f t="shared" si="3"/>
        <v>5.0286487923990029E-4</v>
      </c>
      <c r="H18" s="26">
        <f t="shared" si="4"/>
        <v>8.795074758135445E-3</v>
      </c>
      <c r="I18" s="26">
        <f t="shared" si="0"/>
        <v>9.0000000000000011E-3</v>
      </c>
      <c r="J18" s="26">
        <f t="shared" si="0"/>
        <v>5.0286487923990028E-2</v>
      </c>
    </row>
    <row r="19" spans="1:10" x14ac:dyDescent="0.25">
      <c r="A19" s="22">
        <v>13</v>
      </c>
      <c r="B19" s="23">
        <v>1.0999999999999999E-2</v>
      </c>
      <c r="C19" s="19">
        <v>6.1</v>
      </c>
      <c r="D19" s="23">
        <v>4.283E-2</v>
      </c>
      <c r="E19" s="24">
        <f t="shared" si="1"/>
        <v>9.6745822339489875E-5</v>
      </c>
      <c r="F19" s="25">
        <f t="shared" si="2"/>
        <v>1.0166666666666667E-4</v>
      </c>
      <c r="G19" s="25">
        <f t="shared" si="3"/>
        <v>4.9307927604956352E-4</v>
      </c>
      <c r="H19" s="26">
        <f t="shared" si="4"/>
        <v>9.6745822339489879E-3</v>
      </c>
      <c r="I19" s="26">
        <f t="shared" si="0"/>
        <v>1.0166666666666666E-2</v>
      </c>
      <c r="J19" s="26">
        <f t="shared" si="0"/>
        <v>4.930792760495635E-2</v>
      </c>
    </row>
    <row r="20" spans="1:10" x14ac:dyDescent="0.25">
      <c r="A20" s="22">
        <v>14</v>
      </c>
      <c r="B20" s="23">
        <v>8.0000000000000002E-3</v>
      </c>
      <c r="C20" s="19">
        <v>4.4000000000000004</v>
      </c>
      <c r="D20" s="23">
        <v>4.6539999999999998E-2</v>
      </c>
      <c r="E20" s="24">
        <f t="shared" si="1"/>
        <v>7.0360598065083552E-5</v>
      </c>
      <c r="F20" s="25">
        <f t="shared" si="2"/>
        <v>7.3333333333333345E-5</v>
      </c>
      <c r="G20" s="25">
        <f t="shared" si="3"/>
        <v>5.357905558567986E-4</v>
      </c>
      <c r="H20" s="26">
        <f t="shared" si="4"/>
        <v>7.0360598065083548E-3</v>
      </c>
      <c r="I20" s="26">
        <f t="shared" si="0"/>
        <v>7.3333333333333341E-3</v>
      </c>
      <c r="J20" s="26">
        <f t="shared" si="0"/>
        <v>5.3579055585679859E-2</v>
      </c>
    </row>
    <row r="21" spans="1:10" x14ac:dyDescent="0.25">
      <c r="A21" s="22">
        <v>15</v>
      </c>
      <c r="B21" s="23">
        <v>8.5000000000000006E-3</v>
      </c>
      <c r="C21" s="19">
        <v>4.2</v>
      </c>
      <c r="D21" s="23">
        <v>4.7879999999999999E-2</v>
      </c>
      <c r="E21" s="24">
        <f t="shared" si="1"/>
        <v>7.4758135444151274E-5</v>
      </c>
      <c r="F21" s="25">
        <f t="shared" si="2"/>
        <v>7.0000000000000007E-5</v>
      </c>
      <c r="G21" s="25">
        <f t="shared" si="3"/>
        <v>5.5121727147450618E-4</v>
      </c>
      <c r="H21" s="26">
        <f t="shared" si="4"/>
        <v>7.4758135444151271E-3</v>
      </c>
      <c r="I21" s="26">
        <f t="shared" si="0"/>
        <v>7.000000000000001E-3</v>
      </c>
      <c r="J21" s="26">
        <f t="shared" si="0"/>
        <v>5.5121727147450617E-2</v>
      </c>
    </row>
    <row r="22" spans="1:10" x14ac:dyDescent="0.25">
      <c r="A22" s="22">
        <v>16</v>
      </c>
      <c r="B22" s="23">
        <v>9.7999999999999997E-3</v>
      </c>
      <c r="C22" s="19">
        <v>4.5999999999999996</v>
      </c>
      <c r="D22" s="23">
        <v>7.1760000000000004E-2</v>
      </c>
      <c r="E22" s="24">
        <f t="shared" si="1"/>
        <v>8.6191732629727354E-5</v>
      </c>
      <c r="F22" s="25">
        <f t="shared" si="2"/>
        <v>7.6666666666666655E-5</v>
      </c>
      <c r="G22" s="25">
        <f t="shared" si="3"/>
        <v>8.2613515875126493E-4</v>
      </c>
      <c r="H22" s="26">
        <f t="shared" si="4"/>
        <v>8.6191732629727347E-3</v>
      </c>
      <c r="I22" s="26">
        <f t="shared" si="0"/>
        <v>7.6666666666666654E-3</v>
      </c>
      <c r="J22" s="26">
        <f t="shared" si="0"/>
        <v>8.2613515875126498E-2</v>
      </c>
    </row>
    <row r="24" spans="1:10" x14ac:dyDescent="0.25">
      <c r="H24" s="26"/>
      <c r="I24" s="26"/>
      <c r="J24" s="26"/>
    </row>
    <row r="25" spans="1:10" x14ac:dyDescent="0.25">
      <c r="H25" s="26"/>
      <c r="I25" s="26"/>
      <c r="J25" s="26"/>
    </row>
  </sheetData>
  <mergeCells count="3">
    <mergeCell ref="B4:C4"/>
    <mergeCell ref="E4:G4"/>
    <mergeCell ref="H4:J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231-BC09-481E-88F9-BC7F4A9F25B3}">
  <dimension ref="A4:Q25"/>
  <sheetViews>
    <sheetView tabSelected="1" workbookViewId="0">
      <selection activeCell="J18" sqref="J18"/>
    </sheetView>
  </sheetViews>
  <sheetFormatPr defaultRowHeight="13.8" x14ac:dyDescent="0.25"/>
  <cols>
    <col min="1" max="1" width="15.109375" style="18" customWidth="1"/>
    <col min="2" max="16384" width="8.88671875" style="18"/>
  </cols>
  <sheetData>
    <row r="4" spans="1:17" x14ac:dyDescent="0.25">
      <c r="B4" s="47" t="s">
        <v>36</v>
      </c>
      <c r="C4" s="47"/>
      <c r="E4" s="47" t="s">
        <v>37</v>
      </c>
      <c r="F4" s="47"/>
      <c r="G4" s="47"/>
      <c r="H4" s="47" t="s">
        <v>35</v>
      </c>
      <c r="I4" s="47"/>
      <c r="J4" s="47"/>
    </row>
    <row r="5" spans="1:17" x14ac:dyDescent="0.25">
      <c r="B5" s="18" t="s">
        <v>33</v>
      </c>
      <c r="C5" s="18" t="s">
        <v>32</v>
      </c>
      <c r="D5" s="18" t="s">
        <v>34</v>
      </c>
      <c r="E5" s="19" t="s">
        <v>28</v>
      </c>
      <c r="F5" s="19" t="s">
        <v>29</v>
      </c>
      <c r="G5" s="19" t="s">
        <v>30</v>
      </c>
    </row>
    <row r="6" spans="1:17" x14ac:dyDescent="0.25">
      <c r="A6" s="18" t="s">
        <v>31</v>
      </c>
      <c r="B6" s="19">
        <v>113.7</v>
      </c>
      <c r="C6" s="18">
        <v>60000</v>
      </c>
      <c r="D6" s="18">
        <v>86.862300000000005</v>
      </c>
      <c r="H6" s="19" t="s">
        <v>28</v>
      </c>
      <c r="I6" s="19" t="s">
        <v>29</v>
      </c>
      <c r="J6" s="19" t="s">
        <v>30</v>
      </c>
    </row>
    <row r="7" spans="1:17" x14ac:dyDescent="0.25">
      <c r="A7" s="22">
        <v>1</v>
      </c>
      <c r="B7" s="23">
        <v>2.4E-2</v>
      </c>
      <c r="C7" s="19">
        <v>7.2</v>
      </c>
      <c r="D7" s="23">
        <v>0.11885999999999999</v>
      </c>
      <c r="E7" s="27">
        <f>(B7/113.7)</f>
        <v>2.1108179419525067E-4</v>
      </c>
      <c r="F7" s="28">
        <f>(C7/60000)</f>
        <v>1.2E-4</v>
      </c>
      <c r="G7" s="28">
        <f>(D7/86.8623)</f>
        <v>1.3683727002393442E-3</v>
      </c>
      <c r="H7" s="26">
        <f>E7*100</f>
        <v>2.1108179419525065E-2</v>
      </c>
      <c r="I7" s="26">
        <f t="shared" ref="I7:J7" si="0">F7*100</f>
        <v>1.2E-2</v>
      </c>
      <c r="J7" s="26">
        <f t="shared" si="0"/>
        <v>0.13683727002393442</v>
      </c>
    </row>
    <row r="8" spans="1:17" x14ac:dyDescent="0.25">
      <c r="A8" s="22">
        <v>2</v>
      </c>
      <c r="B8" s="23">
        <v>2.8000000000000001E-2</v>
      </c>
      <c r="C8" s="19">
        <v>7.2</v>
      </c>
      <c r="D8" s="23">
        <v>0.10095999999999999</v>
      </c>
      <c r="E8" s="27">
        <f t="shared" ref="E8:E21" si="1">(B8/113.7)</f>
        <v>2.4626209322779242E-4</v>
      </c>
      <c r="F8" s="28">
        <f t="shared" ref="F8:F21" si="2">(C8/60000)</f>
        <v>1.2E-4</v>
      </c>
      <c r="G8" s="28">
        <f t="shared" ref="G8:G21" si="3">(D8/86.8623)</f>
        <v>1.162299409525191E-3</v>
      </c>
      <c r="H8" s="26">
        <f t="shared" ref="H8:H21" si="4">E8*100</f>
        <v>2.4626209322779244E-2</v>
      </c>
      <c r="I8" s="26">
        <f t="shared" ref="I8:I21" si="5">F8*100</f>
        <v>1.2E-2</v>
      </c>
      <c r="J8" s="26">
        <f t="shared" ref="J8:J21" si="6">G8*100</f>
        <v>0.1162299409525191</v>
      </c>
      <c r="N8" s="19"/>
      <c r="O8" s="19"/>
      <c r="P8" s="19"/>
      <c r="Q8" s="19"/>
    </row>
    <row r="9" spans="1:17" x14ac:dyDescent="0.25">
      <c r="A9" s="22">
        <v>3</v>
      </c>
      <c r="B9" s="23">
        <v>2.3E-2</v>
      </c>
      <c r="C9" s="19">
        <v>7.2</v>
      </c>
      <c r="D9" s="23">
        <v>0.1152</v>
      </c>
      <c r="E9" s="27">
        <f t="shared" si="1"/>
        <v>2.022867194371152E-4</v>
      </c>
      <c r="F9" s="28">
        <f t="shared" si="2"/>
        <v>1.2E-4</v>
      </c>
      <c r="G9" s="28">
        <f t="shared" si="3"/>
        <v>1.3262370441491876E-3</v>
      </c>
      <c r="H9" s="26">
        <f t="shared" si="4"/>
        <v>2.0228671943711519E-2</v>
      </c>
      <c r="I9" s="26">
        <f t="shared" si="5"/>
        <v>1.2E-2</v>
      </c>
      <c r="J9" s="26">
        <f t="shared" si="6"/>
        <v>0.13262370441491877</v>
      </c>
    </row>
    <row r="10" spans="1:17" x14ac:dyDescent="0.25">
      <c r="A10" s="22">
        <v>4</v>
      </c>
      <c r="B10" s="23">
        <v>0.17399999999999999</v>
      </c>
      <c r="C10" s="19">
        <v>7.2</v>
      </c>
      <c r="D10" s="23">
        <v>0.10784000000000001</v>
      </c>
      <c r="E10" s="27">
        <f t="shared" si="1"/>
        <v>1.5303430079155671E-3</v>
      </c>
      <c r="F10" s="28">
        <f t="shared" si="2"/>
        <v>1.2E-4</v>
      </c>
      <c r="G10" s="28">
        <f t="shared" si="3"/>
        <v>1.2415052329952121E-3</v>
      </c>
      <c r="H10" s="26">
        <f t="shared" si="4"/>
        <v>0.15303430079155669</v>
      </c>
      <c r="I10" s="26">
        <f t="shared" si="5"/>
        <v>1.2E-2</v>
      </c>
      <c r="J10" s="26">
        <f t="shared" si="6"/>
        <v>0.1241505232995212</v>
      </c>
      <c r="N10" s="19"/>
      <c r="O10" s="19"/>
      <c r="P10" s="19"/>
      <c r="Q10" s="19"/>
    </row>
    <row r="11" spans="1:17" x14ac:dyDescent="0.25">
      <c r="A11" s="22">
        <v>5</v>
      </c>
      <c r="B11" s="23">
        <v>2.1000000000000001E-2</v>
      </c>
      <c r="C11" s="19">
        <v>7.2</v>
      </c>
      <c r="D11" s="23">
        <v>0.12021</v>
      </c>
      <c r="E11" s="27">
        <f t="shared" si="1"/>
        <v>1.8469656992084433E-4</v>
      </c>
      <c r="F11" s="28">
        <f t="shared" si="2"/>
        <v>1.2E-4</v>
      </c>
      <c r="G11" s="28">
        <f t="shared" si="3"/>
        <v>1.3839145406004676E-3</v>
      </c>
      <c r="H11" s="26">
        <f t="shared" si="4"/>
        <v>1.8469656992084433E-2</v>
      </c>
      <c r="I11" s="26">
        <f t="shared" si="5"/>
        <v>1.2E-2</v>
      </c>
      <c r="J11" s="26">
        <f t="shared" si="6"/>
        <v>0.13839145406004677</v>
      </c>
      <c r="N11" s="19"/>
      <c r="O11" s="29"/>
      <c r="P11" s="29"/>
      <c r="Q11" s="29"/>
    </row>
    <row r="12" spans="1:17" x14ac:dyDescent="0.25">
      <c r="A12" s="22">
        <v>6</v>
      </c>
      <c r="B12" s="23">
        <v>2.5700000000000001E-2</v>
      </c>
      <c r="C12" s="19">
        <v>7.2</v>
      </c>
      <c r="D12" s="23">
        <v>0.12775</v>
      </c>
      <c r="E12" s="27">
        <f t="shared" si="1"/>
        <v>2.2603342128408091E-4</v>
      </c>
      <c r="F12" s="28">
        <f t="shared" si="2"/>
        <v>1.2E-4</v>
      </c>
      <c r="G12" s="28">
        <f t="shared" si="3"/>
        <v>1.4707185971359266E-3</v>
      </c>
      <c r="H12" s="26">
        <f t="shared" si="4"/>
        <v>2.2603342128408092E-2</v>
      </c>
      <c r="I12" s="26">
        <f t="shared" si="5"/>
        <v>1.2E-2</v>
      </c>
      <c r="J12" s="26">
        <f t="shared" si="6"/>
        <v>0.14707185971359266</v>
      </c>
      <c r="N12" s="19"/>
      <c r="O12" s="29"/>
      <c r="P12" s="29"/>
      <c r="Q12" s="29"/>
    </row>
    <row r="13" spans="1:17" x14ac:dyDescent="0.25">
      <c r="A13" s="22">
        <v>7</v>
      </c>
      <c r="B13" s="23">
        <v>2.9700000000000001E-2</v>
      </c>
      <c r="C13" s="19">
        <v>7.1</v>
      </c>
      <c r="D13" s="23">
        <v>0.14552999999999999</v>
      </c>
      <c r="E13" s="27">
        <f t="shared" si="1"/>
        <v>2.612137203166227E-4</v>
      </c>
      <c r="F13" s="28">
        <f t="shared" si="2"/>
        <v>1.1833333333333333E-4</v>
      </c>
      <c r="G13" s="28">
        <f t="shared" si="3"/>
        <v>1.675410390929091E-3</v>
      </c>
      <c r="H13" s="26">
        <f t="shared" si="4"/>
        <v>2.612137203166227E-2</v>
      </c>
      <c r="I13" s="26">
        <f t="shared" si="5"/>
        <v>1.1833333333333333E-2</v>
      </c>
      <c r="J13" s="26">
        <f t="shared" si="6"/>
        <v>0.1675410390929091</v>
      </c>
      <c r="N13" s="19"/>
      <c r="O13" s="29"/>
      <c r="P13" s="29"/>
      <c r="Q13" s="29"/>
    </row>
    <row r="14" spans="1:17" x14ac:dyDescent="0.25">
      <c r="A14" s="22">
        <v>8</v>
      </c>
      <c r="B14" s="23">
        <v>1.78E-2</v>
      </c>
      <c r="C14" s="19">
        <v>7.3</v>
      </c>
      <c r="D14" s="23">
        <v>0.10895000000000001</v>
      </c>
      <c r="E14" s="27">
        <f t="shared" si="1"/>
        <v>1.5655233069481091E-4</v>
      </c>
      <c r="F14" s="28">
        <f t="shared" si="2"/>
        <v>1.2166666666666667E-4</v>
      </c>
      <c r="G14" s="28">
        <f t="shared" si="3"/>
        <v>1.2542840795143578E-3</v>
      </c>
      <c r="H14" s="26">
        <f t="shared" si="4"/>
        <v>1.5655233069481092E-2</v>
      </c>
      <c r="I14" s="26">
        <f t="shared" si="5"/>
        <v>1.2166666666666666E-2</v>
      </c>
      <c r="J14" s="26">
        <f t="shared" si="6"/>
        <v>0.12542840795143578</v>
      </c>
      <c r="N14" s="19"/>
      <c r="O14" s="29"/>
      <c r="P14" s="29"/>
      <c r="Q14" s="29"/>
    </row>
    <row r="15" spans="1:17" x14ac:dyDescent="0.25">
      <c r="A15" s="22">
        <v>10</v>
      </c>
      <c r="B15" s="23">
        <v>0.01</v>
      </c>
      <c r="C15" s="19">
        <v>5.4</v>
      </c>
      <c r="D15" s="23">
        <v>1.265E-2</v>
      </c>
      <c r="E15" s="27">
        <f t="shared" si="1"/>
        <v>8.7950747581354443E-5</v>
      </c>
      <c r="F15" s="28">
        <f t="shared" si="2"/>
        <v>9.0000000000000006E-5</v>
      </c>
      <c r="G15" s="28">
        <f t="shared" si="3"/>
        <v>1.4563280042089604E-4</v>
      </c>
      <c r="H15" s="26">
        <f t="shared" si="4"/>
        <v>8.795074758135445E-3</v>
      </c>
      <c r="I15" s="26">
        <f t="shared" si="5"/>
        <v>9.0000000000000011E-3</v>
      </c>
      <c r="J15" s="26">
        <f t="shared" si="6"/>
        <v>1.4563280042089604E-2</v>
      </c>
      <c r="N15" s="19"/>
      <c r="O15" s="29"/>
      <c r="P15" s="29"/>
      <c r="Q15" s="29"/>
    </row>
    <row r="16" spans="1:17" x14ac:dyDescent="0.25">
      <c r="A16" s="22">
        <v>11</v>
      </c>
      <c r="B16" s="23">
        <v>8.9999999999999993E-3</v>
      </c>
      <c r="C16" s="19">
        <v>4.3</v>
      </c>
      <c r="D16" s="23">
        <v>4.6670000000000003E-2</v>
      </c>
      <c r="E16" s="27">
        <f t="shared" si="1"/>
        <v>7.9155672823218984E-5</v>
      </c>
      <c r="F16" s="28">
        <f t="shared" si="2"/>
        <v>7.1666666666666669E-5</v>
      </c>
      <c r="G16" s="28">
        <f t="shared" si="3"/>
        <v>5.3728717752120315E-4</v>
      </c>
      <c r="H16" s="26">
        <f t="shared" si="4"/>
        <v>7.9155672823218986E-3</v>
      </c>
      <c r="I16" s="26">
        <f t="shared" si="5"/>
        <v>7.1666666666666667E-3</v>
      </c>
      <c r="J16" s="26">
        <f t="shared" si="6"/>
        <v>5.3728717752120313E-2</v>
      </c>
      <c r="N16" s="19"/>
      <c r="O16" s="29"/>
      <c r="P16" s="29"/>
      <c r="Q16" s="29"/>
    </row>
    <row r="17" spans="1:17" x14ac:dyDescent="0.25">
      <c r="A17" s="22">
        <v>12</v>
      </c>
      <c r="B17" s="23">
        <v>9.4000000000000004E-3</v>
      </c>
      <c r="C17" s="19">
        <v>5.0999999999999996</v>
      </c>
      <c r="D17" s="23">
        <v>4.4979999999999999E-2</v>
      </c>
      <c r="E17" s="27">
        <f t="shared" si="1"/>
        <v>8.2673702726473176E-5</v>
      </c>
      <c r="F17" s="28">
        <f t="shared" si="2"/>
        <v>8.4999999999999993E-5</v>
      </c>
      <c r="G17" s="28">
        <f t="shared" si="3"/>
        <v>5.1783109588394505E-4</v>
      </c>
      <c r="H17" s="26">
        <f t="shared" si="4"/>
        <v>8.2673702726473175E-3</v>
      </c>
      <c r="I17" s="26">
        <f t="shared" si="5"/>
        <v>8.4999999999999989E-3</v>
      </c>
      <c r="J17" s="26">
        <f t="shared" si="6"/>
        <v>5.1783109588394508E-2</v>
      </c>
      <c r="N17" s="19"/>
      <c r="O17" s="29"/>
      <c r="P17" s="29"/>
      <c r="Q17" s="29"/>
    </row>
    <row r="18" spans="1:17" x14ac:dyDescent="0.25">
      <c r="A18" s="22">
        <v>13</v>
      </c>
      <c r="B18" s="23">
        <v>7.4000000000000003E-3</v>
      </c>
      <c r="C18" s="19">
        <v>5.9</v>
      </c>
      <c r="D18" s="23">
        <v>4.453E-2</v>
      </c>
      <c r="E18" s="27">
        <f t="shared" si="1"/>
        <v>6.5083553210202284E-5</v>
      </c>
      <c r="F18" s="28">
        <f t="shared" si="2"/>
        <v>9.8333333333333343E-5</v>
      </c>
      <c r="G18" s="28">
        <f t="shared" si="3"/>
        <v>5.1265048243023727E-4</v>
      </c>
      <c r="H18" s="26">
        <f t="shared" si="4"/>
        <v>6.5083553210202282E-3</v>
      </c>
      <c r="I18" s="26">
        <f t="shared" si="5"/>
        <v>9.8333333333333345E-3</v>
      </c>
      <c r="J18" s="26">
        <f t="shared" si="6"/>
        <v>5.1265048243023727E-2</v>
      </c>
      <c r="N18" s="19"/>
      <c r="O18" s="29"/>
      <c r="P18" s="29"/>
      <c r="Q18" s="29"/>
    </row>
    <row r="19" spans="1:17" x14ac:dyDescent="0.25">
      <c r="A19" s="22">
        <v>14</v>
      </c>
      <c r="B19" s="23">
        <v>8.5000000000000006E-3</v>
      </c>
      <c r="C19" s="19">
        <v>3.7</v>
      </c>
      <c r="D19" s="23">
        <v>4.1540000000000001E-2</v>
      </c>
      <c r="E19" s="27">
        <f t="shared" si="1"/>
        <v>7.4758135444151274E-5</v>
      </c>
      <c r="F19" s="28">
        <f t="shared" si="2"/>
        <v>6.166666666666667E-5</v>
      </c>
      <c r="G19" s="28">
        <f t="shared" si="3"/>
        <v>4.7822818414893457E-4</v>
      </c>
      <c r="H19" s="26">
        <f t="shared" si="4"/>
        <v>7.4758135444151271E-3</v>
      </c>
      <c r="I19" s="26">
        <f t="shared" si="5"/>
        <v>6.1666666666666667E-3</v>
      </c>
      <c r="J19" s="26">
        <f t="shared" si="6"/>
        <v>4.7822818414893456E-2</v>
      </c>
      <c r="N19" s="19"/>
      <c r="O19" s="29"/>
      <c r="P19" s="29"/>
      <c r="Q19" s="29"/>
    </row>
    <row r="20" spans="1:17" x14ac:dyDescent="0.25">
      <c r="A20" s="22">
        <v>15</v>
      </c>
      <c r="B20" s="23">
        <v>0.01</v>
      </c>
      <c r="C20" s="19">
        <v>4.9000000000000004</v>
      </c>
      <c r="D20" s="23">
        <v>5.8900000000000001E-2</v>
      </c>
      <c r="E20" s="27">
        <f t="shared" si="1"/>
        <v>8.7950747581354443E-5</v>
      </c>
      <c r="F20" s="28">
        <f t="shared" si="2"/>
        <v>8.1666666666666669E-5</v>
      </c>
      <c r="G20" s="28">
        <f t="shared" si="3"/>
        <v>6.7808473871863858E-4</v>
      </c>
      <c r="H20" s="26">
        <f t="shared" si="4"/>
        <v>8.795074758135445E-3</v>
      </c>
      <c r="I20" s="26">
        <f t="shared" si="5"/>
        <v>8.1666666666666676E-3</v>
      </c>
      <c r="J20" s="26">
        <f t="shared" si="6"/>
        <v>6.7808473871863853E-2</v>
      </c>
      <c r="N20" s="19"/>
      <c r="O20" s="29"/>
      <c r="P20" s="29"/>
      <c r="Q20" s="29"/>
    </row>
    <row r="21" spans="1:17" x14ac:dyDescent="0.25">
      <c r="A21" s="22">
        <v>16</v>
      </c>
      <c r="B21" s="23">
        <v>9.2700000000000005E-3</v>
      </c>
      <c r="C21" s="19">
        <v>4.0999999999999996</v>
      </c>
      <c r="D21" s="23">
        <v>4.7030000000000002E-2</v>
      </c>
      <c r="E21" s="27">
        <f t="shared" si="1"/>
        <v>8.1530343007915569E-5</v>
      </c>
      <c r="F21" s="28">
        <f t="shared" si="2"/>
        <v>6.8333333333333332E-5</v>
      </c>
      <c r="G21" s="28">
        <f t="shared" si="3"/>
        <v>5.4143166828416931E-4</v>
      </c>
      <c r="H21" s="26">
        <f t="shared" si="4"/>
        <v>8.1530343007915566E-3</v>
      </c>
      <c r="I21" s="26">
        <f t="shared" si="5"/>
        <v>6.8333333333333336E-3</v>
      </c>
      <c r="J21" s="26">
        <f t="shared" si="6"/>
        <v>5.4143166828416932E-2</v>
      </c>
      <c r="N21" s="19"/>
      <c r="O21" s="29"/>
      <c r="P21" s="29"/>
      <c r="Q21" s="29"/>
    </row>
    <row r="22" spans="1:17" x14ac:dyDescent="0.25">
      <c r="N22" s="19"/>
      <c r="O22" s="29"/>
      <c r="P22" s="29"/>
      <c r="Q22" s="29"/>
    </row>
    <row r="23" spans="1:17" x14ac:dyDescent="0.25">
      <c r="H23" s="33"/>
      <c r="I23" s="33"/>
      <c r="J23" s="33"/>
      <c r="N23" s="19"/>
      <c r="O23" s="29"/>
      <c r="P23" s="29"/>
      <c r="Q23" s="29"/>
    </row>
    <row r="24" spans="1:17" x14ac:dyDescent="0.25">
      <c r="H24" s="33"/>
      <c r="I24" s="33"/>
      <c r="J24" s="33"/>
      <c r="N24" s="19"/>
      <c r="O24" s="29"/>
      <c r="P24" s="29"/>
      <c r="Q24" s="29"/>
    </row>
    <row r="25" spans="1:17" x14ac:dyDescent="0.25">
      <c r="O25" s="30"/>
      <c r="P25" s="30"/>
      <c r="Q25" s="30"/>
    </row>
  </sheetData>
  <mergeCells count="3">
    <mergeCell ref="B4:C4"/>
    <mergeCell ref="E4:G4"/>
    <mergeCell ref="H4:J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5883D-5B43-43F6-9A13-699245CCD22B}">
  <sheetPr>
    <pageSetUpPr fitToPage="1"/>
  </sheetPr>
  <dimension ref="B3:J43"/>
  <sheetViews>
    <sheetView zoomScale="85" zoomScaleNormal="85" workbookViewId="0">
      <selection activeCell="K25" sqref="K25"/>
    </sheetView>
  </sheetViews>
  <sheetFormatPr defaultRowHeight="14.4" x14ac:dyDescent="0.3"/>
  <cols>
    <col min="2" max="5" width="25.6640625" customWidth="1"/>
    <col min="8" max="8" width="18.109375" customWidth="1"/>
  </cols>
  <sheetData>
    <row r="3" spans="2:10" x14ac:dyDescent="0.3">
      <c r="H3" s="1" t="s">
        <v>0</v>
      </c>
    </row>
    <row r="4" spans="2:10" x14ac:dyDescent="0.3">
      <c r="B4" s="17"/>
    </row>
    <row r="5" spans="2:10" x14ac:dyDescent="0.3">
      <c r="B5" t="s">
        <v>9</v>
      </c>
      <c r="C5" t="s">
        <v>10</v>
      </c>
    </row>
    <row r="6" spans="2:10" x14ac:dyDescent="0.3">
      <c r="B6" t="s">
        <v>11</v>
      </c>
      <c r="C6" t="s">
        <v>12</v>
      </c>
    </row>
    <row r="7" spans="2:10" ht="15" thickBot="1" x14ac:dyDescent="0.35"/>
    <row r="8" spans="2:10" ht="38.25" customHeight="1" x14ac:dyDescent="0.3">
      <c r="B8" s="35"/>
      <c r="C8" s="38" t="s">
        <v>1</v>
      </c>
      <c r="D8" s="41" t="s">
        <v>13</v>
      </c>
      <c r="E8" s="42"/>
    </row>
    <row r="9" spans="2:10" ht="28.8" x14ac:dyDescent="0.3">
      <c r="B9" s="36"/>
      <c r="C9" s="39"/>
      <c r="D9" s="13"/>
      <c r="E9" s="14" t="s">
        <v>7</v>
      </c>
      <c r="I9" s="31" t="s">
        <v>39</v>
      </c>
      <c r="J9" s="31" t="s">
        <v>40</v>
      </c>
    </row>
    <row r="10" spans="2:10" ht="29.4" thickBot="1" x14ac:dyDescent="0.35">
      <c r="B10" s="37"/>
      <c r="C10" s="40"/>
      <c r="D10" s="2" t="s">
        <v>3</v>
      </c>
      <c r="E10" s="3" t="s">
        <v>2</v>
      </c>
      <c r="I10" s="32">
        <v>3.4954251053767857E-2</v>
      </c>
      <c r="J10" s="32">
        <v>2.0590960568310515E-2</v>
      </c>
    </row>
    <row r="11" spans="2:10" ht="15" thickBot="1" x14ac:dyDescent="0.35">
      <c r="B11" s="43" t="s">
        <v>4</v>
      </c>
      <c r="C11" s="44"/>
      <c r="D11" s="45">
        <v>9.7270000000000003</v>
      </c>
      <c r="E11" s="46"/>
      <c r="I11" s="32">
        <v>3.9066515883622907E-2</v>
      </c>
      <c r="J11" s="32">
        <v>3.0886440852465769E-2</v>
      </c>
    </row>
    <row r="12" spans="2:10" x14ac:dyDescent="0.3">
      <c r="B12" s="34" t="s">
        <v>8</v>
      </c>
      <c r="C12" s="4" t="s">
        <v>14</v>
      </c>
      <c r="D12" s="6">
        <v>3.3999999999999998E-3</v>
      </c>
      <c r="E12" s="5">
        <f t="shared" ref="E12:E20" si="0">(D12/D$11)*100</f>
        <v>3.4954251053767857E-2</v>
      </c>
      <c r="I12" s="32">
        <v>4.4206846920941706E-2</v>
      </c>
      <c r="J12" s="32">
        <v>2.367960465355709E-2</v>
      </c>
    </row>
    <row r="13" spans="2:10" x14ac:dyDescent="0.3">
      <c r="B13" s="34"/>
      <c r="C13" s="7" t="s">
        <v>15</v>
      </c>
      <c r="D13" s="8">
        <v>3.8E-3</v>
      </c>
      <c r="E13" s="5">
        <f t="shared" si="0"/>
        <v>3.9066515883622907E-2</v>
      </c>
      <c r="I13" s="32">
        <v>3.4954251053767857E-2</v>
      </c>
      <c r="J13" s="32">
        <v>3.2945536909296823E-2</v>
      </c>
    </row>
    <row r="14" spans="2:10" x14ac:dyDescent="0.3">
      <c r="B14" s="34"/>
      <c r="C14" s="7" t="s">
        <v>16</v>
      </c>
      <c r="D14" s="8">
        <v>4.3E-3</v>
      </c>
      <c r="E14" s="5">
        <f t="shared" si="0"/>
        <v>4.4206846920941706E-2</v>
      </c>
      <c r="I14" s="32">
        <v>4.0094582091086663E-2</v>
      </c>
      <c r="J14" s="32">
        <v>4.4270565221867605E-2</v>
      </c>
    </row>
    <row r="15" spans="2:10" x14ac:dyDescent="0.3">
      <c r="B15" s="34"/>
      <c r="C15" s="7" t="s">
        <v>17</v>
      </c>
      <c r="D15" s="8">
        <v>3.3999999999999998E-3</v>
      </c>
      <c r="E15" s="5">
        <f t="shared" si="0"/>
        <v>3.4954251053767857E-2</v>
      </c>
      <c r="I15" s="32">
        <v>4.9347177958260505E-2</v>
      </c>
      <c r="J15" s="32">
        <v>4.4270565221867605E-2</v>
      </c>
    </row>
    <row r="16" spans="2:10" x14ac:dyDescent="0.3">
      <c r="B16" s="34"/>
      <c r="C16" s="7" t="s">
        <v>18</v>
      </c>
      <c r="D16" s="8">
        <v>3.8999999999999998E-3</v>
      </c>
      <c r="E16" s="5">
        <f t="shared" si="0"/>
        <v>4.0094582091086663E-2</v>
      </c>
      <c r="I16" s="32">
        <v>3.9066515883622907E-2</v>
      </c>
      <c r="J16" s="32">
        <v>4.6329661278698649E-2</v>
      </c>
    </row>
    <row r="17" spans="2:10" x14ac:dyDescent="0.3">
      <c r="B17" s="34"/>
      <c r="C17" s="7" t="s">
        <v>19</v>
      </c>
      <c r="D17" s="8">
        <v>4.7999999999999996E-3</v>
      </c>
      <c r="E17" s="5">
        <f t="shared" si="0"/>
        <v>4.9347177958260505E-2</v>
      </c>
      <c r="I17" s="32">
        <v>3.0841986223912817E-2</v>
      </c>
      <c r="J17" s="32">
        <v>5.2506949449191806E-2</v>
      </c>
    </row>
    <row r="18" spans="2:10" x14ac:dyDescent="0.3">
      <c r="B18" s="34"/>
      <c r="C18" s="7" t="s">
        <v>20</v>
      </c>
      <c r="D18" s="8">
        <v>3.8E-3</v>
      </c>
      <c r="E18" s="5">
        <f t="shared" si="0"/>
        <v>3.9066515883622907E-2</v>
      </c>
      <c r="I18" s="32">
        <v>2.0561324149275216E-2</v>
      </c>
      <c r="J18" s="32">
        <v>4.9418305363945231E-2</v>
      </c>
    </row>
    <row r="19" spans="2:10" x14ac:dyDescent="0.3">
      <c r="B19" s="34"/>
      <c r="C19" s="7" t="s">
        <v>21</v>
      </c>
      <c r="D19" s="8">
        <v>3.0000000000000001E-3</v>
      </c>
      <c r="E19" s="5">
        <f t="shared" si="0"/>
        <v>3.0841986223912817E-2</v>
      </c>
    </row>
    <row r="20" spans="2:10" ht="15" thickBot="1" x14ac:dyDescent="0.35">
      <c r="B20" s="34"/>
      <c r="C20" s="7" t="s">
        <v>22</v>
      </c>
      <c r="D20" s="8">
        <v>2E-3</v>
      </c>
      <c r="E20" s="5">
        <f t="shared" si="0"/>
        <v>2.0561324149275216E-2</v>
      </c>
    </row>
    <row r="21" spans="2:10" ht="15" thickBot="1" x14ac:dyDescent="0.35">
      <c r="B21" s="34"/>
      <c r="C21" s="15"/>
      <c r="D21" s="9" t="s">
        <v>5</v>
      </c>
      <c r="E21" s="10">
        <f>MAX(E12:E20)</f>
        <v>4.9347177958260505E-2</v>
      </c>
    </row>
    <row r="22" spans="2:10" ht="15" thickBot="1" x14ac:dyDescent="0.35">
      <c r="C22" s="12"/>
      <c r="D22" s="16" t="s">
        <v>6</v>
      </c>
      <c r="E22" s="11">
        <f>AVERAGE(E12:E20)</f>
        <v>3.7010383468695382E-2</v>
      </c>
    </row>
    <row r="28" spans="2:10" ht="15" thickBot="1" x14ac:dyDescent="0.35"/>
    <row r="29" spans="2:10" ht="45" customHeight="1" x14ac:dyDescent="0.3">
      <c r="B29" s="35"/>
      <c r="C29" s="38" t="s">
        <v>1</v>
      </c>
      <c r="D29" s="41" t="s">
        <v>23</v>
      </c>
      <c r="E29" s="42"/>
    </row>
    <row r="30" spans="2:10" ht="28.8" x14ac:dyDescent="0.3">
      <c r="B30" s="36"/>
      <c r="C30" s="39"/>
      <c r="D30" s="13"/>
      <c r="E30" s="14" t="s">
        <v>7</v>
      </c>
    </row>
    <row r="31" spans="2:10" ht="29.4" thickBot="1" x14ac:dyDescent="0.35">
      <c r="B31" s="37"/>
      <c r="C31" s="40"/>
      <c r="D31" s="2" t="s">
        <v>3</v>
      </c>
      <c r="E31" s="3" t="s">
        <v>2</v>
      </c>
    </row>
    <row r="32" spans="2:10" ht="15" thickBot="1" x14ac:dyDescent="0.35">
      <c r="B32" s="43" t="s">
        <v>24</v>
      </c>
      <c r="C32" s="44"/>
      <c r="D32" s="45">
        <v>9.7129999999999992</v>
      </c>
      <c r="E32" s="46"/>
    </row>
    <row r="33" spans="2:5" x14ac:dyDescent="0.3">
      <c r="B33" s="34" t="s">
        <v>25</v>
      </c>
      <c r="C33" s="4" t="s">
        <v>14</v>
      </c>
      <c r="D33" s="6">
        <v>2E-3</v>
      </c>
      <c r="E33" s="5">
        <f t="shared" ref="E33:E41" si="1">(D33/D$32)*100</f>
        <v>2.0590960568310515E-2</v>
      </c>
    </row>
    <row r="34" spans="2:5" x14ac:dyDescent="0.3">
      <c r="B34" s="34"/>
      <c r="C34" s="7" t="s">
        <v>15</v>
      </c>
      <c r="D34" s="8">
        <v>3.0000000000000001E-3</v>
      </c>
      <c r="E34" s="5">
        <f t="shared" si="1"/>
        <v>3.0886440852465769E-2</v>
      </c>
    </row>
    <row r="35" spans="2:5" x14ac:dyDescent="0.3">
      <c r="B35" s="34"/>
      <c r="C35" s="7" t="s">
        <v>16</v>
      </c>
      <c r="D35" s="8">
        <v>2.3E-3</v>
      </c>
      <c r="E35" s="5">
        <f t="shared" si="1"/>
        <v>2.367960465355709E-2</v>
      </c>
    </row>
    <row r="36" spans="2:5" x14ac:dyDescent="0.3">
      <c r="B36" s="34"/>
      <c r="C36" s="7" t="s">
        <v>17</v>
      </c>
      <c r="D36" s="8">
        <v>3.2000000000000002E-3</v>
      </c>
      <c r="E36" s="5">
        <f t="shared" si="1"/>
        <v>3.2945536909296823E-2</v>
      </c>
    </row>
    <row r="37" spans="2:5" x14ac:dyDescent="0.3">
      <c r="B37" s="34"/>
      <c r="C37" s="7" t="s">
        <v>18</v>
      </c>
      <c r="D37" s="8">
        <v>4.3E-3</v>
      </c>
      <c r="E37" s="5">
        <f t="shared" si="1"/>
        <v>4.4270565221867605E-2</v>
      </c>
    </row>
    <row r="38" spans="2:5" x14ac:dyDescent="0.3">
      <c r="B38" s="34"/>
      <c r="C38" s="7" t="s">
        <v>19</v>
      </c>
      <c r="D38" s="8">
        <v>4.3E-3</v>
      </c>
      <c r="E38" s="5">
        <f t="shared" si="1"/>
        <v>4.4270565221867605E-2</v>
      </c>
    </row>
    <row r="39" spans="2:5" x14ac:dyDescent="0.3">
      <c r="B39" s="34"/>
      <c r="C39" s="7" t="s">
        <v>20</v>
      </c>
      <c r="D39" s="8">
        <v>4.4999999999999997E-3</v>
      </c>
      <c r="E39" s="5">
        <f t="shared" si="1"/>
        <v>4.6329661278698649E-2</v>
      </c>
    </row>
    <row r="40" spans="2:5" x14ac:dyDescent="0.3">
      <c r="B40" s="34"/>
      <c r="C40" s="7" t="s">
        <v>21</v>
      </c>
      <c r="D40" s="8">
        <v>5.1000000000000004E-3</v>
      </c>
      <c r="E40" s="5">
        <f t="shared" si="1"/>
        <v>5.2506949449191806E-2</v>
      </c>
    </row>
    <row r="41" spans="2:5" ht="15" thickBot="1" x14ac:dyDescent="0.35">
      <c r="B41" s="34"/>
      <c r="C41" s="7" t="s">
        <v>22</v>
      </c>
      <c r="D41" s="8">
        <v>4.7999999999999996E-3</v>
      </c>
      <c r="E41" s="5">
        <f t="shared" si="1"/>
        <v>4.9418305363945231E-2</v>
      </c>
    </row>
    <row r="42" spans="2:5" ht="15" thickBot="1" x14ac:dyDescent="0.35">
      <c r="B42" s="34"/>
      <c r="C42" s="15"/>
      <c r="D42" s="9" t="s">
        <v>5</v>
      </c>
      <c r="E42" s="10">
        <f>MAX(E33:E41)</f>
        <v>5.2506949449191806E-2</v>
      </c>
    </row>
    <row r="43" spans="2:5" ht="15" thickBot="1" x14ac:dyDescent="0.35">
      <c r="C43" s="12"/>
      <c r="D43" s="16" t="s">
        <v>6</v>
      </c>
      <c r="E43" s="11">
        <f>AVERAGE(E33:E41)</f>
        <v>3.8322065502133462E-2</v>
      </c>
    </row>
  </sheetData>
  <mergeCells count="12">
    <mergeCell ref="B33:B42"/>
    <mergeCell ref="B8:B10"/>
    <mergeCell ref="C8:C10"/>
    <mergeCell ref="D8:E8"/>
    <mergeCell ref="B11:C11"/>
    <mergeCell ref="D11:E11"/>
    <mergeCell ref="B12:B21"/>
    <mergeCell ref="B29:B31"/>
    <mergeCell ref="C29:C31"/>
    <mergeCell ref="D29:E29"/>
    <mergeCell ref="B32:C32"/>
    <mergeCell ref="D32:E32"/>
  </mergeCells>
  <hyperlinks>
    <hyperlink ref="H3" location="'Performance test results'!D54" display="Back to Home Page" xr:uid="{A29C45DD-6D6A-4BDB-94CB-CA11E2F26542}"/>
  </hyperlinks>
  <pageMargins left="0.7" right="0.7" top="0.75" bottom="0.75" header="0.3" footer="0.3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Graphs</vt:lpstr>
      <vt:lpstr>IRIS graphs</vt:lpstr>
      <vt:lpstr>Out patient plane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 Singh</dc:creator>
  <cp:lastModifiedBy>Sandeep Singh</cp:lastModifiedBy>
  <dcterms:created xsi:type="dcterms:W3CDTF">2015-06-05T18:17:20Z</dcterms:created>
  <dcterms:modified xsi:type="dcterms:W3CDTF">2025-04-19T04:22:57Z</dcterms:modified>
</cp:coreProperties>
</file>