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302e33175bdd855a/Desktop/NETPs PAPER docs/reviewer comments/"/>
    </mc:Choice>
  </mc:AlternateContent>
  <xr:revisionPtr revIDLastSave="1538" documentId="8_{0CDF6184-D04B-4292-BB5B-91EC0B9F74C3}" xr6:coauthVersionLast="47" xr6:coauthVersionMax="47" xr10:uidLastSave="{17FBFA27-E3A0-4134-9063-BAD2BF57DCE6}"/>
  <bookViews>
    <workbookView xWindow="-120" yWindow="-120" windowWidth="29040" windowHeight="15720" xr2:uid="{00000000-000D-0000-FFFF-FFFF00000000}"/>
  </bookViews>
  <sheets>
    <sheet name="Read me" sheetId="3" r:id="rId1"/>
    <sheet name="1. Uncertain parameters" sheetId="1" r:id="rId2"/>
    <sheet name="2. Time-dependent parameters" sheetId="2" r:id="rId3"/>
    <sheet name="3. DACCS LCI" sheetId="4" r:id="rId4"/>
    <sheet name="4. OLiming LCI" sheetId="5" r:id="rId5"/>
    <sheet name="5. EW LCI" sheetId="7" r:id="rId6"/>
    <sheet name="6. BECCS LCI" sheetId="6" r:id="rId7"/>
    <sheet name="7. Biochar LCI" sheetId="8" r:id="rId8"/>
    <sheet name="8. Forest LCI" sheetId="9" r:id="rId9"/>
  </sheets>
  <externalReferences>
    <externalReference r:id="rId10"/>
  </externalReferences>
  <definedNames>
    <definedName name="FU" localSheetId="6">'6. BECCS LCI'!$AE$11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8" l="1"/>
  <c r="B33" i="8"/>
  <c r="E23" i="8" l="1"/>
  <c r="E15" i="8"/>
  <c r="E13" i="8"/>
  <c r="C23" i="8"/>
  <c r="C15" i="8"/>
  <c r="C13" i="8"/>
  <c r="D15" i="8"/>
  <c r="D13" i="8"/>
  <c r="B15" i="8"/>
  <c r="B13" i="8"/>
  <c r="A3" i="8" l="1"/>
  <c r="C63" i="6" l="1"/>
  <c r="E55" i="1" l="1"/>
  <c r="D55" i="1"/>
  <c r="E54" i="1"/>
  <c r="D5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Selene Cobo Gutiérrez</author>
  </authors>
  <commentList>
    <comment ref="O34" authorId="0" shapeId="0" xr:uid="{AB8435D7-419E-468B-B9DD-16372CE3A79C}">
      <text>
        <r>
          <rPr>
            <sz val="9"/>
            <color indexed="81"/>
            <rFont val="Tahoma"/>
            <family val="2"/>
          </rPr>
          <t>Due to land use change; positive values indicate soil carbon sequestration and negative values, CO2 emissions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Selene Cobo Gutiérrez</author>
  </authors>
  <commentList>
    <comment ref="H1" authorId="0" shapeId="0" xr:uid="{61FD8476-BBC0-4234-88FA-A3251E29EA7B}">
      <text>
        <r>
          <rPr>
            <sz val="9"/>
            <color indexed="81"/>
            <rFont val="Tahoma"/>
            <family val="2"/>
          </rPr>
          <t xml:space="preserve">Only DAC, excluding energy for CO2 compression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Selene Cobo Gutiérrez</author>
  </authors>
  <commentList>
    <comment ref="B2" authorId="0" shapeId="0" xr:uid="{EE4EEC99-E090-4014-B84F-3907EF9A177B}">
      <text>
        <r>
          <rPr>
            <sz val="9"/>
            <color indexed="81"/>
            <rFont val="Tahoma"/>
            <family val="2"/>
          </rPr>
          <t xml:space="preserve">Powered by natural gas
</t>
        </r>
      </text>
    </comment>
    <comment ref="C2" authorId="0" shapeId="0" xr:uid="{857A048F-0866-4E2A-929E-6B93084A02C3}">
      <text>
        <r>
          <rPr>
            <sz val="9"/>
            <color indexed="81"/>
            <rFont val="Tahoma"/>
            <family val="2"/>
          </rPr>
          <t>Powered by natural gas and electricity</t>
        </r>
      </text>
    </comment>
    <comment ref="D2" authorId="0" shapeId="0" xr:uid="{7EBD1F6F-7D21-45C0-9D41-46B00B634C18}">
      <text>
        <r>
          <rPr>
            <sz val="9"/>
            <color indexed="81"/>
            <rFont val="Tahoma"/>
            <family val="2"/>
          </rPr>
          <t>Powered only by electricity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I2" authorId="0" shapeId="0" xr:uid="{F58EA899-BD39-488B-BB55-D99B3A57CACA}">
      <text>
        <r>
          <rPr>
            <sz val="9"/>
            <color indexed="81"/>
            <rFont val="Tahoma"/>
            <family val="2"/>
          </rPr>
          <t>Heat supplied by heat pumps</t>
        </r>
      </text>
    </comment>
    <comment ref="J2" authorId="0" shapeId="0" xr:uid="{2C21CD91-7D73-4FB4-B5C5-9CCF8B331672}">
      <text>
        <r>
          <rPr>
            <sz val="9"/>
            <color indexed="81"/>
            <rFont val="Tahoma"/>
            <family val="2"/>
          </rPr>
          <t>Excess geothermal heat</t>
        </r>
      </text>
    </comment>
    <comment ref="H10" authorId="0" shapeId="0" xr:uid="{2F0756E6-492F-4C35-A673-FFEF2C4DEB24}">
      <text>
        <r>
          <rPr>
            <sz val="9"/>
            <color indexed="81"/>
            <rFont val="Tahoma"/>
            <family val="2"/>
          </rPr>
          <t xml:space="preserve">LCI in Table 3.3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Selene Cobo Gutiérrez</author>
  </authors>
  <commentList>
    <comment ref="A7" authorId="0" shapeId="0" xr:uid="{993261DC-41BA-4E93-B5E7-489C6BCFB3EF}">
      <text>
        <r>
          <rPr>
            <sz val="9"/>
            <color indexed="81"/>
            <rFont val="Tahoma"/>
            <family val="2"/>
          </rPr>
          <t>LCI in Table 4.2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Cobo Gutierrez, Selene</author>
  </authors>
  <commentList>
    <comment ref="A17" authorId="0" shapeId="0" xr:uid="{7B8CE289-D30D-498A-A400-91D675D34B47}">
      <text>
        <r>
          <rPr>
            <sz val="9"/>
            <color indexed="81"/>
            <rFont val="Tahoma"/>
            <family val="2"/>
          </rPr>
          <t>Market for sowing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Cobo Gutierrez, Selene</author>
    <author>Selene Cobo Gutiérrez</author>
  </authors>
  <commentList>
    <comment ref="A4" authorId="0" shapeId="0" xr:uid="{3E32D43B-7088-4180-8822-6F8409DDCA3B}">
      <text>
        <r>
          <rPr>
            <sz val="9"/>
            <color indexed="81"/>
            <rFont val="Tahoma"/>
            <family val="2"/>
          </rPr>
          <t>Atmospheric CO2 absorbed by biomass during photosynthesis</t>
        </r>
      </text>
    </comment>
    <comment ref="G4" authorId="0" shapeId="0" xr:uid="{F1CBF712-241F-46BD-BB9B-8791E2A6AC76}">
      <text>
        <r>
          <rPr>
            <sz val="9"/>
            <color indexed="81"/>
            <rFont val="Tahoma"/>
            <family val="2"/>
          </rPr>
          <t>Atmospheric CO2 absorbed by biomass during photosynthesis</t>
        </r>
      </text>
    </comment>
    <comment ref="A5" authorId="0" shapeId="0" xr:uid="{81B0B664-A5F4-4147-A047-EF8EA1CFB612}">
      <text>
        <r>
          <rPr>
            <sz val="9"/>
            <color indexed="81"/>
            <rFont val="Tahoma"/>
            <family val="2"/>
          </rPr>
          <t xml:space="preserve">Soil carbon sequestration due to land-use change (only for </t>
        </r>
        <r>
          <rPr>
            <i/>
            <sz val="9"/>
            <color indexed="81"/>
            <rFont val="Tahoma"/>
            <family val="2"/>
          </rPr>
          <t xml:space="preserve">Miscanthus </t>
        </r>
        <r>
          <rPr>
            <sz val="9"/>
            <color indexed="81"/>
            <rFont val="Tahoma"/>
            <family val="2"/>
          </rPr>
          <t>grown on grasslands considering best parameters)</t>
        </r>
      </text>
    </comment>
    <comment ref="G5" authorId="0" shapeId="0" xr:uid="{49CC53F5-7B7C-4E7F-91D7-F60EF759721A}">
      <text>
        <r>
          <rPr>
            <sz val="9"/>
            <color indexed="81"/>
            <rFont val="Tahoma"/>
            <family val="2"/>
          </rPr>
          <t>Soil carbon sequestration due to land-use change (only for Miscanthus grown on grasslands considering best parameters)</t>
        </r>
      </text>
    </comment>
    <comment ref="G19" authorId="0" shapeId="0" xr:uid="{4CC4C927-E2F1-447E-A977-88FE7ABD2FDF}">
      <text>
        <r>
          <rPr>
            <sz val="9"/>
            <color indexed="81"/>
            <rFont val="Tahoma"/>
            <family val="2"/>
          </rPr>
          <t>Global electricity market</t>
        </r>
      </text>
    </comment>
    <comment ref="G22" authorId="1" shapeId="0" xr:uid="{D6A44404-736B-4AEB-939F-7148D2BFFE42}">
      <text>
        <r>
          <rPr>
            <sz val="9"/>
            <color indexed="81"/>
            <rFont val="Tahoma"/>
            <family val="2"/>
          </rPr>
          <t>High Temperature Water Gas Shift catalyst. LCI in Table 6.3.</t>
        </r>
      </text>
    </comment>
    <comment ref="G23" authorId="1" shapeId="0" xr:uid="{B472B770-D107-4E87-9823-0E53A385673C}">
      <text>
        <r>
          <rPr>
            <sz val="9"/>
            <color indexed="81"/>
            <rFont val="Tahoma"/>
            <family val="2"/>
          </rPr>
          <t xml:space="preserve">LowTemperature Water Gas Shift catalyst. LCI in Table 6.4. </t>
        </r>
      </text>
    </comment>
    <comment ref="G24" authorId="1" shapeId="0" xr:uid="{44732B28-6B88-4567-BE0C-90D92D45A0AB}">
      <text>
        <r>
          <rPr>
            <sz val="9"/>
            <color indexed="81"/>
            <rFont val="Tahoma"/>
            <family val="2"/>
          </rPr>
          <t xml:space="preserve">LCI in Table 6.5
</t>
        </r>
      </text>
    </comment>
    <comment ref="A33" authorId="0" shapeId="0" xr:uid="{8ED77F12-D424-4888-9A2E-67AF5FA1F9C0}">
      <text>
        <r>
          <rPr>
            <sz val="9"/>
            <color indexed="81"/>
            <rFont val="Tahoma"/>
            <family val="2"/>
          </rPr>
          <t>CO2 emissions due to land-use change</t>
        </r>
      </text>
    </comment>
    <comment ref="G35" authorId="0" shapeId="0" xr:uid="{620F05A0-A99A-49FA-97B6-166DD3B27AD8}">
      <text>
        <r>
          <rPr>
            <sz val="9"/>
            <color indexed="81"/>
            <rFont val="Tahoma"/>
            <family val="2"/>
          </rPr>
          <t>CO2 emissions due to land-use change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Cobo Gutierrez, Selene</author>
  </authors>
  <commentList>
    <comment ref="J3" authorId="0" shapeId="0" xr:uid="{885BBD79-69E9-4220-AFEE-FAE790DBAC2B}">
      <text>
        <r>
          <rPr>
            <sz val="9"/>
            <color indexed="81"/>
            <rFont val="Tahoma"/>
            <family val="2"/>
          </rPr>
          <t>Years after biochar
 soil application</t>
        </r>
      </text>
    </comment>
    <comment ref="A5" authorId="0" shapeId="0" xr:uid="{BA07B33F-21C3-434A-BFE3-812A3B2DAE9C}">
      <text>
        <r>
          <rPr>
            <sz val="9"/>
            <color indexed="81"/>
            <rFont val="Tahoma"/>
            <family val="2"/>
          </rPr>
          <t>Atmospheric CO2 absorbed by biomass during photosynthesis</t>
        </r>
      </text>
    </comment>
    <comment ref="A18" authorId="0" shapeId="0" xr:uid="{4AE10CCE-EAA8-40FC-B719-BA8C6EA9B7C7}">
      <text>
        <r>
          <rPr>
            <sz val="9"/>
            <color indexed="81"/>
            <rFont val="Tahoma"/>
            <family val="2"/>
          </rPr>
          <t>Global electricity market</t>
        </r>
      </text>
    </comment>
    <comment ref="A21" authorId="0" shapeId="0" xr:uid="{FD8098D7-C93E-4B5C-82F4-CD229B0CA607}">
      <text>
        <r>
          <rPr>
            <sz val="9"/>
            <color indexed="81"/>
            <rFont val="Tahoma"/>
            <family val="2"/>
          </rPr>
          <t>Market for sowing</t>
        </r>
      </text>
    </comment>
    <comment ref="A22" authorId="0" shapeId="0" xr:uid="{8E09C548-E6B3-46EA-A742-4E3A186A261F}">
      <text>
        <r>
          <rPr>
            <sz val="9"/>
            <color indexed="81"/>
            <rFont val="Tahoma"/>
            <family val="2"/>
          </rPr>
          <t>We took the infrastructure of a synthetic gas factory</t>
        </r>
      </text>
    </comment>
    <comment ref="A31" authorId="0" shapeId="0" xr:uid="{436E3245-2CB8-49E7-B45F-DFE4C707CFA7}">
      <text>
        <r>
          <rPr>
            <sz val="9"/>
            <color indexed="81"/>
            <rFont val="Tahoma"/>
            <family val="2"/>
          </rPr>
          <t>CO2 emissions due to land-use change</t>
        </r>
      </text>
    </comment>
    <comment ref="A33" authorId="0" shapeId="0" xr:uid="{03D909ED-A5EF-45AD-8A0C-1A75B5DAC743}">
      <text>
        <r>
          <rPr>
            <b/>
            <sz val="9"/>
            <color indexed="81"/>
            <rFont val="Tahoma"/>
            <family val="2"/>
          </rPr>
          <t>Table 7.2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Cobo Gutierrez, Selene</author>
  </authors>
  <commentList>
    <comment ref="G2" authorId="0" shapeId="0" xr:uid="{C38BCF9F-3287-4DDA-8ED0-430787B1D128}">
      <text>
        <r>
          <rPr>
            <sz val="9"/>
            <color indexed="81"/>
            <rFont val="Tahoma"/>
            <family val="2"/>
          </rPr>
          <t>Years after CDR</t>
        </r>
      </text>
    </comment>
    <comment ref="A4" authorId="0" shapeId="0" xr:uid="{FECAB572-C173-46AD-A606-80703BEA829C}">
      <text>
        <r>
          <rPr>
            <sz val="9"/>
            <color indexed="81"/>
            <rFont val="Tahoma"/>
            <family val="2"/>
          </rPr>
          <t>Atmospheric CO2 absorbed by biomass during photosynthesis</t>
        </r>
      </text>
    </comment>
    <comment ref="A5" authorId="0" shapeId="0" xr:uid="{4128DDD3-43B3-44A0-986D-57E8BBD19601}">
      <text>
        <r>
          <rPr>
            <sz val="9"/>
            <color indexed="81"/>
            <rFont val="Tahoma"/>
            <family val="2"/>
          </rPr>
          <t xml:space="preserve">Soil carbon sequestration due to land-use change </t>
        </r>
      </text>
    </comment>
    <comment ref="A16" authorId="0" shapeId="0" xr:uid="{DD0869DE-4F28-410B-93E6-FA2B555FAAE4}">
      <text>
        <r>
          <rPr>
            <sz val="9"/>
            <color indexed="81"/>
            <rFont val="Tahoma"/>
            <family val="2"/>
          </rPr>
          <t>CO2 emissions due to land-use change</t>
        </r>
      </text>
    </comment>
    <comment ref="A17" authorId="0" shapeId="0" xr:uid="{C882612E-4C36-436F-96E7-EFA9455780C7}">
      <text>
        <r>
          <rPr>
            <sz val="9"/>
            <color indexed="81"/>
            <rFont val="Tahoma"/>
            <family val="2"/>
          </rPr>
          <t xml:space="preserve">Table 8.2
</t>
        </r>
      </text>
    </comment>
  </commentList>
</comments>
</file>

<file path=xl/sharedStrings.xml><?xml version="1.0" encoding="utf-8"?>
<sst xmlns="http://schemas.openxmlformats.org/spreadsheetml/2006/main" count="1022" uniqueCount="351">
  <si>
    <t>Configuration</t>
  </si>
  <si>
    <t>m3</t>
  </si>
  <si>
    <t>Electricity</t>
  </si>
  <si>
    <t>kWh</t>
  </si>
  <si>
    <t>CaCO3 makeup</t>
  </si>
  <si>
    <t>kg</t>
  </si>
  <si>
    <t>unit</t>
  </si>
  <si>
    <t>KOH make-up + initial solution</t>
  </si>
  <si>
    <t>Waste</t>
  </si>
  <si>
    <t>CaCO3 to disposal (inert landfill)</t>
  </si>
  <si>
    <t>CO2, fossil</t>
  </si>
  <si>
    <t>CH4</t>
  </si>
  <si>
    <t>N2O</t>
  </si>
  <si>
    <t>NOX</t>
  </si>
  <si>
    <t>CO</t>
  </si>
  <si>
    <t>NMVOC</t>
  </si>
  <si>
    <t>SOX</t>
  </si>
  <si>
    <t>PM10</t>
  </si>
  <si>
    <t>PM2.5</t>
  </si>
  <si>
    <t>Carbon black</t>
  </si>
  <si>
    <t>Pb</t>
  </si>
  <si>
    <t>Cd</t>
  </si>
  <si>
    <t>Hg</t>
  </si>
  <si>
    <t>As</t>
  </si>
  <si>
    <t>Cr</t>
  </si>
  <si>
    <t>Cu</t>
  </si>
  <si>
    <t>Ni</t>
  </si>
  <si>
    <t>Se</t>
  </si>
  <si>
    <t>Zn</t>
  </si>
  <si>
    <t>Benzo(a)pyrene</t>
  </si>
  <si>
    <t>Benzo(b)fluoranthene</t>
  </si>
  <si>
    <t>Benzo(k)fluoranthene</t>
  </si>
  <si>
    <t>Indeno(1,2,3-cd)pyrene</t>
  </si>
  <si>
    <t>Air emissions from natural gas combustion</t>
  </si>
  <si>
    <t>Air emissions from plant operation</t>
  </si>
  <si>
    <t>KOH</t>
  </si>
  <si>
    <t>CDR</t>
  </si>
  <si>
    <t>Natural gas</t>
  </si>
  <si>
    <t>DACCS infrastructure</t>
  </si>
  <si>
    <t>CO2 injection infrastructure</t>
  </si>
  <si>
    <t>kg CO2</t>
  </si>
  <si>
    <t>Water</t>
  </si>
  <si>
    <t>Year</t>
  </si>
  <si>
    <t>Efficiency</t>
  </si>
  <si>
    <r>
      <rPr>
        <b/>
        <sz val="11"/>
        <color rgb="FF8B008B"/>
        <rFont val="Calibri"/>
        <family val="2"/>
        <scheme val="minor"/>
      </rPr>
      <t>HTLS-DACCS</t>
    </r>
    <r>
      <rPr>
        <b/>
        <sz val="11"/>
        <color theme="1"/>
        <rFont val="Calibri"/>
        <family val="2"/>
        <scheme val="minor"/>
      </rPr>
      <t xml:space="preserve"> &amp; </t>
    </r>
    <r>
      <rPr>
        <b/>
        <sz val="11"/>
        <color rgb="FF00008B"/>
        <rFont val="Calibri"/>
        <family val="2"/>
        <scheme val="minor"/>
      </rPr>
      <t>OLiming</t>
    </r>
  </si>
  <si>
    <t>HTLS-DACCCS</t>
  </si>
  <si>
    <t>LTSS-DACCS</t>
  </si>
  <si>
    <t>Concrete</t>
  </si>
  <si>
    <t>Steel</t>
  </si>
  <si>
    <t>PVC</t>
  </si>
  <si>
    <t>Air separation unit</t>
  </si>
  <si>
    <t>Inputs</t>
  </si>
  <si>
    <t>Land occupation</t>
  </si>
  <si>
    <t>Land transformation</t>
  </si>
  <si>
    <t>m2·year</t>
  </si>
  <si>
    <t>m2</t>
  </si>
  <si>
    <t>Table 2.1 Energy efficiency of electric calciner</t>
  </si>
  <si>
    <t>Heat</t>
  </si>
  <si>
    <t>Adsorbent</t>
  </si>
  <si>
    <t>Heat pump</t>
  </si>
  <si>
    <t>Table 1.2 Plant start-up time (h)</t>
  </si>
  <si>
    <t>Table 2.2 Energy consumption (MWh/t CDR)</t>
  </si>
  <si>
    <t>Table 1.1 Infrastructure requirements (kg/t CDR)</t>
  </si>
  <si>
    <t>Excess heat</t>
  </si>
  <si>
    <t>Carbon fiber</t>
  </si>
  <si>
    <t>Polyethylinimine</t>
  </si>
  <si>
    <t>Epoxy resin</t>
  </si>
  <si>
    <r>
      <rPr>
        <b/>
        <sz val="11"/>
        <rFont val="Calibri"/>
        <family val="2"/>
        <scheme val="minor"/>
      </rPr>
      <t>Table 3.3 LCI of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8B008B"/>
        <rFont val="Calibri"/>
        <family val="2"/>
        <scheme val="minor"/>
      </rPr>
      <t>LTSS-DACCS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adsorbent (1 kg)</t>
    </r>
  </si>
  <si>
    <t>CO2 transport distance</t>
  </si>
  <si>
    <t>km</t>
  </si>
  <si>
    <t>CaO transport distance</t>
  </si>
  <si>
    <t>mol CDR/mol CaO</t>
  </si>
  <si>
    <r>
      <t>Table 1.3</t>
    </r>
    <r>
      <rPr>
        <b/>
        <sz val="11"/>
        <color rgb="FF00008B"/>
        <rFont val="Calibri"/>
        <family val="2"/>
        <scheme val="minor"/>
      </rPr>
      <t xml:space="preserve"> OLiming</t>
    </r>
    <r>
      <rPr>
        <b/>
        <sz val="11"/>
        <color theme="1"/>
        <rFont val="Calibri"/>
        <family val="2"/>
        <scheme val="minor"/>
      </rPr>
      <t xml:space="preserve"> parameters</t>
    </r>
  </si>
  <si>
    <t>CaCO3 production/transport</t>
  </si>
  <si>
    <t>CaO production</t>
  </si>
  <si>
    <t>Sea transport</t>
  </si>
  <si>
    <t>t</t>
  </si>
  <si>
    <t>t·km</t>
  </si>
  <si>
    <t>Cooling water</t>
  </si>
  <si>
    <t>Industrial machine</t>
  </si>
  <si>
    <t>ASU infrastructure</t>
  </si>
  <si>
    <t>Air emissions</t>
  </si>
  <si>
    <t>Water emissions</t>
  </si>
  <si>
    <t>Treatment in inert material landfill</t>
  </si>
  <si>
    <t>Sr</t>
  </si>
  <si>
    <t>Zr</t>
  </si>
  <si>
    <t>Sb</t>
  </si>
  <si>
    <t>Ag</t>
  </si>
  <si>
    <t>Ba</t>
  </si>
  <si>
    <t>Co</t>
  </si>
  <si>
    <t>Mn</t>
  </si>
  <si>
    <t>Mo</t>
  </si>
  <si>
    <t>Sn</t>
  </si>
  <si>
    <t>U</t>
  </si>
  <si>
    <t>V</t>
  </si>
  <si>
    <t>P2O5</t>
  </si>
  <si>
    <t>Ce</t>
  </si>
  <si>
    <t>Ga</t>
  </si>
  <si>
    <t>Nb</t>
  </si>
  <si>
    <t>Nd</t>
  </si>
  <si>
    <t>Rb</t>
  </si>
  <si>
    <t>Sc</t>
  </si>
  <si>
    <t>Th</t>
  </si>
  <si>
    <t>Y</t>
  </si>
  <si>
    <t>Enhanced weathering</t>
  </si>
  <si>
    <t>Basalt</t>
  </si>
  <si>
    <t>Ca</t>
  </si>
  <si>
    <t>K</t>
  </si>
  <si>
    <t>Mg</t>
  </si>
  <si>
    <t>Na</t>
  </si>
  <si>
    <r>
      <rPr>
        <b/>
        <sz val="11"/>
        <rFont val="Calibri"/>
        <family val="2"/>
        <scheme val="minor"/>
      </rPr>
      <t>Inland</t>
    </r>
    <r>
      <rPr>
        <b/>
        <sz val="11"/>
        <color rgb="FF9900CC"/>
        <rFont val="Calibri"/>
        <family val="2"/>
        <scheme val="minor"/>
      </rPr>
      <t xml:space="preserve"> enhanced weathering</t>
    </r>
    <r>
      <rPr>
        <b/>
        <sz val="11"/>
        <color theme="1"/>
        <rFont val="Calibri"/>
        <family val="2"/>
        <scheme val="minor"/>
      </rPr>
      <t xml:space="preserve"> with basalt (experimental data)</t>
    </r>
  </si>
  <si>
    <t>Inland EW</t>
  </si>
  <si>
    <t>Coastal EW</t>
  </si>
  <si>
    <r>
      <rPr>
        <b/>
        <sz val="11"/>
        <color rgb="FF9900CC"/>
        <rFont val="Calibri"/>
        <family val="2"/>
        <scheme val="minor"/>
      </rPr>
      <t>Enhanced weathering</t>
    </r>
    <r>
      <rPr>
        <b/>
        <sz val="11"/>
        <color theme="1"/>
        <rFont val="Calibri"/>
        <family val="2"/>
        <scheme val="minor"/>
      </rPr>
      <t xml:space="preserve"> with dunite (experimental data)</t>
    </r>
  </si>
  <si>
    <t>Mining operations</t>
  </si>
  <si>
    <t>Rock transport</t>
  </si>
  <si>
    <t>P</t>
  </si>
  <si>
    <t>g</t>
  </si>
  <si>
    <t>ha</t>
  </si>
  <si>
    <t>MWh</t>
  </si>
  <si>
    <t>Rock</t>
  </si>
  <si>
    <t>Location</t>
  </si>
  <si>
    <t>Data</t>
  </si>
  <si>
    <t>Dunite</t>
  </si>
  <si>
    <t>To seawater</t>
  </si>
  <si>
    <t>Emissions</t>
  </si>
  <si>
    <t>To agricultural/forest soil</t>
  </si>
  <si>
    <t>Particle size</t>
  </si>
  <si>
    <t>Avoided products (only in cropland scenarios)</t>
  </si>
  <si>
    <t>P fertilizer (as P2O5)</t>
  </si>
  <si>
    <t>Coast</t>
  </si>
  <si>
    <t>Experimental</t>
  </si>
  <si>
    <t>Theoretical</t>
  </si>
  <si>
    <t>125-250 μm</t>
  </si>
  <si>
    <t>25 μm</t>
  </si>
  <si>
    <t>250 μm</t>
  </si>
  <si>
    <t>25.5-720 μm</t>
  </si>
  <si>
    <t>143 μm (median)</t>
  </si>
  <si>
    <t>Miscanthus</t>
  </si>
  <si>
    <t>Poplar</t>
  </si>
  <si>
    <t>CO2 compression &amp; transport fugitive emissions</t>
  </si>
  <si>
    <r>
      <rPr>
        <b/>
        <sz val="11"/>
        <color rgb="FF007B00"/>
        <rFont val="Calibri"/>
        <family val="2"/>
        <scheme val="minor"/>
      </rPr>
      <t>BECCS</t>
    </r>
    <r>
      <rPr>
        <b/>
        <sz val="11"/>
        <color theme="1"/>
        <rFont val="Calibri"/>
        <family val="2"/>
        <scheme val="minor"/>
      </rPr>
      <t xml:space="preserve"> &amp; Biochar</t>
    </r>
  </si>
  <si>
    <t>CO2</t>
  </si>
  <si>
    <t>Table 2.3 CO2 capture efficiency</t>
  </si>
  <si>
    <r>
      <t xml:space="preserve">Post-comb &amp; Oxy-comb BECCS </t>
    </r>
    <r>
      <rPr>
        <b/>
        <sz val="11"/>
        <rFont val="Calibri"/>
        <family val="2"/>
        <scheme val="minor"/>
      </rPr>
      <t>&amp;</t>
    </r>
    <r>
      <rPr>
        <b/>
        <sz val="11"/>
        <color rgb="FF007B00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Biochar+CCS</t>
    </r>
  </si>
  <si>
    <t>Gasif-BECCS</t>
  </si>
  <si>
    <t>Table 2.4 CO2 capture efficiency of membrane</t>
  </si>
  <si>
    <t>Net electricity</t>
  </si>
  <si>
    <t>Biomass</t>
  </si>
  <si>
    <t>Biomass transport</t>
  </si>
  <si>
    <t>CO2 capture infrastructure</t>
  </si>
  <si>
    <t>Electrostatic precipitator</t>
  </si>
  <si>
    <t>LUC-CO2</t>
  </si>
  <si>
    <t>PCB</t>
  </si>
  <si>
    <t>PCDD/F</t>
  </si>
  <si>
    <t>HCB</t>
  </si>
  <si>
    <t>mg</t>
  </si>
  <si>
    <t>ng</t>
  </si>
  <si>
    <t>Deionised water</t>
  </si>
  <si>
    <t>MgO</t>
  </si>
  <si>
    <t>Olivine</t>
  </si>
  <si>
    <t>Polymeric membrane</t>
  </si>
  <si>
    <t>NO2</t>
  </si>
  <si>
    <t>kg (dry)</t>
  </si>
  <si>
    <t>kwh</t>
  </si>
  <si>
    <t>Fe2O3</t>
  </si>
  <si>
    <t>Cr2O3</t>
  </si>
  <si>
    <t>CuO</t>
  </si>
  <si>
    <t>ZnO</t>
  </si>
  <si>
    <t>Al2O3</t>
  </si>
  <si>
    <t>Acetaldehyde</t>
  </si>
  <si>
    <t>Acetic acid</t>
  </si>
  <si>
    <t>Propionic acid</t>
  </si>
  <si>
    <t>Toluene</t>
  </si>
  <si>
    <t>Butane</t>
  </si>
  <si>
    <t>Formaldehyde</t>
  </si>
  <si>
    <t>Pentane</t>
  </si>
  <si>
    <t>Propane</t>
  </si>
  <si>
    <t>Benzene</t>
  </si>
  <si>
    <t>Biochar</t>
  </si>
  <si>
    <t>CO2 capture with MEA</t>
  </si>
  <si>
    <t>Deionized water</t>
  </si>
  <si>
    <t>Treatment of wood ash in sanitary landfill</t>
  </si>
  <si>
    <t>Treatment of limestone residue in inert material landfill</t>
  </si>
  <si>
    <t>Wastewater treatment</t>
  </si>
  <si>
    <t>μg</t>
  </si>
  <si>
    <t>Avoided products</t>
  </si>
  <si>
    <t>Atmospheric CO2 sequestered</t>
  </si>
  <si>
    <t>Hydrogen</t>
  </si>
  <si>
    <t>He</t>
  </si>
  <si>
    <t>1 (NG)</t>
  </si>
  <si>
    <t>2 (NG+ELEC)</t>
  </si>
  <si>
    <t>3 (ELEC)</t>
  </si>
  <si>
    <t>1 (ELEC)</t>
  </si>
  <si>
    <t>2 (GEO heat)</t>
  </si>
  <si>
    <r>
      <rPr>
        <b/>
        <sz val="11"/>
        <rFont val="Calibri"/>
        <family val="2"/>
        <scheme val="minor"/>
      </rPr>
      <t>Table 3.1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of </t>
    </r>
    <r>
      <rPr>
        <b/>
        <sz val="11"/>
        <color rgb="FF8B008B"/>
        <rFont val="Calibri"/>
        <family val="2"/>
        <scheme val="minor"/>
      </rPr>
      <t>HTLS-DACCS</t>
    </r>
    <r>
      <rPr>
        <b/>
        <sz val="11"/>
        <rFont val="Calibri"/>
        <family val="2"/>
        <scheme val="minor"/>
      </rPr>
      <t xml:space="preserve"> (1 t atmospheric CO2 sequestered in geological reservoir in 2050)</t>
    </r>
  </si>
  <si>
    <r>
      <rPr>
        <b/>
        <sz val="11"/>
        <rFont val="Calibri"/>
        <family val="2"/>
        <scheme val="minor"/>
      </rPr>
      <t xml:space="preserve">Table 3.2 LCI of </t>
    </r>
    <r>
      <rPr>
        <b/>
        <sz val="11"/>
        <color rgb="FF8B008B"/>
        <rFont val="Calibri"/>
        <family val="2"/>
        <scheme val="minor"/>
      </rPr>
      <t xml:space="preserve">LTSS-DACCS  </t>
    </r>
    <r>
      <rPr>
        <b/>
        <sz val="11"/>
        <rFont val="Calibri"/>
        <family val="2"/>
        <scheme val="minor"/>
      </rPr>
      <t>(1 t atmospheric CO2 sequestered in geological reservoir in 2050)</t>
    </r>
  </si>
  <si>
    <r>
      <rPr>
        <b/>
        <sz val="11"/>
        <rFont val="Calibri"/>
        <family val="2"/>
        <scheme val="minor"/>
      </rPr>
      <t>Table 4.1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of </t>
    </r>
    <r>
      <rPr>
        <b/>
        <sz val="11"/>
        <color rgb="FF00008B"/>
        <rFont val="Calibri"/>
        <family val="2"/>
        <scheme val="minor"/>
      </rPr>
      <t>ocean liming</t>
    </r>
    <r>
      <rPr>
        <b/>
        <sz val="11"/>
        <rFont val="Calibri"/>
        <family val="2"/>
        <scheme val="minor"/>
      </rPr>
      <t xml:space="preserve"> (1 t atmospheric CO2 sequestered in geological reservoir in 2050)</t>
    </r>
  </si>
  <si>
    <r>
      <t xml:space="preserve">Table 5.1 LCI of </t>
    </r>
    <r>
      <rPr>
        <b/>
        <sz val="11"/>
        <color rgb="FF9900CC"/>
        <rFont val="Calibri"/>
        <family val="2"/>
        <scheme val="minor"/>
      </rPr>
      <t>enhanced weathering</t>
    </r>
    <r>
      <rPr>
        <b/>
        <sz val="11"/>
        <color theme="1"/>
        <rFont val="Calibri"/>
        <family val="2"/>
        <scheme val="minor"/>
      </rPr>
      <t>, initial year of rock application (1 t atmospheric CO2 sequestered as HCO3- in 2050)</t>
    </r>
  </si>
  <si>
    <r>
      <t xml:space="preserve">Table 5.2 LCI of </t>
    </r>
    <r>
      <rPr>
        <b/>
        <sz val="11"/>
        <color rgb="FF9900CC"/>
        <rFont val="Calibri"/>
        <family val="2"/>
        <scheme val="minor"/>
      </rPr>
      <t>enhanced weathering</t>
    </r>
    <r>
      <rPr>
        <b/>
        <sz val="11"/>
        <color theme="1"/>
        <rFont val="Calibri"/>
        <family val="2"/>
        <scheme val="minor"/>
      </rPr>
      <t>, after initial year of rock application (1 t atmospheric CO2 sequestered as HCO3- in 2050)</t>
    </r>
  </si>
  <si>
    <r>
      <rPr>
        <b/>
        <sz val="11"/>
        <rFont val="Calibri"/>
        <family val="2"/>
        <scheme val="minor"/>
      </rPr>
      <t>Table 6.1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of </t>
    </r>
    <r>
      <rPr>
        <b/>
        <sz val="11"/>
        <color rgb="FF007B00"/>
        <rFont val="Calibri"/>
        <family val="2"/>
        <scheme val="minor"/>
      </rPr>
      <t>combustion-BECCS</t>
    </r>
    <r>
      <rPr>
        <b/>
        <sz val="11"/>
        <rFont val="Calibri"/>
        <family val="2"/>
        <scheme val="minor"/>
      </rPr>
      <t xml:space="preserve"> (1 t atmospheric CO2 sequestered in geological reservoir and soil in 2050)</t>
    </r>
  </si>
  <si>
    <t>(1 t atmospheric CO2 sequestered in geological reservoir and soil in 2050)</t>
  </si>
  <si>
    <r>
      <rPr>
        <b/>
        <sz val="11"/>
        <rFont val="Calibri"/>
        <family val="2"/>
        <scheme val="minor"/>
      </rPr>
      <t>Table 6.2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of </t>
    </r>
    <r>
      <rPr>
        <b/>
        <sz val="11"/>
        <color rgb="FF007B00"/>
        <rFont val="Calibri"/>
        <family val="2"/>
        <scheme val="minor"/>
      </rPr>
      <t xml:space="preserve">gasification-BECCS </t>
    </r>
  </si>
  <si>
    <t>Tap water</t>
  </si>
  <si>
    <t>CO2 transport &amp; storage infrastructure</t>
  </si>
  <si>
    <t>HTWGS catalyst</t>
  </si>
  <si>
    <t>LTWGS catalyst</t>
  </si>
  <si>
    <t>Limestone</t>
  </si>
  <si>
    <t>Synthetic gas factory</t>
  </si>
  <si>
    <t>Biomass combustion power plant</t>
  </si>
  <si>
    <t xml:space="preserve">Treatment of waste in inert material landfill </t>
  </si>
  <si>
    <t>SO2</t>
  </si>
  <si>
    <t>PAH</t>
  </si>
  <si>
    <t>Inputs (Membrane)</t>
  </si>
  <si>
    <t>Polydimethylsiloxane</t>
  </si>
  <si>
    <t>Acrylonitrile</t>
  </si>
  <si>
    <t>Polyester resin</t>
  </si>
  <si>
    <t>Polyethylene terephthalate</t>
  </si>
  <si>
    <t xml:space="preserve">Ethylene glycol </t>
  </si>
  <si>
    <t>Inputs  (Membrane production)</t>
  </si>
  <si>
    <t>Tetrahydrofuran</t>
  </si>
  <si>
    <t>Nitrogen gas</t>
  </si>
  <si>
    <t>Inputs (Porous support)</t>
  </si>
  <si>
    <t>Treatment of spent solvent mixture, hazardous waste incineration</t>
  </si>
  <si>
    <t>Table 6.3 LCI of high temperature water gas shift catalyst (1 kg)</t>
  </si>
  <si>
    <t>Table 6.4 LCI of low temperature water gas shift catalyst (1 kg)</t>
  </si>
  <si>
    <t>Table 6.5 LCI of Polyactive® membrane (1 kg)</t>
  </si>
  <si>
    <t>NO</t>
  </si>
  <si>
    <t>H2</t>
  </si>
  <si>
    <t>Cl2</t>
  </si>
  <si>
    <t>HCl</t>
  </si>
  <si>
    <t>Al</t>
  </si>
  <si>
    <t>B</t>
  </si>
  <si>
    <t>Fe</t>
  </si>
  <si>
    <t>Geothermal</t>
  </si>
  <si>
    <t>Coal</t>
  </si>
  <si>
    <t>MJ</t>
  </si>
  <si>
    <t>Sand</t>
  </si>
  <si>
    <t>Biomass CDR</t>
  </si>
  <si>
    <t>Biochar transport</t>
  </si>
  <si>
    <t>Pyrolysis plant</t>
  </si>
  <si>
    <t>SCS CDR</t>
  </si>
  <si>
    <t>Rock spreading</t>
  </si>
  <si>
    <t>Biochar spreading</t>
  </si>
  <si>
    <r>
      <rPr>
        <b/>
        <sz val="11"/>
        <rFont val="Calibri"/>
        <family val="2"/>
        <scheme val="minor"/>
      </rPr>
      <t>Table 7.1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of biochar (1 t atmospheric CO2 sequestered in biochar and geological reservoir in 2050)</t>
    </r>
  </si>
  <si>
    <t>CO2 capture system</t>
  </si>
  <si>
    <t>Biochar application</t>
  </si>
  <si>
    <t>Soil amendment</t>
  </si>
  <si>
    <t>Sand substitute</t>
  </si>
  <si>
    <t>No</t>
  </si>
  <si>
    <t>Yes</t>
  </si>
  <si>
    <t>Calcination configuration</t>
  </si>
  <si>
    <t>Oxy-fuel</t>
  </si>
  <si>
    <t>Table 4.2 LCI of CaO production (1 t)</t>
  </si>
  <si>
    <t>Electric</t>
  </si>
  <si>
    <t>Grassland</t>
  </si>
  <si>
    <t>Pastureland</t>
  </si>
  <si>
    <t>Forestation</t>
  </si>
  <si>
    <r>
      <rPr>
        <b/>
        <sz val="11"/>
        <color rgb="FF007B00"/>
        <rFont val="Calibri"/>
        <family val="2"/>
        <scheme val="minor"/>
      </rPr>
      <t>BECCS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&amp;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biochar</t>
    </r>
  </si>
  <si>
    <t>Original</t>
  </si>
  <si>
    <t>land</t>
  </si>
  <si>
    <t>Table 2.6 Fire risk relative to 2015</t>
  </si>
  <si>
    <t>m2·yr</t>
  </si>
  <si>
    <t>kg CDR</t>
  </si>
  <si>
    <t>Land transformation, from man-made pasture</t>
  </si>
  <si>
    <r>
      <rPr>
        <b/>
        <sz val="11"/>
        <rFont val="Calibri"/>
        <family val="2"/>
        <scheme val="minor"/>
      </rPr>
      <t>Table 8.1 LCI</t>
    </r>
    <r>
      <rPr>
        <b/>
        <sz val="11"/>
        <color rgb="FF8B008B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of forestation (1 t atmospheric CO2 sequestered in forest biomass and soil in 2050)</t>
    </r>
  </si>
  <si>
    <t>Original land</t>
  </si>
  <si>
    <t>Land occupation, forest</t>
  </si>
  <si>
    <t>Land transformation, from natural grassland</t>
  </si>
  <si>
    <t>Tree seedling</t>
  </si>
  <si>
    <t>Tree planting</t>
  </si>
  <si>
    <t>Land transformation, to forest</t>
  </si>
  <si>
    <t>PM25</t>
  </si>
  <si>
    <t>Annual fire emissions</t>
  </si>
  <si>
    <t>NH3</t>
  </si>
  <si>
    <t>Table 8.2 Annual fire emissions (kg/kg CDR in 2050)</t>
  </si>
  <si>
    <t xml:space="preserve">    Table 1.4 Alkalinity dissolution rate (mol/cm2/s)</t>
  </si>
  <si>
    <t>Table 1.5 Alkalinity dissolution rate (mol/cm2/s)</t>
  </si>
  <si>
    <t>Table 1.7 Basalt composition (mg/kg)</t>
  </si>
  <si>
    <t>Table 1.8 Dunite composition (mg/kg)</t>
  </si>
  <si>
    <t xml:space="preserve">       Table 1.6 Rock transportation distance (km)</t>
  </si>
  <si>
    <t>Model parameters</t>
  </si>
  <si>
    <t>NETPs Life Cycle Inventories (LCIs)</t>
  </si>
  <si>
    <t>Sheet 3. DACCS LCI (Tables 3.1-3.3)</t>
  </si>
  <si>
    <t>Sheet 4. Ocean liming LCI (Tables 4.1-4.2)</t>
  </si>
  <si>
    <t>Sheet 5. Enhanced weathering LCI (Tables 5.1-5.2)</t>
  </si>
  <si>
    <t>Sheet 6. BECCS LCI (Tables 6.1-6.5)</t>
  </si>
  <si>
    <t>Sheet 8. Forestation LCI (Tables 8.1-8.2)</t>
  </si>
  <si>
    <t xml:space="preserve">This file contains the following datasets: </t>
  </si>
  <si>
    <t>on grasslands</t>
  </si>
  <si>
    <t>Crops planted</t>
  </si>
  <si>
    <t>Post-combustion</t>
  </si>
  <si>
    <t>Oxy-combustion</t>
  </si>
  <si>
    <t>Forest residues</t>
  </si>
  <si>
    <t>Poplar grown on crpland</t>
  </si>
  <si>
    <t>Poplar grown on grassland</t>
  </si>
  <si>
    <r>
      <rPr>
        <i/>
        <sz val="11"/>
        <color theme="1"/>
        <rFont val="Calibri"/>
        <family val="2"/>
        <scheme val="minor"/>
      </rPr>
      <t>Miscanthus</t>
    </r>
    <r>
      <rPr>
        <sz val="11"/>
        <color theme="1"/>
        <rFont val="Calibri"/>
        <family val="2"/>
        <scheme val="minor"/>
      </rPr>
      <t xml:space="preserve"> grown on grassland</t>
    </r>
  </si>
  <si>
    <r>
      <rPr>
        <i/>
        <sz val="11"/>
        <color theme="1"/>
        <rFont val="Calibri"/>
        <family val="2"/>
        <scheme val="minor"/>
      </rPr>
      <t>Miscanthus</t>
    </r>
    <r>
      <rPr>
        <sz val="11"/>
        <color theme="1"/>
        <rFont val="Calibri"/>
        <family val="2"/>
        <scheme val="minor"/>
      </rPr>
      <t xml:space="preserve"> grown on cropland</t>
    </r>
  </si>
  <si>
    <r>
      <t xml:space="preserve">The uncertainty in the foreground parameters is quantified by changing the default parameters (denoted as </t>
    </r>
    <r>
      <rPr>
        <i/>
        <sz val="11"/>
        <rFont val="Calibri"/>
        <family val="2"/>
        <scheme val="minor"/>
      </rPr>
      <t>base</t>
    </r>
    <r>
      <rPr>
        <sz val="11"/>
        <rFont val="Calibri"/>
        <family val="2"/>
        <scheme val="minor"/>
      </rPr>
      <t>) to more optimistic (</t>
    </r>
    <r>
      <rPr>
        <i/>
        <sz val="11"/>
        <rFont val="Calibri"/>
        <family val="2"/>
        <scheme val="minor"/>
      </rPr>
      <t>best</t>
    </r>
    <r>
      <rPr>
        <sz val="11"/>
        <rFont val="Calibri"/>
        <family val="2"/>
        <scheme val="minor"/>
      </rPr>
      <t>) and pessimistic (</t>
    </r>
    <r>
      <rPr>
        <i/>
        <sz val="11"/>
        <rFont val="Calibri"/>
        <family val="2"/>
        <scheme val="minor"/>
      </rPr>
      <t>worst</t>
    </r>
    <r>
      <rPr>
        <sz val="11"/>
        <rFont val="Calibri"/>
        <family val="2"/>
        <scheme val="minor"/>
      </rPr>
      <t>) values.</t>
    </r>
  </si>
  <si>
    <t>Base</t>
  </si>
  <si>
    <t>Best</t>
  </si>
  <si>
    <t>Worst</t>
  </si>
  <si>
    <t>abandoned croplands and grasslands (%)</t>
  </si>
  <si>
    <t>Table 1.13 Carbon mineralization rate (%/year)</t>
  </si>
  <si>
    <t>Table 1.11 Soil carbon sequestration rate (t C/ha/year)</t>
  </si>
  <si>
    <t xml:space="preserve">    Table 1.9 Crop yield relative to optimal </t>
  </si>
  <si>
    <t xml:space="preserve">    soil conditions on different lands (%)</t>
  </si>
  <si>
    <t>Abandoned cropland</t>
  </si>
  <si>
    <t xml:space="preserve">Table 1.10 Share of energy crops planted on </t>
  </si>
  <si>
    <t>Biomass/Biochar</t>
  </si>
  <si>
    <r>
      <rPr>
        <b/>
        <sz val="11"/>
        <color rgb="FF007B00"/>
        <rFont val="Calibri"/>
        <family val="2"/>
        <scheme val="minor"/>
      </rPr>
      <t xml:space="preserve">BECCS </t>
    </r>
    <r>
      <rPr>
        <b/>
        <sz val="11"/>
        <rFont val="Calibri"/>
        <family val="2"/>
        <scheme val="minor"/>
      </rPr>
      <t>&amp; biochar</t>
    </r>
  </si>
  <si>
    <t>Sheet 1. Uncertain parameters (Tables 1.1-1.14)</t>
  </si>
  <si>
    <t>Table 1.14 Increase in biomass yield after biochar amendment (%)</t>
  </si>
  <si>
    <t>Table 2.5 Sources of avoided heat (%)</t>
  </si>
  <si>
    <t>Table 1.15 Transportation distance (km)</t>
  </si>
  <si>
    <t xml:space="preserve">  Table 1.12 Fraction of excess heat used</t>
  </si>
  <si>
    <t xml:space="preserve">   for industrial or residiential heating (%)</t>
  </si>
  <si>
    <t>Soil emissions due to biochar application</t>
  </si>
  <si>
    <r>
      <t xml:space="preserve">The provided LCIs are estimated with the </t>
    </r>
    <r>
      <rPr>
        <i/>
        <sz val="11"/>
        <rFont val="Calibri"/>
        <family val="2"/>
        <scheme val="minor"/>
      </rPr>
      <t>base</t>
    </r>
    <r>
      <rPr>
        <sz val="11"/>
        <rFont val="Calibri"/>
        <family val="2"/>
        <scheme val="minor"/>
      </rPr>
      <t xml:space="preserve"> values for year 2050. Functional unit: 1 t atmospheric CO2 (gross) sequestered in 2050.</t>
    </r>
  </si>
  <si>
    <t>Sheet 7. Biochar LCI (Tables 7.1-7.2)</t>
  </si>
  <si>
    <t>Table 7.2. CO2 emissions due to biochar mineralization (kg/t biochar)</t>
  </si>
  <si>
    <t>CO2 due to biochar mineralization</t>
  </si>
  <si>
    <t>t biochar</t>
  </si>
  <si>
    <t>CO2 (direct emissions at pyrolysis plant)</t>
  </si>
  <si>
    <t>Cropland/forestland</t>
  </si>
  <si>
    <t>Poplar - abandoned cropland</t>
  </si>
  <si>
    <t>Poplar - grassland</t>
  </si>
  <si>
    <r>
      <rPr>
        <i/>
        <sz val="11"/>
        <rFont val="Calibri"/>
        <family val="2"/>
        <scheme val="minor"/>
      </rPr>
      <t>Miscanthus</t>
    </r>
    <r>
      <rPr>
        <sz val="11"/>
        <rFont val="Calibri"/>
        <family val="2"/>
        <scheme val="minor"/>
      </rPr>
      <t xml:space="preserve"> - abandoned cropland</t>
    </r>
  </si>
  <si>
    <r>
      <rPr>
        <i/>
        <sz val="11"/>
        <rFont val="Calibri"/>
        <family val="2"/>
        <scheme val="minor"/>
      </rPr>
      <t>Miscanthus</t>
    </r>
    <r>
      <rPr>
        <sz val="11"/>
        <rFont val="Calibri"/>
        <family val="2"/>
        <scheme val="minor"/>
      </rPr>
      <t xml:space="preserve"> - grassland</t>
    </r>
  </si>
  <si>
    <t>Table 2.7 Share of biomass sources in post-combustion BECCS (base values)</t>
  </si>
  <si>
    <t>Table 2.8 Share of biomass sources in post-combustion BECCS (best values)</t>
  </si>
  <si>
    <t>Table 2.9 Share of biomass sources in post-combustion BECCS (worst values)</t>
  </si>
  <si>
    <t>Table 2.10 Share of biomass sources in oxy-combustion BECCS (base values)</t>
  </si>
  <si>
    <t>Table 2.11 Share of biomass sources in oxy-combustion BECCS (best values)</t>
  </si>
  <si>
    <t>Table 2.12 Share of biomass sources in oxy-combustion BECCS (wort values)</t>
  </si>
  <si>
    <t>Table 2.13 Share of biomass sources in gasification BECCS (base values)</t>
  </si>
  <si>
    <t>Table 2.14 Share of biomass sources in gasification BECCS (best values)</t>
  </si>
  <si>
    <t>Table 2.15 Share of biomass sources in gasification BECCS (worst values)</t>
  </si>
  <si>
    <t>Table 2.16 Share of biomass sources in pyrolysis w/o CCS, biochar to soil (base values)</t>
  </si>
  <si>
    <t>Table 2.17 Share of biomass sources in pyrolysis w/o CCS, biochar to soil (best values)</t>
  </si>
  <si>
    <t>Table 2.18 Share of biomass sources in pyrolysis w/o CCS, biochar to soil (worst values)</t>
  </si>
  <si>
    <t>Table 2.19 Share of biomass sources in pyrolysis w/o CCS, sand replacement (base values)</t>
  </si>
  <si>
    <t>Table 2.20 Share of biomass sources in pyrolysis w/o CCS, sand replacement (best values)</t>
  </si>
  <si>
    <t>Table 2.21 Share of biomass sources in pyrolysis w/o CCS, sand replacement (worst values)</t>
  </si>
  <si>
    <t>Table 2.22 Share of biomass sources in pyrolysis w CCS, biochar to soil (base values)</t>
  </si>
  <si>
    <t>Table 2.23 Share of biomass sources in pyrolysis w CCS, biochar to soil (best values)</t>
  </si>
  <si>
    <t>Table 2.24 Share of biomass sources in pyrolysis w CCS, biochar to soil (worst values)</t>
  </si>
  <si>
    <t>Table 2.25 Share of biomass sources in pyrolysis w CCS, sand replacement (base values)</t>
  </si>
  <si>
    <t>Table 2.26 Share of biomass sources in pyrolysis w CCS, sand replacement (best values)</t>
  </si>
  <si>
    <t>Table 2.27 Share of biomass sources in pyrolysis w CCS, sand replacement (worst values)</t>
  </si>
  <si>
    <t>Sheet 2. Time-dependent parameters (Tables 2.1-2.27)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</si>
</sst>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0"/>
    <numFmt numFmtId="165" formatCode="0.00000"/>
    <numFmt numFmtId="166" formatCode="0.0E+00"/>
    <numFmt numFmtId="167" formatCode="0.0000E+00"/>
    <numFmt numFmtId="168" formatCode="0.000000"/>
    <numFmt numFmtId="169" formatCode="0.000000E+00"/>
    <numFmt numFmtId="170" formatCode="0.00000E+00"/>
  </numFmts>
  <fonts count="2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0008B"/>
      <name val="Calibri"/>
      <family val="2"/>
      <scheme val="minor"/>
    </font>
    <font>
      <b/>
      <sz val="11"/>
      <color rgb="FF8B008B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9900CC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B00"/>
      <name val="Calibri"/>
      <family val="2"/>
      <scheme val="minor"/>
    </font>
    <font>
      <sz val="12"/>
      <color theme="1"/>
      <name val="Arial"/>
      <family val="2"/>
    </font>
    <font>
      <i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sz val="8"/>
      <name val="Calibri"/>
      <family val="2"/>
      <scheme val="minor"/>
    </font>
    <font>
      <sz val="11"/>
      <name val="Segoe UI"/>
      <family val="2"/>
    </font>
    <font>
      <b/>
      <sz val="11"/>
      <color rgb="FF88400D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Segoe UI"/>
      <family val="2"/>
    </font>
    <font>
      <sz val="10"/>
      <color theme="1"/>
      <name val="Var(--jp-code-font-family)"/>
    </font>
    <font>
      <i/>
      <sz val="11"/>
      <color rgb="FFFF0000"/>
      <name val="Segoe UI"/>
      <family val="2"/>
    </font>
    <font>
      <b/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3" fillId="0" borderId="0"/>
    <xf numFmtId="9" fontId="15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7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0" fillId="0" borderId="0" xfId="0" applyNumberFormat="1"/>
    <xf numFmtId="11" fontId="0" fillId="0" borderId="0" xfId="0" applyNumberFormat="1"/>
    <xf numFmtId="0" fontId="0" fillId="0" borderId="1" xfId="0" applyBorder="1"/>
    <xf numFmtId="0" fontId="2" fillId="0" borderId="1" xfId="0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2" fillId="0" borderId="1" xfId="0" applyFont="1" applyBorder="1"/>
    <xf numFmtId="0" fontId="0" fillId="0" borderId="7" xfId="0" applyBorder="1"/>
    <xf numFmtId="0" fontId="1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/>
    <xf numFmtId="11" fontId="9" fillId="0" borderId="0" xfId="0" applyNumberFormat="1" applyFont="1"/>
    <xf numFmtId="1" fontId="9" fillId="0" borderId="0" xfId="0" applyNumberFormat="1" applyFont="1"/>
    <xf numFmtId="0" fontId="2" fillId="0" borderId="7" xfId="0" applyFont="1" applyBorder="1"/>
    <xf numFmtId="165" fontId="0" fillId="0" borderId="0" xfId="0" applyNumberFormat="1"/>
    <xf numFmtId="0" fontId="6" fillId="0" borderId="0" xfId="0" applyFont="1" applyAlignment="1">
      <alignment vertical="center"/>
    </xf>
    <xf numFmtId="166" fontId="0" fillId="0" borderId="0" xfId="0" applyNumberFormat="1"/>
    <xf numFmtId="0" fontId="0" fillId="0" borderId="8" xfId="0" applyBorder="1"/>
    <xf numFmtId="11" fontId="9" fillId="0" borderId="0" xfId="0" applyNumberFormat="1" applyFont="1" applyAlignment="1">
      <alignment horizontal="right"/>
    </xf>
    <xf numFmtId="11" fontId="0" fillId="0" borderId="8" xfId="0" applyNumberFormat="1" applyBorder="1"/>
    <xf numFmtId="0" fontId="6" fillId="0" borderId="0" xfId="0" applyFont="1" applyAlignment="1">
      <alignment horizontal="center" vertical="center"/>
    </xf>
    <xf numFmtId="0" fontId="11" fillId="0" borderId="0" xfId="0" applyFont="1"/>
    <xf numFmtId="11" fontId="0" fillId="0" borderId="1" xfId="0" applyNumberFormat="1" applyBorder="1"/>
    <xf numFmtId="11" fontId="2" fillId="0" borderId="0" xfId="0" applyNumberFormat="1" applyFont="1" applyAlignment="1">
      <alignment horizontal="center"/>
    </xf>
    <xf numFmtId="11" fontId="0" fillId="0" borderId="7" xfId="0" applyNumberFormat="1" applyBorder="1"/>
    <xf numFmtId="11" fontId="8" fillId="0" borderId="0" xfId="0" applyNumberFormat="1" applyFont="1"/>
    <xf numFmtId="11" fontId="0" fillId="0" borderId="4" xfId="0" applyNumberFormat="1" applyBorder="1"/>
    <xf numFmtId="11" fontId="7" fillId="0" borderId="0" xfId="0" applyNumberFormat="1" applyFont="1"/>
    <xf numFmtId="11" fontId="2" fillId="0" borderId="0" xfId="0" applyNumberFormat="1" applyFont="1"/>
    <xf numFmtId="11" fontId="0" fillId="0" borderId="7" xfId="0" applyNumberFormat="1" applyBorder="1" applyAlignment="1">
      <alignment horizontal="center"/>
    </xf>
    <xf numFmtId="11" fontId="0" fillId="0" borderId="0" xfId="0" applyNumberFormat="1" applyAlignment="1">
      <alignment horizontal="center"/>
    </xf>
    <xf numFmtId="11" fontId="0" fillId="0" borderId="10" xfId="0" applyNumberFormat="1" applyBorder="1"/>
    <xf numFmtId="11" fontId="2" fillId="0" borderId="7" xfId="0" applyNumberFormat="1" applyFont="1" applyBorder="1" applyAlignment="1">
      <alignment horizontal="center"/>
    </xf>
    <xf numFmtId="11" fontId="2" fillId="0" borderId="1" xfId="0" applyNumberFormat="1" applyFont="1" applyBorder="1"/>
    <xf numFmtId="11" fontId="2" fillId="0" borderId="7" xfId="0" applyNumberFormat="1" applyFont="1" applyBorder="1"/>
    <xf numFmtId="11" fontId="0" fillId="0" borderId="12" xfId="0" applyNumberFormat="1" applyBorder="1"/>
    <xf numFmtId="11" fontId="1" fillId="0" borderId="0" xfId="0" applyNumberFormat="1" applyFont="1" applyAlignment="1">
      <alignment horizontal="center"/>
    </xf>
    <xf numFmtId="11" fontId="7" fillId="0" borderId="7" xfId="0" applyNumberFormat="1" applyFont="1" applyBorder="1"/>
    <xf numFmtId="11" fontId="1" fillId="0" borderId="7" xfId="0" applyNumberFormat="1" applyFont="1" applyBorder="1"/>
    <xf numFmtId="11" fontId="9" fillId="0" borderId="7" xfId="0" applyNumberFormat="1" applyFont="1" applyBorder="1" applyAlignment="1">
      <alignment horizontal="center"/>
    </xf>
    <xf numFmtId="1" fontId="9" fillId="0" borderId="9" xfId="0" applyNumberFormat="1" applyFont="1" applyBorder="1" applyAlignment="1">
      <alignment horizontal="center"/>
    </xf>
    <xf numFmtId="1" fontId="9" fillId="0" borderId="11" xfId="0" applyNumberFormat="1" applyFont="1" applyBorder="1" applyAlignment="1">
      <alignment horizontal="center"/>
    </xf>
    <xf numFmtId="1" fontId="9" fillId="0" borderId="13" xfId="0" applyNumberFormat="1" applyFont="1" applyBorder="1"/>
    <xf numFmtId="1" fontId="9" fillId="0" borderId="7" xfId="0" applyNumberFormat="1" applyFont="1" applyBorder="1"/>
    <xf numFmtId="11" fontId="9" fillId="0" borderId="0" xfId="0" applyNumberFormat="1" applyFont="1" applyAlignment="1">
      <alignment horizontal="center"/>
    </xf>
    <xf numFmtId="1" fontId="9" fillId="0" borderId="4" xfId="0" applyNumberFormat="1" applyFont="1" applyBorder="1" applyAlignment="1">
      <alignment horizontal="center"/>
    </xf>
    <xf numFmtId="1" fontId="9" fillId="0" borderId="10" xfId="0" applyNumberFormat="1" applyFont="1" applyBorder="1" applyAlignment="1">
      <alignment horizontal="center"/>
    </xf>
    <xf numFmtId="11" fontId="1" fillId="0" borderId="0" xfId="0" applyNumberFormat="1" applyFont="1"/>
    <xf numFmtId="1" fontId="9" fillId="0" borderId="0" xfId="0" applyNumberFormat="1" applyFont="1" applyAlignment="1">
      <alignment horizontal="center"/>
    </xf>
    <xf numFmtId="11" fontId="9" fillId="0" borderId="5" xfId="0" applyNumberFormat="1" applyFont="1" applyBorder="1" applyAlignment="1">
      <alignment horizontal="center"/>
    </xf>
    <xf numFmtId="11" fontId="0" fillId="0" borderId="5" xfId="0" applyNumberFormat="1" applyBorder="1"/>
    <xf numFmtId="0" fontId="6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165" fontId="9" fillId="0" borderId="0" xfId="0" applyNumberFormat="1" applyFont="1"/>
    <xf numFmtId="11" fontId="9" fillId="0" borderId="4" xfId="0" applyNumberFormat="1" applyFont="1" applyBorder="1"/>
    <xf numFmtId="11" fontId="9" fillId="0" borderId="10" xfId="0" applyNumberFormat="1" applyFont="1" applyBorder="1"/>
    <xf numFmtId="11" fontId="9" fillId="0" borderId="3" xfId="0" applyNumberFormat="1" applyFont="1" applyBorder="1"/>
    <xf numFmtId="0" fontId="9" fillId="0" borderId="1" xfId="0" applyFont="1" applyBorder="1"/>
    <xf numFmtId="0" fontId="9" fillId="0" borderId="0" xfId="1" applyFont="1"/>
    <xf numFmtId="164" fontId="0" fillId="0" borderId="0" xfId="2" applyNumberFormat="1" applyFont="1"/>
    <xf numFmtId="164" fontId="9" fillId="0" borderId="0" xfId="0" applyNumberFormat="1" applyFont="1"/>
    <xf numFmtId="1" fontId="1" fillId="0" borderId="0" xfId="2" applyNumberFormat="1" applyFont="1" applyBorder="1"/>
    <xf numFmtId="0" fontId="1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  <xf numFmtId="11" fontId="17" fillId="0" borderId="0" xfId="0" applyNumberFormat="1" applyFont="1" applyAlignment="1">
      <alignment horizontal="right" vertical="center" wrapText="1"/>
    </xf>
    <xf numFmtId="11" fontId="2" fillId="0" borderId="14" xfId="0" applyNumberFormat="1" applyFont="1" applyBorder="1" applyAlignment="1">
      <alignment horizontal="center"/>
    </xf>
    <xf numFmtId="11" fontId="0" fillId="0" borderId="7" xfId="0" applyNumberFormat="1" applyBorder="1" applyAlignment="1">
      <alignment horizontal="right" vertical="center" wrapText="1"/>
    </xf>
    <xf numFmtId="11" fontId="2" fillId="0" borderId="7" xfId="0" applyNumberFormat="1" applyFont="1" applyBorder="1" applyAlignment="1">
      <alignment horizontal="right" vertical="center" wrapText="1"/>
    </xf>
    <xf numFmtId="11" fontId="0" fillId="0" borderId="15" xfId="0" applyNumberFormat="1" applyBorder="1"/>
    <xf numFmtId="0" fontId="9" fillId="0" borderId="0" xfId="0" applyFont="1" applyAlignment="1">
      <alignment horizontal="left"/>
    </xf>
    <xf numFmtId="11" fontId="9" fillId="0" borderId="0" xfId="0" applyNumberFormat="1" applyFont="1" applyAlignment="1">
      <alignment horizontal="right" vertical="center" wrapText="1"/>
    </xf>
    <xf numFmtId="11" fontId="9" fillId="0" borderId="0" xfId="0" applyNumberFormat="1" applyFont="1" applyAlignment="1">
      <alignment horizontal="right" vertical="center"/>
    </xf>
    <xf numFmtId="11" fontId="0" fillId="0" borderId="0" xfId="0" applyNumberFormat="1" applyAlignment="1">
      <alignment horizontal="left" vertical="center" wrapText="1"/>
    </xf>
    <xf numFmtId="11" fontId="9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2" fontId="0" fillId="0" borderId="0" xfId="0" applyNumberFormat="1"/>
    <xf numFmtId="1" fontId="0" fillId="0" borderId="0" xfId="0" applyNumberFormat="1"/>
    <xf numFmtId="0" fontId="2" fillId="0" borderId="2" xfId="0" applyFont="1" applyBorder="1"/>
    <xf numFmtId="11" fontId="0" fillId="0" borderId="0" xfId="0" applyNumberFormat="1" applyAlignment="1">
      <alignment horizontal="righ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1" fontId="0" fillId="0" borderId="0" xfId="0" applyNumberFormat="1" applyAlignment="1">
      <alignment vertical="center" wrapText="1"/>
    </xf>
    <xf numFmtId="11" fontId="0" fillId="2" borderId="0" xfId="0" applyNumberFormat="1" applyFill="1" applyAlignment="1">
      <alignment horizontal="right" vertical="center" wrapText="1"/>
    </xf>
    <xf numFmtId="0" fontId="7" fillId="0" borderId="7" xfId="0" applyFont="1" applyBorder="1"/>
    <xf numFmtId="0" fontId="7" fillId="0" borderId="0" xfId="0" applyFont="1" applyAlignment="1">
      <alignment horizontal="right" vertical="center" wrapText="1"/>
    </xf>
    <xf numFmtId="167" fontId="9" fillId="0" borderId="0" xfId="0" applyNumberFormat="1" applyFont="1"/>
    <xf numFmtId="168" fontId="9" fillId="0" borderId="0" xfId="0" applyNumberFormat="1" applyFont="1"/>
    <xf numFmtId="0" fontId="0" fillId="3" borderId="0" xfId="0" applyFill="1"/>
    <xf numFmtId="0" fontId="1" fillId="3" borderId="0" xfId="0" applyFont="1" applyFill="1"/>
    <xf numFmtId="0" fontId="2" fillId="3" borderId="0" xfId="0" applyFont="1" applyFill="1"/>
    <xf numFmtId="0" fontId="9" fillId="3" borderId="0" xfId="0" applyFont="1" applyFill="1"/>
    <xf numFmtId="0" fontId="22" fillId="3" borderId="0" xfId="3" applyFill="1"/>
    <xf numFmtId="0" fontId="7" fillId="0" borderId="1" xfId="0" applyFont="1" applyBorder="1" applyAlignment="1">
      <alignment horizontal="center"/>
    </xf>
    <xf numFmtId="0" fontId="11" fillId="0" borderId="8" xfId="0" applyFont="1" applyBorder="1"/>
    <xf numFmtId="2" fontId="0" fillId="0" borderId="8" xfId="0" applyNumberFormat="1" applyBorder="1"/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7" fillId="0" borderId="1" xfId="0" applyFont="1" applyBorder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/>
    <xf numFmtId="0" fontId="0" fillId="0" borderId="0" xfId="0" applyAlignment="1">
      <alignment vertical="center"/>
    </xf>
    <xf numFmtId="0" fontId="9" fillId="0" borderId="7" xfId="0" applyFont="1" applyBorder="1"/>
    <xf numFmtId="2" fontId="9" fillId="0" borderId="0" xfId="0" applyNumberFormat="1" applyFont="1"/>
    <xf numFmtId="167" fontId="0" fillId="0" borderId="0" xfId="0" applyNumberFormat="1"/>
    <xf numFmtId="11" fontId="1" fillId="0" borderId="3" xfId="0" applyNumberFormat="1" applyFont="1" applyBorder="1" applyAlignment="1">
      <alignment horizontal="right" vertical="center"/>
    </xf>
    <xf numFmtId="11" fontId="1" fillId="0" borderId="0" xfId="0" applyNumberFormat="1" applyFont="1" applyAlignment="1">
      <alignment vertical="center"/>
    </xf>
    <xf numFmtId="11" fontId="1" fillId="0" borderId="3" xfId="0" applyNumberFormat="1" applyFont="1" applyBorder="1" applyAlignment="1">
      <alignment horizontal="right"/>
    </xf>
    <xf numFmtId="11" fontId="1" fillId="0" borderId="0" xfId="0" applyNumberFormat="1" applyFont="1" applyAlignment="1">
      <alignment horizontal="right"/>
    </xf>
    <xf numFmtId="11" fontId="1" fillId="0" borderId="3" xfId="0" applyNumberFormat="1" applyFont="1" applyBorder="1"/>
    <xf numFmtId="11" fontId="23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horizontal="left" vertical="center"/>
    </xf>
    <xf numFmtId="11" fontId="9" fillId="0" borderId="3" xfId="0" applyNumberFormat="1" applyFont="1" applyBorder="1" applyAlignment="1">
      <alignment horizontal="right" vertical="center"/>
    </xf>
    <xf numFmtId="11" fontId="9" fillId="0" borderId="3" xfId="0" applyNumberFormat="1" applyFont="1" applyBorder="1" applyAlignment="1">
      <alignment horizontal="right" vertical="center" wrapText="1"/>
    </xf>
    <xf numFmtId="11" fontId="9" fillId="0" borderId="0" xfId="0" applyNumberFormat="1" applyFont="1" applyAlignment="1">
      <alignment vertical="center"/>
    </xf>
    <xf numFmtId="11" fontId="9" fillId="0" borderId="0" xfId="0" applyNumberFormat="1" applyFont="1" applyAlignment="1">
      <alignment vertical="center" wrapText="1"/>
    </xf>
    <xf numFmtId="170" fontId="1" fillId="0" borderId="0" xfId="0" applyNumberFormat="1" applyFont="1"/>
    <xf numFmtId="11" fontId="21" fillId="0" borderId="0" xfId="0" applyNumberFormat="1" applyFont="1" applyAlignment="1">
      <alignment horizontal="right" vertical="center" wrapText="1"/>
    </xf>
    <xf numFmtId="11" fontId="21" fillId="0" borderId="0" xfId="0" applyNumberFormat="1" applyFont="1"/>
    <xf numFmtId="11" fontId="21" fillId="0" borderId="0" xfId="0" applyNumberFormat="1" applyFont="1" applyAlignment="1">
      <alignment vertical="center" wrapText="1"/>
    </xf>
    <xf numFmtId="11" fontId="25" fillId="0" borderId="0" xfId="0" applyNumberFormat="1" applyFont="1" applyAlignment="1">
      <alignment vertical="center" wrapText="1"/>
    </xf>
    <xf numFmtId="11" fontId="26" fillId="0" borderId="0" xfId="0" applyNumberFormat="1" applyFont="1" applyAlignment="1">
      <alignment vertical="center" wrapText="1"/>
    </xf>
    <xf numFmtId="0" fontId="19" fillId="0" borderId="0" xfId="0" applyFont="1" applyAlignment="1">
      <alignment horizontal="right" vertical="center" wrapText="1"/>
    </xf>
    <xf numFmtId="11" fontId="24" fillId="0" borderId="0" xfId="0" applyNumberFormat="1" applyFont="1" applyAlignment="1">
      <alignment horizontal="left" vertical="center"/>
    </xf>
    <xf numFmtId="2" fontId="24" fillId="0" borderId="0" xfId="0" applyNumberFormat="1" applyFont="1" applyAlignment="1">
      <alignment horizontal="left" vertical="center"/>
    </xf>
    <xf numFmtId="169" fontId="9" fillId="0" borderId="0" xfId="0" applyNumberFormat="1" applyFont="1"/>
    <xf numFmtId="168" fontId="1" fillId="0" borderId="0" xfId="0" applyNumberFormat="1" applyFont="1"/>
    <xf numFmtId="0" fontId="2" fillId="0" borderId="7" xfId="0" applyFont="1" applyBorder="1" applyAlignment="1">
      <alignment horizontal="left"/>
    </xf>
    <xf numFmtId="11" fontId="2" fillId="0" borderId="7" xfId="0" applyNumberFormat="1" applyFont="1" applyBorder="1" applyAlignment="1">
      <alignment horizontal="left"/>
    </xf>
    <xf numFmtId="11" fontId="2" fillId="0" borderId="1" xfId="0" applyNumberFormat="1" applyFont="1" applyBorder="1" applyAlignment="1">
      <alignment horizontal="center"/>
    </xf>
    <xf numFmtId="170" fontId="1" fillId="0" borderId="3" xfId="0" applyNumberFormat="1" applyFont="1" applyBorder="1"/>
    <xf numFmtId="167" fontId="8" fillId="0" borderId="0" xfId="0" applyNumberFormat="1" applyFont="1"/>
    <xf numFmtId="0" fontId="7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right"/>
    </xf>
    <xf numFmtId="0" fontId="10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8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7" fillId="0" borderId="1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11" fontId="2" fillId="0" borderId="0" xfId="0" applyNumberFormat="1" applyFont="1" applyAlignment="1">
      <alignment horizontal="center"/>
    </xf>
    <xf numFmtId="11" fontId="2" fillId="0" borderId="10" xfId="0" applyNumberFormat="1" applyFont="1" applyBorder="1" applyAlignment="1">
      <alignment horizontal="center"/>
    </xf>
    <xf numFmtId="11" fontId="2" fillId="0" borderId="9" xfId="0" applyNumberFormat="1" applyFont="1" applyBorder="1" applyAlignment="1">
      <alignment horizontal="center"/>
    </xf>
    <xf numFmtId="11" fontId="2" fillId="0" borderId="11" xfId="0" applyNumberFormat="1" applyFont="1" applyBorder="1" applyAlignment="1">
      <alignment horizontal="center"/>
    </xf>
    <xf numFmtId="11" fontId="2" fillId="0" borderId="7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1" fontId="2" fillId="0" borderId="14" xfId="0" applyNumberFormat="1" applyFont="1" applyBorder="1" applyAlignment="1">
      <alignment horizontal="center"/>
    </xf>
    <xf numFmtId="11" fontId="2" fillId="0" borderId="7" xfId="0" applyNumberFormat="1" applyFont="1" applyBorder="1" applyAlignment="1">
      <alignment horizontal="center" vertical="center" wrapText="1"/>
    </xf>
  </cellXfs>
  <cellStyles count="4">
    <cellStyle name="Hipervínculo" xfId="3" builtinId="8"/>
    <cellStyle name="Normal" xfId="0" builtinId="0"/>
    <cellStyle name="Normal 2 3" xfId="1" xr:uid="{B03E822B-20EE-40A5-959E-74CF7171BFD3}"/>
    <cellStyle name="Porcentaje" xfId="2" builtinId="5"/>
  </cellStyles>
  <dxfs count="0"/>
  <tableStyles count="0" defaultTableStyle="TableStyleMedium2" defaultPivotStyle="PivotStyleLight16"/>
  <colors>
    <mruColors>
      <color rgb="FF007B00"/>
      <color rgb="FF88400D"/>
      <color rgb="FFFFCCFF"/>
      <color rgb="FF9900CC"/>
      <color rgb="FF00008B"/>
      <color rgb="FF8B008B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02e33175bdd855a/Desktop/All%20NETPs%20paper/BECCS/BECCS%20LCI.xlsx" TargetMode="External"/><Relationship Id="rId1" Type="http://schemas.openxmlformats.org/officeDocument/2006/relationships/externalLinkPath" Target="/302e33175bdd855a/Desktop/All%20NETPs%20paper/BECCS/BECCS%20LC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eedstock"/>
      <sheetName val="FR_CDR"/>
      <sheetName val="Miscanthus"/>
      <sheetName val="Poplar"/>
      <sheetName val="FR"/>
      <sheetName val="LUC"/>
      <sheetName val="MISC-P-K"/>
      <sheetName val="boiler"/>
      <sheetName val="HEAT BECCS"/>
      <sheetName val="amine heat duty"/>
      <sheetName val="MEA"/>
      <sheetName val="future changes capture"/>
      <sheetName val="infrastructure"/>
      <sheetName val="transport"/>
      <sheetName val="combBECCS poplar 2030"/>
      <sheetName val="combBECCS poplar 2035"/>
      <sheetName val="combBECCS poplar 2040"/>
      <sheetName val="combBECCS poplar 2045"/>
      <sheetName val="combBECCS poplar 2050"/>
      <sheetName val="combBECCS misc 2030"/>
      <sheetName val="combBECCS misc 2035"/>
      <sheetName val="combBECCS misc 2040"/>
      <sheetName val="combBECCS misc 2045"/>
      <sheetName val="combBECCS misc 2050"/>
      <sheetName val="combBECCS FR 2030"/>
      <sheetName val="combBECCS FR 2035"/>
      <sheetName val="combBECCS FR 2040"/>
      <sheetName val="combBECCS FR 2045"/>
      <sheetName val="combBECCS FR 2050"/>
      <sheetName val="combBECCS MIX 2050 (check)"/>
      <sheetName val="oxy refs"/>
      <sheetName val="ASU"/>
      <sheetName val="CPU (oxy)"/>
      <sheetName val="oxyBECCS poplar 2030"/>
      <sheetName val="oxyBECCS poplar 2035"/>
      <sheetName val="oxyBECCS poplar 2040"/>
      <sheetName val="oxyBECCS poplar 2045"/>
      <sheetName val="oxyBECCS poplar 2050"/>
      <sheetName val="oxyBECCS misc 2030"/>
      <sheetName val="oxyBECCS misc 2035"/>
      <sheetName val="oxyBECCS misc 2040"/>
      <sheetName val="oxyBECCS misc 2045"/>
      <sheetName val="oxyBECCS misc 2050"/>
      <sheetName val="oxyBECCS FR 2030"/>
      <sheetName val="oxyBECCS FR 2035"/>
      <sheetName val="oxyBECCS FR 2040"/>
      <sheetName val="oxyBECCS FR 2045"/>
      <sheetName val="oxyBECCS FR 2050"/>
      <sheetName val="oxyBECCS mix 2050 (check)"/>
      <sheetName val="gasif - CCS check"/>
      <sheetName val="membrane"/>
      <sheetName val="catalyst"/>
      <sheetName val="syngas ei"/>
      <sheetName val="H2BECCS poplar 2030"/>
      <sheetName val="H2BECCS poplar 2035"/>
      <sheetName val="H2BECCS poplar 2040"/>
      <sheetName val="H2BECCS poplar 2045"/>
      <sheetName val="H2BECCS poplar 2050"/>
      <sheetName val="H2BECCS misc 2030"/>
      <sheetName val="H2BECCS misc 2035"/>
      <sheetName val="H2BECCS misc 2040"/>
      <sheetName val="H2BECCS misc 2045"/>
      <sheetName val="H2BECCS misc 2050"/>
      <sheetName val="H2BECCS FR 2030"/>
      <sheetName val="H2BECCS FR 2035"/>
      <sheetName val="H2BECCS FR 2040"/>
      <sheetName val="H2BECCS FR 2045"/>
      <sheetName val="H2BECCS FR 2050"/>
      <sheetName val="H2BECCS mix 2050 (check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>
        <row r="60">
          <cell r="E60">
            <v>0.69892755594896361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Supplementary%20Data_2025.xls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03E72-2062-4C3B-8BFE-329AE5F07EBC}">
  <sheetPr>
    <tabColor theme="0"/>
  </sheetPr>
  <dimension ref="A1:Q42"/>
  <sheetViews>
    <sheetView tabSelected="1" workbookViewId="0">
      <selection activeCell="A54" sqref="A54"/>
    </sheetView>
  </sheetViews>
  <sheetFormatPr baseColWidth="10" defaultColWidth="11.42578125" defaultRowHeight="15"/>
  <cols>
    <col min="1" max="1" width="2.85546875" style="98" customWidth="1"/>
    <col min="2" max="16384" width="11.42578125" style="98"/>
  </cols>
  <sheetData>
    <row r="1" spans="1:17">
      <c r="A1" s="98" t="s">
        <v>288</v>
      </c>
    </row>
    <row r="2" spans="1:17">
      <c r="A2" s="99"/>
    </row>
    <row r="3" spans="1:17">
      <c r="A3" s="100" t="s">
        <v>281</v>
      </c>
    </row>
    <row r="4" spans="1:17">
      <c r="B4" s="102" t="s">
        <v>311</v>
      </c>
      <c r="C4" s="102"/>
      <c r="D4" s="102"/>
      <c r="E4" s="102"/>
    </row>
    <row r="5" spans="1:17">
      <c r="B5" s="102" t="s">
        <v>350</v>
      </c>
      <c r="C5" s="102"/>
      <c r="D5" s="102"/>
      <c r="E5" s="102"/>
    </row>
    <row r="7" spans="1:17">
      <c r="A7" s="100" t="s">
        <v>282</v>
      </c>
    </row>
    <row r="8" spans="1:17">
      <c r="B8" s="102" t="s">
        <v>283</v>
      </c>
      <c r="C8" s="102"/>
      <c r="D8" s="102"/>
    </row>
    <row r="9" spans="1:17">
      <c r="B9" s="102" t="s">
        <v>284</v>
      </c>
      <c r="C9" s="102"/>
      <c r="D9" s="102"/>
    </row>
    <row r="10" spans="1:17">
      <c r="B10" s="102" t="s">
        <v>285</v>
      </c>
      <c r="C10" s="102"/>
      <c r="D10" s="102"/>
      <c r="E10" s="102"/>
    </row>
    <row r="11" spans="1:17">
      <c r="B11" s="102" t="s">
        <v>286</v>
      </c>
      <c r="C11" s="102"/>
      <c r="D11" s="102"/>
    </row>
    <row r="12" spans="1:17">
      <c r="B12" s="102" t="s">
        <v>319</v>
      </c>
      <c r="C12" s="102"/>
      <c r="D12" s="102"/>
    </row>
    <row r="13" spans="1:17">
      <c r="B13" s="102" t="s">
        <v>287</v>
      </c>
      <c r="C13" s="102"/>
      <c r="D13" s="102"/>
    </row>
    <row r="16" spans="1:17">
      <c r="A16" s="101" t="s">
        <v>298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</row>
    <row r="17" spans="1:17">
      <c r="A17" s="101" t="s">
        <v>318</v>
      </c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</row>
    <row r="18" spans="1:17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</row>
    <row r="19" spans="1:17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</row>
    <row r="20" spans="1:17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</row>
    <row r="21" spans="1:17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</row>
    <row r="22" spans="1:17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</row>
    <row r="23" spans="1:17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</row>
    <row r="24" spans="1:17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</row>
    <row r="25" spans="1:17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</row>
    <row r="26" spans="1:17">
      <c r="A26" s="101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</row>
    <row r="27" spans="1:17">
      <c r="A27" s="101"/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</row>
    <row r="28" spans="1:17">
      <c r="A28" s="101"/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</row>
    <row r="29" spans="1:17">
      <c r="A29" s="101"/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</row>
    <row r="30" spans="1:17">
      <c r="A30" s="101"/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7">
      <c r="A31" s="101"/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</row>
    <row r="32" spans="1:17">
      <c r="A32" s="101"/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</row>
    <row r="33" spans="1:17">
      <c r="A33" s="101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</row>
    <row r="34" spans="1:17">
      <c r="A34" s="101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</row>
    <row r="35" spans="1:17">
      <c r="A35" s="101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</row>
    <row r="36" spans="1:17">
      <c r="A36" s="101"/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</row>
    <row r="37" spans="1:17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</row>
    <row r="38" spans="1:17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</row>
    <row r="39" spans="1:17">
      <c r="A39" s="101"/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</row>
    <row r="40" spans="1:17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</row>
    <row r="41" spans="1:17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</row>
    <row r="42" spans="1:17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</row>
  </sheetData>
  <hyperlinks>
    <hyperlink ref="B4:E4" r:id="rId1" location="'1. Uncertain parameters'!A1" display="Sheet 1. Uncertain parameters (Tables 1.1-1.11)" xr:uid="{3F0A5312-8169-4B10-A1D5-1F075D574CA8}"/>
    <hyperlink ref="B5:E5" location="'2. Time-dependent parameters'!A1" display="Sheet 2. Time-dependent parameters (Tables 2.1-2.6)" xr:uid="{A7E0A21D-CD5B-41FC-9EDC-60C6C40C5A57}"/>
    <hyperlink ref="B8:D8" location="'3. DACCS LCI'!A1" display="Sheet 3. DACCS LCI (Tables 3.1-3.3)" xr:uid="{B190366D-0F27-4FB7-BE71-58ED250F9D4F}"/>
    <hyperlink ref="B9:D9" location="'4. OLiming LCI'!A1" display="Sheet 4. Ocean liming LCI (Tables 4.1-4.2)" xr:uid="{FEFD68D9-2DE8-4772-AE32-77F4B1269879}"/>
    <hyperlink ref="B10:E10" location="'5. EW LCI'!A1" display="Sheet 5. Enhanced weathering LCI (Tables 5.1-5.2)" xr:uid="{D2020487-FCAF-4DE6-BFB5-9A5F3B960B1D}"/>
    <hyperlink ref="B11:D11" location="'6. BECCS LCI'!A1" display="Sheet 6. BECCS LCI (Tables 6.1-6.5)" xr:uid="{6F3E948A-9750-4CA5-BFA2-5E2EA5263C53}"/>
    <hyperlink ref="B12:D12" location="'7. Biochar LCI'!A1" display="Sheet 7. Biochar LCI (Table 7.1)" xr:uid="{72FA83C1-C651-4B26-A85E-489C13D0F554}"/>
    <hyperlink ref="B13:D13" location="'8. Forest LCI'!A1" display="Sheet 8. Forestation LCI (Tables 8.1-8.2)" xr:uid="{326C17BC-88D0-4E00-A214-01BD66A072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/>
  </sheetPr>
  <dimension ref="A1:U55"/>
  <sheetViews>
    <sheetView zoomScaleNormal="100" workbookViewId="0">
      <selection activeCell="G29" sqref="G29"/>
    </sheetView>
  </sheetViews>
  <sheetFormatPr baseColWidth="10" defaultColWidth="8.85546875" defaultRowHeight="15"/>
  <cols>
    <col min="1" max="1" width="8.7109375" customWidth="1"/>
    <col min="2" max="2" width="11.5703125" customWidth="1"/>
    <col min="6" max="6" width="9.42578125" customWidth="1"/>
    <col min="7" max="7" width="8.85546875" customWidth="1"/>
    <col min="8" max="8" width="10.28515625" customWidth="1"/>
    <col min="9" max="9" width="6.85546875" customWidth="1"/>
    <col min="14" max="14" width="4.42578125" customWidth="1"/>
    <col min="16" max="16" width="20.85546875" customWidth="1"/>
    <col min="17" max="20" width="8.85546875" customWidth="1"/>
  </cols>
  <sheetData>
    <row r="1" spans="1:21">
      <c r="B1" s="108"/>
      <c r="C1" s="145" t="s">
        <v>62</v>
      </c>
      <c r="D1" s="145"/>
      <c r="E1" s="145"/>
      <c r="F1" s="145"/>
      <c r="G1" s="145"/>
      <c r="H1" s="145"/>
      <c r="J1" s="9" t="s">
        <v>60</v>
      </c>
      <c r="K1" s="9"/>
      <c r="L1" s="9"/>
      <c r="P1" s="5"/>
      <c r="Q1" s="145" t="s">
        <v>72</v>
      </c>
      <c r="R1" s="145"/>
      <c r="S1" s="145"/>
      <c r="T1" s="5"/>
    </row>
    <row r="2" spans="1:21">
      <c r="B2" s="5"/>
      <c r="C2" s="148" t="s">
        <v>45</v>
      </c>
      <c r="D2" s="148"/>
      <c r="E2" s="150"/>
      <c r="F2" s="149" t="s">
        <v>46</v>
      </c>
      <c r="G2" s="148"/>
      <c r="H2" s="148"/>
      <c r="J2" s="148" t="s">
        <v>45</v>
      </c>
      <c r="K2" s="148"/>
      <c r="L2" s="148"/>
      <c r="P2" s="17"/>
      <c r="Q2" s="9" t="s">
        <v>299</v>
      </c>
      <c r="R2" s="9" t="s">
        <v>300</v>
      </c>
      <c r="S2" s="17" t="s">
        <v>301</v>
      </c>
      <c r="T2" s="10"/>
    </row>
    <row r="3" spans="1:21">
      <c r="B3" s="5"/>
      <c r="C3" s="9" t="s">
        <v>299</v>
      </c>
      <c r="D3" s="9" t="s">
        <v>300</v>
      </c>
      <c r="E3" s="87" t="s">
        <v>301</v>
      </c>
      <c r="F3" s="9" t="s">
        <v>299</v>
      </c>
      <c r="G3" s="9" t="s">
        <v>300</v>
      </c>
      <c r="H3" s="9" t="s">
        <v>301</v>
      </c>
      <c r="J3" s="9" t="s">
        <v>299</v>
      </c>
      <c r="K3" s="9" t="s">
        <v>300</v>
      </c>
      <c r="L3" s="9" t="s">
        <v>301</v>
      </c>
      <c r="P3" t="s">
        <v>71</v>
      </c>
      <c r="Q3">
        <v>1.5499999999999998</v>
      </c>
      <c r="R3">
        <v>1.7</v>
      </c>
      <c r="S3">
        <v>1.4</v>
      </c>
    </row>
    <row r="4" spans="1:21">
      <c r="B4" t="s">
        <v>47</v>
      </c>
      <c r="C4" s="21">
        <v>13.125</v>
      </c>
      <c r="D4">
        <v>12.5</v>
      </c>
      <c r="E4" s="7">
        <v>13.75</v>
      </c>
      <c r="F4" s="8">
        <v>5.625</v>
      </c>
      <c r="G4">
        <v>5</v>
      </c>
      <c r="H4" s="21">
        <v>6.25</v>
      </c>
      <c r="J4">
        <v>2</v>
      </c>
      <c r="K4">
        <v>1</v>
      </c>
      <c r="L4">
        <v>3</v>
      </c>
      <c r="P4" s="13" t="s">
        <v>70</v>
      </c>
      <c r="Q4" s="16">
        <v>351.18</v>
      </c>
      <c r="R4" s="16">
        <v>331.96</v>
      </c>
      <c r="S4" s="16">
        <v>370.40000000000003</v>
      </c>
      <c r="T4" s="13" t="s">
        <v>69</v>
      </c>
    </row>
    <row r="5" spans="1:21">
      <c r="B5" t="s">
        <v>48</v>
      </c>
      <c r="C5">
        <v>1.25</v>
      </c>
      <c r="D5">
        <v>1</v>
      </c>
      <c r="E5" s="7">
        <v>1.5</v>
      </c>
      <c r="F5" s="8">
        <v>3.125</v>
      </c>
      <c r="G5">
        <v>2.5</v>
      </c>
      <c r="H5">
        <v>3.75</v>
      </c>
      <c r="P5" s="13" t="s">
        <v>68</v>
      </c>
      <c r="Q5" s="16">
        <v>400</v>
      </c>
      <c r="R5" s="16">
        <v>200</v>
      </c>
      <c r="S5" s="16">
        <v>600</v>
      </c>
      <c r="T5" s="13" t="s">
        <v>69</v>
      </c>
    </row>
    <row r="6" spans="1:21">
      <c r="B6" t="s">
        <v>49</v>
      </c>
      <c r="C6">
        <v>0.75</v>
      </c>
      <c r="D6">
        <v>0.5</v>
      </c>
      <c r="E6" s="7">
        <v>1</v>
      </c>
      <c r="F6" s="8">
        <v>0</v>
      </c>
      <c r="G6">
        <v>0</v>
      </c>
      <c r="H6">
        <v>0</v>
      </c>
    </row>
    <row r="8" spans="1:21">
      <c r="G8" s="11"/>
      <c r="H8" s="11"/>
    </row>
    <row r="9" spans="1:21">
      <c r="A9" s="145" t="s">
        <v>276</v>
      </c>
      <c r="B9" s="145"/>
      <c r="C9" s="145"/>
      <c r="D9" s="145"/>
      <c r="E9" s="145"/>
      <c r="F9" s="145"/>
      <c r="I9" s="145" t="s">
        <v>278</v>
      </c>
      <c r="J9" s="145"/>
      <c r="K9" s="145"/>
      <c r="L9" s="145"/>
      <c r="P9" s="145" t="s">
        <v>279</v>
      </c>
      <c r="Q9" s="145"/>
      <c r="R9" s="145"/>
      <c r="S9" s="145"/>
      <c r="U9" s="1"/>
    </row>
    <row r="10" spans="1:21">
      <c r="A10" s="144" t="s">
        <v>113</v>
      </c>
      <c r="B10" s="144"/>
      <c r="C10" s="144"/>
      <c r="D10" s="144"/>
      <c r="E10" s="144"/>
      <c r="F10" s="144"/>
      <c r="I10" s="147" t="s">
        <v>104</v>
      </c>
      <c r="J10" s="147"/>
      <c r="K10" s="147"/>
      <c r="L10" s="147"/>
      <c r="P10" s="151" t="s">
        <v>104</v>
      </c>
      <c r="Q10" s="151"/>
      <c r="R10" s="151"/>
      <c r="S10" s="151"/>
    </row>
    <row r="11" spans="1:21">
      <c r="B11" s="5"/>
      <c r="C11" s="9" t="s">
        <v>299</v>
      </c>
      <c r="D11" s="9" t="s">
        <v>300</v>
      </c>
      <c r="E11" s="9" t="s">
        <v>301</v>
      </c>
      <c r="I11" s="17"/>
      <c r="J11" s="9" t="s">
        <v>299</v>
      </c>
      <c r="K11" s="9" t="s">
        <v>300</v>
      </c>
      <c r="L11" s="9" t="s">
        <v>301</v>
      </c>
      <c r="P11" s="10"/>
      <c r="Q11" s="9" t="s">
        <v>299</v>
      </c>
      <c r="R11" s="9" t="s">
        <v>300</v>
      </c>
      <c r="S11" s="17" t="s">
        <v>301</v>
      </c>
    </row>
    <row r="12" spans="1:21">
      <c r="B12" s="21" t="s">
        <v>111</v>
      </c>
      <c r="C12" s="23">
        <v>8.4276496442976613E-18</v>
      </c>
      <c r="D12" s="23">
        <v>1.3654396350525273E-17</v>
      </c>
      <c r="E12" s="23">
        <v>3.2009029380700491E-18</v>
      </c>
      <c r="I12" t="s">
        <v>28</v>
      </c>
      <c r="J12" s="4">
        <v>113</v>
      </c>
      <c r="K12" s="4">
        <v>95</v>
      </c>
      <c r="L12" s="4">
        <v>131</v>
      </c>
      <c r="P12" t="s">
        <v>28</v>
      </c>
      <c r="Q12">
        <v>36</v>
      </c>
      <c r="R12">
        <v>34</v>
      </c>
      <c r="S12">
        <v>38</v>
      </c>
      <c r="U12" s="20"/>
    </row>
    <row r="13" spans="1:21">
      <c r="B13" t="s">
        <v>112</v>
      </c>
      <c r="C13">
        <v>1.9386574074074075E-14</v>
      </c>
      <c r="D13">
        <v>2.8518364489617772E-14</v>
      </c>
      <c r="E13">
        <v>1.0254783658530381E-14</v>
      </c>
      <c r="I13" t="s">
        <v>25</v>
      </c>
      <c r="J13" s="4">
        <v>73.2</v>
      </c>
      <c r="K13" s="4">
        <v>48.7</v>
      </c>
      <c r="L13" s="4">
        <v>97.7</v>
      </c>
      <c r="P13" t="s">
        <v>25</v>
      </c>
      <c r="Q13">
        <v>13</v>
      </c>
      <c r="R13">
        <v>11</v>
      </c>
      <c r="S13">
        <v>15</v>
      </c>
      <c r="U13" s="20"/>
    </row>
    <row r="14" spans="1:21">
      <c r="I14" t="s">
        <v>24</v>
      </c>
      <c r="J14" s="4">
        <v>338</v>
      </c>
      <c r="K14" s="4">
        <v>176</v>
      </c>
      <c r="L14" s="4">
        <v>500</v>
      </c>
      <c r="P14" t="s">
        <v>24</v>
      </c>
      <c r="Q14">
        <v>2156</v>
      </c>
      <c r="R14">
        <v>2153</v>
      </c>
      <c r="S14">
        <v>2159</v>
      </c>
      <c r="U14" s="20"/>
    </row>
    <row r="15" spans="1:21">
      <c r="I15" t="s">
        <v>26</v>
      </c>
      <c r="J15" s="4">
        <v>176</v>
      </c>
      <c r="K15" s="4">
        <v>72</v>
      </c>
      <c r="L15" s="4">
        <v>280</v>
      </c>
      <c r="P15" t="s">
        <v>26</v>
      </c>
      <c r="Q15">
        <v>2889</v>
      </c>
      <c r="R15">
        <v>2871</v>
      </c>
      <c r="S15">
        <v>2907</v>
      </c>
      <c r="U15" s="20"/>
    </row>
    <row r="16" spans="1:21">
      <c r="I16" t="s">
        <v>84</v>
      </c>
      <c r="J16" s="4">
        <v>465</v>
      </c>
      <c r="K16" s="4">
        <v>465</v>
      </c>
      <c r="L16" s="4">
        <v>465</v>
      </c>
      <c r="P16" t="s">
        <v>84</v>
      </c>
      <c r="Q16">
        <v>56</v>
      </c>
      <c r="R16">
        <v>55</v>
      </c>
      <c r="S16">
        <v>57</v>
      </c>
    </row>
    <row r="17" spans="1:19">
      <c r="A17" s="145" t="s">
        <v>277</v>
      </c>
      <c r="B17" s="145"/>
      <c r="C17" s="145"/>
      <c r="D17" s="145"/>
      <c r="E17" s="145"/>
      <c r="F17" s="145"/>
      <c r="I17" t="s">
        <v>85</v>
      </c>
      <c r="J17" s="4">
        <v>145</v>
      </c>
      <c r="K17" s="4">
        <v>145</v>
      </c>
      <c r="L17" s="4">
        <v>145</v>
      </c>
      <c r="P17" t="s">
        <v>20</v>
      </c>
      <c r="Q17">
        <v>1</v>
      </c>
      <c r="R17">
        <v>0</v>
      </c>
      <c r="S17">
        <v>2</v>
      </c>
    </row>
    <row r="18" spans="1:19">
      <c r="A18" s="144" t="s">
        <v>110</v>
      </c>
      <c r="B18" s="144"/>
      <c r="C18" s="144"/>
      <c r="D18" s="144"/>
      <c r="E18" s="144"/>
      <c r="F18" s="144"/>
      <c r="I18" t="s">
        <v>20</v>
      </c>
      <c r="J18" s="4">
        <v>6.02</v>
      </c>
      <c r="K18" s="4">
        <v>2.44</v>
      </c>
      <c r="L18" s="4">
        <v>9.6</v>
      </c>
      <c r="P18" t="s">
        <v>88</v>
      </c>
      <c r="Q18">
        <v>55</v>
      </c>
      <c r="R18">
        <v>46</v>
      </c>
      <c r="S18">
        <v>64</v>
      </c>
    </row>
    <row r="19" spans="1:19">
      <c r="B19" s="5"/>
      <c r="C19" s="9" t="s">
        <v>299</v>
      </c>
      <c r="D19" s="9" t="s">
        <v>300</v>
      </c>
      <c r="E19" s="17" t="s">
        <v>301</v>
      </c>
      <c r="I19" t="s">
        <v>21</v>
      </c>
      <c r="J19" s="4">
        <v>0.16500000000000001</v>
      </c>
      <c r="K19" s="4">
        <v>0.06</v>
      </c>
      <c r="L19" s="4">
        <v>0.27</v>
      </c>
      <c r="P19" t="s">
        <v>89</v>
      </c>
      <c r="Q19">
        <v>105</v>
      </c>
      <c r="R19">
        <v>103</v>
      </c>
      <c r="S19">
        <v>107</v>
      </c>
    </row>
    <row r="20" spans="1:19">
      <c r="B20" t="s">
        <v>106</v>
      </c>
      <c r="C20" s="22">
        <v>1.8738978999195425E-19</v>
      </c>
      <c r="D20" s="4">
        <v>1.9714270140153007E-19</v>
      </c>
      <c r="E20" s="4">
        <v>1.7763687858237843E-19</v>
      </c>
      <c r="F20" s="20"/>
      <c r="I20" t="s">
        <v>86</v>
      </c>
      <c r="J20" s="4">
        <v>0.2</v>
      </c>
      <c r="K20" s="4">
        <v>0.2</v>
      </c>
      <c r="L20" s="4">
        <v>0.2</v>
      </c>
      <c r="P20" t="s">
        <v>93</v>
      </c>
      <c r="Q20">
        <v>5</v>
      </c>
      <c r="R20">
        <v>1</v>
      </c>
      <c r="S20">
        <v>9</v>
      </c>
    </row>
    <row r="21" spans="1:19">
      <c r="B21" t="s">
        <v>107</v>
      </c>
      <c r="C21" s="4">
        <v>5.7889848531795374E-20</v>
      </c>
      <c r="D21" s="4">
        <v>7.1909656219711052E-20</v>
      </c>
      <c r="E21" s="4">
        <v>4.3870040843879696E-20</v>
      </c>
      <c r="F21" s="20"/>
      <c r="I21" t="s">
        <v>22</v>
      </c>
      <c r="J21" s="4">
        <v>1.1365E-2</v>
      </c>
      <c r="K21" s="4">
        <v>9.5300000000000003E-3</v>
      </c>
      <c r="L21" s="4">
        <v>1.32E-2</v>
      </c>
      <c r="P21" t="s">
        <v>94</v>
      </c>
      <c r="Q21">
        <v>31</v>
      </c>
      <c r="R21">
        <v>28</v>
      </c>
      <c r="S21">
        <v>34</v>
      </c>
    </row>
    <row r="22" spans="1:19">
      <c r="B22" t="s">
        <v>108</v>
      </c>
      <c r="C22" s="4">
        <v>4.9384494381256175E-20</v>
      </c>
      <c r="D22" s="4">
        <v>5.2246659022182632E-20</v>
      </c>
      <c r="E22" s="4">
        <v>4.6522329740329717E-20</v>
      </c>
      <c r="F22" s="20"/>
      <c r="I22" t="s">
        <v>87</v>
      </c>
      <c r="J22" s="4">
        <v>0.1</v>
      </c>
      <c r="K22" s="4">
        <v>0.1</v>
      </c>
      <c r="L22" s="4">
        <v>0.1</v>
      </c>
      <c r="P22" t="s">
        <v>96</v>
      </c>
      <c r="Q22">
        <v>8</v>
      </c>
      <c r="R22">
        <v>7</v>
      </c>
      <c r="S22">
        <v>9</v>
      </c>
    </row>
    <row r="23" spans="1:19">
      <c r="B23" t="s">
        <v>109</v>
      </c>
      <c r="C23" s="4">
        <v>7.1907326392391751E-20</v>
      </c>
      <c r="D23" s="4">
        <v>7.3835012774743227E-20</v>
      </c>
      <c r="E23" s="4">
        <v>6.9979640010040274E-20</v>
      </c>
      <c r="F23" s="20"/>
      <c r="I23" t="s">
        <v>23</v>
      </c>
      <c r="J23" s="4">
        <v>9.4749999999999996</v>
      </c>
      <c r="K23" s="4">
        <v>0.7</v>
      </c>
      <c r="L23" s="4">
        <v>18.25</v>
      </c>
      <c r="P23" t="s">
        <v>97</v>
      </c>
      <c r="Q23">
        <v>3</v>
      </c>
      <c r="R23">
        <v>2</v>
      </c>
      <c r="S23">
        <v>4</v>
      </c>
    </row>
    <row r="24" spans="1:19">
      <c r="I24" t="s">
        <v>88</v>
      </c>
      <c r="J24" s="4">
        <v>330</v>
      </c>
      <c r="K24" s="4">
        <v>330</v>
      </c>
      <c r="L24" s="4">
        <v>330</v>
      </c>
      <c r="P24" t="s">
        <v>98</v>
      </c>
      <c r="Q24">
        <v>1</v>
      </c>
      <c r="R24">
        <v>0</v>
      </c>
      <c r="S24">
        <v>2</v>
      </c>
    </row>
    <row r="25" spans="1:19">
      <c r="I25" t="s">
        <v>89</v>
      </c>
      <c r="J25" s="4">
        <v>45</v>
      </c>
      <c r="K25" s="4">
        <v>45</v>
      </c>
      <c r="L25" s="4">
        <v>45</v>
      </c>
      <c r="P25" t="s">
        <v>99</v>
      </c>
      <c r="Q25">
        <v>29</v>
      </c>
      <c r="R25">
        <v>24</v>
      </c>
      <c r="S25">
        <v>34</v>
      </c>
    </row>
    <row r="26" spans="1:19">
      <c r="I26" t="s">
        <v>90</v>
      </c>
      <c r="J26" s="4">
        <v>1500</v>
      </c>
      <c r="K26" s="4">
        <v>1500</v>
      </c>
      <c r="L26" s="4">
        <v>1500</v>
      </c>
      <c r="P26" t="s">
        <v>100</v>
      </c>
      <c r="Q26">
        <v>4</v>
      </c>
      <c r="R26">
        <v>2</v>
      </c>
      <c r="S26">
        <v>6</v>
      </c>
    </row>
    <row r="27" spans="1:19">
      <c r="B27" s="145" t="s">
        <v>280</v>
      </c>
      <c r="C27" s="145"/>
      <c r="D27" s="145"/>
      <c r="E27" s="145"/>
      <c r="F27" s="145"/>
      <c r="I27" t="s">
        <v>91</v>
      </c>
      <c r="J27" s="4">
        <v>1.2</v>
      </c>
      <c r="K27" s="4">
        <v>1.2</v>
      </c>
      <c r="L27" s="4">
        <v>1.2</v>
      </c>
      <c r="P27" t="s">
        <v>101</v>
      </c>
      <c r="Q27">
        <v>9</v>
      </c>
      <c r="R27">
        <v>8</v>
      </c>
      <c r="S27">
        <v>10</v>
      </c>
    </row>
    <row r="28" spans="1:19">
      <c r="C28" s="147" t="s">
        <v>104</v>
      </c>
      <c r="D28" s="147"/>
      <c r="E28" s="147"/>
      <c r="I28" t="s">
        <v>92</v>
      </c>
      <c r="J28" s="4">
        <v>0.9</v>
      </c>
      <c r="K28" s="4">
        <v>0.9</v>
      </c>
      <c r="L28" s="4">
        <v>0.9</v>
      </c>
      <c r="P28" t="s">
        <v>102</v>
      </c>
      <c r="Q28">
        <v>1</v>
      </c>
      <c r="R28">
        <v>0</v>
      </c>
      <c r="S28">
        <v>3</v>
      </c>
    </row>
    <row r="29" spans="1:19">
      <c r="C29" s="9" t="s">
        <v>299</v>
      </c>
      <c r="D29" s="9" t="s">
        <v>300</v>
      </c>
      <c r="E29" s="17" t="s">
        <v>301</v>
      </c>
      <c r="I29" t="s">
        <v>93</v>
      </c>
      <c r="J29" s="4">
        <v>0.5</v>
      </c>
      <c r="K29" s="4">
        <v>0.5</v>
      </c>
      <c r="L29" s="4">
        <v>0.5</v>
      </c>
      <c r="P29" t="s">
        <v>103</v>
      </c>
      <c r="Q29">
        <v>3</v>
      </c>
      <c r="R29">
        <v>2</v>
      </c>
      <c r="S29">
        <v>4</v>
      </c>
    </row>
    <row r="30" spans="1:19">
      <c r="C30">
        <v>300</v>
      </c>
      <c r="D30">
        <v>150</v>
      </c>
      <c r="E30">
        <v>450</v>
      </c>
      <c r="I30" t="s">
        <v>94</v>
      </c>
      <c r="J30" s="4">
        <v>260</v>
      </c>
      <c r="K30" s="4">
        <v>260</v>
      </c>
      <c r="L30" s="4">
        <v>260</v>
      </c>
      <c r="P30" t="s">
        <v>95</v>
      </c>
      <c r="Q30" s="3">
        <v>1E-4</v>
      </c>
      <c r="R30" s="3">
        <v>1E-4</v>
      </c>
      <c r="S30" s="3">
        <v>1E-4</v>
      </c>
    </row>
    <row r="31" spans="1:19">
      <c r="I31" t="s">
        <v>95</v>
      </c>
      <c r="J31" s="4">
        <v>4.5999999999999999E-3</v>
      </c>
      <c r="K31" s="4">
        <v>4.7999999999999996E-3</v>
      </c>
      <c r="L31" s="4">
        <v>4.4000000000000003E-3</v>
      </c>
    </row>
    <row r="32" spans="1:19">
      <c r="B32" s="4"/>
      <c r="C32" s="4"/>
      <c r="D32" s="4"/>
    </row>
    <row r="34" spans="1:21">
      <c r="B34" s="154" t="s">
        <v>305</v>
      </c>
      <c r="C34" s="154"/>
      <c r="D34" s="154"/>
      <c r="E34" s="154"/>
      <c r="F34" s="154"/>
      <c r="G34" s="14"/>
      <c r="H34" s="159" t="s">
        <v>308</v>
      </c>
      <c r="I34" s="159"/>
      <c r="J34" s="159"/>
      <c r="K34" s="159"/>
      <c r="L34" s="159"/>
      <c r="M34" s="159"/>
      <c r="N34" s="103"/>
      <c r="O34" s="145" t="s">
        <v>304</v>
      </c>
      <c r="P34" s="145"/>
      <c r="Q34" s="145"/>
      <c r="R34" s="145"/>
      <c r="S34" s="145"/>
    </row>
    <row r="35" spans="1:21">
      <c r="B35" s="154" t="s">
        <v>306</v>
      </c>
      <c r="C35" s="154"/>
      <c r="D35" s="154"/>
      <c r="E35" s="154"/>
      <c r="F35" s="154"/>
      <c r="H35" s="154" t="s">
        <v>302</v>
      </c>
      <c r="I35" s="154"/>
      <c r="J35" s="145"/>
      <c r="K35" s="145"/>
      <c r="L35" s="145"/>
      <c r="M35" s="154"/>
      <c r="N35" s="57"/>
      <c r="O35" s="5"/>
      <c r="Q35" s="9" t="s">
        <v>299</v>
      </c>
      <c r="R35" s="9" t="s">
        <v>300</v>
      </c>
      <c r="S35" s="9" t="s">
        <v>301</v>
      </c>
    </row>
    <row r="36" spans="1:21">
      <c r="A36" s="10"/>
      <c r="B36" s="10"/>
      <c r="C36" s="153" t="s">
        <v>310</v>
      </c>
      <c r="D36" s="153"/>
      <c r="E36" s="153"/>
      <c r="H36" s="10"/>
      <c r="I36" s="113"/>
      <c r="J36" s="156" t="s">
        <v>310</v>
      </c>
      <c r="K36" s="156"/>
      <c r="L36" s="156"/>
      <c r="M36" s="13"/>
      <c r="N36" s="64"/>
      <c r="O36" s="161" t="s">
        <v>258</v>
      </c>
      <c r="P36" s="161"/>
      <c r="Q36" s="161"/>
      <c r="R36" s="161"/>
      <c r="S36" s="161"/>
    </row>
    <row r="37" spans="1:21">
      <c r="A37" s="10"/>
      <c r="B37" s="10"/>
      <c r="C37" s="9" t="s">
        <v>299</v>
      </c>
      <c r="D37" s="9" t="s">
        <v>300</v>
      </c>
      <c r="E37" s="9" t="s">
        <v>301</v>
      </c>
      <c r="H37" s="10"/>
      <c r="I37" s="94"/>
      <c r="J37" s="9" t="s">
        <v>299</v>
      </c>
      <c r="K37" s="9" t="s">
        <v>300</v>
      </c>
      <c r="L37" s="9" t="s">
        <v>301</v>
      </c>
      <c r="N37" s="162" t="s">
        <v>290</v>
      </c>
      <c r="O37" s="163"/>
      <c r="P37" s="104" t="s">
        <v>138</v>
      </c>
      <c r="Q37" s="21">
        <v>0</v>
      </c>
      <c r="R37" s="105">
        <v>0.33</v>
      </c>
      <c r="S37" s="105">
        <v>-0.16500000000000001</v>
      </c>
    </row>
    <row r="38" spans="1:21">
      <c r="A38" s="155" t="s">
        <v>307</v>
      </c>
      <c r="B38" s="155"/>
      <c r="C38">
        <v>50</v>
      </c>
      <c r="D38">
        <v>66</v>
      </c>
      <c r="E38">
        <v>33</v>
      </c>
      <c r="G38" s="146" t="s">
        <v>307</v>
      </c>
      <c r="H38" s="146"/>
      <c r="I38" s="146"/>
      <c r="J38" s="13">
        <v>50</v>
      </c>
      <c r="K38" s="13">
        <v>75</v>
      </c>
      <c r="L38" s="13">
        <v>25</v>
      </c>
      <c r="M38" s="112"/>
      <c r="N38" s="164" t="s">
        <v>289</v>
      </c>
      <c r="O38" s="165"/>
      <c r="P38" s="111" t="s">
        <v>139</v>
      </c>
      <c r="Q38" s="64">
        <v>-0.62</v>
      </c>
      <c r="R38" s="64">
        <v>0</v>
      </c>
      <c r="S38" s="64">
        <v>-1.24</v>
      </c>
    </row>
    <row r="39" spans="1:21">
      <c r="B39" s="78" t="s">
        <v>255</v>
      </c>
      <c r="C39">
        <v>100</v>
      </c>
      <c r="D39">
        <v>100</v>
      </c>
      <c r="E39">
        <v>100</v>
      </c>
      <c r="H39" s="146" t="s">
        <v>255</v>
      </c>
      <c r="I39" s="146"/>
      <c r="J39" s="16">
        <v>50</v>
      </c>
      <c r="K39" s="16">
        <v>25</v>
      </c>
      <c r="L39" s="13">
        <v>75</v>
      </c>
      <c r="N39" s="10"/>
      <c r="O39" s="160" t="s">
        <v>257</v>
      </c>
      <c r="P39" s="160"/>
      <c r="Q39" s="160"/>
      <c r="R39" s="160"/>
      <c r="S39" s="160"/>
    </row>
    <row r="40" spans="1:21">
      <c r="O40" s="106" t="s">
        <v>259</v>
      </c>
      <c r="P40" t="s">
        <v>255</v>
      </c>
      <c r="Q40" s="85">
        <v>-8.1009252323512138E-2</v>
      </c>
      <c r="R40" s="85">
        <v>0.53030384340735837</v>
      </c>
      <c r="S40" s="85">
        <v>-0.69232234805438264</v>
      </c>
    </row>
    <row r="41" spans="1:21">
      <c r="O41" s="107" t="s">
        <v>260</v>
      </c>
      <c r="P41" t="s">
        <v>256</v>
      </c>
      <c r="Q41" s="85">
        <v>0.14453390969390742</v>
      </c>
      <c r="R41" s="85">
        <v>0.9614626147355021</v>
      </c>
      <c r="S41" s="85">
        <v>-0.6723947953476872</v>
      </c>
    </row>
    <row r="42" spans="1:21">
      <c r="A42" s="109"/>
      <c r="C42" s="85"/>
      <c r="D42" s="85"/>
      <c r="E42" s="85"/>
    </row>
    <row r="43" spans="1:21">
      <c r="G43" s="14"/>
    </row>
    <row r="44" spans="1:21" s="13" customFormat="1">
      <c r="B44" s="159" t="s">
        <v>315</v>
      </c>
      <c r="C44" s="159"/>
      <c r="D44" s="159"/>
      <c r="E44" s="159"/>
      <c r="F44" s="159"/>
      <c r="I44" s="152" t="s">
        <v>303</v>
      </c>
      <c r="J44" s="152"/>
      <c r="K44" s="152"/>
      <c r="L44" s="152"/>
      <c r="M44" s="152"/>
      <c r="N44" s="110"/>
      <c r="P44" s="157" t="s">
        <v>312</v>
      </c>
      <c r="Q44" s="157"/>
      <c r="R44" s="157"/>
      <c r="S44" s="157"/>
      <c r="T44" s="157"/>
      <c r="U44" s="157"/>
    </row>
    <row r="45" spans="1:21" s="13" customFormat="1">
      <c r="B45" s="159" t="s">
        <v>316</v>
      </c>
      <c r="C45" s="159"/>
      <c r="D45" s="159"/>
      <c r="E45" s="159"/>
      <c r="F45" s="159"/>
      <c r="I45"/>
      <c r="J45" s="144" t="s">
        <v>179</v>
      </c>
      <c r="K45" s="144"/>
      <c r="L45" s="144"/>
      <c r="M45"/>
      <c r="N45"/>
      <c r="Q45" s="158" t="s">
        <v>179</v>
      </c>
      <c r="R45" s="158"/>
      <c r="S45" s="158"/>
    </row>
    <row r="46" spans="1:21" s="13" customFormat="1">
      <c r="C46" s="144" t="s">
        <v>179</v>
      </c>
      <c r="D46" s="144"/>
      <c r="E46" s="144"/>
      <c r="I46"/>
      <c r="J46" s="9" t="s">
        <v>299</v>
      </c>
      <c r="K46" s="9" t="s">
        <v>300</v>
      </c>
      <c r="L46" s="9" t="s">
        <v>301</v>
      </c>
      <c r="M46"/>
      <c r="N46"/>
      <c r="Q46" s="108" t="s">
        <v>299</v>
      </c>
      <c r="R46" s="108" t="s">
        <v>300</v>
      </c>
      <c r="S46" s="108" t="s">
        <v>301</v>
      </c>
    </row>
    <row r="47" spans="1:21" s="13" customFormat="1">
      <c r="C47" s="9" t="s">
        <v>299</v>
      </c>
      <c r="D47" s="9" t="s">
        <v>300</v>
      </c>
      <c r="E47" s="9" t="s">
        <v>301</v>
      </c>
      <c r="I47"/>
      <c r="J47" s="85">
        <v>0.27500000000000002</v>
      </c>
      <c r="K47">
        <v>0.18000000000000005</v>
      </c>
      <c r="L47">
        <v>0.37</v>
      </c>
      <c r="M47"/>
      <c r="N47"/>
      <c r="Q47" s="114">
        <v>9.85</v>
      </c>
      <c r="R47" s="13">
        <v>14.4</v>
      </c>
      <c r="S47" s="13">
        <v>5.3</v>
      </c>
    </row>
    <row r="48" spans="1:21">
      <c r="B48" s="13"/>
      <c r="C48" s="86">
        <v>50</v>
      </c>
      <c r="D48">
        <v>100</v>
      </c>
      <c r="E48">
        <v>0</v>
      </c>
      <c r="F48" s="13"/>
      <c r="P48" s="11"/>
    </row>
    <row r="49" spans="1:20">
      <c r="B49" s="13"/>
      <c r="C49" s="86"/>
      <c r="F49" s="13"/>
      <c r="P49" s="11"/>
    </row>
    <row r="50" spans="1:20">
      <c r="P50" s="70"/>
      <c r="Q50" s="70"/>
      <c r="R50" s="70"/>
      <c r="S50" s="70"/>
      <c r="T50" s="70"/>
    </row>
    <row r="51" spans="1:20">
      <c r="A51" s="14"/>
      <c r="B51" s="145" t="s">
        <v>314</v>
      </c>
      <c r="C51" s="145"/>
      <c r="D51" s="145"/>
      <c r="E51" s="145"/>
      <c r="F51" s="13"/>
      <c r="Q51" s="1"/>
      <c r="R51" s="1"/>
      <c r="S51" s="1"/>
    </row>
    <row r="52" spans="1:20">
      <c r="A52" s="13"/>
      <c r="B52" s="144" t="s">
        <v>141</v>
      </c>
      <c r="C52" s="144"/>
      <c r="D52" s="144"/>
      <c r="E52" s="144"/>
      <c r="F52" s="13"/>
      <c r="Q52" s="1"/>
      <c r="R52" s="1"/>
      <c r="S52" s="1"/>
    </row>
    <row r="53" spans="1:20">
      <c r="A53" s="13"/>
      <c r="B53" s="10"/>
      <c r="C53" s="9" t="s">
        <v>299</v>
      </c>
      <c r="D53" s="9" t="s">
        <v>300</v>
      </c>
      <c r="E53" s="17" t="s">
        <v>301</v>
      </c>
      <c r="F53" s="13"/>
      <c r="Q53" s="85"/>
    </row>
    <row r="54" spans="1:20">
      <c r="A54" s="146" t="s">
        <v>309</v>
      </c>
      <c r="B54" s="146"/>
      <c r="C54" s="13">
        <v>100</v>
      </c>
      <c r="D54" s="13">
        <f>C54*0.5</f>
        <v>50</v>
      </c>
      <c r="E54" s="13">
        <f>C54*1.5</f>
        <v>150</v>
      </c>
      <c r="F54" s="13"/>
    </row>
    <row r="55" spans="1:20">
      <c r="A55" s="146" t="s">
        <v>142</v>
      </c>
      <c r="B55" s="146"/>
      <c r="C55" s="13">
        <v>400</v>
      </c>
      <c r="D55" s="13">
        <f>C55*0.5</f>
        <v>200</v>
      </c>
      <c r="E55" s="13">
        <f>C55*1.5</f>
        <v>600</v>
      </c>
    </row>
  </sheetData>
  <mergeCells count="40">
    <mergeCell ref="P44:U44"/>
    <mergeCell ref="Q45:S45"/>
    <mergeCell ref="H34:M34"/>
    <mergeCell ref="H35:M35"/>
    <mergeCell ref="A54:B54"/>
    <mergeCell ref="O39:S39"/>
    <mergeCell ref="O36:S36"/>
    <mergeCell ref="N37:O37"/>
    <mergeCell ref="N38:O38"/>
    <mergeCell ref="O34:S34"/>
    <mergeCell ref="B44:F44"/>
    <mergeCell ref="B45:F45"/>
    <mergeCell ref="C46:E46"/>
    <mergeCell ref="A55:B55"/>
    <mergeCell ref="I44:M44"/>
    <mergeCell ref="J45:L45"/>
    <mergeCell ref="C36:E36"/>
    <mergeCell ref="B34:F34"/>
    <mergeCell ref="B35:F35"/>
    <mergeCell ref="A38:B38"/>
    <mergeCell ref="J36:L36"/>
    <mergeCell ref="B52:E52"/>
    <mergeCell ref="G38:I38"/>
    <mergeCell ref="Q1:S1"/>
    <mergeCell ref="J2:L2"/>
    <mergeCell ref="A10:F10"/>
    <mergeCell ref="F2:H2"/>
    <mergeCell ref="C2:E2"/>
    <mergeCell ref="C1:H1"/>
    <mergeCell ref="P9:S9"/>
    <mergeCell ref="P10:S10"/>
    <mergeCell ref="I9:L9"/>
    <mergeCell ref="I10:L10"/>
    <mergeCell ref="A9:F9"/>
    <mergeCell ref="A18:F18"/>
    <mergeCell ref="A17:F17"/>
    <mergeCell ref="B51:E51"/>
    <mergeCell ref="H39:I39"/>
    <mergeCell ref="B27:F27"/>
    <mergeCell ref="C28:E28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E5088-4EF0-4411-B8FE-D3EE6B2A0FB4}">
  <sheetPr>
    <tabColor theme="2"/>
  </sheetPr>
  <dimension ref="A1:Y138"/>
  <sheetViews>
    <sheetView zoomScale="85" zoomScaleNormal="85" workbookViewId="0">
      <selection activeCell="B90" sqref="B90"/>
    </sheetView>
  </sheetViews>
  <sheetFormatPr baseColWidth="10" defaultRowHeight="15"/>
  <cols>
    <col min="1" max="1" width="11.5703125" customWidth="1"/>
    <col min="7" max="7" width="11.42578125" customWidth="1"/>
  </cols>
  <sheetData>
    <row r="1" spans="1:25">
      <c r="A1" s="145" t="s">
        <v>56</v>
      </c>
      <c r="B1" s="145"/>
      <c r="C1" s="145"/>
      <c r="D1" s="145"/>
      <c r="F1" s="6" t="s">
        <v>61</v>
      </c>
      <c r="G1" s="6"/>
      <c r="H1" s="6"/>
      <c r="I1" s="70"/>
      <c r="J1" s="154" t="s">
        <v>143</v>
      </c>
      <c r="K1" s="154"/>
      <c r="L1" s="154"/>
      <c r="M1" s="154"/>
      <c r="N1" s="2"/>
      <c r="O1" s="145" t="s">
        <v>146</v>
      </c>
      <c r="P1" s="145"/>
      <c r="Q1" s="145"/>
      <c r="R1" s="145"/>
      <c r="T1" s="145" t="s">
        <v>313</v>
      </c>
      <c r="U1" s="145"/>
      <c r="V1" s="145"/>
      <c r="W1" s="145"/>
      <c r="X1" s="145"/>
    </row>
    <row r="2" spans="1:25">
      <c r="B2" s="9" t="s">
        <v>44</v>
      </c>
      <c r="C2" s="9"/>
      <c r="D2" s="1"/>
      <c r="F2" s="148" t="s">
        <v>46</v>
      </c>
      <c r="G2" s="148"/>
      <c r="H2" s="148"/>
      <c r="I2" s="71"/>
      <c r="J2" s="168" t="s">
        <v>144</v>
      </c>
      <c r="K2" s="168"/>
      <c r="L2" s="168"/>
      <c r="M2" s="168"/>
      <c r="N2" s="69"/>
      <c r="P2" s="169" t="s">
        <v>145</v>
      </c>
      <c r="Q2" s="169"/>
      <c r="T2" s="144" t="s">
        <v>179</v>
      </c>
      <c r="U2" s="144"/>
      <c r="V2" s="144"/>
      <c r="W2" s="144"/>
      <c r="X2" s="144"/>
    </row>
    <row r="3" spans="1:25">
      <c r="B3" s="17" t="s">
        <v>42</v>
      </c>
      <c r="C3" s="17" t="s">
        <v>43</v>
      </c>
      <c r="D3" s="1"/>
      <c r="F3" s="17" t="s">
        <v>42</v>
      </c>
      <c r="G3" s="17" t="s">
        <v>2</v>
      </c>
      <c r="H3" s="17" t="s">
        <v>57</v>
      </c>
      <c r="I3" s="1"/>
      <c r="K3" s="17" t="s">
        <v>42</v>
      </c>
      <c r="L3" s="17" t="s">
        <v>43</v>
      </c>
      <c r="P3" s="17" t="s">
        <v>42</v>
      </c>
      <c r="Q3" s="17" t="s">
        <v>43</v>
      </c>
      <c r="T3" s="17" t="s">
        <v>42</v>
      </c>
      <c r="U3" s="17" t="s">
        <v>234</v>
      </c>
      <c r="V3" s="17" t="s">
        <v>148</v>
      </c>
      <c r="W3" s="17" t="s">
        <v>235</v>
      </c>
      <c r="X3" s="17" t="s">
        <v>37</v>
      </c>
    </row>
    <row r="4" spans="1:25">
      <c r="B4">
        <v>2020</v>
      </c>
      <c r="C4" s="3">
        <v>0.8</v>
      </c>
      <c r="D4" s="3"/>
      <c r="F4">
        <v>2020</v>
      </c>
      <c r="G4" s="3">
        <v>0.7</v>
      </c>
      <c r="H4" s="3">
        <v>3.3055555555555554</v>
      </c>
      <c r="I4" s="3"/>
      <c r="K4">
        <v>2020</v>
      </c>
      <c r="L4" s="3">
        <v>0.8</v>
      </c>
      <c r="P4">
        <v>2020</v>
      </c>
      <c r="Q4" s="3">
        <v>0.7</v>
      </c>
      <c r="T4">
        <v>2020</v>
      </c>
      <c r="U4" s="67">
        <v>1.9374182641702022</v>
      </c>
      <c r="V4" s="67">
        <v>26.96373321425154</v>
      </c>
      <c r="W4" s="67">
        <v>37.68300851647475</v>
      </c>
      <c r="X4" s="67">
        <v>33.415840005103512</v>
      </c>
    </row>
    <row r="5" spans="1:25">
      <c r="B5">
        <v>2025</v>
      </c>
      <c r="C5" s="3">
        <v>0.81585957552183752</v>
      </c>
      <c r="D5" s="3"/>
      <c r="F5">
        <v>2025</v>
      </c>
      <c r="G5" s="3">
        <v>0.66182526886334059</v>
      </c>
      <c r="H5" s="3">
        <v>2.8976922103489895</v>
      </c>
      <c r="I5" s="3"/>
      <c r="K5">
        <v>2025</v>
      </c>
      <c r="L5" s="3">
        <v>0.81585957552183752</v>
      </c>
      <c r="P5">
        <v>2025</v>
      </c>
      <c r="Q5" s="3">
        <v>0.71387700895403128</v>
      </c>
      <c r="T5">
        <v>2025</v>
      </c>
      <c r="U5" s="67">
        <v>1.3312279569396741</v>
      </c>
      <c r="V5" s="67">
        <v>36.585140960328253</v>
      </c>
      <c r="W5" s="67">
        <v>30.674719347179639</v>
      </c>
      <c r="X5" s="67">
        <v>31.408911735552429</v>
      </c>
    </row>
    <row r="6" spans="1:25">
      <c r="B6">
        <v>2030</v>
      </c>
      <c r="C6" s="3">
        <v>0.83203355871334106</v>
      </c>
      <c r="D6" s="3"/>
      <c r="F6">
        <v>2030</v>
      </c>
      <c r="G6" s="3">
        <v>0.62573240929433316</v>
      </c>
      <c r="H6" s="3">
        <v>2.5401539937228539</v>
      </c>
      <c r="I6" s="3"/>
      <c r="K6">
        <v>2030</v>
      </c>
      <c r="L6" s="3">
        <v>0.83203355871334106</v>
      </c>
      <c r="P6">
        <v>2030</v>
      </c>
      <c r="Q6" s="3">
        <v>0.72802911987593433</v>
      </c>
      <c r="T6">
        <v>2030</v>
      </c>
      <c r="U6" s="66">
        <v>0.65796266764567535</v>
      </c>
      <c r="V6" s="66">
        <v>45.873822608216784</v>
      </c>
      <c r="W6" s="66">
        <v>21.809139198972041</v>
      </c>
      <c r="X6" s="66">
        <v>31.659075525165498</v>
      </c>
    </row>
    <row r="7" spans="1:25">
      <c r="B7">
        <v>2035</v>
      </c>
      <c r="C7" s="3">
        <v>0.84852818253973783</v>
      </c>
      <c r="D7" s="3"/>
      <c r="F7">
        <v>2035</v>
      </c>
      <c r="G7" s="3">
        <v>0.59160788573961143</v>
      </c>
      <c r="H7" s="3">
        <v>2.226731427437926</v>
      </c>
      <c r="I7" s="3"/>
      <c r="K7">
        <v>2035</v>
      </c>
      <c r="L7" s="3">
        <v>0.84852818253973783</v>
      </c>
      <c r="P7">
        <v>2035</v>
      </c>
      <c r="Q7" s="3">
        <v>0.74246178646923999</v>
      </c>
      <c r="T7">
        <v>2035</v>
      </c>
      <c r="U7" s="66">
        <v>0.43226956896021651</v>
      </c>
      <c r="V7" s="66">
        <v>56.290352333517809</v>
      </c>
      <c r="W7" s="66">
        <v>11.32017462952715</v>
      </c>
      <c r="X7" s="66">
        <v>31.957203467994837</v>
      </c>
    </row>
    <row r="8" spans="1:25">
      <c r="B8">
        <v>2040</v>
      </c>
      <c r="C8" s="3">
        <v>0.8653498035314835</v>
      </c>
      <c r="D8" s="3"/>
      <c r="F8">
        <v>2040</v>
      </c>
      <c r="G8" s="3">
        <v>0.55934435434470131</v>
      </c>
      <c r="H8" s="3">
        <v>1.9519812035776631</v>
      </c>
      <c r="I8" s="3"/>
      <c r="K8">
        <v>2040</v>
      </c>
      <c r="L8" s="3">
        <v>0.8653498035314835</v>
      </c>
      <c r="P8">
        <v>2040</v>
      </c>
      <c r="Q8" s="67">
        <v>0.75718057055332544</v>
      </c>
      <c r="T8">
        <v>2040</v>
      </c>
      <c r="U8" s="66">
        <v>1.6395287265025154</v>
      </c>
      <c r="V8" s="66">
        <v>66.805003971405881</v>
      </c>
      <c r="W8" s="66">
        <v>0.79825258141382061</v>
      </c>
      <c r="X8" s="66">
        <v>30.757214720677791</v>
      </c>
    </row>
    <row r="9" spans="1:25">
      <c r="B9">
        <v>2045</v>
      </c>
      <c r="C9" s="3">
        <v>0.88250490423387695</v>
      </c>
      <c r="D9" s="3"/>
      <c r="F9">
        <v>2045</v>
      </c>
      <c r="G9" s="3">
        <v>0.52884032528767666</v>
      </c>
      <c r="H9" s="3">
        <v>1.7111316489140087</v>
      </c>
      <c r="I9" s="3"/>
      <c r="K9">
        <v>2045</v>
      </c>
      <c r="L9" s="3">
        <v>0.88250490423387695</v>
      </c>
      <c r="P9">
        <v>2045</v>
      </c>
      <c r="Q9" s="67">
        <v>0.77219114420673551</v>
      </c>
      <c r="T9">
        <v>2045</v>
      </c>
      <c r="U9" s="66">
        <v>4.3359380327019323</v>
      </c>
      <c r="V9" s="66">
        <v>72.150172510193784</v>
      </c>
      <c r="W9" s="66">
        <v>9.3414610863369191E-2</v>
      </c>
      <c r="X9" s="66">
        <v>23.420474846240914</v>
      </c>
    </row>
    <row r="10" spans="1:25">
      <c r="B10">
        <v>2050</v>
      </c>
      <c r="C10" s="3">
        <v>0.90000009570523831</v>
      </c>
      <c r="D10" s="3"/>
      <c r="F10">
        <v>2050</v>
      </c>
      <c r="G10" s="3">
        <v>0.49999984352756166</v>
      </c>
      <c r="H10" s="3">
        <v>1.4999998537632842</v>
      </c>
      <c r="I10" s="3"/>
      <c r="K10">
        <v>2050</v>
      </c>
      <c r="L10" s="3">
        <v>0.90000009570523831</v>
      </c>
      <c r="P10">
        <v>2050</v>
      </c>
      <c r="Q10" s="67">
        <v>0.7874992919529934</v>
      </c>
      <c r="T10">
        <v>2050</v>
      </c>
      <c r="U10" s="66">
        <v>9.5937277263007843</v>
      </c>
      <c r="V10" s="66">
        <v>74.892373485388447</v>
      </c>
      <c r="W10" s="66">
        <v>4.0627227369921595E-2</v>
      </c>
      <c r="X10" s="66">
        <v>15.473271560940841</v>
      </c>
    </row>
    <row r="13" spans="1:25">
      <c r="H13" s="12"/>
      <c r="T13" s="11"/>
      <c r="U13" s="68"/>
    </row>
    <row r="14" spans="1:25">
      <c r="A14" s="166" t="s">
        <v>261</v>
      </c>
      <c r="B14" s="166"/>
      <c r="C14" s="166"/>
      <c r="D14" s="166"/>
      <c r="F14" s="166" t="s">
        <v>329</v>
      </c>
      <c r="G14" s="166"/>
      <c r="H14" s="166"/>
      <c r="I14" s="166"/>
      <c r="J14" s="166"/>
      <c r="K14" s="166"/>
      <c r="L14" s="13"/>
      <c r="M14" s="166" t="s">
        <v>330</v>
      </c>
      <c r="N14" s="166"/>
      <c r="O14" s="166"/>
      <c r="P14" s="166"/>
      <c r="Q14" s="166"/>
      <c r="R14" s="166"/>
      <c r="S14" s="13"/>
      <c r="T14" s="166" t="s">
        <v>331</v>
      </c>
      <c r="U14" s="166"/>
      <c r="V14" s="166"/>
      <c r="W14" s="166"/>
      <c r="X14" s="166"/>
      <c r="Y14" s="166"/>
    </row>
    <row r="15" spans="1:25">
      <c r="A15" s="167" t="s">
        <v>257</v>
      </c>
      <c r="B15" s="167"/>
      <c r="C15" s="167"/>
      <c r="D15" s="167"/>
      <c r="F15" s="94"/>
      <c r="G15" s="94">
        <v>2030</v>
      </c>
      <c r="H15" s="94">
        <v>2035</v>
      </c>
      <c r="I15" s="94">
        <v>2040</v>
      </c>
      <c r="J15" s="94">
        <v>2045</v>
      </c>
      <c r="K15" s="94">
        <v>2050</v>
      </c>
      <c r="L15" s="13"/>
      <c r="M15" s="94"/>
      <c r="N15" s="94">
        <v>2030</v>
      </c>
      <c r="O15" s="94">
        <v>2035</v>
      </c>
      <c r="P15" s="94">
        <v>2040</v>
      </c>
      <c r="Q15" s="94">
        <v>2045</v>
      </c>
      <c r="R15" s="94">
        <v>2050</v>
      </c>
      <c r="S15" s="13"/>
      <c r="T15" s="94"/>
      <c r="U15" s="94">
        <v>2030</v>
      </c>
      <c r="V15" s="94">
        <v>2035</v>
      </c>
      <c r="W15" s="94">
        <v>2040</v>
      </c>
      <c r="X15" s="94">
        <v>2045</v>
      </c>
      <c r="Y15" s="94">
        <v>2050</v>
      </c>
    </row>
    <row r="16" spans="1:25">
      <c r="A16" s="17" t="s">
        <v>42</v>
      </c>
      <c r="B16" s="9" t="s">
        <v>299</v>
      </c>
      <c r="C16" s="9" t="s">
        <v>300</v>
      </c>
      <c r="D16" s="9" t="s">
        <v>301</v>
      </c>
      <c r="F16" s="13" t="s">
        <v>293</v>
      </c>
      <c r="G16" s="67">
        <v>0.81371515365214342</v>
      </c>
      <c r="H16" s="67">
        <v>0.42828038453063849</v>
      </c>
      <c r="I16" s="67">
        <v>0.22553054972490025</v>
      </c>
      <c r="J16" s="67">
        <v>0.12856603465598201</v>
      </c>
      <c r="K16" s="67">
        <v>8.1557594806833625E-2</v>
      </c>
      <c r="L16" s="13"/>
      <c r="M16" s="13" t="s">
        <v>293</v>
      </c>
      <c r="N16" s="67">
        <v>0.82038456434834528</v>
      </c>
      <c r="O16" s="67">
        <v>0.43154319621579362</v>
      </c>
      <c r="P16" s="67">
        <v>0.22711218770155034</v>
      </c>
      <c r="Q16" s="67">
        <v>0.12937318456406302</v>
      </c>
      <c r="R16" s="67">
        <v>8.199417644253007E-2</v>
      </c>
      <c r="S16" s="13"/>
      <c r="T16" s="13" t="s">
        <v>293</v>
      </c>
      <c r="U16" s="67">
        <v>0.80704705325184756</v>
      </c>
      <c r="V16" s="67">
        <v>0.42501786195300989</v>
      </c>
      <c r="W16" s="67">
        <v>0.2239493239983989</v>
      </c>
      <c r="X16" s="67">
        <v>0.12775879679307528</v>
      </c>
      <c r="Y16" s="67">
        <v>8.1121026632441612E-2</v>
      </c>
    </row>
    <row r="17" spans="1:25">
      <c r="A17" s="86">
        <v>2015</v>
      </c>
      <c r="B17" s="3">
        <v>1</v>
      </c>
      <c r="C17" s="3">
        <v>1</v>
      </c>
      <c r="D17" s="3">
        <v>1</v>
      </c>
      <c r="F17" s="13" t="s">
        <v>325</v>
      </c>
      <c r="G17" s="67">
        <v>4.6571211586964131E-2</v>
      </c>
      <c r="H17" s="67">
        <v>0.14292990386734042</v>
      </c>
      <c r="I17" s="67">
        <v>0.19361736256877493</v>
      </c>
      <c r="J17" s="67">
        <v>0.21785849133600449</v>
      </c>
      <c r="K17" s="67">
        <v>0.22961060129829158</v>
      </c>
      <c r="L17" s="67"/>
      <c r="M17" s="13" t="s">
        <v>325</v>
      </c>
      <c r="N17" s="67">
        <v>6.735578836937052E-2</v>
      </c>
      <c r="O17" s="67">
        <v>0.21317130141907742</v>
      </c>
      <c r="P17" s="67">
        <v>0.28983292961191859</v>
      </c>
      <c r="Q17" s="67">
        <v>0.32648505578847636</v>
      </c>
      <c r="R17" s="67">
        <v>0.34425218383405121</v>
      </c>
      <c r="S17" s="67"/>
      <c r="T17" s="13" t="s">
        <v>325</v>
      </c>
      <c r="U17" s="67">
        <v>2.4119118343519041E-2</v>
      </c>
      <c r="V17" s="67">
        <v>7.1872767255873771E-2</v>
      </c>
      <c r="W17" s="67">
        <v>9.7006334500200145E-2</v>
      </c>
      <c r="X17" s="67">
        <v>0.10903015040086557</v>
      </c>
      <c r="Y17" s="67">
        <v>0.11485987167094479</v>
      </c>
    </row>
    <row r="18" spans="1:25">
      <c r="A18" s="86">
        <v>2025</v>
      </c>
      <c r="B18" s="3">
        <v>1.115</v>
      </c>
      <c r="C18" s="3">
        <v>1.0900000000000001</v>
      </c>
      <c r="D18" s="3">
        <v>1.1399999999999999</v>
      </c>
      <c r="F18" s="13" t="s">
        <v>326</v>
      </c>
      <c r="G18" s="67">
        <v>4.6571211586964131E-2</v>
      </c>
      <c r="H18" s="67">
        <v>0.14292990386734042</v>
      </c>
      <c r="I18" s="67">
        <v>0.19361736256877493</v>
      </c>
      <c r="J18" s="67">
        <v>0.21785849133600449</v>
      </c>
      <c r="K18" s="67">
        <v>0.22961060129829158</v>
      </c>
      <c r="L18" s="67"/>
      <c r="M18" s="13" t="s">
        <v>326</v>
      </c>
      <c r="N18" s="67">
        <v>2.2451929456456847E-2</v>
      </c>
      <c r="O18" s="67">
        <v>7.1057100473025811E-2</v>
      </c>
      <c r="P18" s="67">
        <v>9.6610976537306173E-2</v>
      </c>
      <c r="Q18" s="67">
        <v>0.10882835192949211</v>
      </c>
      <c r="R18" s="67">
        <v>0.11475072794468376</v>
      </c>
      <c r="S18" s="67"/>
      <c r="T18" s="13" t="s">
        <v>326</v>
      </c>
      <c r="U18" s="67">
        <v>7.2357355030557138E-2</v>
      </c>
      <c r="V18" s="67">
        <v>0.21561830176762134</v>
      </c>
      <c r="W18" s="67">
        <v>0.29101900350060045</v>
      </c>
      <c r="X18" s="67">
        <v>0.32709045120259678</v>
      </c>
      <c r="Y18" s="67">
        <v>0.34457961501283441</v>
      </c>
    </row>
    <row r="19" spans="1:25">
      <c r="A19" s="86">
        <v>2030</v>
      </c>
      <c r="B19" s="3">
        <v>1.1525000000000016</v>
      </c>
      <c r="C19" s="3">
        <v>1.1174999999999997</v>
      </c>
      <c r="D19" s="3">
        <v>1.1875</v>
      </c>
      <c r="F19" s="13" t="s">
        <v>327</v>
      </c>
      <c r="G19" s="67">
        <v>4.6571211586964131E-2</v>
      </c>
      <c r="H19" s="67">
        <v>0.14292990386734042</v>
      </c>
      <c r="I19" s="67">
        <v>0.19361736256877493</v>
      </c>
      <c r="J19" s="67">
        <v>0.21785849133600449</v>
      </c>
      <c r="K19" s="67">
        <v>0.22961060129829158</v>
      </c>
      <c r="L19" s="67"/>
      <c r="M19" s="13" t="s">
        <v>327</v>
      </c>
      <c r="N19" s="67">
        <v>6.735578836937052E-2</v>
      </c>
      <c r="O19" s="67">
        <v>0.21317130141907742</v>
      </c>
      <c r="P19" s="67">
        <v>0.28983292961191859</v>
      </c>
      <c r="Q19" s="67">
        <v>0.32648505578847636</v>
      </c>
      <c r="R19" s="67">
        <v>0.34425218383405121</v>
      </c>
      <c r="S19" s="67"/>
      <c r="T19" s="13" t="s">
        <v>327</v>
      </c>
      <c r="U19" s="67">
        <v>2.4119118343519041E-2</v>
      </c>
      <c r="V19" s="67">
        <v>7.1872767255873771E-2</v>
      </c>
      <c r="W19" s="67">
        <v>9.7006334500200145E-2</v>
      </c>
      <c r="X19" s="67">
        <v>0.10903015040086557</v>
      </c>
      <c r="Y19" s="67">
        <v>0.11485987167094479</v>
      </c>
    </row>
    <row r="20" spans="1:25">
      <c r="A20" s="86">
        <v>2031</v>
      </c>
      <c r="B20" s="3">
        <v>1.2229999999999999</v>
      </c>
      <c r="C20" s="3">
        <v>1.1229999999999993</v>
      </c>
      <c r="D20" s="3">
        <v>1.1969999999999992</v>
      </c>
      <c r="F20" s="13" t="s">
        <v>328</v>
      </c>
      <c r="G20" s="67">
        <v>4.6571211586964131E-2</v>
      </c>
      <c r="H20" s="67">
        <v>0.14292990386734042</v>
      </c>
      <c r="I20" s="67">
        <v>0.19361736256877493</v>
      </c>
      <c r="J20" s="67">
        <v>0.21785849133600449</v>
      </c>
      <c r="K20" s="67">
        <v>0.22961060129829158</v>
      </c>
      <c r="L20" s="67"/>
      <c r="M20" s="13" t="s">
        <v>328</v>
      </c>
      <c r="N20" s="67">
        <v>2.2451929456456847E-2</v>
      </c>
      <c r="O20" s="67">
        <v>7.1057100473025811E-2</v>
      </c>
      <c r="P20" s="67">
        <v>9.6610976537306173E-2</v>
      </c>
      <c r="Q20" s="67">
        <v>0.10882835192949211</v>
      </c>
      <c r="R20" s="67">
        <v>0.11475072794468376</v>
      </c>
      <c r="S20" s="67"/>
      <c r="T20" s="13" t="s">
        <v>328</v>
      </c>
      <c r="U20" s="67">
        <v>7.2357355030557138E-2</v>
      </c>
      <c r="V20" s="67">
        <v>0.21561830176762134</v>
      </c>
      <c r="W20" s="67">
        <v>0.29101900350060045</v>
      </c>
      <c r="X20" s="67">
        <v>0.32709045120259678</v>
      </c>
      <c r="Y20" s="67">
        <v>0.34457961501283441</v>
      </c>
    </row>
    <row r="21" spans="1:25">
      <c r="A21" s="86">
        <v>2032</v>
      </c>
      <c r="B21" s="3">
        <v>1.226</v>
      </c>
      <c r="C21" s="3">
        <v>1.1285000000000007</v>
      </c>
      <c r="D21" s="3">
        <v>1.2064999999999984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>
      <c r="A22" s="86">
        <v>2033</v>
      </c>
      <c r="B22" s="3">
        <v>1.2290000000000001</v>
      </c>
      <c r="C22" s="3">
        <v>1.1340000000000003</v>
      </c>
      <c r="D22" s="3">
        <v>1.2159999999999975</v>
      </c>
      <c r="F22" s="14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>
      <c r="A23" s="86">
        <v>2034</v>
      </c>
      <c r="B23" s="3">
        <v>1.2320000000000002</v>
      </c>
      <c r="C23" s="3">
        <v>1.1395</v>
      </c>
      <c r="D23" s="3">
        <v>1.2255000000000003</v>
      </c>
      <c r="F23" s="159" t="s">
        <v>332</v>
      </c>
      <c r="G23" s="159"/>
      <c r="H23" s="159"/>
      <c r="I23" s="159"/>
      <c r="J23" s="159"/>
      <c r="K23" s="159"/>
      <c r="L23" s="13"/>
      <c r="M23" s="166" t="s">
        <v>333</v>
      </c>
      <c r="N23" s="166"/>
      <c r="O23" s="166"/>
      <c r="P23" s="166"/>
      <c r="Q23" s="166"/>
      <c r="R23" s="166"/>
      <c r="S23" s="13"/>
      <c r="T23" s="166" t="s">
        <v>334</v>
      </c>
      <c r="U23" s="166"/>
      <c r="V23" s="166"/>
      <c r="W23" s="166"/>
      <c r="X23" s="166"/>
      <c r="Y23" s="166"/>
    </row>
    <row r="24" spans="1:25">
      <c r="A24" s="86">
        <v>2035</v>
      </c>
      <c r="B24" s="3">
        <v>1.2350000000000003</v>
      </c>
      <c r="C24" s="3">
        <v>1.1449999999999996</v>
      </c>
      <c r="D24" s="3">
        <v>1.2349999999999994</v>
      </c>
      <c r="F24" s="94"/>
      <c r="G24" s="94">
        <v>2030</v>
      </c>
      <c r="H24" s="94">
        <v>2035</v>
      </c>
      <c r="I24" s="94">
        <v>2040</v>
      </c>
      <c r="J24" s="94">
        <v>2045</v>
      </c>
      <c r="K24" s="94">
        <v>2050</v>
      </c>
      <c r="L24" s="13"/>
      <c r="M24" s="94"/>
      <c r="N24" s="94">
        <v>2030</v>
      </c>
      <c r="O24" s="94">
        <v>2035</v>
      </c>
      <c r="P24" s="94">
        <v>2040</v>
      </c>
      <c r="Q24" s="94">
        <v>2045</v>
      </c>
      <c r="R24" s="94">
        <v>2050</v>
      </c>
      <c r="S24" s="13"/>
      <c r="T24" s="94"/>
      <c r="U24" s="94">
        <v>2030</v>
      </c>
      <c r="V24" s="94">
        <v>2035</v>
      </c>
      <c r="W24" s="94">
        <v>2040</v>
      </c>
      <c r="X24" s="94">
        <v>2045</v>
      </c>
      <c r="Y24" s="94">
        <v>2050</v>
      </c>
    </row>
    <row r="25" spans="1:25">
      <c r="A25" s="86">
        <v>2036</v>
      </c>
      <c r="B25" s="3">
        <v>1.2380000000000004</v>
      </c>
      <c r="C25" s="3">
        <v>1.1504999999999992</v>
      </c>
      <c r="D25" s="3">
        <v>1.2444999999999986</v>
      </c>
      <c r="F25" s="13" t="s">
        <v>293</v>
      </c>
      <c r="G25" s="67">
        <v>0.82111002767740426</v>
      </c>
      <c r="H25" s="67">
        <v>0.43207134069356923</v>
      </c>
      <c r="I25" s="67">
        <v>0.22749443733982522</v>
      </c>
      <c r="J25" s="67">
        <v>0.12967460550831175</v>
      </c>
      <c r="K25" s="67">
        <v>8.2254899182519089E-2</v>
      </c>
      <c r="L25" s="13"/>
      <c r="M25" s="13" t="s">
        <v>293</v>
      </c>
      <c r="N25" s="67">
        <v>0.82778371126906591</v>
      </c>
      <c r="O25" s="67">
        <v>0.43533501551351972</v>
      </c>
      <c r="P25" s="67">
        <v>0.22907605702839898</v>
      </c>
      <c r="Q25" s="67">
        <v>0.13048181850945254</v>
      </c>
      <c r="R25" s="67">
        <v>8.2691502319586802E-2</v>
      </c>
      <c r="S25" s="13"/>
      <c r="T25" s="13" t="s">
        <v>293</v>
      </c>
      <c r="U25" s="67">
        <v>0.81443940819947136</v>
      </c>
      <c r="V25" s="67">
        <v>0.42880795515587422</v>
      </c>
      <c r="W25" s="67">
        <v>0.22591275688282794</v>
      </c>
      <c r="X25" s="67">
        <v>0.12886743844641799</v>
      </c>
      <c r="Y25" s="67">
        <v>8.1818309507750209E-2</v>
      </c>
    </row>
    <row r="26" spans="1:25">
      <c r="A26" s="86">
        <v>2037</v>
      </c>
      <c r="B26" s="3">
        <v>1.2409999999999997</v>
      </c>
      <c r="C26" s="3">
        <v>1.1560000000000006</v>
      </c>
      <c r="D26" s="3">
        <v>1.2539999999999978</v>
      </c>
      <c r="F26" s="13" t="s">
        <v>325</v>
      </c>
      <c r="G26" s="67">
        <v>4.472249308064892E-2</v>
      </c>
      <c r="H26" s="67">
        <v>0.14198216482660769</v>
      </c>
      <c r="I26" s="67">
        <v>0.19312639066504367</v>
      </c>
      <c r="J26" s="67">
        <v>0.21758134862292208</v>
      </c>
      <c r="K26" s="67">
        <v>0.22943627520437021</v>
      </c>
      <c r="L26" s="67"/>
      <c r="M26" s="13" t="s">
        <v>325</v>
      </c>
      <c r="N26" s="67">
        <v>6.4581108274100282E-2</v>
      </c>
      <c r="O26" s="67">
        <v>0.21174936918243009</v>
      </c>
      <c r="P26" s="67">
        <v>0.28909647861435039</v>
      </c>
      <c r="Q26" s="67">
        <v>0.32606931805895534</v>
      </c>
      <c r="R26" s="67">
        <v>0.34399068663015497</v>
      </c>
      <c r="S26" s="67"/>
      <c r="T26" s="13" t="s">
        <v>325</v>
      </c>
      <c r="U26" s="67">
        <v>2.3195073975066073E-2</v>
      </c>
      <c r="V26" s="67">
        <v>7.1399005605515722E-2</v>
      </c>
      <c r="W26" s="67">
        <v>9.6760905389646532E-2</v>
      </c>
      <c r="X26" s="67">
        <v>0.10889157019419776</v>
      </c>
      <c r="Y26" s="67">
        <v>0.11477271131153122</v>
      </c>
    </row>
    <row r="27" spans="1:25">
      <c r="A27" s="86">
        <v>2038</v>
      </c>
      <c r="B27" s="3">
        <v>1.2439999999999998</v>
      </c>
      <c r="C27" s="3">
        <v>1.1615000000000002</v>
      </c>
      <c r="D27" s="3">
        <v>1.2635000000000005</v>
      </c>
      <c r="F27" s="13" t="s">
        <v>326</v>
      </c>
      <c r="G27" s="67">
        <v>4.472249308064892E-2</v>
      </c>
      <c r="H27" s="67">
        <v>0.14198216482660769</v>
      </c>
      <c r="I27" s="67">
        <v>0.19312639066504367</v>
      </c>
      <c r="J27" s="67">
        <v>0.21758134862292208</v>
      </c>
      <c r="K27" s="67">
        <v>0.22943627520437021</v>
      </c>
      <c r="L27" s="67"/>
      <c r="M27" s="13" t="s">
        <v>326</v>
      </c>
      <c r="N27" s="67">
        <v>2.1527036091366764E-2</v>
      </c>
      <c r="O27" s="67">
        <v>7.0583123060810021E-2</v>
      </c>
      <c r="P27" s="67">
        <v>9.6365492871450104E-2</v>
      </c>
      <c r="Q27" s="67">
        <v>0.10868977268631846</v>
      </c>
      <c r="R27" s="67">
        <v>0.11466356221005161</v>
      </c>
      <c r="S27" s="67"/>
      <c r="T27" s="13" t="s">
        <v>326</v>
      </c>
      <c r="U27" s="67">
        <v>6.9585221925198212E-2</v>
      </c>
      <c r="V27" s="67">
        <v>0.21419701681654715</v>
      </c>
      <c r="W27" s="67">
        <v>0.29028271616893953</v>
      </c>
      <c r="X27" s="67">
        <v>0.32667471058259318</v>
      </c>
      <c r="Y27" s="67">
        <v>0.34431813393459365</v>
      </c>
    </row>
    <row r="28" spans="1:25">
      <c r="A28" s="86">
        <v>2039</v>
      </c>
      <c r="B28" s="3">
        <v>1.2469999999999999</v>
      </c>
      <c r="C28" s="3">
        <v>1.1669999999999998</v>
      </c>
      <c r="D28" s="3">
        <v>1.2729999999999997</v>
      </c>
      <c r="F28" s="13" t="s">
        <v>327</v>
      </c>
      <c r="G28" s="67">
        <v>4.472249308064892E-2</v>
      </c>
      <c r="H28" s="67">
        <v>0.14198216482660769</v>
      </c>
      <c r="I28" s="67">
        <v>0.19312639066504367</v>
      </c>
      <c r="J28" s="67">
        <v>0.21758134862292208</v>
      </c>
      <c r="K28" s="67">
        <v>0.22943627520437021</v>
      </c>
      <c r="L28" s="67"/>
      <c r="M28" s="13" t="s">
        <v>327</v>
      </c>
      <c r="N28" s="67">
        <v>6.4581108274100282E-2</v>
      </c>
      <c r="O28" s="67">
        <v>0.21174936918243009</v>
      </c>
      <c r="P28" s="67">
        <v>0.28909647861435039</v>
      </c>
      <c r="Q28" s="67">
        <v>0.32606931805895534</v>
      </c>
      <c r="R28" s="67">
        <v>0.34399068663015497</v>
      </c>
      <c r="S28" s="67"/>
      <c r="T28" s="13" t="s">
        <v>327</v>
      </c>
      <c r="U28" s="67">
        <v>2.3195073975066073E-2</v>
      </c>
      <c r="V28" s="67">
        <v>7.1399005605515722E-2</v>
      </c>
      <c r="W28" s="67">
        <v>9.6760905389646532E-2</v>
      </c>
      <c r="X28" s="67">
        <v>0.10889157019419776</v>
      </c>
      <c r="Y28" s="67">
        <v>0.11477271131153122</v>
      </c>
    </row>
    <row r="29" spans="1:25">
      <c r="A29" s="86">
        <v>2040</v>
      </c>
      <c r="B29" s="3">
        <v>1.25</v>
      </c>
      <c r="C29" s="3">
        <v>1.1724999999999994</v>
      </c>
      <c r="D29" s="3">
        <v>1.2824999999999989</v>
      </c>
      <c r="F29" s="13" t="s">
        <v>328</v>
      </c>
      <c r="G29" s="67">
        <v>4.472249308064892E-2</v>
      </c>
      <c r="H29" s="67">
        <v>0.14198216482660769</v>
      </c>
      <c r="I29" s="67">
        <v>0.19312639066504367</v>
      </c>
      <c r="J29" s="67">
        <v>0.21758134862292208</v>
      </c>
      <c r="K29" s="67">
        <v>0.22943627520437021</v>
      </c>
      <c r="L29" s="67"/>
      <c r="M29" s="13" t="s">
        <v>328</v>
      </c>
      <c r="N29" s="67">
        <v>2.1527036091366764E-2</v>
      </c>
      <c r="O29" s="67">
        <v>7.0583123060810021E-2</v>
      </c>
      <c r="P29" s="67">
        <v>9.6365492871450104E-2</v>
      </c>
      <c r="Q29" s="67">
        <v>0.10868977268631846</v>
      </c>
      <c r="R29" s="67">
        <v>0.11466356221005161</v>
      </c>
      <c r="S29" s="67"/>
      <c r="T29" s="13" t="s">
        <v>328</v>
      </c>
      <c r="U29" s="67">
        <v>6.9585221925198212E-2</v>
      </c>
      <c r="V29" s="67">
        <v>0.21419701681654715</v>
      </c>
      <c r="W29" s="67">
        <v>0.29028271616893953</v>
      </c>
      <c r="X29" s="67">
        <v>0.32667471058259318</v>
      </c>
      <c r="Y29" s="67">
        <v>0.34431813393459365</v>
      </c>
    </row>
    <row r="30" spans="1:25">
      <c r="A30" s="86">
        <v>2041</v>
      </c>
      <c r="B30" s="3">
        <v>1.2530000000000001</v>
      </c>
      <c r="C30" s="3">
        <v>1.1780000000000008</v>
      </c>
      <c r="D30" s="3">
        <v>1.291999999999998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 spans="1:25">
      <c r="A31" s="86">
        <v>2042</v>
      </c>
      <c r="B31" s="3">
        <v>1.2560000000000002</v>
      </c>
      <c r="C31" s="3">
        <v>1.1835000000000004</v>
      </c>
      <c r="D31" s="3">
        <v>1.3015000000000008</v>
      </c>
      <c r="F31" s="14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pans="1:25">
      <c r="A32" s="86">
        <v>2043</v>
      </c>
      <c r="B32" s="3">
        <v>1.2590000000000003</v>
      </c>
      <c r="C32" s="3">
        <v>1.1890000000000001</v>
      </c>
      <c r="D32" s="3">
        <v>1.3109999999999999</v>
      </c>
      <c r="F32" s="166" t="s">
        <v>335</v>
      </c>
      <c r="G32" s="166"/>
      <c r="H32" s="166"/>
      <c r="I32" s="166"/>
      <c r="J32" s="166"/>
      <c r="K32" s="166"/>
      <c r="L32" s="13"/>
      <c r="M32" s="159" t="s">
        <v>336</v>
      </c>
      <c r="N32" s="159"/>
      <c r="O32" s="159"/>
      <c r="P32" s="159"/>
      <c r="Q32" s="159"/>
      <c r="R32" s="159"/>
      <c r="S32" s="13"/>
      <c r="T32" s="166" t="s">
        <v>337</v>
      </c>
      <c r="U32" s="166"/>
      <c r="V32" s="166"/>
      <c r="W32" s="166"/>
      <c r="X32" s="166"/>
      <c r="Y32" s="166"/>
    </row>
    <row r="33" spans="1:25">
      <c r="A33" s="86">
        <v>2044</v>
      </c>
      <c r="B33" s="3">
        <v>1.2620000000000005</v>
      </c>
      <c r="C33" s="3">
        <v>1.1944999999999997</v>
      </c>
      <c r="D33" s="3">
        <v>1.3204999999999991</v>
      </c>
      <c r="F33" s="108"/>
      <c r="G33" s="108">
        <v>2030</v>
      </c>
      <c r="H33" s="108">
        <v>2035</v>
      </c>
      <c r="I33" s="108">
        <v>2040</v>
      </c>
      <c r="J33" s="108">
        <v>2045</v>
      </c>
      <c r="K33" s="108">
        <v>2050</v>
      </c>
      <c r="L33" s="13"/>
      <c r="M33" s="94"/>
      <c r="N33" s="94">
        <v>2030</v>
      </c>
      <c r="O33" s="94">
        <v>2035</v>
      </c>
      <c r="P33" s="94">
        <v>2040</v>
      </c>
      <c r="Q33" s="94">
        <v>2045</v>
      </c>
      <c r="R33" s="94">
        <v>2050</v>
      </c>
      <c r="S33" s="13"/>
      <c r="T33" s="94"/>
      <c r="U33" s="94">
        <v>2030</v>
      </c>
      <c r="V33" s="94">
        <v>2035</v>
      </c>
      <c r="W33" s="94">
        <v>2040</v>
      </c>
      <c r="X33" s="94">
        <v>2045</v>
      </c>
      <c r="Y33" s="94">
        <v>2050</v>
      </c>
    </row>
    <row r="34" spans="1:25">
      <c r="A34" s="86">
        <v>2045</v>
      </c>
      <c r="B34" s="3">
        <v>1.2649999999999997</v>
      </c>
      <c r="C34" s="3">
        <v>1.1999999999999993</v>
      </c>
      <c r="D34" s="3">
        <v>1.3299999999999983</v>
      </c>
      <c r="F34" s="13" t="s">
        <v>293</v>
      </c>
      <c r="G34" s="67">
        <v>0.38315272785821136</v>
      </c>
      <c r="H34" s="67">
        <v>0.21035288525885937</v>
      </c>
      <c r="I34" s="67">
        <v>0.11365350301938341</v>
      </c>
      <c r="J34" s="67">
        <v>6.5644491062134699E-2</v>
      </c>
      <c r="K34" s="67">
        <v>4.2019288591229824E-2</v>
      </c>
      <c r="L34" s="13"/>
      <c r="M34" s="13" t="s">
        <v>293</v>
      </c>
      <c r="N34" s="67">
        <v>0.38982974371380141</v>
      </c>
      <c r="O34" s="67">
        <v>0.21361765303378455</v>
      </c>
      <c r="P34" s="67">
        <v>0.11523193179008291</v>
      </c>
      <c r="Q34" s="67">
        <v>6.6449667110871011E-2</v>
      </c>
      <c r="R34" s="67">
        <v>4.2454794662544003E-2</v>
      </c>
      <c r="S34" s="13"/>
      <c r="T34" s="13" t="s">
        <v>293</v>
      </c>
      <c r="U34" s="67">
        <v>0.37645317580270404</v>
      </c>
      <c r="V34" s="67">
        <v>0.20708200154427647</v>
      </c>
      <c r="W34" s="67">
        <v>0.11207357561481224</v>
      </c>
      <c r="X34" s="67">
        <v>6.4838848623167855E-2</v>
      </c>
      <c r="Y34" s="67">
        <v>4.1583657288066393E-2</v>
      </c>
    </row>
    <row r="35" spans="1:25">
      <c r="A35" s="86">
        <v>2046</v>
      </c>
      <c r="B35" s="3">
        <v>1.2679999999999998</v>
      </c>
      <c r="C35" s="3">
        <v>1.2021999999999999</v>
      </c>
      <c r="D35" s="3">
        <v>1.3337999999999992</v>
      </c>
      <c r="F35" s="13" t="s">
        <v>325</v>
      </c>
      <c r="G35" s="67">
        <v>0.15421181803544717</v>
      </c>
      <c r="H35" s="67">
        <v>0.19741177868528512</v>
      </c>
      <c r="I35" s="67">
        <v>0.22158662424515416</v>
      </c>
      <c r="J35" s="67">
        <v>0.23358887723446634</v>
      </c>
      <c r="K35" s="67">
        <v>0.23949517785219257</v>
      </c>
      <c r="L35" s="67"/>
      <c r="M35" s="13" t="s">
        <v>325</v>
      </c>
      <c r="N35" s="67">
        <v>0.22881384610732447</v>
      </c>
      <c r="O35" s="67">
        <v>0.29489338011233079</v>
      </c>
      <c r="P35" s="67">
        <v>0.33178802557871895</v>
      </c>
      <c r="Q35" s="67">
        <v>0.35008137483342333</v>
      </c>
      <c r="R35" s="67">
        <v>0.35907945200154595</v>
      </c>
      <c r="S35" s="67"/>
      <c r="T35" s="13" t="s">
        <v>325</v>
      </c>
      <c r="U35" s="67">
        <v>7.7943353024661988E-2</v>
      </c>
      <c r="V35" s="67">
        <v>9.9114749806965455E-2</v>
      </c>
      <c r="W35" s="67">
        <v>0.11099080304814847</v>
      </c>
      <c r="X35" s="67">
        <v>0.116895143922104</v>
      </c>
      <c r="Y35" s="67">
        <v>0.11980204283899169</v>
      </c>
    </row>
    <row r="36" spans="1:25">
      <c r="A36" s="86">
        <v>2047</v>
      </c>
      <c r="B36" s="3">
        <v>1.2709999999999999</v>
      </c>
      <c r="C36" s="3">
        <v>1.2044000000000001</v>
      </c>
      <c r="D36" s="3">
        <v>1.3375999999999992</v>
      </c>
      <c r="F36" s="13" t="s">
        <v>326</v>
      </c>
      <c r="G36" s="67">
        <v>0.15421181803544717</v>
      </c>
      <c r="H36" s="67">
        <v>0.19741177868528512</v>
      </c>
      <c r="I36" s="67">
        <v>0.22158662424515416</v>
      </c>
      <c r="J36" s="67">
        <v>0.23358887723446634</v>
      </c>
      <c r="K36" s="67">
        <v>0.23949517785219257</v>
      </c>
      <c r="L36" s="67"/>
      <c r="M36" s="13" t="s">
        <v>326</v>
      </c>
      <c r="N36" s="67">
        <v>7.6271282035774809E-2</v>
      </c>
      <c r="O36" s="67">
        <v>9.8297793370776959E-2</v>
      </c>
      <c r="P36" s="67">
        <v>0.11059600852623963</v>
      </c>
      <c r="Q36" s="67">
        <v>0.11669379161114117</v>
      </c>
      <c r="R36" s="67">
        <v>0.119693150667182</v>
      </c>
      <c r="S36" s="67"/>
      <c r="T36" s="13" t="s">
        <v>326</v>
      </c>
      <c r="U36" s="67">
        <v>0.23383005907398594</v>
      </c>
      <c r="V36" s="67">
        <v>0.29734424942089632</v>
      </c>
      <c r="W36" s="67">
        <v>0.33297240914444537</v>
      </c>
      <c r="X36" s="67">
        <v>0.35068543176631201</v>
      </c>
      <c r="Y36" s="67">
        <v>0.35940612851697507</v>
      </c>
    </row>
    <row r="37" spans="1:25">
      <c r="A37" s="86">
        <v>2048</v>
      </c>
      <c r="B37" s="3">
        <v>1.274</v>
      </c>
      <c r="C37" s="3">
        <v>1.2066000000000003</v>
      </c>
      <c r="D37" s="3">
        <v>1.3413999999999993</v>
      </c>
      <c r="F37" s="13" t="s">
        <v>327</v>
      </c>
      <c r="G37" s="67">
        <v>0.15421181803544717</v>
      </c>
      <c r="H37" s="67">
        <v>0.19741177868528512</v>
      </c>
      <c r="I37" s="67">
        <v>0.22158662424515416</v>
      </c>
      <c r="J37" s="67">
        <v>0.23358887723446634</v>
      </c>
      <c r="K37" s="67">
        <v>0.23949517785219257</v>
      </c>
      <c r="L37" s="67"/>
      <c r="M37" s="13" t="s">
        <v>327</v>
      </c>
      <c r="N37" s="67">
        <v>0.22881384610732447</v>
      </c>
      <c r="O37" s="67">
        <v>0.29489338011233079</v>
      </c>
      <c r="P37" s="67">
        <v>0.33178802557871895</v>
      </c>
      <c r="Q37" s="67">
        <v>0.35008137483342333</v>
      </c>
      <c r="R37" s="67">
        <v>0.35907945200154595</v>
      </c>
      <c r="S37" s="67"/>
      <c r="T37" s="13" t="s">
        <v>327</v>
      </c>
      <c r="U37" s="67">
        <v>7.7943353024661988E-2</v>
      </c>
      <c r="V37" s="67">
        <v>9.9114749806965455E-2</v>
      </c>
      <c r="W37" s="67">
        <v>0.11099080304814847</v>
      </c>
      <c r="X37" s="67">
        <v>0.116895143922104</v>
      </c>
      <c r="Y37" s="67">
        <v>0.11980204283899169</v>
      </c>
    </row>
    <row r="38" spans="1:25">
      <c r="A38" s="86">
        <v>2049</v>
      </c>
      <c r="B38" s="3">
        <v>1.2770000000000001</v>
      </c>
      <c r="C38" s="3">
        <v>1.2088000000000005</v>
      </c>
      <c r="D38" s="3">
        <v>1.3451999999999993</v>
      </c>
      <c r="F38" s="13" t="s">
        <v>328</v>
      </c>
      <c r="G38" s="67">
        <v>0.15421181803544717</v>
      </c>
      <c r="H38" s="67">
        <v>0.19741177868528512</v>
      </c>
      <c r="I38" s="67">
        <v>0.22158662424515416</v>
      </c>
      <c r="J38" s="67">
        <v>0.23358887723446634</v>
      </c>
      <c r="K38" s="67">
        <v>0.23949517785219257</v>
      </c>
      <c r="L38" s="67"/>
      <c r="M38" s="13" t="s">
        <v>328</v>
      </c>
      <c r="N38" s="67">
        <v>7.6271282035774809E-2</v>
      </c>
      <c r="O38" s="67">
        <v>9.8297793370776959E-2</v>
      </c>
      <c r="P38" s="67">
        <v>0.11059600852623963</v>
      </c>
      <c r="Q38" s="67">
        <v>0.11669379161114117</v>
      </c>
      <c r="R38" s="67">
        <v>0.119693150667182</v>
      </c>
      <c r="S38" s="67"/>
      <c r="T38" s="13" t="s">
        <v>328</v>
      </c>
      <c r="U38" s="67">
        <v>0.23383005907398594</v>
      </c>
      <c r="V38" s="67">
        <v>0.29734424942089632</v>
      </c>
      <c r="W38" s="67">
        <v>0.33297240914444537</v>
      </c>
      <c r="X38" s="67">
        <v>0.35068543176631201</v>
      </c>
      <c r="Y38" s="67">
        <v>0.35940612851697507</v>
      </c>
    </row>
    <row r="39" spans="1:25">
      <c r="A39" s="86">
        <v>2050</v>
      </c>
      <c r="B39" s="3">
        <v>1.2800000000000002</v>
      </c>
      <c r="C39" s="3">
        <v>1.2110000000000007</v>
      </c>
      <c r="D39" s="3">
        <v>1.3489999999999993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 spans="1:25">
      <c r="A40" s="86">
        <v>2051</v>
      </c>
      <c r="B40" s="3">
        <v>1.2830000000000004</v>
      </c>
      <c r="C40" s="3">
        <v>1.2132000000000001</v>
      </c>
      <c r="D40" s="3">
        <v>1.3527999999999993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 spans="1:25">
      <c r="A41" s="86">
        <v>2052</v>
      </c>
      <c r="B41" s="3">
        <v>1.2859999999999996</v>
      </c>
      <c r="C41" s="3">
        <v>1.2154000000000003</v>
      </c>
      <c r="D41" s="3">
        <v>1.3565999999999994</v>
      </c>
      <c r="F41" s="14" t="s">
        <v>338</v>
      </c>
      <c r="G41" s="143"/>
      <c r="H41" s="143"/>
      <c r="J41" s="143"/>
      <c r="K41" s="143"/>
      <c r="L41" s="13"/>
      <c r="M41" s="14" t="s">
        <v>339</v>
      </c>
      <c r="N41" s="14"/>
      <c r="O41" s="14"/>
      <c r="P41" s="14"/>
      <c r="Q41" s="14"/>
      <c r="R41" s="13"/>
      <c r="S41" s="13"/>
      <c r="T41" s="14" t="s">
        <v>340</v>
      </c>
      <c r="U41" s="14"/>
      <c r="V41" s="14"/>
      <c r="W41" s="14"/>
      <c r="X41" s="14"/>
      <c r="Y41" s="13"/>
    </row>
    <row r="42" spans="1:25">
      <c r="A42" s="86">
        <v>2053</v>
      </c>
      <c r="B42" s="3">
        <v>1.2889999999999997</v>
      </c>
      <c r="C42" s="3">
        <v>1.2176000000000005</v>
      </c>
      <c r="D42" s="3">
        <v>1.3603999999999994</v>
      </c>
      <c r="F42" s="94"/>
      <c r="G42" s="94">
        <v>2030</v>
      </c>
      <c r="H42" s="94">
        <v>2035</v>
      </c>
      <c r="I42" s="94">
        <v>2040</v>
      </c>
      <c r="J42" s="94">
        <v>2045</v>
      </c>
      <c r="K42" s="94">
        <v>2050</v>
      </c>
      <c r="L42" s="13"/>
      <c r="M42" s="94"/>
      <c r="N42" s="94">
        <v>2030</v>
      </c>
      <c r="O42" s="94">
        <v>2035</v>
      </c>
      <c r="P42" s="94">
        <v>2040</v>
      </c>
      <c r="Q42" s="94">
        <v>2045</v>
      </c>
      <c r="R42" s="94">
        <v>2050</v>
      </c>
      <c r="S42" s="13"/>
      <c r="T42" s="94"/>
      <c r="U42" s="94">
        <v>2030</v>
      </c>
      <c r="V42" s="94">
        <v>2035</v>
      </c>
      <c r="W42" s="94">
        <v>2040</v>
      </c>
      <c r="X42" s="94">
        <v>2045</v>
      </c>
      <c r="Y42" s="94">
        <v>2050</v>
      </c>
    </row>
    <row r="43" spans="1:25">
      <c r="A43" s="86">
        <v>2054</v>
      </c>
      <c r="B43" s="3">
        <v>1.2919999999999998</v>
      </c>
      <c r="C43" s="3">
        <v>1.2198000000000007</v>
      </c>
      <c r="D43" s="3">
        <v>1.3641999999999994</v>
      </c>
      <c r="F43" s="13" t="s">
        <v>293</v>
      </c>
      <c r="G43" s="67">
        <v>0.4147255422193033</v>
      </c>
      <c r="H43" s="67">
        <v>0.22548313130252015</v>
      </c>
      <c r="I43" s="67">
        <v>0.1201836745970124</v>
      </c>
      <c r="J43" s="67">
        <v>6.8281290161091301E-2</v>
      </c>
      <c r="K43" s="67">
        <v>4.2999997957510437E-2</v>
      </c>
      <c r="L43" s="13"/>
      <c r="M43" s="13" t="s">
        <v>293</v>
      </c>
      <c r="N43" s="67">
        <v>0.42352545615909215</v>
      </c>
      <c r="O43" s="67">
        <v>0.22984625247568352</v>
      </c>
      <c r="P43" s="67">
        <v>0.12231779797829025</v>
      </c>
      <c r="Q43" s="67">
        <v>6.9380147909418877E-2</v>
      </c>
      <c r="R43" s="67">
        <v>4.3601405626218059E-2</v>
      </c>
      <c r="S43" s="13"/>
      <c r="T43" s="13" t="s">
        <v>293</v>
      </c>
      <c r="U43" s="67">
        <v>0.4058594623911902</v>
      </c>
      <c r="V43" s="67">
        <v>0.22108626593386516</v>
      </c>
      <c r="W43" s="67">
        <v>0.11803295027113865</v>
      </c>
      <c r="X43" s="67">
        <v>6.7173827701106137E-2</v>
      </c>
      <c r="Y43" s="67">
        <v>4.2393925363809003E-2</v>
      </c>
    </row>
    <row r="44" spans="1:25">
      <c r="A44" s="86">
        <v>2055</v>
      </c>
      <c r="B44" s="3">
        <v>1.2949999999999999</v>
      </c>
      <c r="C44" s="3">
        <v>1.222</v>
      </c>
      <c r="D44" s="3">
        <v>1.3679999999999994</v>
      </c>
      <c r="F44" s="13" t="s">
        <v>325</v>
      </c>
      <c r="G44" s="67">
        <v>0.14631861444517416</v>
      </c>
      <c r="H44" s="67">
        <v>0.19362921717436996</v>
      </c>
      <c r="I44" s="67">
        <v>0.21995408135074687</v>
      </c>
      <c r="J44" s="67">
        <v>0.23292967745972717</v>
      </c>
      <c r="K44" s="67">
        <v>0.23925000051062237</v>
      </c>
      <c r="L44" s="67"/>
      <c r="M44" s="13" t="s">
        <v>325</v>
      </c>
      <c r="N44" s="67">
        <v>0.21617795394034048</v>
      </c>
      <c r="O44" s="67">
        <v>0.28880765532161867</v>
      </c>
      <c r="P44" s="67">
        <v>0.32913082575814112</v>
      </c>
      <c r="Q44" s="67">
        <v>0.34898244453396798</v>
      </c>
      <c r="R44" s="67">
        <v>0.35864947289016824</v>
      </c>
      <c r="S44" s="67"/>
      <c r="T44" s="13" t="s">
        <v>325</v>
      </c>
      <c r="U44" s="67">
        <v>7.4267567201101212E-2</v>
      </c>
      <c r="V44" s="67">
        <v>9.7364216758266869E-2</v>
      </c>
      <c r="W44" s="67">
        <v>0.11024588121610768</v>
      </c>
      <c r="X44" s="67">
        <v>0.11660327153736172</v>
      </c>
      <c r="Y44" s="67">
        <v>0.1197007593295239</v>
      </c>
    </row>
    <row r="45" spans="1:25">
      <c r="A45" s="86">
        <v>2056</v>
      </c>
      <c r="B45" s="3">
        <v>1.298</v>
      </c>
      <c r="C45" s="3">
        <v>1.2242000000000002</v>
      </c>
      <c r="D45" s="3">
        <v>1.3717999999999995</v>
      </c>
      <c r="F45" s="13" t="s">
        <v>326</v>
      </c>
      <c r="G45" s="67">
        <v>0.14631861444517416</v>
      </c>
      <c r="H45" s="67">
        <v>0.19362921717436996</v>
      </c>
      <c r="I45" s="67">
        <v>0.21995408135074687</v>
      </c>
      <c r="J45" s="67">
        <v>0.23292967745972717</v>
      </c>
      <c r="K45" s="67">
        <v>0.23925000051062237</v>
      </c>
      <c r="L45" s="67"/>
      <c r="M45" s="13" t="s">
        <v>326</v>
      </c>
      <c r="N45" s="67">
        <v>7.2059317980113502E-2</v>
      </c>
      <c r="O45" s="67">
        <v>9.6269218440539539E-2</v>
      </c>
      <c r="P45" s="67">
        <v>0.10971027525271373</v>
      </c>
      <c r="Q45" s="67">
        <v>0.11632748151132266</v>
      </c>
      <c r="R45" s="67">
        <v>0.11954982429672274</v>
      </c>
      <c r="S45" s="67"/>
      <c r="T45" s="13" t="s">
        <v>326</v>
      </c>
      <c r="U45" s="67">
        <v>0.22280270160330365</v>
      </c>
      <c r="V45" s="67">
        <v>0.29209265027480064</v>
      </c>
      <c r="W45" s="67">
        <v>0.33073764364832298</v>
      </c>
      <c r="X45" s="67">
        <v>0.34980981461208516</v>
      </c>
      <c r="Y45" s="67">
        <v>0.35910227798857164</v>
      </c>
    </row>
    <row r="46" spans="1:25">
      <c r="A46" s="86">
        <v>2057</v>
      </c>
      <c r="B46" s="3">
        <v>1.3010000000000002</v>
      </c>
      <c r="C46" s="3">
        <v>1.2264000000000004</v>
      </c>
      <c r="D46" s="3">
        <v>1.3755999999999995</v>
      </c>
      <c r="F46" s="13" t="s">
        <v>327</v>
      </c>
      <c r="G46" s="67">
        <v>0.14631861444517416</v>
      </c>
      <c r="H46" s="67">
        <v>0.19362921717436996</v>
      </c>
      <c r="I46" s="67">
        <v>0.21995408135074687</v>
      </c>
      <c r="J46" s="67">
        <v>0.23292967745972717</v>
      </c>
      <c r="K46" s="67">
        <v>0.23925000051062237</v>
      </c>
      <c r="L46" s="67"/>
      <c r="M46" s="13" t="s">
        <v>327</v>
      </c>
      <c r="N46" s="67">
        <v>0.21617795394034048</v>
      </c>
      <c r="O46" s="67">
        <v>0.28880765532161867</v>
      </c>
      <c r="P46" s="67">
        <v>0.32913082575814112</v>
      </c>
      <c r="Q46" s="67">
        <v>0.34898244453396798</v>
      </c>
      <c r="R46" s="67">
        <v>0.35864947289016824</v>
      </c>
      <c r="S46" s="67"/>
      <c r="T46" s="13" t="s">
        <v>327</v>
      </c>
      <c r="U46" s="67">
        <v>7.4267567201101212E-2</v>
      </c>
      <c r="V46" s="67">
        <v>9.7364216758266869E-2</v>
      </c>
      <c r="W46" s="67">
        <v>0.11024588121610768</v>
      </c>
      <c r="X46" s="67">
        <v>0.11660327153736172</v>
      </c>
      <c r="Y46" s="67">
        <v>0.1197007593295239</v>
      </c>
    </row>
    <row r="47" spans="1:25">
      <c r="A47" s="86">
        <v>2058</v>
      </c>
      <c r="B47" s="3">
        <v>1.3040000000000003</v>
      </c>
      <c r="C47" s="3">
        <v>1.2286000000000006</v>
      </c>
      <c r="D47" s="3">
        <v>1.3793999999999995</v>
      </c>
      <c r="F47" s="13" t="s">
        <v>328</v>
      </c>
      <c r="G47" s="67">
        <v>0.14631861444517416</v>
      </c>
      <c r="H47" s="67">
        <v>0.19362921717436996</v>
      </c>
      <c r="I47" s="67">
        <v>0.21995408135074687</v>
      </c>
      <c r="J47" s="67">
        <v>0.23292967745972717</v>
      </c>
      <c r="K47" s="67">
        <v>0.23925000051062237</v>
      </c>
      <c r="L47" s="67"/>
      <c r="M47" s="13" t="s">
        <v>328</v>
      </c>
      <c r="N47" s="67">
        <v>7.2059317980113502E-2</v>
      </c>
      <c r="O47" s="67">
        <v>9.6269218440539539E-2</v>
      </c>
      <c r="P47" s="67">
        <v>0.10971027525271373</v>
      </c>
      <c r="Q47" s="67">
        <v>0.11632748151132266</v>
      </c>
      <c r="R47" s="67">
        <v>0.11954982429672274</v>
      </c>
      <c r="S47" s="67"/>
      <c r="T47" s="13" t="s">
        <v>328</v>
      </c>
      <c r="U47" s="67">
        <v>0.22280270160330365</v>
      </c>
      <c r="V47" s="67">
        <v>0.29209265027480064</v>
      </c>
      <c r="W47" s="67">
        <v>0.33073764364832298</v>
      </c>
      <c r="X47" s="67">
        <v>0.34980981461208516</v>
      </c>
      <c r="Y47" s="67">
        <v>0.35910227798857164</v>
      </c>
    </row>
    <row r="48" spans="1:25">
      <c r="A48" s="86">
        <v>2059</v>
      </c>
      <c r="B48" s="3">
        <v>1.3070000000000004</v>
      </c>
      <c r="C48" s="3">
        <v>1.2308000000000008</v>
      </c>
      <c r="D48" s="3">
        <v>1.3831999999999995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 spans="1:25">
      <c r="A49" s="86">
        <v>2060</v>
      </c>
      <c r="B49" s="3">
        <v>1.3099999999999996</v>
      </c>
      <c r="C49" s="3">
        <v>1.2330000000000001</v>
      </c>
      <c r="D49" s="3">
        <v>1.3869999999999996</v>
      </c>
      <c r="F49" s="14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 spans="1:25">
      <c r="A50" s="86">
        <v>2061</v>
      </c>
      <c r="B50" s="3">
        <v>1.3129999999999997</v>
      </c>
      <c r="C50" s="3">
        <v>1.2352000000000003</v>
      </c>
      <c r="D50" s="3">
        <v>1.3907999999999996</v>
      </c>
      <c r="F50" s="14" t="s">
        <v>341</v>
      </c>
      <c r="G50" s="13"/>
      <c r="H50" s="13"/>
      <c r="I50" s="13"/>
      <c r="J50" s="13"/>
      <c r="K50" s="13"/>
      <c r="L50" s="13"/>
      <c r="M50" s="14" t="s">
        <v>342</v>
      </c>
      <c r="N50" s="14"/>
      <c r="O50" s="14"/>
      <c r="P50" s="14"/>
      <c r="Q50" s="14"/>
      <c r="R50" s="13"/>
      <c r="S50" s="13"/>
      <c r="T50" s="14" t="s">
        <v>343</v>
      </c>
      <c r="U50" s="14"/>
      <c r="V50" s="14"/>
      <c r="W50" s="14"/>
      <c r="X50" s="14"/>
      <c r="Y50" s="13"/>
    </row>
    <row r="51" spans="1:25">
      <c r="A51" s="86">
        <v>2062</v>
      </c>
      <c r="B51" s="3">
        <v>1.3159999999999998</v>
      </c>
      <c r="C51" s="3">
        <v>1.2374000000000005</v>
      </c>
      <c r="D51" s="3">
        <v>1.3945999999999996</v>
      </c>
      <c r="F51" s="94"/>
      <c r="G51" s="94">
        <v>2030</v>
      </c>
      <c r="H51" s="94">
        <v>2035</v>
      </c>
      <c r="I51" s="94">
        <v>2040</v>
      </c>
      <c r="J51" s="94">
        <v>2045</v>
      </c>
      <c r="K51" s="94">
        <v>2050</v>
      </c>
      <c r="L51" s="13"/>
      <c r="M51" s="94"/>
      <c r="N51" s="94">
        <v>2030</v>
      </c>
      <c r="O51" s="94">
        <v>2035</v>
      </c>
      <c r="P51" s="94">
        <v>2040</v>
      </c>
      <c r="Q51" s="94">
        <v>2045</v>
      </c>
      <c r="R51" s="94">
        <v>2050</v>
      </c>
      <c r="S51" s="13"/>
      <c r="T51" s="94"/>
      <c r="U51" s="94">
        <v>2030</v>
      </c>
      <c r="V51" s="94">
        <v>2035</v>
      </c>
      <c r="W51" s="94">
        <v>2040</v>
      </c>
      <c r="X51" s="94">
        <v>2045</v>
      </c>
      <c r="Y51" s="94">
        <v>2050</v>
      </c>
    </row>
    <row r="52" spans="1:25">
      <c r="A52" s="86">
        <v>2063</v>
      </c>
      <c r="B52" s="3">
        <v>1.319</v>
      </c>
      <c r="C52" s="3">
        <v>1.2396000000000007</v>
      </c>
      <c r="D52" s="3">
        <v>1.3983999999999996</v>
      </c>
      <c r="F52" s="13" t="s">
        <v>293</v>
      </c>
      <c r="G52" s="67">
        <v>0.43926166857778448</v>
      </c>
      <c r="H52" s="67">
        <v>0.23743806497759051</v>
      </c>
      <c r="I52" s="67">
        <v>0.12598965477621565</v>
      </c>
      <c r="J52" s="67">
        <v>7.127929421137498E-2</v>
      </c>
      <c r="K52" s="67">
        <v>4.4653685541644332E-2</v>
      </c>
      <c r="L52" s="13"/>
      <c r="M52" s="13" t="s">
        <v>293</v>
      </c>
      <c r="N52" s="67">
        <v>0.44573447845253922</v>
      </c>
      <c r="O52" s="67">
        <v>0.24064511214599288</v>
      </c>
      <c r="P52" s="67">
        <v>0.12755401395535329</v>
      </c>
      <c r="Q52" s="67">
        <v>7.208014397932351E-2</v>
      </c>
      <c r="R52" s="67">
        <v>4.5087427902513064E-2</v>
      </c>
      <c r="S52" s="13"/>
      <c r="T52" s="13" t="s">
        <v>293</v>
      </c>
      <c r="U52" s="67">
        <v>0.43279229434033428</v>
      </c>
      <c r="V52" s="67">
        <v>0.23423200492347107</v>
      </c>
      <c r="W52" s="67">
        <v>0.12442546814659948</v>
      </c>
      <c r="X52" s="67">
        <v>7.0478565636458157E-2</v>
      </c>
      <c r="Y52" s="67">
        <v>4.4219909499481243E-2</v>
      </c>
    </row>
    <row r="53" spans="1:25">
      <c r="A53" s="86">
        <v>2064</v>
      </c>
      <c r="B53" s="3">
        <v>1.3220000000000001</v>
      </c>
      <c r="C53" s="3">
        <v>1.2418</v>
      </c>
      <c r="D53" s="3">
        <v>1.4021999999999997</v>
      </c>
      <c r="F53" s="13" t="s">
        <v>325</v>
      </c>
      <c r="G53" s="67">
        <v>0.14018458285555388</v>
      </c>
      <c r="H53" s="67">
        <v>0.19064048375560236</v>
      </c>
      <c r="I53" s="67">
        <v>0.21850258630594607</v>
      </c>
      <c r="J53" s="67">
        <v>0.23218017644715624</v>
      </c>
      <c r="K53" s="67">
        <v>0.23883657861458893</v>
      </c>
      <c r="L53" s="67"/>
      <c r="M53" s="13" t="s">
        <v>325</v>
      </c>
      <c r="N53" s="67">
        <v>0.20784957058029777</v>
      </c>
      <c r="O53" s="67">
        <v>0.28475808294525268</v>
      </c>
      <c r="P53" s="67">
        <v>0.32716724476674253</v>
      </c>
      <c r="Q53" s="67">
        <v>0.34796994600775366</v>
      </c>
      <c r="R53" s="67">
        <v>0.35809221453655765</v>
      </c>
      <c r="S53" s="67"/>
      <c r="T53" s="13" t="s">
        <v>325</v>
      </c>
      <c r="U53" s="67">
        <v>7.0900963207458201E-2</v>
      </c>
      <c r="V53" s="67">
        <v>9.572099938456613E-2</v>
      </c>
      <c r="W53" s="67">
        <v>0.10944681648167506</v>
      </c>
      <c r="X53" s="67">
        <v>0.11619017929544272</v>
      </c>
      <c r="Y53" s="67">
        <v>0.11947251131256487</v>
      </c>
    </row>
    <row r="54" spans="1:25">
      <c r="A54" s="86">
        <v>2065</v>
      </c>
      <c r="B54" s="3">
        <v>1.3250000000000002</v>
      </c>
      <c r="C54" s="3">
        <v>1.2440000000000002</v>
      </c>
      <c r="D54" s="3">
        <v>1.4059999999999988</v>
      </c>
      <c r="F54" s="13" t="s">
        <v>326</v>
      </c>
      <c r="G54" s="67">
        <v>0.14018458285555388</v>
      </c>
      <c r="H54" s="67">
        <v>0.19064048375560236</v>
      </c>
      <c r="I54" s="67">
        <v>0.21850258630594607</v>
      </c>
      <c r="J54" s="67">
        <v>0.23218017644715624</v>
      </c>
      <c r="K54" s="67">
        <v>0.23883657861458893</v>
      </c>
      <c r="L54" s="67"/>
      <c r="M54" s="13" t="s">
        <v>326</v>
      </c>
      <c r="N54" s="67">
        <v>6.9283190193432598E-2</v>
      </c>
      <c r="O54" s="67">
        <v>9.4919360981750855E-2</v>
      </c>
      <c r="P54" s="67">
        <v>0.10905574825558083</v>
      </c>
      <c r="Q54" s="67">
        <v>0.11598998200258456</v>
      </c>
      <c r="R54" s="67">
        <v>0.11936407151218584</v>
      </c>
      <c r="S54" s="67"/>
      <c r="T54" s="13" t="s">
        <v>326</v>
      </c>
      <c r="U54" s="67">
        <v>0.2127028896223746</v>
      </c>
      <c r="V54" s="67">
        <v>0.28716299815369839</v>
      </c>
      <c r="W54" s="67">
        <v>0.32834044944502522</v>
      </c>
      <c r="X54" s="67">
        <v>0.34857053788632819</v>
      </c>
      <c r="Y54" s="67">
        <v>0.35841753393769454</v>
      </c>
    </row>
    <row r="55" spans="1:25">
      <c r="A55" s="86">
        <v>2066</v>
      </c>
      <c r="B55" s="3">
        <v>1.3280000000000003</v>
      </c>
      <c r="C55" s="3">
        <v>1.2462000000000004</v>
      </c>
      <c r="D55" s="3">
        <v>1.4097999999999988</v>
      </c>
      <c r="F55" s="13" t="s">
        <v>327</v>
      </c>
      <c r="G55" s="67">
        <v>0.14018458285555388</v>
      </c>
      <c r="H55" s="67">
        <v>0.19064048375560236</v>
      </c>
      <c r="I55" s="67">
        <v>0.21850258630594607</v>
      </c>
      <c r="J55" s="67">
        <v>0.23218017644715624</v>
      </c>
      <c r="K55" s="67">
        <v>0.23883657861458893</v>
      </c>
      <c r="L55" s="67"/>
      <c r="M55" s="13" t="s">
        <v>327</v>
      </c>
      <c r="N55" s="67">
        <v>0.20784957058029777</v>
      </c>
      <c r="O55" s="67">
        <v>0.28475808294525268</v>
      </c>
      <c r="P55" s="67">
        <v>0.32716724476674253</v>
      </c>
      <c r="Q55" s="67">
        <v>0.34796994600775366</v>
      </c>
      <c r="R55" s="67">
        <v>0.35809221453655765</v>
      </c>
      <c r="S55" s="67"/>
      <c r="T55" s="13" t="s">
        <v>327</v>
      </c>
      <c r="U55" s="67">
        <v>7.0900963207458201E-2</v>
      </c>
      <c r="V55" s="67">
        <v>9.572099938456613E-2</v>
      </c>
      <c r="W55" s="67">
        <v>0.10944681648167506</v>
      </c>
      <c r="X55" s="67">
        <v>0.11619017929544272</v>
      </c>
      <c r="Y55" s="67">
        <v>0.11947251131256487</v>
      </c>
    </row>
    <row r="56" spans="1:25">
      <c r="A56" s="86">
        <v>2067</v>
      </c>
      <c r="B56" s="3">
        <v>1.3310000000000004</v>
      </c>
      <c r="C56" s="3">
        <v>1.2484000000000006</v>
      </c>
      <c r="D56" s="3">
        <v>1.4135999999999989</v>
      </c>
      <c r="F56" s="13" t="s">
        <v>328</v>
      </c>
      <c r="G56" s="67">
        <v>0.14018458285555388</v>
      </c>
      <c r="H56" s="67">
        <v>0.19064048375560236</v>
      </c>
      <c r="I56" s="67">
        <v>0.21850258630594607</v>
      </c>
      <c r="J56" s="67">
        <v>0.23218017644715624</v>
      </c>
      <c r="K56" s="67">
        <v>0.23883657861458893</v>
      </c>
      <c r="L56" s="67"/>
      <c r="M56" s="13" t="s">
        <v>328</v>
      </c>
      <c r="N56" s="67">
        <v>6.9283190193432598E-2</v>
      </c>
      <c r="O56" s="67">
        <v>9.4919360981750855E-2</v>
      </c>
      <c r="P56" s="67">
        <v>0.10905574825558083</v>
      </c>
      <c r="Q56" s="67">
        <v>0.11598998200258456</v>
      </c>
      <c r="R56" s="67">
        <v>0.11936407151218584</v>
      </c>
      <c r="S56" s="67"/>
      <c r="T56" s="13" t="s">
        <v>328</v>
      </c>
      <c r="U56" s="67">
        <v>0.2127028896223746</v>
      </c>
      <c r="V56" s="67">
        <v>0.28716299815369839</v>
      </c>
      <c r="W56" s="67">
        <v>0.32834044944502522</v>
      </c>
      <c r="X56" s="67">
        <v>0.34857053788632819</v>
      </c>
      <c r="Y56" s="67">
        <v>0.35841753393769454</v>
      </c>
    </row>
    <row r="57" spans="1:25">
      <c r="A57" s="86">
        <v>2068</v>
      </c>
      <c r="B57" s="3">
        <v>1.3339999999999996</v>
      </c>
      <c r="C57" s="3">
        <v>1.2505999999999999</v>
      </c>
      <c r="D57" s="3">
        <v>1.4173999999999989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 spans="1:25">
      <c r="A58" s="86">
        <v>2069</v>
      </c>
      <c r="B58" s="3">
        <v>1.3369999999999997</v>
      </c>
      <c r="C58" s="3">
        <v>1.2528000000000001</v>
      </c>
      <c r="D58" s="3">
        <v>1.4211999999999989</v>
      </c>
      <c r="F58" s="14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 spans="1:25">
      <c r="F59" s="14" t="s">
        <v>344</v>
      </c>
      <c r="G59" s="143"/>
      <c r="H59" s="143"/>
      <c r="I59" s="143"/>
      <c r="J59" s="143"/>
      <c r="K59" s="143"/>
      <c r="L59" s="13"/>
      <c r="M59" s="14" t="s">
        <v>345</v>
      </c>
      <c r="N59" s="14"/>
      <c r="O59" s="14"/>
      <c r="P59" s="14"/>
      <c r="Q59" s="14"/>
      <c r="R59" s="13"/>
      <c r="S59" s="13"/>
      <c r="T59" s="14" t="s">
        <v>346</v>
      </c>
      <c r="U59" s="14"/>
      <c r="V59" s="14"/>
      <c r="W59" s="14"/>
      <c r="X59" s="14"/>
      <c r="Y59" s="13"/>
    </row>
    <row r="60" spans="1:25">
      <c r="F60" s="94"/>
      <c r="G60" s="94">
        <v>2030</v>
      </c>
      <c r="H60" s="94">
        <v>2035</v>
      </c>
      <c r="I60" s="94">
        <v>2040</v>
      </c>
      <c r="J60" s="94">
        <v>2045</v>
      </c>
      <c r="K60" s="94">
        <v>2050</v>
      </c>
      <c r="L60" s="13"/>
      <c r="M60" s="94"/>
      <c r="N60" s="94">
        <v>2030</v>
      </c>
      <c r="O60" s="94">
        <v>2035</v>
      </c>
      <c r="P60" s="94">
        <v>2040</v>
      </c>
      <c r="Q60" s="94">
        <v>2045</v>
      </c>
      <c r="R60" s="94">
        <v>2050</v>
      </c>
      <c r="S60" s="13"/>
      <c r="T60" s="94"/>
      <c r="U60" s="94">
        <v>2030</v>
      </c>
      <c r="V60" s="94">
        <v>2035</v>
      </c>
      <c r="W60" s="94">
        <v>2040</v>
      </c>
      <c r="X60" s="94">
        <v>2045</v>
      </c>
      <c r="Y60" s="94">
        <v>2050</v>
      </c>
    </row>
    <row r="61" spans="1:25">
      <c r="F61" s="13" t="s">
        <v>293</v>
      </c>
      <c r="G61" s="67">
        <v>0.8122507200340231</v>
      </c>
      <c r="H61" s="67">
        <v>0.44303508930663693</v>
      </c>
      <c r="I61" s="67">
        <v>0.23530292695595023</v>
      </c>
      <c r="J61" s="67">
        <v>0.13384820230992903</v>
      </c>
      <c r="K61" s="67">
        <v>8.4456969673929794E-2</v>
      </c>
      <c r="L61" s="13"/>
      <c r="M61" s="13" t="s">
        <v>293</v>
      </c>
      <c r="N61" s="67">
        <v>0.83312004632330894</v>
      </c>
      <c r="O61" s="67">
        <v>0.44752533785197557</v>
      </c>
      <c r="P61" s="67">
        <v>0.23746906033406245</v>
      </c>
      <c r="Q61" s="67">
        <v>0.13495667446065712</v>
      </c>
      <c r="R61" s="67">
        <v>8.5061886410777263E-2</v>
      </c>
      <c r="S61" s="13"/>
      <c r="T61" s="13" t="s">
        <v>293</v>
      </c>
      <c r="U61" s="67">
        <v>0.81448583431757504</v>
      </c>
      <c r="V61" s="67">
        <v>0.43850325243554988</v>
      </c>
      <c r="W61" s="67">
        <v>0.23311833684007899</v>
      </c>
      <c r="X61" s="67">
        <v>0.132730461423711</v>
      </c>
      <c r="Y61" s="67">
        <v>8.3847038279075498E-2</v>
      </c>
    </row>
    <row r="62" spans="1:25">
      <c r="F62" s="13" t="s">
        <v>325</v>
      </c>
      <c r="G62" s="67">
        <v>4.4037676243227741E-2</v>
      </c>
      <c r="H62" s="67">
        <v>0.13924122767334074</v>
      </c>
      <c r="I62" s="67">
        <v>0.19117426826101247</v>
      </c>
      <c r="J62" s="67">
        <v>0.21653794942251775</v>
      </c>
      <c r="K62" s="67">
        <v>0.22888575758151755</v>
      </c>
      <c r="L62" s="67"/>
      <c r="M62" s="13" t="s">
        <v>325</v>
      </c>
      <c r="N62" s="67">
        <v>6.2579982628759162E-2</v>
      </c>
      <c r="O62" s="67">
        <v>0.20717799830550915</v>
      </c>
      <c r="P62" s="67">
        <v>0.28594910237472654</v>
      </c>
      <c r="Q62" s="67">
        <v>0.32439124707725353</v>
      </c>
      <c r="R62" s="67">
        <v>0.34310179259595858</v>
      </c>
      <c r="S62" s="67"/>
      <c r="T62" s="13" t="s">
        <v>325</v>
      </c>
      <c r="U62" s="67">
        <v>2.3189270710303116E-2</v>
      </c>
      <c r="V62" s="67">
        <v>7.0187093445556278E-2</v>
      </c>
      <c r="W62" s="67">
        <v>9.5860207894990127E-2</v>
      </c>
      <c r="X62" s="67">
        <v>0.10840869232203609</v>
      </c>
      <c r="Y62" s="67">
        <v>0.11451912021511557</v>
      </c>
    </row>
    <row r="63" spans="1:25">
      <c r="F63" s="13" t="s">
        <v>326</v>
      </c>
      <c r="G63" s="67">
        <v>4.4037676243227741E-2</v>
      </c>
      <c r="H63" s="67">
        <v>0.13924122767334074</v>
      </c>
      <c r="I63" s="67">
        <v>0.19117426826101247</v>
      </c>
      <c r="J63" s="67">
        <v>0.21653794942251775</v>
      </c>
      <c r="K63" s="67">
        <v>0.22888575758151755</v>
      </c>
      <c r="L63" s="67"/>
      <c r="M63" s="13" t="s">
        <v>326</v>
      </c>
      <c r="N63" s="67">
        <v>2.085999420958639E-2</v>
      </c>
      <c r="O63" s="67">
        <v>6.905933276850304E-2</v>
      </c>
      <c r="P63" s="67">
        <v>9.5316367458242166E-2</v>
      </c>
      <c r="Q63" s="67">
        <v>0.10813041569241785</v>
      </c>
      <c r="R63" s="67">
        <v>0.11436726419865283</v>
      </c>
      <c r="S63" s="67"/>
      <c r="T63" s="13" t="s">
        <v>326</v>
      </c>
      <c r="U63" s="67">
        <v>6.9567812130909359E-2</v>
      </c>
      <c r="V63" s="67">
        <v>0.21056128033666882</v>
      </c>
      <c r="W63" s="67">
        <v>0.28758062368497039</v>
      </c>
      <c r="X63" s="67">
        <v>0.32522607696610834</v>
      </c>
      <c r="Y63" s="67">
        <v>0.34355736064534664</v>
      </c>
    </row>
    <row r="64" spans="1:25">
      <c r="F64" s="13" t="s">
        <v>327</v>
      </c>
      <c r="G64" s="67">
        <v>4.4037676243227741E-2</v>
      </c>
      <c r="H64" s="67">
        <v>0.13924122767334074</v>
      </c>
      <c r="I64" s="67">
        <v>0.19117426826101247</v>
      </c>
      <c r="J64" s="67">
        <v>0.21653794942251775</v>
      </c>
      <c r="K64" s="67">
        <v>0.22888575758151755</v>
      </c>
      <c r="L64" s="67"/>
      <c r="M64" s="13" t="s">
        <v>327</v>
      </c>
      <c r="N64" s="67">
        <v>6.2579982628759162E-2</v>
      </c>
      <c r="O64" s="67">
        <v>0.20717799830550915</v>
      </c>
      <c r="P64" s="67">
        <v>0.28594910237472654</v>
      </c>
      <c r="Q64" s="67">
        <v>0.32439124707725353</v>
      </c>
      <c r="R64" s="67">
        <v>0.34310179259595858</v>
      </c>
      <c r="S64" s="67"/>
      <c r="T64" s="13" t="s">
        <v>327</v>
      </c>
      <c r="U64" s="67">
        <v>2.3189270710303116E-2</v>
      </c>
      <c r="V64" s="67">
        <v>7.0187093445556278E-2</v>
      </c>
      <c r="W64" s="67">
        <v>9.5860207894990127E-2</v>
      </c>
      <c r="X64" s="67">
        <v>0.10840869232203609</v>
      </c>
      <c r="Y64" s="67">
        <v>0.11451912021511557</v>
      </c>
    </row>
    <row r="65" spans="6:25">
      <c r="F65" s="13" t="s">
        <v>328</v>
      </c>
      <c r="G65" s="67">
        <v>4.4037676243227741E-2</v>
      </c>
      <c r="H65" s="67">
        <v>0.13924122767334074</v>
      </c>
      <c r="I65" s="67">
        <v>0.19117426826101247</v>
      </c>
      <c r="J65" s="67">
        <v>0.21653794942251775</v>
      </c>
      <c r="K65" s="67">
        <v>0.22888575758151755</v>
      </c>
      <c r="L65" s="67"/>
      <c r="M65" s="13" t="s">
        <v>328</v>
      </c>
      <c r="N65" s="67">
        <v>2.085999420958639E-2</v>
      </c>
      <c r="O65" s="67">
        <v>6.905933276850304E-2</v>
      </c>
      <c r="P65" s="67">
        <v>9.5316367458242166E-2</v>
      </c>
      <c r="Q65" s="67">
        <v>0.10813041569241785</v>
      </c>
      <c r="R65" s="67">
        <v>0.11436726419865283</v>
      </c>
      <c r="S65" s="67"/>
      <c r="T65" s="13" t="s">
        <v>328</v>
      </c>
      <c r="U65" s="67">
        <v>6.9567812130909359E-2</v>
      </c>
      <c r="V65" s="67">
        <v>0.21056128033666882</v>
      </c>
      <c r="W65" s="67">
        <v>0.28758062368497039</v>
      </c>
      <c r="X65" s="67">
        <v>0.32522607696610834</v>
      </c>
      <c r="Y65" s="67">
        <v>0.34355736064534664</v>
      </c>
    </row>
    <row r="66" spans="6:25"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 spans="6:25">
      <c r="F67" s="14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 spans="6:25">
      <c r="F68" s="14" t="s">
        <v>347</v>
      </c>
      <c r="G68" s="143"/>
      <c r="H68" s="143"/>
      <c r="I68" s="143"/>
      <c r="J68" s="143"/>
      <c r="K68" s="143"/>
      <c r="L68" s="13"/>
      <c r="M68" s="14" t="s">
        <v>348</v>
      </c>
      <c r="N68" s="14"/>
      <c r="O68" s="14"/>
      <c r="P68" s="14"/>
      <c r="Q68" s="14"/>
      <c r="R68" s="13"/>
      <c r="S68" s="13"/>
      <c r="T68" s="14" t="s">
        <v>349</v>
      </c>
      <c r="U68" s="14"/>
      <c r="V68" s="14"/>
      <c r="W68" s="14"/>
      <c r="X68" s="14"/>
      <c r="Y68" s="13"/>
    </row>
    <row r="69" spans="6:25">
      <c r="F69" s="94"/>
      <c r="G69" s="94">
        <v>2030</v>
      </c>
      <c r="H69" s="94">
        <v>2035</v>
      </c>
      <c r="I69" s="94">
        <v>2040</v>
      </c>
      <c r="J69" s="94">
        <v>2045</v>
      </c>
      <c r="K69" s="94">
        <v>2050</v>
      </c>
      <c r="L69" s="13"/>
      <c r="M69" s="94"/>
      <c r="N69" s="94">
        <v>2030</v>
      </c>
      <c r="O69" s="94">
        <v>2035</v>
      </c>
      <c r="P69" s="94">
        <v>2040</v>
      </c>
      <c r="Q69" s="94">
        <v>2045</v>
      </c>
      <c r="R69" s="94">
        <v>2050</v>
      </c>
      <c r="S69" s="13"/>
      <c r="T69" s="94"/>
      <c r="U69" s="94">
        <v>2030</v>
      </c>
      <c r="V69" s="94">
        <v>2035</v>
      </c>
      <c r="W69" s="94">
        <v>2040</v>
      </c>
      <c r="X69" s="94">
        <v>2045</v>
      </c>
      <c r="Y69" s="94">
        <v>2050</v>
      </c>
    </row>
    <row r="70" spans="6:25">
      <c r="F70" s="13" t="s">
        <v>293</v>
      </c>
      <c r="G70" s="67">
        <v>0.84909643749653674</v>
      </c>
      <c r="H70" s="67">
        <v>0.45517578067040487</v>
      </c>
      <c r="I70" s="67">
        <v>0.24115701982623716</v>
      </c>
      <c r="J70" s="67">
        <v>0.13686066989976056</v>
      </c>
      <c r="K70" s="67">
        <v>8.6115729777391306E-2</v>
      </c>
      <c r="L70" s="13"/>
      <c r="M70" s="13" t="s">
        <v>293</v>
      </c>
      <c r="N70" s="67">
        <v>0.85597349140372503</v>
      </c>
      <c r="O70" s="67">
        <v>0.45849211891798108</v>
      </c>
      <c r="P70" s="67">
        <v>0.24274898925822949</v>
      </c>
      <c r="Q70" s="67">
        <v>0.13766968980083744</v>
      </c>
      <c r="R70" s="67">
        <v>8.6552566880944856E-2</v>
      </c>
      <c r="S70" s="13"/>
      <c r="T70" s="13" t="s">
        <v>293</v>
      </c>
      <c r="U70" s="67">
        <v>0.84219847376082535</v>
      </c>
      <c r="V70" s="67">
        <v>0.45185327749512799</v>
      </c>
      <c r="W70" s="67">
        <v>0.23956395214476489</v>
      </c>
      <c r="X70" s="67">
        <v>0.13605126735968281</v>
      </c>
      <c r="Y70" s="67">
        <v>8.5678816984230605E-2</v>
      </c>
    </row>
    <row r="71" spans="6:25">
      <c r="F71" s="13" t="s">
        <v>325</v>
      </c>
      <c r="G71" s="67">
        <v>4.5271068751038958E-2</v>
      </c>
      <c r="H71" s="67">
        <v>0.16344726579887855</v>
      </c>
      <c r="I71" s="67">
        <v>0.22765289405212888</v>
      </c>
      <c r="J71" s="67">
        <v>0.25894179903007181</v>
      </c>
      <c r="K71" s="67">
        <v>0.27416528106678256</v>
      </c>
      <c r="L71" s="67"/>
      <c r="M71" s="13" t="s">
        <v>325</v>
      </c>
      <c r="N71" s="67">
        <v>6.4811928868323668E-2</v>
      </c>
      <c r="O71" s="67">
        <v>0.24367854648690848</v>
      </c>
      <c r="P71" s="67">
        <v>0.34076295483379676</v>
      </c>
      <c r="Q71" s="67">
        <v>0.38804863958962321</v>
      </c>
      <c r="R71" s="67">
        <v>0.41105134490357481</v>
      </c>
      <c r="S71" s="67"/>
      <c r="T71" s="13" t="s">
        <v>325</v>
      </c>
      <c r="U71" s="67">
        <v>2.3670228935876197E-2</v>
      </c>
      <c r="V71" s="67">
        <v>8.2222008375730793E-2</v>
      </c>
      <c r="W71" s="67">
        <v>0.11406540717828524</v>
      </c>
      <c r="X71" s="67">
        <v>0.12959230989604759</v>
      </c>
      <c r="Y71" s="67">
        <v>0.13714817745236541</v>
      </c>
    </row>
    <row r="72" spans="6:25">
      <c r="F72" s="13" t="s">
        <v>326</v>
      </c>
      <c r="G72" s="67">
        <v>4.5271068751038958E-2</v>
      </c>
      <c r="H72" s="67">
        <v>0.16344726579887855</v>
      </c>
      <c r="I72" s="67">
        <v>0.22765289405212888</v>
      </c>
      <c r="J72" s="67">
        <v>0.25894179903007181</v>
      </c>
      <c r="K72" s="67">
        <v>0.27416528106678256</v>
      </c>
      <c r="L72" s="67"/>
      <c r="M72" s="13" t="s">
        <v>326</v>
      </c>
      <c r="N72" s="67">
        <v>2.1603976289441221E-2</v>
      </c>
      <c r="O72" s="67">
        <v>8.1226182162302832E-2</v>
      </c>
      <c r="P72" s="67">
        <v>0.11358765161126558</v>
      </c>
      <c r="Q72" s="67">
        <v>0.12934954652987435</v>
      </c>
      <c r="R72" s="67">
        <v>0.13701711496785826</v>
      </c>
      <c r="S72" s="67"/>
      <c r="T72" s="13" t="s">
        <v>326</v>
      </c>
      <c r="U72" s="67">
        <v>7.1010686807628592E-2</v>
      </c>
      <c r="V72" s="67">
        <v>0.24666602512719238</v>
      </c>
      <c r="W72" s="67">
        <v>0.34219622153485579</v>
      </c>
      <c r="X72" s="67">
        <v>0.38877692968814276</v>
      </c>
      <c r="Y72" s="67">
        <v>0.41144453235709627</v>
      </c>
    </row>
    <row r="73" spans="6:25">
      <c r="F73" s="13" t="s">
        <v>327</v>
      </c>
      <c r="G73" s="67">
        <v>4.5271068751038958E-2</v>
      </c>
      <c r="H73" s="67">
        <v>0.16344726579887855</v>
      </c>
      <c r="I73" s="67">
        <v>0.22765289405212888</v>
      </c>
      <c r="J73" s="67">
        <v>0.25894179903007181</v>
      </c>
      <c r="K73" s="67">
        <v>0.27416528106678256</v>
      </c>
      <c r="L73" s="67"/>
      <c r="M73" s="13" t="s">
        <v>327</v>
      </c>
      <c r="N73" s="67">
        <v>6.4811928868323668E-2</v>
      </c>
      <c r="O73" s="67">
        <v>0.24367854648690848</v>
      </c>
      <c r="P73" s="67">
        <v>0.34076295483379676</v>
      </c>
      <c r="Q73" s="67">
        <v>0.38804863958962321</v>
      </c>
      <c r="R73" s="67">
        <v>0.41105134490357481</v>
      </c>
      <c r="S73" s="67"/>
      <c r="T73" s="13" t="s">
        <v>327</v>
      </c>
      <c r="U73" s="67">
        <v>2.3670228935876197E-2</v>
      </c>
      <c r="V73" s="67">
        <v>8.2222008375730793E-2</v>
      </c>
      <c r="W73" s="67">
        <v>0.11406540717828524</v>
      </c>
      <c r="X73" s="67">
        <v>0.12959230989604759</v>
      </c>
      <c r="Y73" s="67">
        <v>0.13714817745236541</v>
      </c>
    </row>
    <row r="74" spans="6:25">
      <c r="F74" s="13" t="s">
        <v>328</v>
      </c>
      <c r="G74" s="67">
        <v>4.5271068751038958E-2</v>
      </c>
      <c r="H74" s="67">
        <v>0.16344726579887855</v>
      </c>
      <c r="I74" s="67">
        <v>0.22765289405212888</v>
      </c>
      <c r="J74" s="67">
        <v>0.25894179903007181</v>
      </c>
      <c r="K74" s="67">
        <v>0.27416528106678256</v>
      </c>
      <c r="L74" s="67"/>
      <c r="M74" s="13" t="s">
        <v>328</v>
      </c>
      <c r="N74" s="67">
        <v>2.1603976289441221E-2</v>
      </c>
      <c r="O74" s="67">
        <v>8.1226182162302832E-2</v>
      </c>
      <c r="P74" s="67">
        <v>0.11358765161126558</v>
      </c>
      <c r="Q74" s="67">
        <v>0.12934954652987435</v>
      </c>
      <c r="R74" s="67">
        <v>0.13701711496785826</v>
      </c>
      <c r="S74" s="67"/>
      <c r="T74" s="13" t="s">
        <v>328</v>
      </c>
      <c r="U74" s="67">
        <v>7.1010686807628592E-2</v>
      </c>
      <c r="V74" s="67">
        <v>0.24666602512719238</v>
      </c>
      <c r="W74" s="67">
        <v>0.34219622153485579</v>
      </c>
      <c r="X74" s="67">
        <v>0.38877692968814276</v>
      </c>
      <c r="Y74" s="67">
        <v>0.41144453235709627</v>
      </c>
    </row>
    <row r="90" spans="8:11">
      <c r="H90" s="86"/>
      <c r="I90" s="3"/>
      <c r="J90" s="3"/>
      <c r="K90" s="3"/>
    </row>
    <row r="91" spans="8:11">
      <c r="H91" s="86"/>
      <c r="I91" s="3"/>
      <c r="J91" s="3"/>
      <c r="K91" s="3"/>
    </row>
    <row r="92" spans="8:11">
      <c r="H92" s="86"/>
      <c r="I92" s="3"/>
      <c r="J92" s="3"/>
      <c r="K92" s="3"/>
    </row>
    <row r="93" spans="8:11">
      <c r="H93" s="86"/>
      <c r="I93" s="3"/>
      <c r="J93" s="3"/>
      <c r="K93" s="3"/>
    </row>
    <row r="94" spans="8:11">
      <c r="H94" s="86"/>
      <c r="I94" s="3"/>
      <c r="J94" s="3"/>
      <c r="K94" s="3"/>
    </row>
    <row r="95" spans="8:11">
      <c r="H95" s="86"/>
      <c r="I95" s="3"/>
      <c r="J95" s="3"/>
      <c r="K95" s="3"/>
    </row>
    <row r="96" spans="8:11">
      <c r="H96" s="86"/>
      <c r="I96" s="3"/>
      <c r="J96" s="3"/>
      <c r="K96" s="3"/>
    </row>
    <row r="97" spans="8:11">
      <c r="H97" s="86"/>
      <c r="I97" s="3"/>
      <c r="J97" s="3"/>
      <c r="K97" s="3"/>
    </row>
    <row r="98" spans="8:11">
      <c r="H98" s="86"/>
      <c r="I98" s="3"/>
      <c r="J98" s="3"/>
      <c r="K98" s="3"/>
    </row>
    <row r="99" spans="8:11">
      <c r="H99" s="86"/>
      <c r="I99" s="3"/>
      <c r="J99" s="3"/>
      <c r="K99" s="3"/>
    </row>
    <row r="100" spans="8:11">
      <c r="H100" s="86"/>
      <c r="I100" s="3"/>
      <c r="J100" s="3"/>
      <c r="K100" s="3"/>
    </row>
    <row r="101" spans="8:11">
      <c r="H101" s="86"/>
      <c r="I101" s="3"/>
      <c r="J101" s="3"/>
      <c r="K101" s="3"/>
    </row>
    <row r="102" spans="8:11">
      <c r="H102" s="86"/>
      <c r="I102" s="3"/>
      <c r="J102" s="3"/>
      <c r="K102" s="3"/>
    </row>
    <row r="103" spans="8:11">
      <c r="H103" s="86"/>
      <c r="I103" s="3"/>
      <c r="J103" s="3"/>
      <c r="K103" s="3"/>
    </row>
    <row r="104" spans="8:11">
      <c r="H104" s="86"/>
      <c r="I104" s="3"/>
      <c r="J104" s="3"/>
      <c r="K104" s="3"/>
    </row>
    <row r="105" spans="8:11">
      <c r="H105" s="86"/>
      <c r="I105" s="3"/>
      <c r="J105" s="3"/>
      <c r="K105" s="3"/>
    </row>
    <row r="106" spans="8:11">
      <c r="H106" s="86"/>
      <c r="I106" s="3"/>
      <c r="J106" s="3"/>
      <c r="K106" s="3"/>
    </row>
    <row r="107" spans="8:11">
      <c r="H107" s="86"/>
      <c r="I107" s="3"/>
      <c r="J107" s="3"/>
      <c r="K107" s="3"/>
    </row>
    <row r="108" spans="8:11">
      <c r="H108" s="86"/>
      <c r="I108" s="3"/>
      <c r="J108" s="3"/>
      <c r="K108" s="3"/>
    </row>
    <row r="109" spans="8:11">
      <c r="H109" s="86"/>
      <c r="I109" s="3"/>
      <c r="J109" s="3"/>
      <c r="K109" s="3"/>
    </row>
    <row r="110" spans="8:11">
      <c r="H110" s="86"/>
      <c r="I110" s="3"/>
      <c r="J110" s="3"/>
      <c r="K110" s="3"/>
    </row>
    <row r="111" spans="8:11">
      <c r="H111" s="86"/>
      <c r="I111" s="3"/>
      <c r="J111" s="3"/>
      <c r="K111" s="3"/>
    </row>
    <row r="112" spans="8:11">
      <c r="H112" s="86"/>
      <c r="I112" s="3"/>
      <c r="J112" s="3"/>
      <c r="K112" s="3"/>
    </row>
    <row r="113" spans="8:11">
      <c r="H113" s="86"/>
      <c r="I113" s="3"/>
      <c r="J113" s="3"/>
      <c r="K113" s="3"/>
    </row>
    <row r="114" spans="8:11">
      <c r="H114" s="86"/>
      <c r="I114" s="3"/>
      <c r="J114" s="3"/>
      <c r="K114" s="3"/>
    </row>
    <row r="115" spans="8:11">
      <c r="H115" s="86"/>
      <c r="I115" s="3"/>
      <c r="J115" s="3"/>
      <c r="K115" s="3"/>
    </row>
    <row r="116" spans="8:11">
      <c r="H116" s="86"/>
      <c r="I116" s="3"/>
      <c r="J116" s="3"/>
      <c r="K116" s="3"/>
    </row>
    <row r="117" spans="8:11">
      <c r="H117" s="86"/>
      <c r="I117" s="3"/>
      <c r="J117" s="3"/>
      <c r="K117" s="3"/>
    </row>
    <row r="118" spans="8:11">
      <c r="H118" s="86"/>
      <c r="I118" s="3"/>
      <c r="J118" s="3"/>
      <c r="K118" s="3"/>
    </row>
    <row r="119" spans="8:11">
      <c r="H119" s="86"/>
      <c r="I119" s="3"/>
      <c r="J119" s="3"/>
      <c r="K119" s="3"/>
    </row>
    <row r="120" spans="8:11">
      <c r="H120" s="86"/>
      <c r="I120" s="3"/>
      <c r="J120" s="3"/>
      <c r="K120" s="3"/>
    </row>
    <row r="121" spans="8:11">
      <c r="H121" s="86"/>
      <c r="I121" s="3"/>
      <c r="J121" s="3"/>
      <c r="K121" s="3"/>
    </row>
    <row r="122" spans="8:11">
      <c r="H122" s="86"/>
      <c r="I122" s="3"/>
      <c r="J122" s="3"/>
      <c r="K122" s="3"/>
    </row>
    <row r="123" spans="8:11">
      <c r="H123" s="86"/>
      <c r="I123" s="3"/>
      <c r="J123" s="3"/>
      <c r="K123" s="3"/>
    </row>
    <row r="124" spans="8:11">
      <c r="H124" s="86"/>
      <c r="I124" s="3"/>
      <c r="J124" s="3"/>
      <c r="K124" s="3"/>
    </row>
    <row r="125" spans="8:11">
      <c r="H125" s="86"/>
      <c r="I125" s="3"/>
      <c r="J125" s="3"/>
      <c r="K125" s="3"/>
    </row>
    <row r="126" spans="8:11">
      <c r="H126" s="86"/>
      <c r="I126" s="3"/>
      <c r="J126" s="3"/>
      <c r="K126" s="3"/>
    </row>
    <row r="127" spans="8:11">
      <c r="H127" s="86"/>
      <c r="I127" s="3"/>
      <c r="J127" s="3"/>
      <c r="K127" s="3"/>
    </row>
    <row r="128" spans="8:11">
      <c r="H128" s="86"/>
      <c r="I128" s="3"/>
      <c r="J128" s="3"/>
      <c r="K128" s="3"/>
    </row>
    <row r="129" spans="8:11">
      <c r="H129" s="86"/>
      <c r="I129" s="3"/>
      <c r="J129" s="3"/>
      <c r="K129" s="3"/>
    </row>
    <row r="130" spans="8:11">
      <c r="H130" s="86"/>
      <c r="I130" s="3"/>
      <c r="J130" s="3"/>
      <c r="K130" s="3"/>
    </row>
    <row r="131" spans="8:11">
      <c r="H131" s="86"/>
      <c r="I131" s="3"/>
      <c r="J131" s="3"/>
      <c r="K131" s="3"/>
    </row>
    <row r="132" spans="8:11">
      <c r="H132" s="86"/>
      <c r="I132" s="3"/>
      <c r="J132" s="3"/>
      <c r="K132" s="3"/>
    </row>
    <row r="133" spans="8:11">
      <c r="H133" s="86"/>
      <c r="I133" s="3"/>
      <c r="J133" s="3"/>
      <c r="K133" s="3"/>
    </row>
    <row r="134" spans="8:11">
      <c r="H134" s="86"/>
      <c r="I134" s="3"/>
      <c r="J134" s="3"/>
      <c r="K134" s="3"/>
    </row>
    <row r="135" spans="8:11">
      <c r="H135" s="86"/>
      <c r="I135" s="3"/>
      <c r="J135" s="3"/>
      <c r="K135" s="3"/>
    </row>
    <row r="136" spans="8:11">
      <c r="H136" s="86"/>
      <c r="I136" s="3"/>
      <c r="J136" s="3"/>
      <c r="K136" s="3"/>
    </row>
    <row r="137" spans="8:11">
      <c r="H137" s="86"/>
      <c r="I137" s="3"/>
      <c r="J137" s="3"/>
      <c r="K137" s="3"/>
    </row>
    <row r="138" spans="8:11">
      <c r="H138" s="86"/>
      <c r="I138" s="3"/>
      <c r="J138" s="3"/>
      <c r="K138" s="3"/>
    </row>
  </sheetData>
  <mergeCells count="19">
    <mergeCell ref="F2:H2"/>
    <mergeCell ref="J1:M1"/>
    <mergeCell ref="J2:M2"/>
    <mergeCell ref="A1:D1"/>
    <mergeCell ref="T2:X2"/>
    <mergeCell ref="T1:X1"/>
    <mergeCell ref="P2:Q2"/>
    <mergeCell ref="O1:R1"/>
    <mergeCell ref="T14:Y14"/>
    <mergeCell ref="T23:Y23"/>
    <mergeCell ref="T32:Y32"/>
    <mergeCell ref="F32:K32"/>
    <mergeCell ref="A14:D14"/>
    <mergeCell ref="A15:D15"/>
    <mergeCell ref="M23:R23"/>
    <mergeCell ref="M32:R32"/>
    <mergeCell ref="M14:R14"/>
    <mergeCell ref="F14:K14"/>
    <mergeCell ref="F23:K23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0C9D9-2962-494E-9BFF-2191BCB37665}">
  <sheetPr>
    <tabColor rgb="FF8B008B"/>
  </sheetPr>
  <dimension ref="A1:M47"/>
  <sheetViews>
    <sheetView workbookViewId="0">
      <pane ySplit="2" topLeftCell="A15" activePane="bottomLeft" state="frozen"/>
      <selection pane="bottomLeft" activeCell="A70" sqref="A70"/>
    </sheetView>
  </sheetViews>
  <sheetFormatPr baseColWidth="10" defaultRowHeight="15"/>
  <cols>
    <col min="1" max="1" width="27.140625" customWidth="1"/>
    <col min="5" max="5" width="8.85546875" customWidth="1"/>
    <col min="6" max="6" width="12.42578125" customWidth="1"/>
    <col min="7" max="7" width="11.5703125" style="13"/>
    <col min="8" max="8" width="31.85546875" style="13" customWidth="1"/>
    <col min="9" max="9" width="11.42578125" style="13" customWidth="1"/>
    <col min="10" max="10" width="11.5703125" style="13"/>
    <col min="11" max="11" width="8.5703125" style="13" customWidth="1"/>
    <col min="12" max="13" width="11.5703125" style="13"/>
  </cols>
  <sheetData>
    <row r="1" spans="1:13">
      <c r="A1" s="170" t="s">
        <v>195</v>
      </c>
      <c r="B1" s="170"/>
      <c r="C1" s="170"/>
      <c r="D1" s="170"/>
      <c r="E1" s="170"/>
      <c r="F1" s="170"/>
      <c r="H1" s="170" t="s">
        <v>196</v>
      </c>
      <c r="I1" s="170"/>
      <c r="J1" s="170"/>
      <c r="K1" s="170"/>
      <c r="L1" s="170"/>
      <c r="M1" s="170"/>
    </row>
    <row r="2" spans="1:13">
      <c r="A2" s="17" t="s">
        <v>0</v>
      </c>
      <c r="B2" s="56" t="s">
        <v>190</v>
      </c>
      <c r="C2" s="56" t="s">
        <v>191</v>
      </c>
      <c r="D2" s="56" t="s">
        <v>192</v>
      </c>
      <c r="E2" s="10"/>
      <c r="F2" s="10"/>
      <c r="H2" s="9" t="s">
        <v>0</v>
      </c>
      <c r="I2" s="57" t="s">
        <v>193</v>
      </c>
      <c r="J2" s="57" t="s">
        <v>194</v>
      </c>
      <c r="K2" s="64"/>
      <c r="L2" s="64"/>
      <c r="M2" s="64"/>
    </row>
    <row r="3" spans="1:13">
      <c r="A3" s="1" t="s">
        <v>36</v>
      </c>
      <c r="B3" s="4" t="s">
        <v>189</v>
      </c>
      <c r="C3" s="4"/>
      <c r="D3" s="4"/>
      <c r="H3" s="1" t="s">
        <v>36</v>
      </c>
      <c r="I3" s="4"/>
      <c r="J3" s="15"/>
    </row>
    <row r="4" spans="1:13">
      <c r="A4" t="s">
        <v>187</v>
      </c>
      <c r="B4" s="4">
        <v>-1000</v>
      </c>
      <c r="C4" s="4">
        <v>-1000</v>
      </c>
      <c r="D4" s="4">
        <v>-1000</v>
      </c>
      <c r="E4" t="s">
        <v>5</v>
      </c>
      <c r="H4" t="s">
        <v>187</v>
      </c>
      <c r="I4" s="4">
        <v>-1000</v>
      </c>
      <c r="J4" s="4">
        <v>-1000</v>
      </c>
      <c r="K4" s="13" t="s">
        <v>5</v>
      </c>
    </row>
    <row r="5" spans="1:13">
      <c r="A5" s="1"/>
      <c r="B5" s="2"/>
      <c r="C5" s="2"/>
      <c r="D5" s="2"/>
      <c r="H5" s="1"/>
      <c r="I5" s="2"/>
      <c r="J5" s="2"/>
    </row>
    <row r="6" spans="1:13">
      <c r="A6" s="1" t="s">
        <v>51</v>
      </c>
      <c r="H6" s="1" t="s">
        <v>51</v>
      </c>
    </row>
    <row r="7" spans="1:13">
      <c r="A7" t="s">
        <v>2</v>
      </c>
      <c r="B7" s="4">
        <v>0</v>
      </c>
      <c r="C7" s="4">
        <v>366.14015845265567</v>
      </c>
      <c r="D7" s="4">
        <v>2039.8791791352091</v>
      </c>
      <c r="E7" t="s">
        <v>3</v>
      </c>
      <c r="H7" s="13" t="s">
        <v>2</v>
      </c>
      <c r="I7" s="15">
        <v>1316.1365870801601</v>
      </c>
      <c r="J7" s="15">
        <v>632.24186571375697</v>
      </c>
      <c r="K7" s="13" t="s">
        <v>3</v>
      </c>
    </row>
    <row r="8" spans="1:13">
      <c r="A8" t="s">
        <v>37</v>
      </c>
      <c r="B8" s="4">
        <v>249.87592524950043</v>
      </c>
      <c r="C8" s="4">
        <v>148.90449575026983</v>
      </c>
      <c r="D8" s="4">
        <v>0</v>
      </c>
      <c r="E8" t="s">
        <v>1</v>
      </c>
      <c r="H8" s="13" t="s">
        <v>59</v>
      </c>
      <c r="I8" s="15">
        <v>1500.5742735952201</v>
      </c>
      <c r="J8" s="15">
        <v>0</v>
      </c>
      <c r="K8" s="13" t="s">
        <v>3</v>
      </c>
    </row>
    <row r="9" spans="1:13">
      <c r="A9" t="s">
        <v>4</v>
      </c>
      <c r="B9" s="4">
        <v>30.345456807012773</v>
      </c>
      <c r="C9" s="4">
        <v>30.345456807012773</v>
      </c>
      <c r="D9" s="4">
        <v>30.345456807012773</v>
      </c>
      <c r="E9" t="s">
        <v>5</v>
      </c>
      <c r="H9" s="13" t="s">
        <v>63</v>
      </c>
      <c r="I9" s="15">
        <v>0</v>
      </c>
      <c r="J9" s="15">
        <v>1500.5742735952201</v>
      </c>
      <c r="K9" s="13" t="s">
        <v>3</v>
      </c>
    </row>
    <row r="10" spans="1:13">
      <c r="A10" t="s">
        <v>203</v>
      </c>
      <c r="B10" s="4">
        <v>4734.5592541719334</v>
      </c>
      <c r="C10" s="4">
        <v>4734.5592541719334</v>
      </c>
      <c r="D10" s="4">
        <v>4734.5592541719334</v>
      </c>
      <c r="E10" t="s">
        <v>5</v>
      </c>
      <c r="G10" s="14"/>
      <c r="H10" s="13" t="s">
        <v>58</v>
      </c>
      <c r="I10" s="15">
        <v>7.5028720994396654</v>
      </c>
      <c r="J10" s="15">
        <v>7.5028720994396654</v>
      </c>
      <c r="K10" s="13" t="s">
        <v>5</v>
      </c>
    </row>
    <row r="11" spans="1:13">
      <c r="A11" t="s">
        <v>38</v>
      </c>
      <c r="B11" s="4">
        <v>1000.38294659196</v>
      </c>
      <c r="C11" s="4">
        <v>1000.38294659196</v>
      </c>
      <c r="D11" s="4">
        <v>1000.38294659196</v>
      </c>
      <c r="E11" t="s">
        <v>40</v>
      </c>
      <c r="G11" s="14"/>
      <c r="H11" s="13" t="s">
        <v>38</v>
      </c>
      <c r="I11" s="15">
        <v>1000.38294659196</v>
      </c>
      <c r="J11" s="15">
        <v>1000.38294659196</v>
      </c>
      <c r="K11" t="s">
        <v>40</v>
      </c>
    </row>
    <row r="12" spans="1:13">
      <c r="A12" t="s">
        <v>39</v>
      </c>
      <c r="B12" s="4">
        <v>1442.3306196002693</v>
      </c>
      <c r="C12" s="4">
        <v>1294.6377873449958</v>
      </c>
      <c r="D12" s="4">
        <v>1000</v>
      </c>
      <c r="E12" t="s">
        <v>40</v>
      </c>
      <c r="G12" s="14"/>
      <c r="H12" s="13" t="s">
        <v>39</v>
      </c>
      <c r="I12" s="15">
        <v>1000</v>
      </c>
      <c r="J12" s="15">
        <v>1000</v>
      </c>
      <c r="K12" t="s">
        <v>40</v>
      </c>
    </row>
    <row r="13" spans="1:13">
      <c r="A13" t="s">
        <v>50</v>
      </c>
      <c r="B13" s="4">
        <v>2.0063639384222766E-6</v>
      </c>
      <c r="C13" s="4">
        <v>1.1956198270961351E-6</v>
      </c>
      <c r="D13" s="4">
        <v>0</v>
      </c>
      <c r="E13" t="s">
        <v>6</v>
      </c>
      <c r="H13" s="13" t="s">
        <v>52</v>
      </c>
      <c r="I13" s="15">
        <v>0.50019147329597768</v>
      </c>
      <c r="J13" s="15">
        <v>0.50019147329597768</v>
      </c>
      <c r="K13" s="13" t="s">
        <v>54</v>
      </c>
    </row>
    <row r="14" spans="1:13">
      <c r="A14" t="s">
        <v>7</v>
      </c>
      <c r="B14" s="4">
        <v>0.79305958320845227</v>
      </c>
      <c r="C14" s="4">
        <v>0.79305958320845227</v>
      </c>
      <c r="D14" s="4">
        <v>0.79305958320845227</v>
      </c>
      <c r="E14" t="s">
        <v>5</v>
      </c>
      <c r="H14" s="13" t="s">
        <v>53</v>
      </c>
      <c r="I14" s="15">
        <v>2.5009573664798883E-2</v>
      </c>
      <c r="J14" s="15">
        <v>2.5009573664798883E-2</v>
      </c>
      <c r="K14" s="13" t="s">
        <v>55</v>
      </c>
    </row>
    <row r="15" spans="1:13">
      <c r="A15" s="13" t="s">
        <v>52</v>
      </c>
      <c r="B15" s="15">
        <v>0.40015317863678218</v>
      </c>
      <c r="C15" s="15">
        <v>0.40015317863678218</v>
      </c>
      <c r="D15" s="15">
        <v>0.40015317863678218</v>
      </c>
      <c r="E15" s="13" t="s">
        <v>54</v>
      </c>
      <c r="F15" s="13"/>
      <c r="I15" s="15"/>
      <c r="J15" s="15"/>
      <c r="K15" s="11"/>
    </row>
    <row r="16" spans="1:13">
      <c r="A16" s="13" t="s">
        <v>53</v>
      </c>
      <c r="B16" s="15">
        <v>2.000765893183911E-2</v>
      </c>
      <c r="C16" s="15">
        <v>2.000765893183911E-2</v>
      </c>
      <c r="D16" s="15">
        <v>2.000765893183911E-2</v>
      </c>
      <c r="E16" s="13" t="s">
        <v>55</v>
      </c>
      <c r="F16" s="13"/>
    </row>
    <row r="18" spans="1:10">
      <c r="A18" s="1" t="s">
        <v>8</v>
      </c>
      <c r="B18" s="4"/>
      <c r="C18" s="4"/>
      <c r="D18" s="4"/>
      <c r="H18" s="156" t="s">
        <v>67</v>
      </c>
      <c r="I18" s="156"/>
      <c r="J18" s="156"/>
    </row>
    <row r="19" spans="1:10">
      <c r="A19" t="s">
        <v>9</v>
      </c>
      <c r="B19" s="4">
        <v>30.315445318615016</v>
      </c>
      <c r="C19" s="4">
        <v>30.315445318615016</v>
      </c>
      <c r="D19" s="4">
        <v>30.315445318615016</v>
      </c>
      <c r="E19" t="s">
        <v>5</v>
      </c>
      <c r="H19" s="13" t="s">
        <v>64</v>
      </c>
      <c r="I19" s="4">
        <v>0.47749999999999998</v>
      </c>
      <c r="J19" s="13" t="s">
        <v>5</v>
      </c>
    </row>
    <row r="20" spans="1:10">
      <c r="B20" s="4"/>
      <c r="C20" s="4"/>
      <c r="D20" s="4"/>
      <c r="H20" s="13" t="s">
        <v>65</v>
      </c>
      <c r="I20" s="4">
        <v>0.47749999999999998</v>
      </c>
      <c r="J20" s="13" t="s">
        <v>5</v>
      </c>
    </row>
    <row r="21" spans="1:10">
      <c r="A21" s="1" t="s">
        <v>34</v>
      </c>
      <c r="B21" s="4"/>
      <c r="C21" s="4"/>
      <c r="D21" s="4"/>
      <c r="H21" s="13" t="s">
        <v>66</v>
      </c>
      <c r="I21" s="15">
        <v>4.4999999999999998E-2</v>
      </c>
      <c r="J21" s="13" t="s">
        <v>5</v>
      </c>
    </row>
    <row r="22" spans="1:10">
      <c r="A22" t="s">
        <v>35</v>
      </c>
      <c r="B22" s="4">
        <v>0.40015317863678218</v>
      </c>
      <c r="C22" s="4">
        <v>0.40015317863678218</v>
      </c>
      <c r="D22" s="4">
        <v>0.40015317863678218</v>
      </c>
      <c r="E22" t="s">
        <v>5</v>
      </c>
      <c r="H22" s="13" t="s">
        <v>83</v>
      </c>
      <c r="I22" s="15">
        <v>1</v>
      </c>
      <c r="J22" s="13" t="s">
        <v>5</v>
      </c>
    </row>
    <row r="23" spans="1:10">
      <c r="B23" s="4"/>
      <c r="C23" s="4"/>
      <c r="D23" s="4"/>
    </row>
    <row r="24" spans="1:10">
      <c r="A24" s="1" t="s">
        <v>33</v>
      </c>
      <c r="B24" s="4"/>
      <c r="C24" s="4"/>
      <c r="D24" s="4"/>
    </row>
    <row r="25" spans="1:10">
      <c r="A25" t="s">
        <v>10</v>
      </c>
      <c r="B25" s="4">
        <v>52.268972467468338</v>
      </c>
      <c r="C25" s="15">
        <v>0.11278734499566433</v>
      </c>
      <c r="D25" s="4">
        <v>0</v>
      </c>
      <c r="E25" t="s">
        <v>5</v>
      </c>
    </row>
    <row r="26" spans="1:10">
      <c r="A26" t="s">
        <v>11</v>
      </c>
      <c r="B26" s="4">
        <v>2.8184900855174268E-3</v>
      </c>
      <c r="C26" s="4">
        <v>0</v>
      </c>
      <c r="D26" s="4">
        <v>0</v>
      </c>
      <c r="E26" t="s">
        <v>5</v>
      </c>
    </row>
    <row r="27" spans="1:10">
      <c r="A27" t="s">
        <v>12</v>
      </c>
      <c r="B27" s="4">
        <v>2.8184900855174268E-4</v>
      </c>
      <c r="C27" s="4">
        <v>0</v>
      </c>
      <c r="D27" s="4">
        <v>0</v>
      </c>
      <c r="E27" t="s">
        <v>5</v>
      </c>
    </row>
    <row r="28" spans="1:10">
      <c r="A28" t="s">
        <v>13</v>
      </c>
      <c r="B28" s="4">
        <v>0.13528752410483652</v>
      </c>
      <c r="C28" s="4">
        <v>0</v>
      </c>
      <c r="D28" s="4">
        <v>0</v>
      </c>
      <c r="E28" t="s">
        <v>5</v>
      </c>
    </row>
    <row r="29" spans="1:10">
      <c r="A29" t="s">
        <v>14</v>
      </c>
      <c r="B29" s="4">
        <v>1.352875241048365E-2</v>
      </c>
      <c r="C29" s="4">
        <v>0</v>
      </c>
      <c r="D29" s="4">
        <v>0</v>
      </c>
      <c r="E29" t="s">
        <v>5</v>
      </c>
    </row>
    <row r="30" spans="1:10">
      <c r="A30" t="s">
        <v>15</v>
      </c>
      <c r="B30" s="4">
        <v>4.509584136827882E-3</v>
      </c>
      <c r="C30" s="4">
        <v>0</v>
      </c>
      <c r="D30" s="4">
        <v>0</v>
      </c>
      <c r="E30" t="s">
        <v>5</v>
      </c>
    </row>
    <row r="31" spans="1:10">
      <c r="A31" t="s">
        <v>16</v>
      </c>
      <c r="B31" s="4">
        <v>7.9199571403039707E-4</v>
      </c>
      <c r="C31" s="4">
        <v>0</v>
      </c>
      <c r="D31" s="4">
        <v>0</v>
      </c>
      <c r="E31" t="s">
        <v>5</v>
      </c>
    </row>
    <row r="32" spans="1:10">
      <c r="A32" t="s">
        <v>17</v>
      </c>
      <c r="B32" s="4">
        <v>5.6369801710348525E-4</v>
      </c>
      <c r="C32" s="4">
        <v>0</v>
      </c>
      <c r="D32" s="4">
        <v>0</v>
      </c>
      <c r="E32" t="s">
        <v>5</v>
      </c>
    </row>
    <row r="33" spans="1:5">
      <c r="A33" t="s">
        <v>18</v>
      </c>
      <c r="B33" s="4">
        <v>5.6369801710348525E-4</v>
      </c>
      <c r="C33" s="4">
        <v>0</v>
      </c>
      <c r="D33" s="4">
        <v>0</v>
      </c>
      <c r="E33" t="s">
        <v>5</v>
      </c>
    </row>
    <row r="34" spans="1:5">
      <c r="A34" t="s">
        <v>19</v>
      </c>
      <c r="B34" s="4">
        <v>1.4092450427587135E-5</v>
      </c>
      <c r="C34" s="4">
        <v>0</v>
      </c>
      <c r="D34" s="4">
        <v>0</v>
      </c>
      <c r="E34" t="s">
        <v>5</v>
      </c>
    </row>
    <row r="35" spans="1:5">
      <c r="A35" t="s">
        <v>20</v>
      </c>
      <c r="B35" s="4">
        <v>4.22773512827614E-9</v>
      </c>
      <c r="C35" s="4">
        <v>0</v>
      </c>
      <c r="D35" s="4">
        <v>0</v>
      </c>
      <c r="E35" t="s">
        <v>5</v>
      </c>
    </row>
    <row r="36" spans="1:5">
      <c r="A36" t="s">
        <v>21</v>
      </c>
      <c r="B36" s="4">
        <v>7.0462252137935671E-10</v>
      </c>
      <c r="C36" s="4">
        <v>0</v>
      </c>
      <c r="D36" s="4">
        <v>0</v>
      </c>
      <c r="E36" t="s">
        <v>5</v>
      </c>
    </row>
    <row r="37" spans="1:5">
      <c r="A37" t="s">
        <v>22</v>
      </c>
      <c r="B37" s="4">
        <v>2.8184900855174265E-7</v>
      </c>
      <c r="C37" s="4">
        <v>0</v>
      </c>
      <c r="D37" s="4">
        <v>0</v>
      </c>
      <c r="E37" t="s">
        <v>5</v>
      </c>
    </row>
    <row r="38" spans="1:5">
      <c r="A38" t="s">
        <v>23</v>
      </c>
      <c r="B38" s="4">
        <v>3.382188102620912E-7</v>
      </c>
      <c r="C38" s="4">
        <v>0</v>
      </c>
      <c r="D38" s="4">
        <v>0</v>
      </c>
      <c r="E38" t="s">
        <v>5</v>
      </c>
    </row>
    <row r="39" spans="1:5">
      <c r="A39" t="s">
        <v>24</v>
      </c>
      <c r="B39" s="4">
        <v>2.1420524649932442E-9</v>
      </c>
      <c r="C39" s="4">
        <v>0</v>
      </c>
      <c r="D39" s="4">
        <v>0</v>
      </c>
      <c r="E39" t="s">
        <v>5</v>
      </c>
    </row>
    <row r="40" spans="1:5">
      <c r="A40" t="s">
        <v>25</v>
      </c>
      <c r="B40" s="4">
        <v>2.1420524649932443E-10</v>
      </c>
      <c r="C40" s="4">
        <v>0</v>
      </c>
      <c r="D40" s="4">
        <v>0</v>
      </c>
      <c r="E40" t="s">
        <v>5</v>
      </c>
    </row>
    <row r="41" spans="1:5">
      <c r="A41" t="s">
        <v>26</v>
      </c>
      <c r="B41" s="4">
        <v>1.4374299436138878E-9</v>
      </c>
      <c r="C41" s="4">
        <v>0</v>
      </c>
      <c r="D41" s="4">
        <v>0</v>
      </c>
      <c r="E41" t="s">
        <v>5</v>
      </c>
    </row>
    <row r="42" spans="1:5">
      <c r="A42" t="s">
        <v>27</v>
      </c>
      <c r="B42" s="4">
        <v>3.1567088957795186E-8</v>
      </c>
      <c r="C42" s="4">
        <v>0</v>
      </c>
      <c r="D42" s="4">
        <v>0</v>
      </c>
      <c r="E42" t="s">
        <v>5</v>
      </c>
    </row>
    <row r="43" spans="1:5">
      <c r="A43" t="s">
        <v>28</v>
      </c>
      <c r="B43" s="4">
        <v>4.22773512827614E-9</v>
      </c>
      <c r="C43" s="4">
        <v>0</v>
      </c>
      <c r="D43" s="4">
        <v>0</v>
      </c>
      <c r="E43" t="s">
        <v>5</v>
      </c>
    </row>
    <row r="44" spans="1:5">
      <c r="A44" t="s">
        <v>29</v>
      </c>
      <c r="B44" s="4">
        <v>1.5783544478897593E-9</v>
      </c>
      <c r="C44" s="4">
        <v>0</v>
      </c>
      <c r="D44" s="4">
        <v>0</v>
      </c>
      <c r="E44" t="s">
        <v>5</v>
      </c>
    </row>
    <row r="45" spans="1:5">
      <c r="A45" t="s">
        <v>30</v>
      </c>
      <c r="B45" s="4">
        <v>4.4532143351175342E-9</v>
      </c>
      <c r="C45" s="4">
        <v>0</v>
      </c>
      <c r="D45" s="4">
        <v>0</v>
      </c>
      <c r="E45" t="s">
        <v>5</v>
      </c>
    </row>
    <row r="46" spans="1:5">
      <c r="A46" t="s">
        <v>31</v>
      </c>
      <c r="B46" s="4">
        <v>3.128523994924344E-9</v>
      </c>
      <c r="C46" s="4">
        <v>0</v>
      </c>
      <c r="D46" s="4">
        <v>0</v>
      </c>
      <c r="E46" t="s">
        <v>5</v>
      </c>
    </row>
    <row r="47" spans="1:5">
      <c r="A47" t="s">
        <v>32</v>
      </c>
      <c r="B47" s="4">
        <v>2.3562577114925686E-8</v>
      </c>
      <c r="C47" s="4">
        <v>0</v>
      </c>
      <c r="D47" s="4">
        <v>0</v>
      </c>
      <c r="E47" t="s">
        <v>5</v>
      </c>
    </row>
  </sheetData>
  <mergeCells count="3">
    <mergeCell ref="H18:J18"/>
    <mergeCell ref="H1:M1"/>
    <mergeCell ref="A1:F1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B52C1-AEC7-4535-8198-3930DC5E530D}">
  <sheetPr>
    <tabColor rgb="FF00008B"/>
  </sheetPr>
  <dimension ref="A1:N25"/>
  <sheetViews>
    <sheetView zoomScaleNormal="100" workbookViewId="0">
      <selection activeCell="A58" sqref="A58"/>
    </sheetView>
  </sheetViews>
  <sheetFormatPr baseColWidth="10" defaultRowHeight="15"/>
  <cols>
    <col min="1" max="1" width="43" customWidth="1"/>
    <col min="3" max="3" width="11.42578125" customWidth="1"/>
    <col min="7" max="7" width="39.28515625" style="13" customWidth="1"/>
    <col min="8" max="8" width="11.42578125" style="13"/>
    <col min="9" max="9" width="11.42578125" style="13" customWidth="1"/>
    <col min="10" max="14" width="11.42578125" style="13"/>
  </cols>
  <sheetData>
    <row r="1" spans="1:10">
      <c r="A1" s="59" t="s">
        <v>197</v>
      </c>
      <c r="B1" s="59"/>
      <c r="C1" s="59"/>
      <c r="D1" s="55"/>
      <c r="E1" s="24"/>
      <c r="F1" s="19"/>
      <c r="G1" s="145" t="s">
        <v>253</v>
      </c>
      <c r="H1" s="145"/>
      <c r="I1" s="145"/>
      <c r="J1" s="145"/>
    </row>
    <row r="2" spans="1:10">
      <c r="A2" s="1" t="s">
        <v>36</v>
      </c>
      <c r="B2" s="4"/>
      <c r="D2" s="24"/>
      <c r="E2" s="24"/>
      <c r="F2" s="19"/>
      <c r="G2" s="9" t="s">
        <v>251</v>
      </c>
      <c r="H2" s="9" t="s">
        <v>252</v>
      </c>
      <c r="I2" s="9" t="s">
        <v>254</v>
      </c>
      <c r="J2" s="9"/>
    </row>
    <row r="3" spans="1:10">
      <c r="A3" t="s">
        <v>187</v>
      </c>
      <c r="B3" s="4">
        <v>-1000</v>
      </c>
      <c r="C3" t="s">
        <v>5</v>
      </c>
      <c r="D3" s="24"/>
      <c r="E3" s="24"/>
      <c r="F3" s="19"/>
      <c r="G3" s="1" t="s">
        <v>51</v>
      </c>
      <c r="H3" s="1"/>
      <c r="I3" s="1"/>
      <c r="J3" s="1"/>
    </row>
    <row r="4" spans="1:10">
      <c r="A4" s="24"/>
      <c r="B4" s="24"/>
      <c r="C4" s="24"/>
      <c r="D4" s="24"/>
      <c r="E4" s="24"/>
      <c r="F4" s="19"/>
      <c r="G4" t="s">
        <v>37</v>
      </c>
      <c r="H4" s="4">
        <v>115.28492188244419</v>
      </c>
      <c r="I4" s="4">
        <v>0</v>
      </c>
      <c r="J4" t="s">
        <v>1</v>
      </c>
    </row>
    <row r="5" spans="1:10">
      <c r="A5" s="1" t="s">
        <v>51</v>
      </c>
      <c r="G5" t="s">
        <v>2</v>
      </c>
      <c r="H5" s="4">
        <v>216.25445018244207</v>
      </c>
      <c r="I5" s="15">
        <v>1360.5356032580157</v>
      </c>
      <c r="J5" t="s">
        <v>3</v>
      </c>
    </row>
    <row r="6" spans="1:10">
      <c r="A6" t="s">
        <v>73</v>
      </c>
      <c r="B6" s="15">
        <v>1467.2618393180439</v>
      </c>
      <c r="C6" s="60" t="s">
        <v>5</v>
      </c>
      <c r="D6" s="18"/>
      <c r="E6" s="18"/>
      <c r="G6" t="s">
        <v>78</v>
      </c>
      <c r="H6" s="4">
        <v>3.464778875327891</v>
      </c>
      <c r="I6" s="4">
        <v>0</v>
      </c>
      <c r="J6" t="s">
        <v>1</v>
      </c>
    </row>
    <row r="7" spans="1:10">
      <c r="A7" t="s">
        <v>74</v>
      </c>
      <c r="B7" s="15">
        <v>822.10054899546299</v>
      </c>
      <c r="C7" s="13" t="s">
        <v>5</v>
      </c>
      <c r="D7" s="15"/>
      <c r="E7" s="15"/>
      <c r="G7" t="s">
        <v>79</v>
      </c>
      <c r="H7" s="4">
        <v>0.22500000000000001</v>
      </c>
      <c r="I7" s="4">
        <v>0.22500000000000001</v>
      </c>
      <c r="J7" t="s">
        <v>5</v>
      </c>
    </row>
    <row r="8" spans="1:10">
      <c r="A8" t="s">
        <v>2</v>
      </c>
      <c r="B8" s="4">
        <v>15.985288452689558</v>
      </c>
      <c r="C8" s="13" t="s">
        <v>3</v>
      </c>
      <c r="D8" s="13"/>
      <c r="E8" s="13"/>
      <c r="G8" t="s">
        <v>80</v>
      </c>
      <c r="H8" s="4">
        <v>9.2567345044469296E-7</v>
      </c>
      <c r="I8" s="4">
        <v>0</v>
      </c>
      <c r="J8" t="s">
        <v>6</v>
      </c>
    </row>
    <row r="9" spans="1:10">
      <c r="A9" t="s">
        <v>75</v>
      </c>
      <c r="B9" s="4">
        <v>288.70527079622673</v>
      </c>
      <c r="C9" s="13" t="s">
        <v>77</v>
      </c>
      <c r="D9" s="13"/>
      <c r="E9" s="13"/>
      <c r="G9" t="s">
        <v>204</v>
      </c>
      <c r="H9" s="4">
        <v>1007.5207151096736</v>
      </c>
      <c r="I9" s="4">
        <v>784.47134400855919</v>
      </c>
      <c r="J9" t="s">
        <v>40</v>
      </c>
    </row>
    <row r="10" spans="1:10">
      <c r="B10" s="4"/>
      <c r="G10"/>
      <c r="H10" s="4"/>
      <c r="I10" s="4"/>
      <c r="J10"/>
    </row>
    <row r="11" spans="1:10">
      <c r="G11" s="1" t="s">
        <v>81</v>
      </c>
      <c r="H11" s="4"/>
      <c r="I11" s="4"/>
      <c r="J11"/>
    </row>
    <row r="12" spans="1:10">
      <c r="G12" t="s">
        <v>41</v>
      </c>
      <c r="H12" s="4">
        <v>1.0345243815635909</v>
      </c>
      <c r="I12" s="4">
        <v>0</v>
      </c>
      <c r="J12" t="s">
        <v>1</v>
      </c>
    </row>
    <row r="13" spans="1:10">
      <c r="F13" s="1"/>
      <c r="G13" t="s">
        <v>140</v>
      </c>
      <c r="H13" s="4">
        <v>0.42872009511207132</v>
      </c>
      <c r="I13" s="4">
        <v>0.33380815319458124</v>
      </c>
      <c r="J13" t="s">
        <v>5</v>
      </c>
    </row>
    <row r="14" spans="1:10">
      <c r="F14" s="1"/>
      <c r="G14"/>
      <c r="H14" s="4"/>
      <c r="I14" s="4"/>
      <c r="J14"/>
    </row>
    <row r="15" spans="1:10">
      <c r="F15" s="1"/>
      <c r="G15" s="1" t="s">
        <v>82</v>
      </c>
      <c r="H15" s="4"/>
      <c r="I15" s="4"/>
      <c r="J15"/>
    </row>
    <row r="16" spans="1:10">
      <c r="G16" t="s">
        <v>41</v>
      </c>
      <c r="H16" s="4">
        <v>2.430254493764306</v>
      </c>
      <c r="I16" s="4">
        <v>0</v>
      </c>
      <c r="J16" t="s">
        <v>1</v>
      </c>
    </row>
    <row r="17" spans="6:9">
      <c r="G17"/>
      <c r="I17"/>
    </row>
    <row r="18" spans="6:9">
      <c r="G18"/>
      <c r="I18"/>
    </row>
    <row r="19" spans="6:9">
      <c r="G19"/>
      <c r="H19" s="4"/>
      <c r="I19"/>
    </row>
    <row r="20" spans="6:9">
      <c r="G20"/>
      <c r="H20" s="4"/>
      <c r="I20"/>
    </row>
    <row r="21" spans="6:9">
      <c r="G21"/>
      <c r="I21"/>
    </row>
    <row r="25" spans="6:9">
      <c r="F25" s="12"/>
    </row>
  </sheetData>
  <mergeCells count="1">
    <mergeCell ref="G1:J1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BEE12-41FF-44DC-8F71-507C393D24F5}">
  <sheetPr>
    <tabColor rgb="FF9900CC"/>
  </sheetPr>
  <dimension ref="A1:U47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3" sqref="O3:Q3"/>
    </sheetView>
  </sheetViews>
  <sheetFormatPr baseColWidth="10" defaultColWidth="11.5703125" defaultRowHeight="15"/>
  <cols>
    <col min="1" max="1" width="25.28515625" style="4" customWidth="1"/>
    <col min="2" max="8" width="12.5703125" style="4" customWidth="1"/>
    <col min="9" max="9" width="5.7109375" style="4" customWidth="1"/>
    <col min="10" max="11" width="11.5703125" style="4" customWidth="1"/>
    <col min="12" max="18" width="12.5703125" style="4" customWidth="1"/>
    <col min="19" max="19" width="5.7109375" style="4" customWidth="1"/>
    <col min="20" max="16384" width="11.5703125" style="4"/>
  </cols>
  <sheetData>
    <row r="1" spans="1:21">
      <c r="A1" s="26"/>
      <c r="B1" s="37" t="s">
        <v>198</v>
      </c>
      <c r="C1" s="37"/>
      <c r="D1" s="37"/>
      <c r="E1" s="37"/>
      <c r="F1" s="37"/>
      <c r="G1" s="37"/>
      <c r="H1" s="37"/>
      <c r="I1" s="37"/>
      <c r="J1" s="32"/>
      <c r="K1" s="27"/>
      <c r="L1" s="37" t="s">
        <v>199</v>
      </c>
      <c r="M1" s="37"/>
      <c r="N1" s="37"/>
      <c r="O1" s="37"/>
      <c r="P1" s="37"/>
      <c r="Q1" s="37"/>
      <c r="R1" s="37"/>
      <c r="S1" s="37"/>
    </row>
    <row r="2" spans="1:21">
      <c r="A2" s="37" t="s">
        <v>120</v>
      </c>
      <c r="B2" s="175" t="s">
        <v>105</v>
      </c>
      <c r="C2" s="175"/>
      <c r="D2" s="174"/>
      <c r="E2" s="175" t="s">
        <v>123</v>
      </c>
      <c r="F2" s="175"/>
      <c r="G2" s="175"/>
      <c r="H2" s="175"/>
      <c r="I2" s="28"/>
      <c r="L2" s="175" t="s">
        <v>105</v>
      </c>
      <c r="M2" s="175"/>
      <c r="N2" s="174"/>
      <c r="O2" s="175" t="s">
        <v>123</v>
      </c>
      <c r="P2" s="175"/>
      <c r="Q2" s="175"/>
      <c r="R2" s="175"/>
      <c r="S2" s="28"/>
      <c r="T2" s="29"/>
    </row>
    <row r="3" spans="1:21">
      <c r="A3" s="38" t="s">
        <v>121</v>
      </c>
      <c r="B3" s="175" t="s">
        <v>324</v>
      </c>
      <c r="C3" s="175"/>
      <c r="D3" s="174"/>
      <c r="E3" s="175" t="s">
        <v>324</v>
      </c>
      <c r="F3" s="175"/>
      <c r="G3" s="174"/>
      <c r="H3" s="36" t="s">
        <v>130</v>
      </c>
      <c r="I3" s="33"/>
      <c r="J3" s="34"/>
      <c r="K3" s="34"/>
      <c r="L3" s="175" t="s">
        <v>324</v>
      </c>
      <c r="M3" s="175"/>
      <c r="N3" s="174"/>
      <c r="O3" s="175" t="s">
        <v>324</v>
      </c>
      <c r="P3" s="175"/>
      <c r="Q3" s="174"/>
      <c r="R3" s="36" t="s">
        <v>130</v>
      </c>
      <c r="S3" s="33"/>
      <c r="T3" s="29"/>
    </row>
    <row r="4" spans="1:21">
      <c r="A4" s="38" t="s">
        <v>122</v>
      </c>
      <c r="B4" s="36" t="s">
        <v>131</v>
      </c>
      <c r="C4" s="173" t="s">
        <v>132</v>
      </c>
      <c r="D4" s="174"/>
      <c r="E4" s="36" t="s">
        <v>131</v>
      </c>
      <c r="F4" s="173" t="s">
        <v>132</v>
      </c>
      <c r="G4" s="174"/>
      <c r="H4" s="36" t="s">
        <v>131</v>
      </c>
      <c r="I4" s="33"/>
      <c r="J4" s="34"/>
      <c r="K4" s="34"/>
      <c r="L4" s="36" t="s">
        <v>131</v>
      </c>
      <c r="M4" s="173" t="s">
        <v>132</v>
      </c>
      <c r="N4" s="174"/>
      <c r="O4" s="36" t="s">
        <v>131</v>
      </c>
      <c r="P4" s="173" t="s">
        <v>132</v>
      </c>
      <c r="Q4" s="174"/>
      <c r="R4" s="36" t="s">
        <v>131</v>
      </c>
      <c r="S4" s="33"/>
      <c r="U4" s="40"/>
    </row>
    <row r="5" spans="1:21">
      <c r="A5" s="41" t="s">
        <v>127</v>
      </c>
      <c r="B5" s="43" t="s">
        <v>133</v>
      </c>
      <c r="C5" s="44" t="s">
        <v>134</v>
      </c>
      <c r="D5" s="45" t="s">
        <v>135</v>
      </c>
      <c r="E5" s="43" t="s">
        <v>136</v>
      </c>
      <c r="F5" s="44" t="s">
        <v>134</v>
      </c>
      <c r="G5" s="45" t="s">
        <v>135</v>
      </c>
      <c r="H5" s="46" t="s">
        <v>137</v>
      </c>
      <c r="I5" s="47"/>
      <c r="J5" s="16"/>
      <c r="K5" s="40"/>
      <c r="L5" s="43" t="s">
        <v>133</v>
      </c>
      <c r="M5" s="44" t="s">
        <v>134</v>
      </c>
      <c r="N5" s="45" t="s">
        <v>135</v>
      </c>
      <c r="O5" s="43" t="s">
        <v>136</v>
      </c>
      <c r="P5" s="44" t="s">
        <v>134</v>
      </c>
      <c r="Q5" s="45" t="s">
        <v>135</v>
      </c>
      <c r="R5" s="46" t="s">
        <v>137</v>
      </c>
      <c r="S5" s="42"/>
      <c r="U5" s="29"/>
    </row>
    <row r="6" spans="1:21">
      <c r="A6" s="32" t="s">
        <v>36</v>
      </c>
      <c r="C6" s="30"/>
      <c r="D6" s="35"/>
      <c r="F6" s="30"/>
      <c r="G6" s="35"/>
      <c r="I6" s="15"/>
      <c r="J6" s="15"/>
      <c r="K6" s="15"/>
      <c r="M6" s="30"/>
      <c r="N6" s="35"/>
      <c r="P6" s="30"/>
      <c r="Q6" s="35"/>
      <c r="S6" s="15"/>
      <c r="U6" s="29"/>
    </row>
    <row r="7" spans="1:21">
      <c r="A7" t="s">
        <v>187</v>
      </c>
      <c r="B7" s="4">
        <v>-1000</v>
      </c>
      <c r="C7" s="30">
        <v>-1000</v>
      </c>
      <c r="D7" s="35">
        <v>-1000</v>
      </c>
      <c r="E7" s="4">
        <v>-1000</v>
      </c>
      <c r="F7" s="30">
        <v>-1000</v>
      </c>
      <c r="G7" s="35">
        <v>-1000</v>
      </c>
      <c r="H7" s="4">
        <v>-1000</v>
      </c>
      <c r="I7" s="15" t="s">
        <v>5</v>
      </c>
      <c r="J7" s="15"/>
      <c r="K7" s="15"/>
      <c r="L7" s="4">
        <v>-1000</v>
      </c>
      <c r="M7" s="30">
        <v>-1000</v>
      </c>
      <c r="N7" s="35">
        <v>-1000</v>
      </c>
      <c r="O7" s="4">
        <v>-1000</v>
      </c>
      <c r="P7" s="30">
        <v>-1000</v>
      </c>
      <c r="Q7" s="35">
        <v>-1000</v>
      </c>
      <c r="R7" s="4">
        <v>-1000</v>
      </c>
      <c r="S7" s="15" t="s">
        <v>5</v>
      </c>
      <c r="U7" s="29"/>
    </row>
    <row r="8" spans="1:21">
      <c r="A8" s="31"/>
      <c r="B8" s="48"/>
      <c r="C8" s="49"/>
      <c r="D8" s="50"/>
      <c r="E8" s="48"/>
      <c r="F8" s="49"/>
      <c r="G8" s="50"/>
      <c r="H8" s="16"/>
      <c r="I8" s="16"/>
      <c r="J8" s="16"/>
      <c r="K8" s="40"/>
      <c r="L8" s="48"/>
      <c r="M8" s="49"/>
      <c r="N8" s="50"/>
      <c r="O8" s="48"/>
      <c r="P8" s="49"/>
      <c r="Q8" s="50"/>
      <c r="R8" s="16"/>
      <c r="S8" s="51"/>
      <c r="U8" s="29"/>
    </row>
    <row r="9" spans="1:21">
      <c r="A9" s="31" t="s">
        <v>128</v>
      </c>
      <c r="C9" s="30"/>
      <c r="D9" s="35"/>
      <c r="F9" s="30"/>
      <c r="G9" s="35"/>
      <c r="M9" s="30"/>
      <c r="N9" s="35"/>
      <c r="P9" s="30"/>
      <c r="Q9" s="35"/>
      <c r="U9" s="29"/>
    </row>
    <row r="10" spans="1:21">
      <c r="A10" s="15" t="s">
        <v>129</v>
      </c>
      <c r="B10" s="4">
        <v>-28.734108381678716</v>
      </c>
      <c r="C10" s="30">
        <v>-15.333333333333334</v>
      </c>
      <c r="D10" s="35">
        <v>-15.333333333333336</v>
      </c>
      <c r="E10" s="4">
        <v>-0.12886381041345826</v>
      </c>
      <c r="F10" s="30">
        <v>-9.0909090909090898E-2</v>
      </c>
      <c r="G10" s="35">
        <v>-9.0909090909090925E-2</v>
      </c>
      <c r="H10" s="4">
        <v>0</v>
      </c>
      <c r="I10" s="15" t="s">
        <v>5</v>
      </c>
      <c r="J10" s="15"/>
      <c r="K10" s="15"/>
      <c r="L10" s="4">
        <v>-28.734108381678716</v>
      </c>
      <c r="M10" s="30">
        <v>-15.333333333333334</v>
      </c>
      <c r="N10" s="35">
        <v>-15.333333333333336</v>
      </c>
      <c r="O10" s="4">
        <v>-0.12886381041345826</v>
      </c>
      <c r="P10" s="30">
        <v>-9.0909090909090898E-2</v>
      </c>
      <c r="Q10" s="35">
        <v>-9.0909090909090925E-2</v>
      </c>
      <c r="R10" s="4">
        <v>0</v>
      </c>
      <c r="S10" s="15" t="s">
        <v>5</v>
      </c>
      <c r="U10" s="29"/>
    </row>
    <row r="11" spans="1:21">
      <c r="A11" s="31"/>
      <c r="B11" s="48"/>
      <c r="C11" s="49"/>
      <c r="D11" s="50"/>
      <c r="E11" s="53"/>
      <c r="F11" s="52"/>
      <c r="G11" s="50"/>
      <c r="H11" s="16"/>
      <c r="I11" s="16"/>
      <c r="J11" s="16"/>
      <c r="K11" s="40"/>
      <c r="L11" s="48"/>
      <c r="M11" s="49"/>
      <c r="N11" s="50"/>
      <c r="O11" s="48"/>
      <c r="P11" s="49"/>
      <c r="Q11" s="50"/>
      <c r="R11" s="16"/>
      <c r="S11" s="51"/>
      <c r="U11" s="29"/>
    </row>
    <row r="12" spans="1:21">
      <c r="A12" s="31" t="s">
        <v>51</v>
      </c>
      <c r="C12" s="30"/>
      <c r="D12" s="35"/>
      <c r="E12" s="54"/>
      <c r="G12" s="35"/>
      <c r="M12" s="30"/>
      <c r="N12" s="35"/>
      <c r="P12" s="30"/>
      <c r="Q12" s="35"/>
      <c r="U12" s="32"/>
    </row>
    <row r="13" spans="1:21" s="15" customFormat="1">
      <c r="A13" s="15" t="s">
        <v>120</v>
      </c>
      <c r="B13" s="15">
        <v>9178.3319183494714</v>
      </c>
      <c r="C13" s="61">
        <v>30.405933406871085</v>
      </c>
      <c r="D13" s="62">
        <v>528.39456273358871</v>
      </c>
      <c r="E13" s="15">
        <v>2590.0512259209199</v>
      </c>
      <c r="F13" s="61">
        <v>1.5750807549869101</v>
      </c>
      <c r="G13" s="62">
        <v>27.37176641363444</v>
      </c>
      <c r="H13" s="15">
        <v>22.545397783849349</v>
      </c>
      <c r="I13" s="15" t="s">
        <v>76</v>
      </c>
      <c r="L13" s="15">
        <v>6.3822880197363059</v>
      </c>
      <c r="M13" s="61">
        <v>3.3333333333333335</v>
      </c>
      <c r="N13" s="62">
        <v>3.3333333333333339</v>
      </c>
      <c r="O13" s="15">
        <v>1.288638104134582</v>
      </c>
      <c r="P13" s="61">
        <v>0.90909090909090895</v>
      </c>
      <c r="Q13" s="62">
        <v>0.90909090909090917</v>
      </c>
      <c r="R13" s="15">
        <v>1.2368287231749211</v>
      </c>
      <c r="S13" s="15" t="s">
        <v>76</v>
      </c>
    </row>
    <row r="14" spans="1:21" s="15" customFormat="1">
      <c r="A14" s="15" t="s">
        <v>114</v>
      </c>
      <c r="B14" s="15">
        <v>9178.3319183494714</v>
      </c>
      <c r="C14" s="61">
        <v>30.405933406871085</v>
      </c>
      <c r="D14" s="62">
        <v>528.39456273358871</v>
      </c>
      <c r="E14" s="15">
        <v>2590.0512259209199</v>
      </c>
      <c r="F14" s="61">
        <v>1.5750807549869101</v>
      </c>
      <c r="G14" s="62">
        <v>27.37176641363444</v>
      </c>
      <c r="H14" s="15">
        <v>22.545397783849349</v>
      </c>
      <c r="I14" s="15" t="s">
        <v>76</v>
      </c>
      <c r="L14" s="15">
        <v>6.3822880197363059</v>
      </c>
      <c r="M14" s="61">
        <v>3.3333333333333335</v>
      </c>
      <c r="N14" s="62">
        <v>3.3333333333333339</v>
      </c>
      <c r="O14" s="15">
        <v>1.288638104134582</v>
      </c>
      <c r="P14" s="61">
        <v>0.90909090909090895</v>
      </c>
      <c r="Q14" s="62">
        <v>0.90909090909090917</v>
      </c>
      <c r="R14" s="15">
        <v>1.2368287231749211</v>
      </c>
      <c r="S14" s="15" t="s">
        <v>76</v>
      </c>
    </row>
    <row r="15" spans="1:21">
      <c r="A15" s="15" t="s">
        <v>2</v>
      </c>
      <c r="B15" s="4">
        <v>38.555982073814768</v>
      </c>
      <c r="C15" s="30">
        <v>1.3277231835642322</v>
      </c>
      <c r="D15" s="35">
        <v>1.5889401481276042</v>
      </c>
      <c r="E15" s="4">
        <v>4.8963959554683303</v>
      </c>
      <c r="F15" s="30">
        <v>6.8778392901083993E-2</v>
      </c>
      <c r="G15" s="35">
        <v>8.2309890462901616E-2</v>
      </c>
      <c r="H15" s="4">
        <v>0.12975165779683273</v>
      </c>
      <c r="I15" s="15" t="s">
        <v>119</v>
      </c>
      <c r="J15" s="15"/>
      <c r="K15" s="15"/>
      <c r="L15" s="4">
        <v>2.6810468903060457E-2</v>
      </c>
      <c r="M15" s="30">
        <v>0.14555527324196485</v>
      </c>
      <c r="N15" s="35">
        <v>1.0023697316309772E-2</v>
      </c>
      <c r="O15" s="4">
        <v>2.4361226287729003E-3</v>
      </c>
      <c r="P15" s="30">
        <v>3.969689270235404E-2</v>
      </c>
      <c r="Q15" s="35">
        <v>2.7337356317208459E-3</v>
      </c>
      <c r="R15" s="4">
        <v>7.1181080405530936E-3</v>
      </c>
      <c r="S15" s="15" t="s">
        <v>119</v>
      </c>
    </row>
    <row r="16" spans="1:21">
      <c r="A16" s="15" t="s">
        <v>115</v>
      </c>
      <c r="B16" s="4">
        <v>2753499.5755048413</v>
      </c>
      <c r="C16" s="30">
        <v>9121.7800220613262</v>
      </c>
      <c r="D16" s="35">
        <v>158518.3688200766</v>
      </c>
      <c r="E16" s="4">
        <v>777015.36777627596</v>
      </c>
      <c r="F16" s="30">
        <v>472.52422649607303</v>
      </c>
      <c r="G16" s="35">
        <v>8211.5299240903314</v>
      </c>
      <c r="H16" s="4">
        <v>6763.6193351548045</v>
      </c>
      <c r="I16" s="15" t="s">
        <v>77</v>
      </c>
      <c r="J16" s="15"/>
      <c r="K16" s="15"/>
      <c r="L16" s="4">
        <v>1914.6864059208917</v>
      </c>
      <c r="M16" s="30">
        <v>1000</v>
      </c>
      <c r="N16" s="35">
        <v>1000.0000000000002</v>
      </c>
      <c r="O16" s="4">
        <v>386.59143124037462</v>
      </c>
      <c r="P16" s="30">
        <v>272.72727272727269</v>
      </c>
      <c r="Q16" s="35">
        <v>272.72727272727275</v>
      </c>
      <c r="R16" s="4">
        <v>371.04861695247632</v>
      </c>
      <c r="S16" s="15" t="s">
        <v>77</v>
      </c>
    </row>
    <row r="17" spans="1:19">
      <c r="A17" s="15" t="s">
        <v>242</v>
      </c>
      <c r="B17" s="4">
        <v>91.783319183494712</v>
      </c>
      <c r="C17" s="30">
        <v>0.2027062227124739</v>
      </c>
      <c r="D17" s="35">
        <v>3.5226304182239248</v>
      </c>
      <c r="E17" s="4">
        <v>11.772960117822363</v>
      </c>
      <c r="F17" s="30">
        <v>1.0500538366579401E-2</v>
      </c>
      <c r="G17" s="35">
        <v>0.18247844275756292</v>
      </c>
      <c r="H17" s="4">
        <v>0.10247908083567886</v>
      </c>
      <c r="I17" s="15" t="s">
        <v>118</v>
      </c>
      <c r="J17" s="15"/>
      <c r="K17" s="15"/>
      <c r="L17" s="4">
        <v>6.3822880197363055E-2</v>
      </c>
      <c r="M17" s="30">
        <v>2.2222222222222223E-2</v>
      </c>
      <c r="N17" s="35">
        <v>2.2222222222222227E-2</v>
      </c>
      <c r="O17" s="4">
        <v>5.8574459278844639E-3</v>
      </c>
      <c r="P17" s="30">
        <v>6.0606060606060597E-3</v>
      </c>
      <c r="Q17" s="35">
        <v>6.0606060606060606E-3</v>
      </c>
      <c r="R17" s="4">
        <v>5.6219487417041867E-3</v>
      </c>
      <c r="S17" s="15" t="s">
        <v>118</v>
      </c>
    </row>
    <row r="18" spans="1:19">
      <c r="A18" s="15"/>
      <c r="C18" s="30"/>
      <c r="D18" s="35"/>
      <c r="F18" s="30"/>
      <c r="G18" s="35"/>
      <c r="I18" s="15"/>
      <c r="J18" s="15"/>
      <c r="K18" s="15"/>
      <c r="M18" s="30"/>
      <c r="N18" s="35"/>
      <c r="P18" s="30"/>
      <c r="Q18" s="35"/>
      <c r="S18" s="15"/>
    </row>
    <row r="19" spans="1:19">
      <c r="A19" s="31" t="s">
        <v>125</v>
      </c>
      <c r="B19" s="171" t="s">
        <v>126</v>
      </c>
      <c r="C19" s="171"/>
      <c r="D19" s="172"/>
      <c r="E19" s="171" t="s">
        <v>126</v>
      </c>
      <c r="F19" s="171"/>
      <c r="G19" s="172"/>
      <c r="H19" s="32" t="s">
        <v>124</v>
      </c>
      <c r="I19" s="15"/>
      <c r="J19" s="15"/>
      <c r="K19" s="15"/>
      <c r="L19" s="171" t="s">
        <v>126</v>
      </c>
      <c r="M19" s="171"/>
      <c r="N19" s="172"/>
      <c r="O19" s="171" t="s">
        <v>126</v>
      </c>
      <c r="P19" s="171"/>
      <c r="Q19" s="172"/>
      <c r="R19" s="32" t="s">
        <v>124</v>
      </c>
      <c r="S19" s="15"/>
    </row>
    <row r="20" spans="1:19">
      <c r="A20" s="15" t="s">
        <v>116</v>
      </c>
      <c r="B20" s="4">
        <v>0</v>
      </c>
      <c r="C20" s="30">
        <v>0</v>
      </c>
      <c r="D20" s="35">
        <v>0</v>
      </c>
      <c r="E20" s="4">
        <v>0</v>
      </c>
      <c r="F20" s="30">
        <v>0</v>
      </c>
      <c r="G20" s="35">
        <v>0</v>
      </c>
      <c r="H20" s="4">
        <v>53.972925964107809</v>
      </c>
      <c r="I20" s="15" t="s">
        <v>117</v>
      </c>
      <c r="J20" s="15"/>
      <c r="K20" s="15"/>
      <c r="L20" s="4">
        <v>0</v>
      </c>
      <c r="M20" s="30">
        <v>0</v>
      </c>
      <c r="N20" s="35">
        <v>0</v>
      </c>
      <c r="O20" s="4">
        <v>0</v>
      </c>
      <c r="P20" s="30">
        <v>0</v>
      </c>
      <c r="Q20" s="35">
        <v>0</v>
      </c>
      <c r="R20" s="4">
        <v>53.972925964107809</v>
      </c>
      <c r="S20" s="15" t="s">
        <v>117</v>
      </c>
    </row>
    <row r="21" spans="1:19">
      <c r="A21" s="15" t="s">
        <v>28</v>
      </c>
      <c r="B21" s="4">
        <v>442.86325600547235</v>
      </c>
      <c r="C21" s="30">
        <v>376.66666666666669</v>
      </c>
      <c r="D21" s="35">
        <v>376.66666666666674</v>
      </c>
      <c r="E21" s="4">
        <v>46.390971748844969</v>
      </c>
      <c r="F21" s="30">
        <v>32.72727272727272</v>
      </c>
      <c r="G21" s="35">
        <v>32.727272727272734</v>
      </c>
      <c r="H21" s="4">
        <v>44.525834034297176</v>
      </c>
      <c r="I21" s="15" t="s">
        <v>117</v>
      </c>
      <c r="J21" s="15"/>
      <c r="K21" s="15"/>
      <c r="L21" s="4">
        <v>442.86325600547235</v>
      </c>
      <c r="M21" s="30">
        <v>376.66666666666669</v>
      </c>
      <c r="N21" s="35">
        <v>376.66666666666674</v>
      </c>
      <c r="O21" s="4">
        <v>46.390971748844969</v>
      </c>
      <c r="P21" s="30">
        <v>32.72727272727272</v>
      </c>
      <c r="Q21" s="35">
        <v>32.727272727272734</v>
      </c>
      <c r="R21" s="4">
        <v>44.525834034297176</v>
      </c>
      <c r="S21" s="15" t="s">
        <v>117</v>
      </c>
    </row>
    <row r="22" spans="1:19">
      <c r="A22" s="15" t="s">
        <v>25</v>
      </c>
      <c r="B22" s="4">
        <v>286.88133043894317</v>
      </c>
      <c r="C22" s="30">
        <v>244.00000000000003</v>
      </c>
      <c r="D22" s="35">
        <v>244.00000000000006</v>
      </c>
      <c r="E22" s="4">
        <v>16.75229535374957</v>
      </c>
      <c r="F22" s="30">
        <v>11.818181818181817</v>
      </c>
      <c r="G22" s="35">
        <v>11.81818181818182</v>
      </c>
      <c r="H22" s="4">
        <v>16.078773401273981</v>
      </c>
      <c r="I22" s="15" t="s">
        <v>117</v>
      </c>
      <c r="J22" s="15"/>
      <c r="K22" s="15"/>
      <c r="L22" s="4">
        <v>286.88133043894317</v>
      </c>
      <c r="M22" s="30">
        <v>244.00000000000003</v>
      </c>
      <c r="N22" s="35">
        <v>244.00000000000006</v>
      </c>
      <c r="O22" s="4">
        <v>16.75229535374957</v>
      </c>
      <c r="P22" s="30">
        <v>11.818181818181817</v>
      </c>
      <c r="Q22" s="35">
        <v>11.81818181818182</v>
      </c>
      <c r="R22" s="4">
        <v>16.078773401273981</v>
      </c>
      <c r="S22" s="15" t="s">
        <v>117</v>
      </c>
    </row>
    <row r="23" spans="1:19">
      <c r="A23" s="15" t="s">
        <v>24</v>
      </c>
      <c r="B23" s="4">
        <v>1324.6706241579616</v>
      </c>
      <c r="C23" s="30">
        <v>1126.6666666666667</v>
      </c>
      <c r="D23" s="35">
        <v>1126.666666666667</v>
      </c>
      <c r="E23" s="4">
        <v>2778.3037525141599</v>
      </c>
      <c r="F23" s="30">
        <v>1959.9999999999998</v>
      </c>
      <c r="G23" s="35">
        <v>1960.0000000000002</v>
      </c>
      <c r="H23" s="4">
        <v>2666.602727165131</v>
      </c>
      <c r="I23" s="15" t="s">
        <v>117</v>
      </c>
      <c r="J23" s="15"/>
      <c r="K23" s="15"/>
      <c r="L23" s="4">
        <v>1324.6706241579616</v>
      </c>
      <c r="M23" s="30">
        <v>1126.6666666666667</v>
      </c>
      <c r="N23" s="35">
        <v>1126.666666666667</v>
      </c>
      <c r="O23" s="4">
        <v>2778.3037525141599</v>
      </c>
      <c r="P23" s="30">
        <v>1959.9999999999998</v>
      </c>
      <c r="Q23" s="35">
        <v>1960.0000000000002</v>
      </c>
      <c r="R23" s="4">
        <v>2666.602727165131</v>
      </c>
      <c r="S23" s="15" t="s">
        <v>117</v>
      </c>
    </row>
    <row r="24" spans="1:19">
      <c r="A24" s="15" t="s">
        <v>26</v>
      </c>
      <c r="B24" s="4">
        <v>689.76931908816937</v>
      </c>
      <c r="C24" s="30">
        <v>586.66666666666674</v>
      </c>
      <c r="D24" s="35">
        <v>586.66666666666674</v>
      </c>
      <c r="E24" s="4">
        <v>3722.8754828448082</v>
      </c>
      <c r="F24" s="30">
        <v>2626.363636363636</v>
      </c>
      <c r="G24" s="35">
        <v>2626.3636363636365</v>
      </c>
      <c r="H24" s="4">
        <v>3573.1981812523481</v>
      </c>
      <c r="I24" s="15" t="s">
        <v>117</v>
      </c>
      <c r="J24" s="15"/>
      <c r="K24" s="15"/>
      <c r="L24" s="4">
        <v>689.76931908816937</v>
      </c>
      <c r="M24" s="30">
        <v>586.66666666666674</v>
      </c>
      <c r="N24" s="35">
        <v>586.66666666666674</v>
      </c>
      <c r="O24" s="4">
        <v>3722.8754828448082</v>
      </c>
      <c r="P24" s="30">
        <v>2626.363636363636</v>
      </c>
      <c r="Q24" s="35">
        <v>2626.3636363636365</v>
      </c>
      <c r="R24" s="4">
        <v>3573.1981812523481</v>
      </c>
      <c r="S24" s="15" t="s">
        <v>117</v>
      </c>
    </row>
    <row r="25" spans="1:19">
      <c r="A25" s="15" t="s">
        <v>84</v>
      </c>
      <c r="B25" s="4">
        <v>1822.4018941818113</v>
      </c>
      <c r="C25" s="30">
        <v>1550</v>
      </c>
      <c r="D25" s="35">
        <v>1550.0000000000002</v>
      </c>
      <c r="E25" s="4">
        <v>72.163733831536618</v>
      </c>
      <c r="F25" s="30">
        <v>50.909090909090899</v>
      </c>
      <c r="G25" s="35">
        <v>50.909090909090914</v>
      </c>
      <c r="H25" s="4">
        <v>69.262408497795604</v>
      </c>
      <c r="I25" s="15" t="s">
        <v>117</v>
      </c>
      <c r="J25" s="15"/>
      <c r="K25" s="15"/>
      <c r="L25" s="4">
        <v>1822.4018941818113</v>
      </c>
      <c r="M25" s="30">
        <v>1550</v>
      </c>
      <c r="N25" s="35">
        <v>1550.0000000000002</v>
      </c>
      <c r="O25" s="4">
        <v>72.163733831536618</v>
      </c>
      <c r="P25" s="30">
        <v>50.909090909090899</v>
      </c>
      <c r="Q25" s="35">
        <v>50.909090909090914</v>
      </c>
      <c r="R25" s="4">
        <v>69.262408497795604</v>
      </c>
      <c r="S25" s="15" t="s">
        <v>117</v>
      </c>
    </row>
    <row r="26" spans="1:19">
      <c r="A26" s="15" t="s">
        <v>85</v>
      </c>
      <c r="B26" s="4">
        <v>568.27585947604859</v>
      </c>
      <c r="C26" s="30">
        <v>483.33333333333337</v>
      </c>
      <c r="D26" s="35">
        <v>483.33333333333343</v>
      </c>
      <c r="E26" s="4">
        <v>0</v>
      </c>
      <c r="F26" s="30">
        <v>0</v>
      </c>
      <c r="G26" s="35">
        <v>0</v>
      </c>
      <c r="H26" s="4">
        <v>0</v>
      </c>
      <c r="I26" s="15" t="s">
        <v>117</v>
      </c>
      <c r="J26" s="15"/>
      <c r="K26" s="15"/>
      <c r="L26" s="4">
        <v>568.27585947604859</v>
      </c>
      <c r="M26" s="30">
        <v>483.33333333333337</v>
      </c>
      <c r="N26" s="35">
        <v>483.33333333333343</v>
      </c>
      <c r="O26" s="4">
        <v>0</v>
      </c>
      <c r="P26" s="30">
        <v>0</v>
      </c>
      <c r="Q26" s="35">
        <v>0</v>
      </c>
      <c r="R26" s="4">
        <v>0</v>
      </c>
      <c r="S26" s="15" t="s">
        <v>117</v>
      </c>
    </row>
    <row r="27" spans="1:19">
      <c r="A27" s="15" t="s">
        <v>20</v>
      </c>
      <c r="B27" s="4">
        <v>23.593246027902154</v>
      </c>
      <c r="C27" s="30">
        <v>20.066666666666666</v>
      </c>
      <c r="D27" s="35">
        <v>20.06666666666667</v>
      </c>
      <c r="E27" s="4">
        <v>1.2886381041345825</v>
      </c>
      <c r="F27" s="30">
        <v>0.90909090909090895</v>
      </c>
      <c r="G27" s="35">
        <v>0.90909090909090917</v>
      </c>
      <c r="H27" s="4">
        <v>1.2368287231749213</v>
      </c>
      <c r="I27" s="15" t="s">
        <v>117</v>
      </c>
      <c r="J27" s="15"/>
      <c r="K27" s="15"/>
      <c r="L27" s="4">
        <v>23.593246027902154</v>
      </c>
      <c r="M27" s="30">
        <v>20.066666666666666</v>
      </c>
      <c r="N27" s="35">
        <v>20.06666666666667</v>
      </c>
      <c r="O27" s="4">
        <v>1.2886381041345825</v>
      </c>
      <c r="P27" s="30">
        <v>0.90909090909090895</v>
      </c>
      <c r="Q27" s="35">
        <v>0.90909090909090917</v>
      </c>
      <c r="R27" s="4">
        <v>1.2368287231749213</v>
      </c>
      <c r="S27" s="15" t="s">
        <v>117</v>
      </c>
    </row>
    <row r="28" spans="1:19">
      <c r="A28" s="15" t="s">
        <v>21</v>
      </c>
      <c r="B28" s="4">
        <v>0.64665873664515894</v>
      </c>
      <c r="C28" s="30">
        <v>0.55000000000000004</v>
      </c>
      <c r="D28" s="35">
        <v>0.55000000000000016</v>
      </c>
      <c r="E28" s="4">
        <v>0</v>
      </c>
      <c r="F28" s="30">
        <v>0</v>
      </c>
      <c r="G28" s="35">
        <v>0</v>
      </c>
      <c r="H28" s="4">
        <v>0</v>
      </c>
      <c r="I28" s="15" t="s">
        <v>117</v>
      </c>
      <c r="J28" s="15"/>
      <c r="K28" s="15"/>
      <c r="L28" s="4">
        <v>0.64665873664515894</v>
      </c>
      <c r="M28" s="30">
        <v>0.55000000000000004</v>
      </c>
      <c r="N28" s="35">
        <v>0.55000000000000016</v>
      </c>
      <c r="O28" s="4">
        <v>0</v>
      </c>
      <c r="P28" s="30">
        <v>0</v>
      </c>
      <c r="Q28" s="35">
        <v>0</v>
      </c>
      <c r="R28" s="4">
        <v>0</v>
      </c>
      <c r="S28" s="15" t="s">
        <v>117</v>
      </c>
    </row>
    <row r="29" spans="1:19">
      <c r="A29" s="15" t="s">
        <v>86</v>
      </c>
      <c r="B29" s="4">
        <v>0.78382877169110154</v>
      </c>
      <c r="C29" s="30">
        <v>0.66666666666666674</v>
      </c>
      <c r="D29" s="35">
        <v>0.66666666666666685</v>
      </c>
      <c r="E29" s="4">
        <v>0</v>
      </c>
      <c r="F29" s="30">
        <v>0</v>
      </c>
      <c r="G29" s="35">
        <v>0</v>
      </c>
      <c r="H29" s="4">
        <v>0</v>
      </c>
      <c r="I29" s="15" t="s">
        <v>117</v>
      </c>
      <c r="J29" s="15"/>
      <c r="K29" s="15"/>
      <c r="L29" s="4">
        <v>0.78382877169110154</v>
      </c>
      <c r="M29" s="30">
        <v>0.66666666666666674</v>
      </c>
      <c r="N29" s="35">
        <v>0.66666666666666685</v>
      </c>
      <c r="O29" s="4">
        <v>0</v>
      </c>
      <c r="P29" s="30">
        <v>0</v>
      </c>
      <c r="Q29" s="35">
        <v>0</v>
      </c>
      <c r="R29" s="4">
        <v>0</v>
      </c>
      <c r="S29" s="15" t="s">
        <v>117</v>
      </c>
    </row>
    <row r="30" spans="1:19">
      <c r="A30" s="15" t="s">
        <v>22</v>
      </c>
      <c r="B30" s="4">
        <v>4.4541069951346851E-2</v>
      </c>
      <c r="C30" s="30">
        <v>3.7883333333333338E-2</v>
      </c>
      <c r="D30" s="35">
        <v>3.7883333333333338E-2</v>
      </c>
      <c r="E30" s="4">
        <v>0</v>
      </c>
      <c r="F30" s="30">
        <v>0</v>
      </c>
      <c r="G30" s="35">
        <v>0</v>
      </c>
      <c r="H30" s="4">
        <v>0</v>
      </c>
      <c r="I30" s="15" t="s">
        <v>117</v>
      </c>
      <c r="J30" s="15"/>
      <c r="K30" s="15"/>
      <c r="L30" s="4">
        <v>4.4541069951346851E-2</v>
      </c>
      <c r="M30" s="30">
        <v>3.7883333333333338E-2</v>
      </c>
      <c r="N30" s="35">
        <v>3.7883333333333338E-2</v>
      </c>
      <c r="O30" s="4">
        <v>0</v>
      </c>
      <c r="P30" s="30">
        <v>0</v>
      </c>
      <c r="Q30" s="35">
        <v>0</v>
      </c>
      <c r="R30" s="4">
        <v>0</v>
      </c>
      <c r="S30" s="15" t="s">
        <v>117</v>
      </c>
    </row>
    <row r="31" spans="1:19">
      <c r="A31" s="15" t="s">
        <v>87</v>
      </c>
      <c r="B31" s="4">
        <v>0.39191438584555077</v>
      </c>
      <c r="C31" s="30">
        <v>0.33333333333333337</v>
      </c>
      <c r="D31" s="35">
        <v>0.33333333333333343</v>
      </c>
      <c r="E31" s="4">
        <v>0</v>
      </c>
      <c r="F31" s="30">
        <v>0</v>
      </c>
      <c r="G31" s="35">
        <v>0</v>
      </c>
      <c r="H31" s="4">
        <v>0</v>
      </c>
      <c r="I31" s="15" t="s">
        <v>117</v>
      </c>
      <c r="J31" s="15"/>
      <c r="K31" s="15"/>
      <c r="L31" s="4">
        <v>0.39191438584555077</v>
      </c>
      <c r="M31" s="30">
        <v>0.33333333333333337</v>
      </c>
      <c r="N31" s="35">
        <v>0.33333333333333343</v>
      </c>
      <c r="O31" s="4">
        <v>0</v>
      </c>
      <c r="P31" s="30">
        <v>0</v>
      </c>
      <c r="Q31" s="35">
        <v>0</v>
      </c>
      <c r="R31" s="4">
        <v>0</v>
      </c>
      <c r="S31" s="15" t="s">
        <v>117</v>
      </c>
    </row>
    <row r="32" spans="1:19">
      <c r="A32" s="15" t="s">
        <v>23</v>
      </c>
      <c r="B32" s="4">
        <v>37.133888058865928</v>
      </c>
      <c r="C32" s="30">
        <v>31.583333333333332</v>
      </c>
      <c r="D32" s="35">
        <v>31.583333333333339</v>
      </c>
      <c r="E32" s="4">
        <v>0</v>
      </c>
      <c r="F32" s="30">
        <v>0</v>
      </c>
      <c r="G32" s="35">
        <v>0</v>
      </c>
      <c r="H32" s="4">
        <v>0</v>
      </c>
      <c r="I32" s="15" t="s">
        <v>117</v>
      </c>
      <c r="J32" s="15"/>
      <c r="K32" s="15"/>
      <c r="L32" s="4">
        <v>37.133888058865928</v>
      </c>
      <c r="M32" s="30">
        <v>31.583333333333332</v>
      </c>
      <c r="N32" s="35">
        <v>31.583333333333339</v>
      </c>
      <c r="O32" s="4">
        <v>0</v>
      </c>
      <c r="P32" s="30">
        <v>0</v>
      </c>
      <c r="Q32" s="35">
        <v>0</v>
      </c>
      <c r="R32" s="4">
        <v>0</v>
      </c>
      <c r="S32" s="15" t="s">
        <v>117</v>
      </c>
    </row>
    <row r="33" spans="1:19">
      <c r="A33" s="15" t="s">
        <v>88</v>
      </c>
      <c r="B33" s="4">
        <v>1293.3174732903176</v>
      </c>
      <c r="C33" s="30">
        <v>1100</v>
      </c>
      <c r="D33" s="35">
        <v>1100.0000000000002</v>
      </c>
      <c r="E33" s="4">
        <v>70.875095727402027</v>
      </c>
      <c r="F33" s="30">
        <v>49.999999999999993</v>
      </c>
      <c r="G33" s="35">
        <v>50.000000000000007</v>
      </c>
      <c r="H33" s="4">
        <v>68.025579774620681</v>
      </c>
      <c r="I33" s="15" t="s">
        <v>117</v>
      </c>
      <c r="J33" s="15"/>
      <c r="K33" s="15"/>
      <c r="L33" s="4">
        <v>1293.3174732903176</v>
      </c>
      <c r="M33" s="30">
        <v>1100</v>
      </c>
      <c r="N33" s="35">
        <v>1100.0000000000002</v>
      </c>
      <c r="O33" s="4">
        <v>70.875095727402027</v>
      </c>
      <c r="P33" s="30">
        <v>49.999999999999993</v>
      </c>
      <c r="Q33" s="35">
        <v>50.000000000000007</v>
      </c>
      <c r="R33" s="4">
        <v>68.025579774620681</v>
      </c>
      <c r="S33" s="15" t="s">
        <v>117</v>
      </c>
    </row>
    <row r="34" spans="1:19">
      <c r="A34" s="15" t="s">
        <v>89</v>
      </c>
      <c r="B34" s="4">
        <v>176.36147363049784</v>
      </c>
      <c r="C34" s="30">
        <v>150</v>
      </c>
      <c r="D34" s="35">
        <v>150.00000000000003</v>
      </c>
      <c r="E34" s="4">
        <v>135.30700093413114</v>
      </c>
      <c r="F34" s="30">
        <v>95.454545454545439</v>
      </c>
      <c r="G34" s="35">
        <v>95.454545454545467</v>
      </c>
      <c r="H34" s="4">
        <v>129.86701593336676</v>
      </c>
      <c r="I34" s="15" t="s">
        <v>117</v>
      </c>
      <c r="J34" s="15"/>
      <c r="K34" s="15"/>
      <c r="L34" s="4">
        <v>176.36147363049784</v>
      </c>
      <c r="M34" s="30">
        <v>150</v>
      </c>
      <c r="N34" s="35">
        <v>150.00000000000003</v>
      </c>
      <c r="O34" s="4">
        <v>135.30700093413114</v>
      </c>
      <c r="P34" s="30">
        <v>95.454545454545439</v>
      </c>
      <c r="Q34" s="35">
        <v>95.454545454545467</v>
      </c>
      <c r="R34" s="4">
        <v>129.86701593336676</v>
      </c>
      <c r="S34" s="15" t="s">
        <v>117</v>
      </c>
    </row>
    <row r="35" spans="1:19">
      <c r="A35" s="15" t="s">
        <v>90</v>
      </c>
      <c r="B35" s="4">
        <v>5878.7157876832616</v>
      </c>
      <c r="C35" s="30">
        <v>5000</v>
      </c>
      <c r="D35" s="35">
        <v>5000.0000000000009</v>
      </c>
      <c r="E35" s="4">
        <v>0</v>
      </c>
      <c r="F35" s="30">
        <v>0</v>
      </c>
      <c r="G35" s="35">
        <v>0</v>
      </c>
      <c r="H35" s="4">
        <v>0</v>
      </c>
      <c r="I35" s="15" t="s">
        <v>117</v>
      </c>
      <c r="J35" s="15"/>
      <c r="K35" s="15"/>
      <c r="L35" s="4">
        <v>5878.7157876832616</v>
      </c>
      <c r="M35" s="30">
        <v>5000</v>
      </c>
      <c r="N35" s="35">
        <v>5000.0000000000009</v>
      </c>
      <c r="O35" s="4">
        <v>0</v>
      </c>
      <c r="P35" s="30">
        <v>0</v>
      </c>
      <c r="Q35" s="35">
        <v>0</v>
      </c>
      <c r="R35" s="4">
        <v>0</v>
      </c>
      <c r="S35" s="15" t="s">
        <v>117</v>
      </c>
    </row>
    <row r="36" spans="1:19">
      <c r="A36" s="15" t="s">
        <v>91</v>
      </c>
      <c r="B36" s="4">
        <v>4.7029726301466086</v>
      </c>
      <c r="C36" s="30">
        <v>4</v>
      </c>
      <c r="D36" s="35">
        <v>4.0000000000000009</v>
      </c>
      <c r="E36" s="4">
        <v>0</v>
      </c>
      <c r="F36" s="30">
        <v>0</v>
      </c>
      <c r="G36" s="35">
        <v>0</v>
      </c>
      <c r="H36" s="4">
        <v>0</v>
      </c>
      <c r="I36" s="15" t="s">
        <v>117</v>
      </c>
      <c r="J36" s="15"/>
      <c r="K36" s="15"/>
      <c r="L36" s="4">
        <v>4.7029726301466086</v>
      </c>
      <c r="M36" s="30">
        <v>4</v>
      </c>
      <c r="N36" s="35">
        <v>4.0000000000000009</v>
      </c>
      <c r="O36" s="4">
        <v>0</v>
      </c>
      <c r="P36" s="30">
        <v>0</v>
      </c>
      <c r="Q36" s="35">
        <v>0</v>
      </c>
      <c r="R36" s="4">
        <v>0</v>
      </c>
      <c r="S36" s="15" t="s">
        <v>117</v>
      </c>
    </row>
    <row r="37" spans="1:19">
      <c r="A37" s="15" t="s">
        <v>92</v>
      </c>
      <c r="B37" s="4">
        <v>3.5272294726099567</v>
      </c>
      <c r="C37" s="30">
        <v>3</v>
      </c>
      <c r="D37" s="35">
        <v>3.0000000000000004</v>
      </c>
      <c r="E37" s="4">
        <v>0</v>
      </c>
      <c r="F37" s="30">
        <v>0</v>
      </c>
      <c r="G37" s="35">
        <v>0</v>
      </c>
      <c r="H37" s="4">
        <v>0</v>
      </c>
      <c r="I37" s="15" t="s">
        <v>117</v>
      </c>
      <c r="J37" s="15"/>
      <c r="K37" s="15"/>
      <c r="L37" s="4">
        <v>3.5272294726099567</v>
      </c>
      <c r="M37" s="30">
        <v>3</v>
      </c>
      <c r="N37" s="35">
        <v>3.0000000000000004</v>
      </c>
      <c r="O37" s="4">
        <v>0</v>
      </c>
      <c r="P37" s="30">
        <v>0</v>
      </c>
      <c r="Q37" s="35">
        <v>0</v>
      </c>
      <c r="R37" s="4">
        <v>0</v>
      </c>
      <c r="S37" s="15" t="s">
        <v>117</v>
      </c>
    </row>
    <row r="38" spans="1:19">
      <c r="A38" s="15" t="s">
        <v>93</v>
      </c>
      <c r="B38" s="4">
        <v>1.9595719292277538</v>
      </c>
      <c r="C38" s="30">
        <v>1.6666666666666667</v>
      </c>
      <c r="D38" s="35">
        <v>1.666666666666667</v>
      </c>
      <c r="E38" s="4">
        <v>6.4431905206729114</v>
      </c>
      <c r="F38" s="30">
        <v>4.545454545454545</v>
      </c>
      <c r="G38" s="35">
        <v>4.5454545454545459</v>
      </c>
      <c r="H38" s="4">
        <v>6.184143615874607</v>
      </c>
      <c r="I38" s="15" t="s">
        <v>117</v>
      </c>
      <c r="J38" s="15"/>
      <c r="K38" s="15"/>
      <c r="L38" s="4">
        <v>1.9595719292277538</v>
      </c>
      <c r="M38" s="30">
        <v>1.6666666666666667</v>
      </c>
      <c r="N38" s="35">
        <v>1.666666666666667</v>
      </c>
      <c r="O38" s="4">
        <v>6.4431905206729114</v>
      </c>
      <c r="P38" s="30">
        <v>4.545454545454545</v>
      </c>
      <c r="Q38" s="35">
        <v>4.5454545454545459</v>
      </c>
      <c r="R38" s="4">
        <v>6.184143615874607</v>
      </c>
      <c r="S38" s="15" t="s">
        <v>117</v>
      </c>
    </row>
    <row r="39" spans="1:19">
      <c r="A39" s="15" t="s">
        <v>94</v>
      </c>
      <c r="B39" s="4">
        <v>1018.9774031984319</v>
      </c>
      <c r="C39" s="30">
        <v>866.66666666666674</v>
      </c>
      <c r="D39" s="35">
        <v>866.66666666666686</v>
      </c>
      <c r="E39" s="4">
        <v>39.947781228172055</v>
      </c>
      <c r="F39" s="30">
        <v>28.181818181818176</v>
      </c>
      <c r="G39" s="35">
        <v>28.181818181818183</v>
      </c>
      <c r="H39" s="4">
        <v>38.341690418422573</v>
      </c>
      <c r="I39" s="15" t="s">
        <v>117</v>
      </c>
      <c r="J39" s="15"/>
      <c r="K39" s="15"/>
      <c r="L39" s="4">
        <v>1018.9774031984319</v>
      </c>
      <c r="M39" s="30">
        <v>866.66666666666674</v>
      </c>
      <c r="N39" s="35">
        <v>866.66666666666686</v>
      </c>
      <c r="O39" s="4">
        <v>39.947781228172055</v>
      </c>
      <c r="P39" s="30">
        <v>28.181818181818176</v>
      </c>
      <c r="Q39" s="35">
        <v>28.181818181818183</v>
      </c>
      <c r="R39" s="4">
        <v>38.341690418422573</v>
      </c>
      <c r="S39" s="15" t="s">
        <v>117</v>
      </c>
    </row>
    <row r="40" spans="1:19">
      <c r="A40" s="15" t="s">
        <v>96</v>
      </c>
      <c r="B40" s="4">
        <v>0</v>
      </c>
      <c r="C40" s="30">
        <v>0</v>
      </c>
      <c r="D40" s="35">
        <v>0</v>
      </c>
      <c r="E40" s="4">
        <v>10.30910483307666</v>
      </c>
      <c r="F40" s="30">
        <v>7.2727272727272716</v>
      </c>
      <c r="G40" s="35">
        <v>7.2727272727272734</v>
      </c>
      <c r="H40" s="4">
        <v>9.8946297853993705</v>
      </c>
      <c r="I40" s="15" t="s">
        <v>117</v>
      </c>
      <c r="J40" s="15"/>
      <c r="K40" s="15"/>
      <c r="L40" s="4">
        <v>0</v>
      </c>
      <c r="M40" s="30">
        <v>0</v>
      </c>
      <c r="N40" s="35">
        <v>0</v>
      </c>
      <c r="O40" s="4">
        <v>10.30910483307666</v>
      </c>
      <c r="P40" s="30">
        <v>7.2727272727272716</v>
      </c>
      <c r="Q40" s="35">
        <v>7.2727272727272734</v>
      </c>
      <c r="R40" s="4">
        <v>9.8946297853993705</v>
      </c>
      <c r="S40" s="15" t="s">
        <v>117</v>
      </c>
    </row>
    <row r="41" spans="1:19">
      <c r="A41" s="15" t="s">
        <v>97</v>
      </c>
      <c r="B41" s="4">
        <v>0</v>
      </c>
      <c r="C41" s="30">
        <v>0</v>
      </c>
      <c r="D41" s="35">
        <v>0</v>
      </c>
      <c r="E41" s="4">
        <v>3.8659143124037474</v>
      </c>
      <c r="F41" s="30">
        <v>2.7272727272727266</v>
      </c>
      <c r="G41" s="35">
        <v>2.7272727272727275</v>
      </c>
      <c r="H41" s="4">
        <v>3.7104861695247644</v>
      </c>
      <c r="I41" s="15" t="s">
        <v>117</v>
      </c>
      <c r="J41" s="15"/>
      <c r="K41" s="15"/>
      <c r="L41" s="4">
        <v>0</v>
      </c>
      <c r="M41" s="30">
        <v>0</v>
      </c>
      <c r="N41" s="35">
        <v>0</v>
      </c>
      <c r="O41" s="4">
        <v>3.8659143124037474</v>
      </c>
      <c r="P41" s="30">
        <v>2.7272727272727266</v>
      </c>
      <c r="Q41" s="35">
        <v>2.7272727272727275</v>
      </c>
      <c r="R41" s="4">
        <v>3.7104861695247644</v>
      </c>
      <c r="S41" s="15" t="s">
        <v>117</v>
      </c>
    </row>
    <row r="42" spans="1:19">
      <c r="A42" s="15" t="s">
        <v>98</v>
      </c>
      <c r="B42" s="4">
        <v>0</v>
      </c>
      <c r="C42" s="30">
        <v>0</v>
      </c>
      <c r="D42" s="35">
        <v>0</v>
      </c>
      <c r="E42" s="4">
        <v>1.2886381041345825</v>
      </c>
      <c r="F42" s="30">
        <v>0.90909090909090895</v>
      </c>
      <c r="G42" s="35">
        <v>0.90909090909090917</v>
      </c>
      <c r="H42" s="4">
        <v>1.2368287231749213</v>
      </c>
      <c r="I42" s="15" t="s">
        <v>117</v>
      </c>
      <c r="J42" s="15"/>
      <c r="K42" s="15"/>
      <c r="L42" s="4">
        <v>0</v>
      </c>
      <c r="M42" s="30">
        <v>0</v>
      </c>
      <c r="N42" s="35">
        <v>0</v>
      </c>
      <c r="O42" s="4">
        <v>1.2886381041345825</v>
      </c>
      <c r="P42" s="30">
        <v>0.90909090909090895</v>
      </c>
      <c r="Q42" s="35">
        <v>0.90909090909090917</v>
      </c>
      <c r="R42" s="4">
        <v>1.2368287231749213</v>
      </c>
      <c r="S42" s="15" t="s">
        <v>117</v>
      </c>
    </row>
    <row r="43" spans="1:19">
      <c r="A43" s="15" t="s">
        <v>99</v>
      </c>
      <c r="B43" s="4">
        <v>0</v>
      </c>
      <c r="C43" s="30">
        <v>0</v>
      </c>
      <c r="D43" s="35">
        <v>0</v>
      </c>
      <c r="E43" s="4">
        <v>37.370505019902886</v>
      </c>
      <c r="F43" s="30">
        <v>26.36363636363636</v>
      </c>
      <c r="G43" s="35">
        <v>26.363636363636367</v>
      </c>
      <c r="H43" s="4">
        <v>35.868032972072726</v>
      </c>
      <c r="I43" s="15" t="s">
        <v>117</v>
      </c>
      <c r="J43" s="15"/>
      <c r="K43" s="15"/>
      <c r="L43" s="4">
        <v>0</v>
      </c>
      <c r="M43" s="30">
        <v>0</v>
      </c>
      <c r="N43" s="35">
        <v>0</v>
      </c>
      <c r="O43" s="4">
        <v>37.370505019902886</v>
      </c>
      <c r="P43" s="30">
        <v>26.36363636363636</v>
      </c>
      <c r="Q43" s="35">
        <v>26.363636363636367</v>
      </c>
      <c r="R43" s="4">
        <v>35.868032972072726</v>
      </c>
      <c r="S43" s="15" t="s">
        <v>117</v>
      </c>
    </row>
    <row r="44" spans="1:19">
      <c r="A44" s="15" t="s">
        <v>100</v>
      </c>
      <c r="B44" s="4">
        <v>0</v>
      </c>
      <c r="C44" s="30">
        <v>0</v>
      </c>
      <c r="D44" s="35">
        <v>0</v>
      </c>
      <c r="E44" s="4">
        <v>5.1545524165383299</v>
      </c>
      <c r="F44" s="30">
        <v>3.6363636363636358</v>
      </c>
      <c r="G44" s="35">
        <v>3.6363636363636367</v>
      </c>
      <c r="H44" s="4">
        <v>4.9473148926996853</v>
      </c>
      <c r="I44" s="15" t="s">
        <v>117</v>
      </c>
      <c r="J44" s="15"/>
      <c r="K44" s="15"/>
      <c r="L44" s="4">
        <v>0</v>
      </c>
      <c r="M44" s="30">
        <v>0</v>
      </c>
      <c r="N44" s="35">
        <v>0</v>
      </c>
      <c r="O44" s="4">
        <v>5.1545524165383299</v>
      </c>
      <c r="P44" s="30">
        <v>3.6363636363636358</v>
      </c>
      <c r="Q44" s="35">
        <v>3.6363636363636367</v>
      </c>
      <c r="R44" s="4">
        <v>4.9473148926996853</v>
      </c>
      <c r="S44" s="15" t="s">
        <v>117</v>
      </c>
    </row>
    <row r="45" spans="1:19">
      <c r="A45" s="15" t="s">
        <v>101</v>
      </c>
      <c r="B45" s="4">
        <v>0</v>
      </c>
      <c r="C45" s="30">
        <v>0</v>
      </c>
      <c r="D45" s="35">
        <v>0</v>
      </c>
      <c r="E45" s="4">
        <v>11.597742937211242</v>
      </c>
      <c r="F45" s="30">
        <v>8.1818181818181799</v>
      </c>
      <c r="G45" s="35">
        <v>8.1818181818181834</v>
      </c>
      <c r="H45" s="4">
        <v>11.131458508574294</v>
      </c>
      <c r="I45" s="15" t="s">
        <v>117</v>
      </c>
      <c r="J45" s="15"/>
      <c r="K45" s="15"/>
      <c r="L45" s="4">
        <v>0</v>
      </c>
      <c r="M45" s="30">
        <v>0</v>
      </c>
      <c r="N45" s="35">
        <v>0</v>
      </c>
      <c r="O45" s="4">
        <v>11.597742937211242</v>
      </c>
      <c r="P45" s="30">
        <v>8.1818181818181799</v>
      </c>
      <c r="Q45" s="35">
        <v>8.1818181818181834</v>
      </c>
      <c r="R45" s="4">
        <v>11.131458508574294</v>
      </c>
      <c r="S45" s="15" t="s">
        <v>117</v>
      </c>
    </row>
    <row r="46" spans="1:19">
      <c r="A46" s="15" t="s">
        <v>102</v>
      </c>
      <c r="B46" s="4">
        <v>0</v>
      </c>
      <c r="C46" s="30">
        <v>0</v>
      </c>
      <c r="D46" s="35">
        <v>0</v>
      </c>
      <c r="E46" s="4">
        <v>1.2886381041345825</v>
      </c>
      <c r="F46" s="30">
        <v>0.90909090909090895</v>
      </c>
      <c r="G46" s="35">
        <v>0.90909090909090917</v>
      </c>
      <c r="H46" s="4">
        <v>1.2368287231749213</v>
      </c>
      <c r="I46" s="15" t="s">
        <v>117</v>
      </c>
      <c r="J46" s="15"/>
      <c r="K46" s="15"/>
      <c r="L46" s="4">
        <v>0</v>
      </c>
      <c r="M46" s="30">
        <v>0</v>
      </c>
      <c r="N46" s="35">
        <v>0</v>
      </c>
      <c r="O46" s="4">
        <v>1.2886381041345825</v>
      </c>
      <c r="P46" s="30">
        <v>0.90909090909090895</v>
      </c>
      <c r="Q46" s="35">
        <v>0.90909090909090917</v>
      </c>
      <c r="R46" s="4">
        <v>1.2368287231749213</v>
      </c>
      <c r="S46" s="15" t="s">
        <v>117</v>
      </c>
    </row>
    <row r="47" spans="1:19">
      <c r="A47" s="15" t="s">
        <v>103</v>
      </c>
      <c r="B47" s="4">
        <v>0</v>
      </c>
      <c r="C47" s="30">
        <v>0</v>
      </c>
      <c r="D47" s="35">
        <v>0</v>
      </c>
      <c r="E47" s="4">
        <v>3.8659143124037474</v>
      </c>
      <c r="F47" s="30">
        <v>2.7272727272727266</v>
      </c>
      <c r="G47" s="35">
        <v>2.7272727272727275</v>
      </c>
      <c r="H47" s="4">
        <v>3.7104861695247644</v>
      </c>
      <c r="I47" s="15" t="s">
        <v>117</v>
      </c>
      <c r="J47" s="15"/>
      <c r="K47" s="15"/>
      <c r="L47" s="4">
        <v>0</v>
      </c>
      <c r="M47" s="30">
        <v>0</v>
      </c>
      <c r="N47" s="35">
        <v>0</v>
      </c>
      <c r="O47" s="4">
        <v>3.8659143124037474</v>
      </c>
      <c r="P47" s="30">
        <v>2.7272727272727266</v>
      </c>
      <c r="Q47" s="4">
        <v>2.7272727272727275</v>
      </c>
      <c r="R47" s="39">
        <v>3.7104861695247644</v>
      </c>
      <c r="S47" s="15" t="s">
        <v>117</v>
      </c>
    </row>
  </sheetData>
  <mergeCells count="16">
    <mergeCell ref="O2:R2"/>
    <mergeCell ref="L3:N3"/>
    <mergeCell ref="O3:Q3"/>
    <mergeCell ref="E2:H2"/>
    <mergeCell ref="B2:D2"/>
    <mergeCell ref="B3:D3"/>
    <mergeCell ref="E3:G3"/>
    <mergeCell ref="L2:N2"/>
    <mergeCell ref="B19:D19"/>
    <mergeCell ref="E19:G19"/>
    <mergeCell ref="L19:N19"/>
    <mergeCell ref="O19:Q19"/>
    <mergeCell ref="M4:N4"/>
    <mergeCell ref="P4:Q4"/>
    <mergeCell ref="C4:D4"/>
    <mergeCell ref="F4:G4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829AF-B690-4701-BDF7-31832E12F4C9}">
  <sheetPr>
    <tabColor rgb="FF007B00"/>
  </sheetPr>
  <dimension ref="A1:R63"/>
  <sheetViews>
    <sheetView zoomScaleNormal="100" workbookViewId="0">
      <pane ySplit="2" topLeftCell="A3" activePane="bottomLeft" state="frozen"/>
      <selection pane="bottomLeft" activeCell="A88" sqref="A88"/>
    </sheetView>
  </sheetViews>
  <sheetFormatPr baseColWidth="10" defaultRowHeight="15"/>
  <cols>
    <col min="1" max="1" width="31.140625" customWidth="1"/>
    <col min="2" max="3" width="16.42578125" customWidth="1"/>
    <col min="7" max="7" width="36.28515625" customWidth="1"/>
    <col min="9" max="9" width="12" bestFit="1" customWidth="1"/>
    <col min="10" max="10" width="12" customWidth="1"/>
    <col min="11" max="11" width="12" bestFit="1" customWidth="1"/>
    <col min="12" max="12" width="24" customWidth="1"/>
    <col min="13" max="13" width="14.85546875" bestFit="1" customWidth="1"/>
  </cols>
  <sheetData>
    <row r="1" spans="1:15">
      <c r="A1" s="58" t="s">
        <v>200</v>
      </c>
      <c r="B1" s="58"/>
      <c r="C1" s="58"/>
      <c r="D1" s="58"/>
      <c r="E1" s="72"/>
      <c r="G1" s="176" t="s">
        <v>202</v>
      </c>
      <c r="H1" s="176"/>
      <c r="I1" s="176"/>
      <c r="L1" s="9" t="s">
        <v>224</v>
      </c>
      <c r="M1" s="5"/>
      <c r="N1" s="5"/>
      <c r="O1" s="5"/>
    </row>
    <row r="2" spans="1:15">
      <c r="A2" s="17" t="s">
        <v>245</v>
      </c>
      <c r="B2" s="103" t="s">
        <v>291</v>
      </c>
      <c r="C2" s="103" t="s">
        <v>292</v>
      </c>
      <c r="D2" s="5"/>
      <c r="G2" s="17" t="s">
        <v>201</v>
      </c>
      <c r="H2" s="17"/>
      <c r="I2" s="17"/>
      <c r="J2" s="1"/>
      <c r="L2" s="1" t="s">
        <v>51</v>
      </c>
    </row>
    <row r="3" spans="1:15">
      <c r="A3" s="1" t="s">
        <v>36</v>
      </c>
      <c r="E3" s="1"/>
      <c r="G3" s="1" t="s">
        <v>36</v>
      </c>
      <c r="L3" t="s">
        <v>165</v>
      </c>
      <c r="M3" s="4">
        <v>0.87914691943127965</v>
      </c>
      <c r="N3" t="s">
        <v>5</v>
      </c>
    </row>
    <row r="4" spans="1:15">
      <c r="A4" s="13" t="s">
        <v>238</v>
      </c>
      <c r="B4" s="15">
        <v>-1114.0775884460754</v>
      </c>
      <c r="C4" s="15">
        <v>-1114.0775884460754</v>
      </c>
      <c r="D4" s="13" t="s">
        <v>5</v>
      </c>
      <c r="E4" s="14"/>
      <c r="F4" s="13"/>
      <c r="G4" s="13" t="s">
        <v>238</v>
      </c>
      <c r="H4" s="15">
        <v>-2024.9662677165584</v>
      </c>
      <c r="I4" s="13" t="s">
        <v>5</v>
      </c>
      <c r="L4" t="s">
        <v>166</v>
      </c>
      <c r="M4" s="4">
        <v>0.11848341232227487</v>
      </c>
      <c r="N4" t="s">
        <v>5</v>
      </c>
    </row>
    <row r="5" spans="1:15">
      <c r="A5" s="13" t="s">
        <v>241</v>
      </c>
      <c r="B5" s="15">
        <v>0</v>
      </c>
      <c r="C5" s="15">
        <v>0</v>
      </c>
      <c r="D5" s="13" t="s">
        <v>5</v>
      </c>
      <c r="E5" s="1"/>
      <c r="G5" s="13" t="s">
        <v>241</v>
      </c>
      <c r="H5" s="15">
        <v>0</v>
      </c>
      <c r="I5" t="s">
        <v>5</v>
      </c>
      <c r="L5" t="s">
        <v>159</v>
      </c>
      <c r="M5" s="4">
        <v>2.3696682464454978E-3</v>
      </c>
      <c r="N5" t="s">
        <v>5</v>
      </c>
    </row>
    <row r="6" spans="1:15">
      <c r="A6" s="25"/>
      <c r="B6" s="15"/>
      <c r="C6" s="15"/>
      <c r="G6" s="1"/>
      <c r="H6" s="51"/>
    </row>
    <row r="7" spans="1:15">
      <c r="A7" s="1" t="s">
        <v>186</v>
      </c>
      <c r="B7" s="15"/>
      <c r="C7" s="15"/>
      <c r="E7" s="1"/>
      <c r="G7" s="1" t="s">
        <v>186</v>
      </c>
      <c r="H7" s="51"/>
    </row>
    <row r="8" spans="1:15">
      <c r="A8" t="s">
        <v>147</v>
      </c>
      <c r="B8" s="15">
        <v>-758.53718327414697</v>
      </c>
      <c r="C8" s="15">
        <v>-815.68992040753892</v>
      </c>
      <c r="D8" t="s">
        <v>3</v>
      </c>
      <c r="E8" s="1"/>
      <c r="G8" s="13" t="s">
        <v>188</v>
      </c>
      <c r="H8" s="15">
        <v>-58.524919243492135</v>
      </c>
      <c r="I8" t="s">
        <v>5</v>
      </c>
      <c r="L8" s="9" t="s">
        <v>225</v>
      </c>
      <c r="M8" s="5"/>
      <c r="N8" s="5"/>
      <c r="O8" s="5"/>
    </row>
    <row r="9" spans="1:15">
      <c r="B9" s="15"/>
      <c r="C9" s="15"/>
      <c r="E9" s="14"/>
      <c r="H9" s="15"/>
      <c r="L9" s="1" t="s">
        <v>51</v>
      </c>
    </row>
    <row r="10" spans="1:15">
      <c r="A10" s="1" t="s">
        <v>51</v>
      </c>
      <c r="B10" s="15"/>
      <c r="C10" s="15"/>
      <c r="D10" s="1"/>
      <c r="G10" s="1" t="s">
        <v>51</v>
      </c>
      <c r="H10" s="15"/>
      <c r="L10" t="s">
        <v>167</v>
      </c>
      <c r="M10" s="4">
        <v>0.32500000000000001</v>
      </c>
      <c r="N10" t="s">
        <v>5</v>
      </c>
    </row>
    <row r="11" spans="1:15">
      <c r="A11" s="13" t="s">
        <v>293</v>
      </c>
      <c r="B11" s="15">
        <v>48.765390204842838</v>
      </c>
      <c r="C11" s="15">
        <v>48.765390204842838</v>
      </c>
      <c r="D11" s="13" t="s">
        <v>163</v>
      </c>
      <c r="E11" s="11"/>
      <c r="G11" s="13" t="s">
        <v>293</v>
      </c>
      <c r="H11" s="15">
        <v>45.672259093895228</v>
      </c>
      <c r="I11" t="s">
        <v>163</v>
      </c>
      <c r="J11" s="115"/>
      <c r="L11" t="s">
        <v>168</v>
      </c>
      <c r="M11" s="4">
        <v>0.435</v>
      </c>
      <c r="N11" t="s">
        <v>5</v>
      </c>
    </row>
    <row r="12" spans="1:15">
      <c r="A12" t="s">
        <v>294</v>
      </c>
      <c r="B12" s="15">
        <v>138.71595634649151</v>
      </c>
      <c r="C12" s="15">
        <v>138.71595634649151</v>
      </c>
      <c r="D12" s="13" t="s">
        <v>163</v>
      </c>
      <c r="G12" t="s">
        <v>294</v>
      </c>
      <c r="H12" s="15">
        <v>262.9986908085242</v>
      </c>
      <c r="I12" t="s">
        <v>163</v>
      </c>
      <c r="L12" t="s">
        <v>169</v>
      </c>
      <c r="M12" s="4">
        <v>0.24</v>
      </c>
      <c r="N12" t="s">
        <v>5</v>
      </c>
    </row>
    <row r="13" spans="1:15">
      <c r="A13" t="s">
        <v>297</v>
      </c>
      <c r="B13" s="15">
        <v>145.43473910553513</v>
      </c>
      <c r="C13" s="15">
        <v>145.43473910553513</v>
      </c>
      <c r="D13" s="13" t="s">
        <v>163</v>
      </c>
      <c r="G13" t="s">
        <v>297</v>
      </c>
      <c r="H13" s="15">
        <v>275.70570493749824</v>
      </c>
      <c r="I13" t="s">
        <v>163</v>
      </c>
      <c r="J13" s="13"/>
    </row>
    <row r="14" spans="1:15">
      <c r="A14" t="s">
        <v>295</v>
      </c>
      <c r="B14" s="15">
        <v>138.71595634649151</v>
      </c>
      <c r="C14" s="15">
        <v>138.71595634649151</v>
      </c>
      <c r="D14" s="13" t="s">
        <v>163</v>
      </c>
      <c r="G14" t="s">
        <v>295</v>
      </c>
      <c r="H14" s="15">
        <v>262.9986908085242</v>
      </c>
      <c r="I14" t="s">
        <v>163</v>
      </c>
      <c r="J14" s="13"/>
    </row>
    <row r="15" spans="1:15">
      <c r="A15" t="s">
        <v>296</v>
      </c>
      <c r="B15" s="15">
        <v>145.43473910553513</v>
      </c>
      <c r="C15" s="15">
        <v>145.43473910553513</v>
      </c>
      <c r="D15" s="13" t="s">
        <v>163</v>
      </c>
      <c r="E15" s="11"/>
      <c r="G15" t="s">
        <v>296</v>
      </c>
      <c r="H15" s="15">
        <v>275.70570493749824</v>
      </c>
      <c r="I15" t="s">
        <v>163</v>
      </c>
    </row>
    <row r="16" spans="1:15">
      <c r="A16" t="s">
        <v>149</v>
      </c>
      <c r="B16" s="15">
        <v>115.38937061595658</v>
      </c>
      <c r="C16" s="15">
        <v>115.38937061595658</v>
      </c>
      <c r="D16" s="13" t="s">
        <v>77</v>
      </c>
      <c r="E16" s="11"/>
      <c r="G16" t="s">
        <v>149</v>
      </c>
      <c r="H16" s="15">
        <v>209.40486087925703</v>
      </c>
      <c r="I16" t="s">
        <v>77</v>
      </c>
      <c r="L16" s="9" t="s">
        <v>226</v>
      </c>
      <c r="M16" s="5"/>
      <c r="N16" s="5"/>
    </row>
    <row r="17" spans="1:18">
      <c r="A17" s="13" t="s">
        <v>181</v>
      </c>
      <c r="B17" s="15">
        <v>4.6619265004620637E-2</v>
      </c>
      <c r="C17" s="15">
        <v>4.6619265004620637E-2</v>
      </c>
      <c r="D17" s="13" t="s">
        <v>1</v>
      </c>
      <c r="G17" s="13" t="s">
        <v>158</v>
      </c>
      <c r="H17" s="15">
        <v>1.0060686600131721</v>
      </c>
      <c r="I17" s="13" t="s">
        <v>1</v>
      </c>
      <c r="L17" s="1" t="s">
        <v>222</v>
      </c>
    </row>
    <row r="18" spans="1:18">
      <c r="A18" t="s">
        <v>78</v>
      </c>
      <c r="B18" s="15">
        <v>0</v>
      </c>
      <c r="C18" s="15">
        <v>1.141098550837488</v>
      </c>
      <c r="D18" t="s">
        <v>1</v>
      </c>
      <c r="G18" s="13" t="s">
        <v>78</v>
      </c>
      <c r="H18" s="15">
        <v>1.8924835230830297</v>
      </c>
      <c r="I18" s="13" t="s">
        <v>1</v>
      </c>
      <c r="L18" t="s">
        <v>214</v>
      </c>
      <c r="M18" s="4">
        <v>0.66666666666666663</v>
      </c>
      <c r="N18" t="s">
        <v>5</v>
      </c>
    </row>
    <row r="19" spans="1:18">
      <c r="A19" t="s">
        <v>207</v>
      </c>
      <c r="B19" s="15">
        <v>2.5006984344015355</v>
      </c>
      <c r="C19" s="15">
        <v>2.5006984344015355</v>
      </c>
      <c r="D19" s="13" t="s">
        <v>5</v>
      </c>
      <c r="G19" s="65" t="s">
        <v>2</v>
      </c>
      <c r="H19" s="15">
        <v>226.73607455829725</v>
      </c>
      <c r="I19" t="s">
        <v>3</v>
      </c>
      <c r="L19" t="s">
        <v>215</v>
      </c>
      <c r="M19" s="4">
        <v>0.66666666666666663</v>
      </c>
      <c r="N19" t="s">
        <v>5</v>
      </c>
    </row>
    <row r="20" spans="1:18">
      <c r="A20" s="13" t="s">
        <v>180</v>
      </c>
      <c r="B20" s="15">
        <v>1000.4255379978634</v>
      </c>
      <c r="C20" s="15">
        <v>0</v>
      </c>
      <c r="D20" t="s">
        <v>40</v>
      </c>
      <c r="G20" s="65" t="s">
        <v>159</v>
      </c>
      <c r="H20" s="15">
        <v>4.2184933774002273E-2</v>
      </c>
      <c r="I20" t="s">
        <v>5</v>
      </c>
      <c r="L20" t="s">
        <v>216</v>
      </c>
      <c r="M20" s="4">
        <v>0.66666666666666663</v>
      </c>
      <c r="N20" t="s">
        <v>5</v>
      </c>
    </row>
    <row r="21" spans="1:18">
      <c r="A21" s="13" t="s">
        <v>209</v>
      </c>
      <c r="B21" s="15">
        <v>2.4183184289966903E-10</v>
      </c>
      <c r="C21" s="15">
        <v>2.4183184289966903E-10</v>
      </c>
      <c r="D21" s="13" t="s">
        <v>6</v>
      </c>
      <c r="E21" s="11"/>
      <c r="G21" s="65" t="s">
        <v>160</v>
      </c>
      <c r="H21" s="15">
        <v>33.11940359334276</v>
      </c>
      <c r="I21" t="s">
        <v>5</v>
      </c>
      <c r="M21" s="4"/>
    </row>
    <row r="22" spans="1:18">
      <c r="A22" t="s">
        <v>151</v>
      </c>
      <c r="B22" s="15">
        <v>2.4183184289966903E-10</v>
      </c>
      <c r="C22" s="15">
        <v>2.4183184289966903E-10</v>
      </c>
      <c r="D22" s="13" t="s">
        <v>6</v>
      </c>
      <c r="G22" s="65" t="s">
        <v>205</v>
      </c>
      <c r="H22" s="15">
        <v>3.4061502999712424E-3</v>
      </c>
      <c r="I22" t="s">
        <v>5</v>
      </c>
      <c r="L22" s="1" t="s">
        <v>213</v>
      </c>
      <c r="M22" s="4"/>
    </row>
    <row r="23" spans="1:18">
      <c r="A23" t="s">
        <v>150</v>
      </c>
      <c r="B23" s="15">
        <v>1000.4255379978634</v>
      </c>
      <c r="C23" s="15">
        <v>1000.4255379978634</v>
      </c>
      <c r="D23" t="s">
        <v>40</v>
      </c>
      <c r="G23" s="65" t="s">
        <v>206</v>
      </c>
      <c r="H23" s="15">
        <v>1.1587934010211442E-3</v>
      </c>
      <c r="I23" t="s">
        <v>5</v>
      </c>
      <c r="L23" t="s">
        <v>217</v>
      </c>
      <c r="M23" s="4">
        <v>0.61499999999999999</v>
      </c>
      <c r="N23" t="s">
        <v>5</v>
      </c>
    </row>
    <row r="24" spans="1:18">
      <c r="A24" t="s">
        <v>50</v>
      </c>
      <c r="B24" s="15">
        <v>0</v>
      </c>
      <c r="C24" s="15">
        <v>2.9967873848494117E-6</v>
      </c>
      <c r="D24" t="s">
        <v>6</v>
      </c>
      <c r="G24" s="65" t="s">
        <v>161</v>
      </c>
      <c r="H24" s="15">
        <v>0.12087373574212686</v>
      </c>
      <c r="I24" t="s">
        <v>5</v>
      </c>
      <c r="L24" t="s">
        <v>218</v>
      </c>
      <c r="M24" s="4">
        <v>0.38500000000000001</v>
      </c>
      <c r="N24" t="s">
        <v>5</v>
      </c>
    </row>
    <row r="25" spans="1:18">
      <c r="A25" t="s">
        <v>204</v>
      </c>
      <c r="B25" s="15">
        <v>1000.0427924780041</v>
      </c>
      <c r="C25" s="15">
        <v>1000.0427924780041</v>
      </c>
      <c r="D25" t="s">
        <v>40</v>
      </c>
      <c r="G25" s="13" t="s">
        <v>208</v>
      </c>
      <c r="H25" s="15">
        <v>2.2843972475189576E-6</v>
      </c>
      <c r="I25" t="s">
        <v>6</v>
      </c>
      <c r="M25" s="4"/>
    </row>
    <row r="26" spans="1:18">
      <c r="B26" s="15"/>
      <c r="C26" s="15"/>
      <c r="G26" t="s">
        <v>151</v>
      </c>
      <c r="H26" s="15">
        <v>2.2843972475189576E-6</v>
      </c>
      <c r="I26" t="s">
        <v>6</v>
      </c>
      <c r="L26" s="1" t="s">
        <v>219</v>
      </c>
      <c r="M26" s="4"/>
    </row>
    <row r="27" spans="1:18">
      <c r="A27" s="1" t="s">
        <v>8</v>
      </c>
      <c r="B27" s="15"/>
      <c r="C27" s="15"/>
      <c r="D27" s="13"/>
      <c r="G27" t="s">
        <v>204</v>
      </c>
      <c r="H27" s="15">
        <v>1000.0427924780042</v>
      </c>
      <c r="I27" t="s">
        <v>5</v>
      </c>
      <c r="L27" t="s">
        <v>220</v>
      </c>
      <c r="M27" s="4">
        <v>4</v>
      </c>
      <c r="N27" t="s">
        <v>5</v>
      </c>
      <c r="Q27" s="12"/>
    </row>
    <row r="28" spans="1:18">
      <c r="A28" t="s">
        <v>182</v>
      </c>
      <c r="B28" s="15">
        <v>16.505840081665614</v>
      </c>
      <c r="C28" s="15">
        <v>16.505840081665614</v>
      </c>
      <c r="D28" s="13" t="s">
        <v>5</v>
      </c>
      <c r="H28" s="15"/>
      <c r="L28" t="s">
        <v>181</v>
      </c>
      <c r="M28" s="4">
        <v>166.66666666666669</v>
      </c>
      <c r="N28" t="s">
        <v>5</v>
      </c>
      <c r="R28" s="12"/>
    </row>
    <row r="29" spans="1:18">
      <c r="A29" t="s">
        <v>183</v>
      </c>
      <c r="B29" s="15">
        <v>2.5006984344015355</v>
      </c>
      <c r="C29" s="15">
        <v>2.5006984344015355</v>
      </c>
      <c r="D29" s="13" t="s">
        <v>5</v>
      </c>
      <c r="G29" s="14" t="s">
        <v>8</v>
      </c>
      <c r="H29" s="15"/>
      <c r="L29" t="s">
        <v>221</v>
      </c>
      <c r="M29" s="4">
        <v>7.8631071307035993E-6</v>
      </c>
      <c r="N29" t="s">
        <v>5</v>
      </c>
    </row>
    <row r="30" spans="1:18">
      <c r="A30" s="13" t="s">
        <v>184</v>
      </c>
      <c r="B30" s="15">
        <v>46.619265004620637</v>
      </c>
      <c r="C30" s="15">
        <v>46.619265004620637</v>
      </c>
      <c r="D30" s="13" t="s">
        <v>5</v>
      </c>
      <c r="G30" t="s">
        <v>182</v>
      </c>
      <c r="H30" s="15">
        <v>30.791835644314887</v>
      </c>
      <c r="I30" t="s">
        <v>5</v>
      </c>
      <c r="L30" t="s">
        <v>2</v>
      </c>
      <c r="M30" s="4">
        <v>35.4</v>
      </c>
      <c r="N30" t="s">
        <v>164</v>
      </c>
    </row>
    <row r="31" spans="1:18">
      <c r="B31" s="15"/>
      <c r="C31" s="51"/>
      <c r="G31" s="13" t="s">
        <v>210</v>
      </c>
      <c r="H31" s="15">
        <v>0.8122715041870926</v>
      </c>
      <c r="I31" t="s">
        <v>5</v>
      </c>
      <c r="M31" s="4"/>
    </row>
    <row r="32" spans="1:18">
      <c r="A32" s="14" t="s">
        <v>81</v>
      </c>
      <c r="B32" s="15"/>
      <c r="C32" s="51"/>
      <c r="D32" s="13"/>
      <c r="G32" s="13" t="s">
        <v>184</v>
      </c>
      <c r="H32" s="15">
        <v>269.54843070494286</v>
      </c>
      <c r="I32" t="s">
        <v>5</v>
      </c>
      <c r="L32" s="1" t="s">
        <v>8</v>
      </c>
      <c r="M32" s="4"/>
    </row>
    <row r="33" spans="1:14">
      <c r="A33" s="13" t="s">
        <v>152</v>
      </c>
      <c r="B33" s="15">
        <v>23.344936799960749</v>
      </c>
      <c r="C33" s="15">
        <v>23.344936799960749</v>
      </c>
      <c r="D33" s="13" t="s">
        <v>5</v>
      </c>
      <c r="H33" s="51"/>
      <c r="L33" t="s">
        <v>223</v>
      </c>
      <c r="M33" s="4">
        <v>-170.666666666667</v>
      </c>
      <c r="N33" t="s">
        <v>5</v>
      </c>
    </row>
    <row r="34" spans="1:14">
      <c r="A34" s="13" t="s">
        <v>142</v>
      </c>
      <c r="B34" s="15">
        <v>111.58493054287379</v>
      </c>
      <c r="C34" s="15">
        <v>111.58471316678754</v>
      </c>
      <c r="D34" s="13" t="s">
        <v>5</v>
      </c>
      <c r="G34" s="14" t="s">
        <v>81</v>
      </c>
      <c r="H34" s="51"/>
      <c r="I34" s="13"/>
    </row>
    <row r="35" spans="1:14">
      <c r="A35" s="13" t="s">
        <v>14</v>
      </c>
      <c r="B35" s="15">
        <v>803.4405240611826</v>
      </c>
      <c r="C35" s="15">
        <v>803.4405240611826</v>
      </c>
      <c r="D35" s="13" t="s">
        <v>117</v>
      </c>
      <c r="G35" s="13" t="s">
        <v>152</v>
      </c>
      <c r="H35" s="15">
        <v>44.26086210342956</v>
      </c>
      <c r="I35" s="13" t="s">
        <v>5</v>
      </c>
    </row>
    <row r="36" spans="1:14">
      <c r="A36" s="13" t="s">
        <v>11</v>
      </c>
      <c r="B36" s="15">
        <v>299.79154078471362</v>
      </c>
      <c r="C36" s="15">
        <v>299.79154078471362</v>
      </c>
      <c r="D36" s="13" t="s">
        <v>117</v>
      </c>
      <c r="G36" s="13" t="s">
        <v>142</v>
      </c>
      <c r="H36" s="15">
        <v>1024.9529985061772</v>
      </c>
      <c r="I36" s="13" t="s">
        <v>5</v>
      </c>
    </row>
    <row r="37" spans="1:14">
      <c r="A37" s="13" t="s">
        <v>13</v>
      </c>
      <c r="B37" s="15">
        <v>698.64393396624587</v>
      </c>
      <c r="C37" s="15">
        <v>698.64393396624587</v>
      </c>
      <c r="D37" s="13" t="s">
        <v>117</v>
      </c>
      <c r="G37" s="13" t="s">
        <v>162</v>
      </c>
      <c r="H37" s="15">
        <v>0.39006634786825617</v>
      </c>
      <c r="I37" s="13" t="s">
        <v>5</v>
      </c>
    </row>
    <row r="38" spans="1:14">
      <c r="A38" s="13" t="s">
        <v>12</v>
      </c>
      <c r="B38" s="15">
        <v>29.692367193565442</v>
      </c>
      <c r="C38" s="15">
        <v>29.692367193565442</v>
      </c>
      <c r="D38" s="13" t="s">
        <v>117</v>
      </c>
      <c r="G38" s="13" t="s">
        <v>12</v>
      </c>
      <c r="H38" s="15">
        <v>9.5281315189843529E-5</v>
      </c>
      <c r="I38" s="13" t="s">
        <v>5</v>
      </c>
      <c r="J38" s="11"/>
      <c r="K38" s="4"/>
    </row>
    <row r="39" spans="1:14">
      <c r="A39" s="13" t="s">
        <v>16</v>
      </c>
      <c r="B39" s="15">
        <v>171.16776382173023</v>
      </c>
      <c r="C39" s="15">
        <v>171.16776382173023</v>
      </c>
      <c r="D39" s="13" t="s">
        <v>117</v>
      </c>
      <c r="G39" s="13" t="s">
        <v>11</v>
      </c>
      <c r="H39" s="15">
        <v>1.9056018306467944E-3</v>
      </c>
      <c r="I39" s="13" t="s">
        <v>5</v>
      </c>
      <c r="K39" s="4"/>
    </row>
    <row r="40" spans="1:14">
      <c r="A40" s="13" t="s">
        <v>17</v>
      </c>
      <c r="B40" s="15">
        <v>9.400157097636118</v>
      </c>
      <c r="C40" s="15">
        <v>9.400157097636118</v>
      </c>
      <c r="D40" s="13" t="s">
        <v>117</v>
      </c>
      <c r="G40" s="13" t="s">
        <v>211</v>
      </c>
      <c r="H40" s="15">
        <v>5.2404356257162792E-4</v>
      </c>
      <c r="I40" s="13" t="s">
        <v>5</v>
      </c>
      <c r="K40" s="4"/>
    </row>
    <row r="41" spans="1:14">
      <c r="A41" s="13" t="s">
        <v>18</v>
      </c>
      <c r="B41" s="15">
        <v>8.0659412515200248</v>
      </c>
      <c r="C41" s="15">
        <v>8.0659412515200248</v>
      </c>
      <c r="D41" s="13" t="s">
        <v>117</v>
      </c>
      <c r="G41" s="13" t="s">
        <v>18</v>
      </c>
      <c r="H41" s="15">
        <v>1.9056018306467946E-4</v>
      </c>
      <c r="I41" s="13" t="s">
        <v>5</v>
      </c>
      <c r="K41" s="4"/>
    </row>
    <row r="42" spans="1:14">
      <c r="A42" s="13" t="s">
        <v>19</v>
      </c>
      <c r="B42" s="15">
        <v>43.859502416803601</v>
      </c>
      <c r="C42" s="15">
        <v>43.859502416803601</v>
      </c>
      <c r="D42" s="13" t="s">
        <v>117</v>
      </c>
      <c r="G42" s="13" t="s">
        <v>22</v>
      </c>
      <c r="H42" s="15">
        <v>2.8584639288453813E-8</v>
      </c>
      <c r="I42" s="13" t="s">
        <v>5</v>
      </c>
      <c r="K42" s="4"/>
    </row>
    <row r="43" spans="1:14">
      <c r="A43" s="13" t="s">
        <v>15</v>
      </c>
      <c r="B43" s="15">
        <v>73.049205437875216</v>
      </c>
      <c r="C43" s="15">
        <v>73.049205437875216</v>
      </c>
      <c r="D43" s="13" t="s">
        <v>117</v>
      </c>
      <c r="G43" s="13" t="s">
        <v>170</v>
      </c>
      <c r="H43" s="15">
        <v>9.528131518984351E-7</v>
      </c>
      <c r="I43" s="13" t="s">
        <v>5</v>
      </c>
    </row>
    <row r="44" spans="1:14">
      <c r="A44" s="13" t="s">
        <v>20</v>
      </c>
      <c r="B44" s="15">
        <v>205.8568580055034</v>
      </c>
      <c r="C44" s="15">
        <v>205.8568580055034</v>
      </c>
      <c r="D44" s="13" t="s">
        <v>156</v>
      </c>
      <c r="G44" s="13" t="s">
        <v>29</v>
      </c>
      <c r="H44" s="15">
        <v>9.5281315189843508E-9</v>
      </c>
      <c r="I44" s="13" t="s">
        <v>5</v>
      </c>
      <c r="K44" s="4"/>
    </row>
    <row r="45" spans="1:14">
      <c r="A45" s="13" t="s">
        <v>21</v>
      </c>
      <c r="B45" s="15">
        <v>17.587770392703199</v>
      </c>
      <c r="C45" s="15">
        <v>17.587770392703199</v>
      </c>
      <c r="D45" s="13" t="s">
        <v>156</v>
      </c>
      <c r="G45" s="13" t="s">
        <v>171</v>
      </c>
      <c r="H45" s="15">
        <v>1.4292074912726149E-4</v>
      </c>
      <c r="I45" s="13" t="s">
        <v>5</v>
      </c>
      <c r="K45" s="4"/>
    </row>
    <row r="46" spans="1:14">
      <c r="A46" s="13" t="s">
        <v>22</v>
      </c>
      <c r="B46" s="15">
        <v>15.089507552830586</v>
      </c>
      <c r="C46" s="15">
        <v>15.089507552830586</v>
      </c>
      <c r="D46" s="13" t="s">
        <v>156</v>
      </c>
      <c r="G46" s="13" t="s">
        <v>172</v>
      </c>
      <c r="H46" s="15">
        <v>1.9056018306467943E-5</v>
      </c>
      <c r="I46" s="13" t="s">
        <v>5</v>
      </c>
      <c r="K46" s="4"/>
    </row>
    <row r="47" spans="1:14">
      <c r="A47" s="13" t="s">
        <v>23</v>
      </c>
      <c r="B47" s="15">
        <v>94.534265860779712</v>
      </c>
      <c r="C47" s="15">
        <v>94.534265860779712</v>
      </c>
      <c r="D47" s="13" t="s">
        <v>156</v>
      </c>
      <c r="G47" s="13" t="s">
        <v>212</v>
      </c>
      <c r="H47" s="15">
        <v>9.5281315189843519E-6</v>
      </c>
      <c r="I47" s="13" t="s">
        <v>5</v>
      </c>
      <c r="K47" s="4"/>
    </row>
    <row r="48" spans="1:14">
      <c r="A48" s="13" t="s">
        <v>24</v>
      </c>
      <c r="B48" s="15">
        <v>90.237253776198799</v>
      </c>
      <c r="C48" s="15">
        <v>90.237253776198799</v>
      </c>
      <c r="D48" s="13" t="s">
        <v>156</v>
      </c>
      <c r="G48" s="13" t="s">
        <v>173</v>
      </c>
      <c r="H48" s="15">
        <v>1.9056018306467946E-4</v>
      </c>
      <c r="I48" s="13" t="s">
        <v>5</v>
      </c>
      <c r="K48" s="4"/>
    </row>
    <row r="49" spans="1:11">
      <c r="A49" s="13" t="s">
        <v>25</v>
      </c>
      <c r="B49" s="15">
        <v>210.85338368524862</v>
      </c>
      <c r="C49" s="15">
        <v>283.11132818286558</v>
      </c>
      <c r="D49" s="13" t="s">
        <v>156</v>
      </c>
      <c r="G49" s="13" t="s">
        <v>174</v>
      </c>
      <c r="H49" s="15">
        <v>6.6696675901389705E-4</v>
      </c>
      <c r="I49" s="13" t="s">
        <v>5</v>
      </c>
      <c r="K49" s="4"/>
    </row>
    <row r="50" spans="1:11">
      <c r="A50" s="13" t="s">
        <v>26</v>
      </c>
      <c r="B50" s="15">
        <v>141.90132930476443</v>
      </c>
      <c r="C50" s="15">
        <v>141.90132930476443</v>
      </c>
      <c r="D50" s="13" t="s">
        <v>156</v>
      </c>
      <c r="G50" s="13" t="s">
        <v>175</v>
      </c>
      <c r="H50" s="15">
        <v>9.5281315189843529E-5</v>
      </c>
      <c r="I50" s="13" t="s">
        <v>5</v>
      </c>
      <c r="K50" s="4"/>
    </row>
    <row r="51" spans="1:11">
      <c r="A51" s="13" t="s">
        <v>27</v>
      </c>
      <c r="B51" s="15">
        <v>11.991661631388546</v>
      </c>
      <c r="C51" s="15">
        <v>11.991661631388546</v>
      </c>
      <c r="D51" s="13" t="s">
        <v>156</v>
      </c>
      <c r="G51" s="13" t="s">
        <v>176</v>
      </c>
      <c r="H51" s="15">
        <v>1.1433610983880766E-3</v>
      </c>
      <c r="I51" s="13" t="s">
        <v>5</v>
      </c>
      <c r="K51" s="4"/>
    </row>
    <row r="52" spans="1:11">
      <c r="A52" s="13" t="s">
        <v>28</v>
      </c>
      <c r="B52" s="15">
        <v>1808.7422960677723</v>
      </c>
      <c r="C52" s="15">
        <v>1808.7422960677723</v>
      </c>
      <c r="D52" s="13" t="s">
        <v>156</v>
      </c>
      <c r="G52" s="13" t="s">
        <v>177</v>
      </c>
      <c r="H52" s="15">
        <v>1.9056018306467946E-4</v>
      </c>
      <c r="I52" s="13" t="s">
        <v>5</v>
      </c>
      <c r="K52" s="4"/>
    </row>
    <row r="53" spans="1:11">
      <c r="A53" s="13" t="s">
        <v>153</v>
      </c>
      <c r="B53" s="15">
        <v>34.975679758216586</v>
      </c>
      <c r="C53" s="15">
        <v>34.975679758216586</v>
      </c>
      <c r="D53" s="13" t="s">
        <v>185</v>
      </c>
      <c r="G53" s="13" t="s">
        <v>178</v>
      </c>
      <c r="H53" s="15">
        <v>3.8112036612935891E-4</v>
      </c>
      <c r="I53" s="13" t="s">
        <v>5</v>
      </c>
      <c r="K53" s="4"/>
    </row>
    <row r="54" spans="1:11">
      <c r="A54" s="13" t="s">
        <v>154</v>
      </c>
      <c r="B54" s="15">
        <v>499.6525679745227</v>
      </c>
      <c r="C54" s="15">
        <v>499.6525679745227</v>
      </c>
      <c r="D54" s="13" t="s">
        <v>157</v>
      </c>
      <c r="G54" s="13" t="s">
        <v>41</v>
      </c>
      <c r="H54" s="15">
        <v>1995.0210084238038</v>
      </c>
      <c r="I54" s="13" t="s">
        <v>5</v>
      </c>
      <c r="K54" s="4"/>
    </row>
    <row r="55" spans="1:11">
      <c r="A55" s="13" t="s">
        <v>29</v>
      </c>
      <c r="B55" s="15">
        <v>11.19221752262931</v>
      </c>
      <c r="C55" s="15">
        <v>11.19221752262931</v>
      </c>
      <c r="D55" s="13" t="s">
        <v>156</v>
      </c>
      <c r="G55" s="13"/>
      <c r="H55" s="51"/>
      <c r="I55" s="13"/>
      <c r="K55" s="4"/>
    </row>
    <row r="56" spans="1:11">
      <c r="A56" s="13" t="s">
        <v>30</v>
      </c>
      <c r="B56" s="15">
        <v>0.42970120845808957</v>
      </c>
      <c r="C56" s="15">
        <v>0.42970120845808957</v>
      </c>
      <c r="D56" s="13" t="s">
        <v>156</v>
      </c>
      <c r="G56" s="14" t="s">
        <v>82</v>
      </c>
      <c r="H56" s="51"/>
      <c r="I56" s="13"/>
    </row>
    <row r="57" spans="1:11">
      <c r="A57" s="13" t="s">
        <v>31</v>
      </c>
      <c r="B57" s="15">
        <v>0.15489229607210206</v>
      </c>
      <c r="C57" s="15">
        <v>0.15489229607210206</v>
      </c>
      <c r="D57" s="13" t="s">
        <v>156</v>
      </c>
      <c r="G57" s="13" t="s">
        <v>41</v>
      </c>
      <c r="H57" s="15">
        <v>903.53117467239792</v>
      </c>
      <c r="I57" s="13" t="s">
        <v>5</v>
      </c>
    </row>
    <row r="58" spans="1:11">
      <c r="A58" s="13" t="s">
        <v>32</v>
      </c>
      <c r="B58" s="15">
        <v>0.37374012084494301</v>
      </c>
      <c r="C58" s="15">
        <v>0.37374012084494301</v>
      </c>
      <c r="D58" s="13" t="s">
        <v>156</v>
      </c>
      <c r="G58" s="13"/>
      <c r="H58" s="13"/>
      <c r="I58" s="13"/>
    </row>
    <row r="59" spans="1:11">
      <c r="A59" s="13" t="s">
        <v>155</v>
      </c>
      <c r="B59" s="15">
        <v>49.96525679745227</v>
      </c>
      <c r="C59" s="15">
        <v>49.96525679745227</v>
      </c>
      <c r="D59" s="13" t="s">
        <v>185</v>
      </c>
    </row>
    <row r="60" spans="1:11">
      <c r="A60" s="13" t="s">
        <v>41</v>
      </c>
      <c r="B60" s="15">
        <v>0</v>
      </c>
      <c r="C60" s="15">
        <v>442.17099488852443</v>
      </c>
      <c r="D60" t="s">
        <v>5</v>
      </c>
    </row>
    <row r="61" spans="1:11">
      <c r="B61" s="15"/>
      <c r="C61" s="15"/>
    </row>
    <row r="62" spans="1:11">
      <c r="A62" s="14" t="s">
        <v>82</v>
      </c>
      <c r="B62" s="15"/>
      <c r="C62" s="15"/>
    </row>
    <row r="63" spans="1:11">
      <c r="A63" s="13" t="s">
        <v>41</v>
      </c>
      <c r="B63" s="15">
        <v>0</v>
      </c>
      <c r="C63" s="15">
        <f>'[1]oxyBECCS mix 2050 (check)'!$E$60*1000</f>
        <v>698.92755594896357</v>
      </c>
      <c r="D63" t="s">
        <v>5</v>
      </c>
    </row>
  </sheetData>
  <mergeCells count="1">
    <mergeCell ref="G1:I1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15AC1-0600-43FD-AB11-46E72D40E31C}">
  <sheetPr>
    <tabColor theme="2" tint="-0.89999084444715716"/>
  </sheetPr>
  <dimension ref="A1:P133"/>
  <sheetViews>
    <sheetView zoomScale="85" zoomScaleNormal="85" workbookViewId="0">
      <pane ySplit="3" topLeftCell="A4" activePane="bottomLeft" state="frozen"/>
      <selection pane="bottomLeft" activeCell="J98" sqref="J98:K104"/>
    </sheetView>
  </sheetViews>
  <sheetFormatPr baseColWidth="10" defaultColWidth="11.42578125" defaultRowHeight="15"/>
  <cols>
    <col min="1" max="1" width="37.5703125" style="4" customWidth="1"/>
    <col min="2" max="2" width="11.42578125" style="4"/>
    <col min="3" max="3" width="11.42578125" style="4" customWidth="1"/>
    <col min="4" max="6" width="11.42578125" style="4"/>
    <col min="7" max="8" width="11.42578125" style="15" customWidth="1"/>
    <col min="9" max="9" width="11.42578125" style="15"/>
    <col min="10" max="10" width="11.42578125" style="15" customWidth="1"/>
    <col min="11" max="14" width="11.42578125" style="15"/>
    <col min="15" max="16384" width="11.42578125" style="4"/>
  </cols>
  <sheetData>
    <row r="1" spans="1:16" ht="15" customHeight="1">
      <c r="A1" s="176" t="s">
        <v>244</v>
      </c>
      <c r="B1" s="176"/>
      <c r="C1" s="176"/>
      <c r="D1" s="176"/>
      <c r="E1" s="176"/>
      <c r="F1" s="176"/>
      <c r="G1" s="79"/>
      <c r="H1" s="128"/>
    </row>
    <row r="2" spans="1:16" ht="15" customHeight="1">
      <c r="A2" s="38" t="s">
        <v>246</v>
      </c>
      <c r="B2" s="175" t="s">
        <v>247</v>
      </c>
      <c r="C2" s="177"/>
      <c r="D2" s="178" t="s">
        <v>248</v>
      </c>
      <c r="E2" s="178"/>
      <c r="F2" s="75"/>
      <c r="G2" s="79"/>
      <c r="H2" s="171" t="s">
        <v>320</v>
      </c>
      <c r="I2" s="171"/>
      <c r="J2" s="171"/>
      <c r="K2" s="171"/>
      <c r="L2" s="171"/>
      <c r="M2" s="171"/>
    </row>
    <row r="3" spans="1:16" ht="15" customHeight="1">
      <c r="A3" s="38" t="str">
        <f>"CCS?"</f>
        <v>CCS?</v>
      </c>
      <c r="B3" s="36" t="s">
        <v>249</v>
      </c>
      <c r="C3" s="74" t="s">
        <v>250</v>
      </c>
      <c r="D3" s="36" t="s">
        <v>249</v>
      </c>
      <c r="E3" s="36" t="s">
        <v>250</v>
      </c>
      <c r="F3" s="76"/>
      <c r="H3" s="129"/>
      <c r="J3" s="138" t="s">
        <v>42</v>
      </c>
      <c r="K3" s="139" t="s">
        <v>40</v>
      </c>
      <c r="L3" s="140"/>
    </row>
    <row r="4" spans="1:16" ht="15" customHeight="1">
      <c r="A4" s="32" t="s">
        <v>36</v>
      </c>
      <c r="C4" s="77"/>
      <c r="H4" s="129"/>
      <c r="I4" s="129"/>
      <c r="J4">
        <v>1</v>
      </c>
      <c r="K4" s="114">
        <v>8.2310792672772681</v>
      </c>
    </row>
    <row r="5" spans="1:16" ht="15" customHeight="1">
      <c r="A5" s="78" t="s">
        <v>238</v>
      </c>
      <c r="B5" s="79">
        <v>-1996.7741848359101</v>
      </c>
      <c r="C5" s="123">
        <v>-1054.13301613368</v>
      </c>
      <c r="D5" s="80">
        <v>-1991.28305582761</v>
      </c>
      <c r="E5" s="125">
        <v>-1052.6006633879001</v>
      </c>
      <c r="F5" s="81" t="s">
        <v>5</v>
      </c>
      <c r="H5" s="129"/>
      <c r="I5" s="129"/>
      <c r="J5">
        <v>2</v>
      </c>
      <c r="K5" s="114">
        <v>8.2310792672772681</v>
      </c>
      <c r="O5" s="122"/>
      <c r="P5" s="122"/>
    </row>
    <row r="6" spans="1:16" ht="15" customHeight="1">
      <c r="B6" s="142"/>
      <c r="C6" s="142"/>
      <c r="D6" s="119"/>
      <c r="E6" s="51"/>
      <c r="H6" s="128"/>
      <c r="I6" s="128"/>
      <c r="J6" s="89">
        <v>3</v>
      </c>
      <c r="K6" s="114">
        <v>8.2310792672772681</v>
      </c>
    </row>
    <row r="7" spans="1:16" ht="15" customHeight="1">
      <c r="A7" s="32" t="s">
        <v>186</v>
      </c>
      <c r="B7" s="127"/>
      <c r="C7" s="141"/>
      <c r="D7" s="127"/>
      <c r="E7" s="127"/>
      <c r="H7" s="131"/>
      <c r="I7" s="131"/>
      <c r="J7">
        <v>4</v>
      </c>
      <c r="K7" s="114">
        <v>8.2310792672772681</v>
      </c>
      <c r="N7" s="122"/>
    </row>
    <row r="8" spans="1:16" ht="15" customHeight="1">
      <c r="A8" s="81" t="s">
        <v>57</v>
      </c>
      <c r="B8" s="79">
        <v>-4288.2671625326802</v>
      </c>
      <c r="C8" s="123">
        <v>-1366.5158794157201</v>
      </c>
      <c r="D8" s="80">
        <v>-4276.4744278357102</v>
      </c>
      <c r="E8" s="125">
        <v>-1364.5294276796301</v>
      </c>
      <c r="F8" s="81" t="s">
        <v>236</v>
      </c>
      <c r="H8" s="129"/>
      <c r="I8" s="129"/>
      <c r="J8" s="89">
        <v>5</v>
      </c>
      <c r="K8" s="114">
        <v>8.2310792672772681</v>
      </c>
      <c r="N8" s="122"/>
    </row>
    <row r="9" spans="1:16" ht="15" customHeight="1">
      <c r="A9" s="81" t="s">
        <v>237</v>
      </c>
      <c r="B9" s="79">
        <v>0</v>
      </c>
      <c r="C9" s="124">
        <v>0</v>
      </c>
      <c r="D9" s="80">
        <v>-334.09956467466498</v>
      </c>
      <c r="E9" s="125">
        <v>-176.60644597209199</v>
      </c>
      <c r="F9" s="82" t="s">
        <v>5</v>
      </c>
      <c r="H9" s="129"/>
      <c r="I9" s="128"/>
      <c r="J9">
        <v>6</v>
      </c>
      <c r="K9" s="114">
        <v>8.2310792672772681</v>
      </c>
      <c r="N9" s="122"/>
    </row>
    <row r="10" spans="1:16" ht="15" customHeight="1">
      <c r="B10" s="51"/>
      <c r="C10" s="118"/>
      <c r="D10" s="119"/>
      <c r="E10" s="51"/>
      <c r="H10" s="129"/>
      <c r="I10" s="128"/>
      <c r="J10">
        <v>7</v>
      </c>
      <c r="K10" s="114">
        <v>8.2310792672772681</v>
      </c>
      <c r="N10" s="122"/>
    </row>
    <row r="11" spans="1:16" ht="15" customHeight="1">
      <c r="A11" s="32" t="s">
        <v>51</v>
      </c>
      <c r="B11" s="51"/>
      <c r="C11" s="120"/>
      <c r="D11" s="51"/>
      <c r="E11" s="51"/>
      <c r="H11" s="129"/>
      <c r="I11" s="128"/>
      <c r="J11" s="89">
        <v>8</v>
      </c>
      <c r="K11" s="114">
        <v>8.2310792672772681</v>
      </c>
      <c r="N11" s="122"/>
    </row>
    <row r="12" spans="1:16" ht="15" customHeight="1">
      <c r="A12" s="13" t="s">
        <v>293</v>
      </c>
      <c r="B12" s="79">
        <v>46.087535506349198</v>
      </c>
      <c r="C12" s="123">
        <v>47.7877967310041</v>
      </c>
      <c r="D12" s="80">
        <v>47.728348255821899</v>
      </c>
      <c r="E12" s="125">
        <v>48.655531682356099</v>
      </c>
      <c r="F12" s="81" t="s">
        <v>163</v>
      </c>
      <c r="G12" s="122"/>
      <c r="H12" s="132"/>
      <c r="I12" s="128"/>
      <c r="J12">
        <v>9</v>
      </c>
      <c r="K12" s="114">
        <v>8.2310792672772681</v>
      </c>
      <c r="N12" s="122"/>
    </row>
    <row r="13" spans="1:16" ht="15" customHeight="1">
      <c r="A13" t="s">
        <v>294</v>
      </c>
      <c r="B13" s="79">
        <f xml:space="preserve"> 519.396259917974*0.5</f>
        <v>259.69812995898701</v>
      </c>
      <c r="C13" s="63">
        <f>262.320422306527*0.5</f>
        <v>131.1602111532635</v>
      </c>
      <c r="D13" s="15">
        <f>517.072876194014*0.5</f>
        <v>258.53643809700702</v>
      </c>
      <c r="E13" s="15">
        <f>0.5*261.464521849978</f>
        <v>130.73226092498899</v>
      </c>
      <c r="F13" s="81" t="s">
        <v>163</v>
      </c>
      <c r="G13" s="122"/>
      <c r="H13" s="130"/>
      <c r="I13" s="128"/>
      <c r="J13" s="89">
        <v>10</v>
      </c>
      <c r="K13" s="114">
        <v>8.2310792672772681</v>
      </c>
      <c r="N13" s="122"/>
    </row>
    <row r="14" spans="1:16" ht="15" customHeight="1">
      <c r="A14" t="s">
        <v>297</v>
      </c>
      <c r="B14" s="79">
        <v>271.588899673448</v>
      </c>
      <c r="C14" s="63">
        <v>137.16562931614999</v>
      </c>
      <c r="D14" s="15">
        <v>270.374017553947</v>
      </c>
      <c r="E14" s="15">
        <v>136.71808457784101</v>
      </c>
      <c r="F14" s="81" t="s">
        <v>163</v>
      </c>
      <c r="G14" s="122"/>
      <c r="H14" s="129"/>
      <c r="I14" s="128"/>
      <c r="J14">
        <v>11</v>
      </c>
      <c r="K14" s="114">
        <v>8.2310792672772681</v>
      </c>
      <c r="N14" s="122"/>
    </row>
    <row r="15" spans="1:16" ht="15" customHeight="1">
      <c r="A15" t="s">
        <v>295</v>
      </c>
      <c r="B15" s="79">
        <f xml:space="preserve"> 519.396259917974*0.5</f>
        <v>259.69812995898701</v>
      </c>
      <c r="C15" s="63">
        <f>262.320422306527*0.5</f>
        <v>131.1602111532635</v>
      </c>
      <c r="D15" s="15">
        <f>517.072876194014*0.5</f>
        <v>258.53643809700702</v>
      </c>
      <c r="E15" s="15">
        <f>0.5*261.464521849978</f>
        <v>130.73226092498899</v>
      </c>
      <c r="F15" s="81" t="s">
        <v>163</v>
      </c>
      <c r="G15" s="122"/>
      <c r="H15" s="129"/>
      <c r="I15" s="128"/>
      <c r="J15">
        <v>12</v>
      </c>
      <c r="K15" s="114">
        <v>8.2310792672772681</v>
      </c>
      <c r="N15" s="122"/>
    </row>
    <row r="16" spans="1:16" ht="15" customHeight="1">
      <c r="A16" t="s">
        <v>296</v>
      </c>
      <c r="B16" s="79">
        <v>271.588899673448</v>
      </c>
      <c r="C16" s="63">
        <v>137.16562931614999</v>
      </c>
      <c r="D16" s="15">
        <v>270.374017553947</v>
      </c>
      <c r="E16" s="15">
        <v>136.71808457784101</v>
      </c>
      <c r="F16" s="81" t="s">
        <v>163</v>
      </c>
      <c r="G16" s="122"/>
      <c r="H16" s="129"/>
      <c r="I16" s="129"/>
      <c r="J16" s="89">
        <v>13</v>
      </c>
      <c r="K16" s="114">
        <v>8.2310792672772681</v>
      </c>
      <c r="N16" s="122"/>
    </row>
    <row r="17" spans="1:14" ht="15" customHeight="1">
      <c r="A17" s="81" t="s">
        <v>149</v>
      </c>
      <c r="B17" s="79">
        <v>206.74810379984601</v>
      </c>
      <c r="C17" s="123">
        <v>109.320136675144</v>
      </c>
      <c r="D17" s="80">
        <v>206.19266473615599</v>
      </c>
      <c r="E17" s="125">
        <v>109.168177802274</v>
      </c>
      <c r="F17" s="81" t="s">
        <v>77</v>
      </c>
      <c r="G17" s="122"/>
      <c r="H17" s="129"/>
      <c r="I17" s="129"/>
      <c r="J17">
        <v>14</v>
      </c>
      <c r="K17" s="114">
        <v>8.2310792672772681</v>
      </c>
      <c r="N17" s="122"/>
    </row>
    <row r="18" spans="1:14" ht="15" customHeight="1">
      <c r="A18" s="81" t="s">
        <v>2</v>
      </c>
      <c r="B18" s="79">
        <v>322.96012067824199</v>
      </c>
      <c r="C18" s="123">
        <v>248.61944044636701</v>
      </c>
      <c r="D18" s="80">
        <v>322.07198034637702</v>
      </c>
      <c r="E18" s="125">
        <v>248.25803189887699</v>
      </c>
      <c r="F18" s="81" t="s">
        <v>3</v>
      </c>
      <c r="G18" s="122"/>
      <c r="H18" s="129"/>
      <c r="I18" s="129"/>
      <c r="J18" s="89">
        <v>15</v>
      </c>
      <c r="K18" s="114">
        <v>8.2310792672772681</v>
      </c>
      <c r="N18" s="122"/>
    </row>
    <row r="19" spans="1:14">
      <c r="A19" s="81" t="s">
        <v>78</v>
      </c>
      <c r="B19" s="79">
        <v>0.60973798717261496</v>
      </c>
      <c r="C19" s="123">
        <v>0.32189165322285501</v>
      </c>
      <c r="D19" s="80">
        <v>0.60806120770789096</v>
      </c>
      <c r="E19" s="125">
        <v>0.32142373166920801</v>
      </c>
      <c r="F19" s="81" t="s">
        <v>1</v>
      </c>
      <c r="G19" s="122"/>
      <c r="H19" s="129"/>
      <c r="I19" s="129"/>
      <c r="J19">
        <v>16</v>
      </c>
      <c r="K19" s="114">
        <v>8.2310792672772681</v>
      </c>
      <c r="N19" s="122"/>
    </row>
    <row r="20" spans="1:14">
      <c r="A20" s="81" t="s">
        <v>239</v>
      </c>
      <c r="B20" s="79">
        <v>33.5020872072865</v>
      </c>
      <c r="C20" s="123">
        <v>17.686354572684301</v>
      </c>
      <c r="D20" s="79">
        <v>0</v>
      </c>
      <c r="E20" s="126">
        <v>0</v>
      </c>
      <c r="F20" s="81" t="s">
        <v>77</v>
      </c>
      <c r="G20" s="122"/>
      <c r="H20" s="129"/>
      <c r="I20" s="129"/>
      <c r="J20">
        <v>17</v>
      </c>
      <c r="K20" s="114">
        <v>8.2310792672772681</v>
      </c>
      <c r="N20" s="122"/>
    </row>
    <row r="21" spans="1:14">
      <c r="A21" s="81" t="s">
        <v>243</v>
      </c>
      <c r="B21" s="79">
        <v>0.19071755195434401</v>
      </c>
      <c r="C21" s="123">
        <v>0.14430761193655101</v>
      </c>
      <c r="D21" s="79">
        <v>0</v>
      </c>
      <c r="E21" s="126">
        <v>0</v>
      </c>
      <c r="F21" s="81" t="s">
        <v>118</v>
      </c>
      <c r="G21" s="122"/>
      <c r="H21" s="129"/>
      <c r="I21" s="129"/>
      <c r="J21" s="89">
        <v>18</v>
      </c>
      <c r="K21" s="114">
        <v>8.2310792672772681</v>
      </c>
      <c r="N21" s="122"/>
    </row>
    <row r="22" spans="1:14">
      <c r="A22" s="81" t="s">
        <v>240</v>
      </c>
      <c r="B22" s="79">
        <v>2.25506742741676E-6</v>
      </c>
      <c r="C22" s="123">
        <v>1.18877612032883E-6</v>
      </c>
      <c r="D22" s="80">
        <v>2.2487367979476398E-6</v>
      </c>
      <c r="E22" s="125">
        <v>1.18697954006575E-6</v>
      </c>
      <c r="F22" s="81" t="s">
        <v>6</v>
      </c>
      <c r="G22" s="122"/>
      <c r="H22" s="129"/>
      <c r="J22">
        <v>19</v>
      </c>
      <c r="K22" s="114">
        <v>8.2310792672772681</v>
      </c>
      <c r="N22" s="122"/>
    </row>
    <row r="23" spans="1:14" ht="15" customHeight="1">
      <c r="A23" s="81" t="s">
        <v>180</v>
      </c>
      <c r="B23" s="79">
        <v>0</v>
      </c>
      <c r="C23" s="124">
        <f>0.47228289783572*1000</f>
        <v>472.28289783571995</v>
      </c>
      <c r="D23" s="79">
        <v>0</v>
      </c>
      <c r="E23" s="126">
        <f>1000*0.471596358296395</f>
        <v>471.59635829639501</v>
      </c>
      <c r="F23" s="72" t="s">
        <v>40</v>
      </c>
      <c r="G23" s="122"/>
      <c r="J23" s="89">
        <v>20</v>
      </c>
      <c r="K23" s="114">
        <v>8.2310792672772681</v>
      </c>
      <c r="N23" s="122"/>
    </row>
    <row r="24" spans="1:14" ht="15" customHeight="1">
      <c r="A24" s="82" t="s">
        <v>150</v>
      </c>
      <c r="B24" s="79">
        <v>0</v>
      </c>
      <c r="C24" s="123">
        <v>472.28289783572001</v>
      </c>
      <c r="D24" s="79">
        <v>0</v>
      </c>
      <c r="E24" s="125">
        <v>471.59635829639501</v>
      </c>
      <c r="F24" s="72" t="s">
        <v>40</v>
      </c>
      <c r="G24" s="122"/>
      <c r="H24" s="129"/>
      <c r="I24" s="129"/>
      <c r="J24"/>
      <c r="K24" s="114"/>
      <c r="N24" s="122"/>
    </row>
    <row r="25" spans="1:14" ht="15" customHeight="1">
      <c r="A25" s="81" t="s">
        <v>204</v>
      </c>
      <c r="B25" s="79">
        <v>0</v>
      </c>
      <c r="C25" s="123">
        <v>472.102210561768</v>
      </c>
      <c r="D25" s="79">
        <v>0</v>
      </c>
      <c r="E25" s="125">
        <v>471.41593368060398</v>
      </c>
      <c r="F25" s="72" t="s">
        <v>40</v>
      </c>
      <c r="G25" s="122"/>
      <c r="I25" s="32"/>
      <c r="J25"/>
      <c r="K25" s="114"/>
    </row>
    <row r="26" spans="1:14" ht="15" customHeight="1">
      <c r="B26" s="51"/>
      <c r="C26" s="116"/>
      <c r="D26" s="119"/>
      <c r="E26" s="117"/>
      <c r="H26" s="32"/>
      <c r="I26" s="27"/>
      <c r="J26" s="89"/>
      <c r="K26" s="114"/>
    </row>
    <row r="27" spans="1:14" ht="15" customHeight="1">
      <c r="A27" s="31" t="s">
        <v>8</v>
      </c>
      <c r="B27" s="51"/>
      <c r="C27" s="118"/>
      <c r="D27" s="119"/>
      <c r="E27" s="51"/>
      <c r="H27" s="27"/>
      <c r="I27" s="34"/>
      <c r="J27"/>
      <c r="K27" s="114"/>
      <c r="N27" s="122"/>
    </row>
    <row r="28" spans="1:14" ht="15" customHeight="1">
      <c r="A28" s="72" t="s">
        <v>182</v>
      </c>
      <c r="B28" s="79">
        <v>0.195850272601609</v>
      </c>
      <c r="C28" s="123">
        <v>0.100604844750339</v>
      </c>
      <c r="D28" s="80">
        <v>0.19510160076956501</v>
      </c>
      <c r="E28" s="125">
        <v>0.100347207635108</v>
      </c>
      <c r="F28" s="81" t="s">
        <v>5</v>
      </c>
      <c r="I28" s="133"/>
      <c r="J28" s="89"/>
      <c r="K28" s="114"/>
      <c r="N28" s="122"/>
    </row>
    <row r="29" spans="1:14" ht="15" customHeight="1">
      <c r="B29" s="51"/>
      <c r="C29" s="118"/>
      <c r="D29" s="119"/>
      <c r="E29" s="51"/>
      <c r="J29"/>
      <c r="K29" s="114"/>
      <c r="N29" s="122"/>
    </row>
    <row r="30" spans="1:14" ht="15" customHeight="1">
      <c r="A30" s="32" t="s">
        <v>81</v>
      </c>
      <c r="B30" s="29"/>
      <c r="C30" s="118"/>
      <c r="D30" s="119"/>
      <c r="E30" s="51"/>
      <c r="H30" s="135"/>
      <c r="I30" s="134"/>
      <c r="J30"/>
      <c r="K30" s="114"/>
      <c r="N30" s="122"/>
    </row>
    <row r="31" spans="1:14" ht="15" customHeight="1">
      <c r="A31" s="78" t="s">
        <v>152</v>
      </c>
      <c r="B31" s="79">
        <v>43.705400522323501</v>
      </c>
      <c r="C31" s="123">
        <v>22.0733571009972</v>
      </c>
      <c r="D31" s="80">
        <v>43.520199587403901</v>
      </c>
      <c r="E31" s="125">
        <v>22.001336035103101</v>
      </c>
      <c r="F31" s="81" t="s">
        <v>5</v>
      </c>
      <c r="H31" s="136"/>
      <c r="I31" s="134"/>
      <c r="J31" s="89"/>
      <c r="K31" s="114"/>
      <c r="N31" s="122"/>
    </row>
    <row r="32" spans="1:14" ht="15" customHeight="1">
      <c r="A32" s="15" t="s">
        <v>323</v>
      </c>
      <c r="B32" s="15">
        <v>994.0166013221924</v>
      </c>
      <c r="C32" s="15">
        <v>52.677238185115584</v>
      </c>
      <c r="D32" s="15">
        <v>991.28305566856011</v>
      </c>
      <c r="E32" s="15">
        <v>52.600663303826757</v>
      </c>
      <c r="F32" s="15" t="s">
        <v>5</v>
      </c>
      <c r="I32" s="134"/>
      <c r="J32"/>
      <c r="K32" s="114"/>
      <c r="N32" s="122"/>
    </row>
    <row r="33" spans="1:14" ht="15" customHeight="1">
      <c r="A33" s="15" t="s">
        <v>321</v>
      </c>
      <c r="B33" s="79">
        <f>335.020872072865/1000</f>
        <v>0.33502087207286502</v>
      </c>
      <c r="C33" s="123">
        <f>17.6863545726843/100</f>
        <v>0.17686354572684301</v>
      </c>
      <c r="D33" s="15">
        <v>0</v>
      </c>
      <c r="E33" s="15">
        <v>0</v>
      </c>
      <c r="F33" s="15" t="s">
        <v>322</v>
      </c>
      <c r="I33" s="134"/>
      <c r="J33" s="89"/>
      <c r="K33" s="114"/>
      <c r="N33" s="122"/>
    </row>
    <row r="34" spans="1:14" ht="15" customHeight="1">
      <c r="A34" s="4" t="s">
        <v>14</v>
      </c>
      <c r="B34" s="15">
        <v>1.0151132423807809E-7</v>
      </c>
      <c r="C34" s="63">
        <v>5.358965435523343E-8</v>
      </c>
      <c r="D34" s="15">
        <v>1.0123216809642348E-7</v>
      </c>
      <c r="E34" s="15">
        <v>5.3511753129543869E-8</v>
      </c>
      <c r="F34" s="4" t="s">
        <v>5</v>
      </c>
      <c r="I34" s="134"/>
      <c r="J34"/>
      <c r="K34" s="114"/>
      <c r="N34" s="122"/>
    </row>
    <row r="35" spans="1:14" ht="15" customHeight="1">
      <c r="A35" s="4" t="s">
        <v>211</v>
      </c>
      <c r="B35" s="15">
        <v>0.19699227277884462</v>
      </c>
      <c r="C35" s="63">
        <v>0.10399576488738368</v>
      </c>
      <c r="D35" s="15">
        <v>0.19645054402870299</v>
      </c>
      <c r="E35" s="15">
        <v>0.10384459023159008</v>
      </c>
      <c r="F35" s="4" t="s">
        <v>5</v>
      </c>
      <c r="I35" s="134"/>
      <c r="J35"/>
      <c r="K35" s="114"/>
      <c r="N35" s="122"/>
    </row>
    <row r="36" spans="1:14" ht="15" customHeight="1">
      <c r="A36" s="15" t="s">
        <v>162</v>
      </c>
      <c r="B36" s="15">
        <v>1.5142943417693499E-2</v>
      </c>
      <c r="C36" s="63">
        <v>7.9942322668533038E-3</v>
      </c>
      <c r="D36" s="15">
        <v>1.5101300323294858E-2</v>
      </c>
      <c r="E36" s="15">
        <v>7.9826113579385578E-3</v>
      </c>
      <c r="F36" s="4" t="s">
        <v>5</v>
      </c>
      <c r="H36"/>
      <c r="I36" s="134"/>
      <c r="J36" s="89"/>
      <c r="K36" s="114"/>
      <c r="N36" s="122"/>
    </row>
    <row r="37" spans="1:14" ht="15" customHeight="1">
      <c r="A37" s="15" t="s">
        <v>227</v>
      </c>
      <c r="B37" s="15">
        <v>0.22714415126540249</v>
      </c>
      <c r="C37" s="63">
        <v>0.11991348400279955</v>
      </c>
      <c r="D37" s="15">
        <v>0.22651950484942285</v>
      </c>
      <c r="E37" s="15">
        <v>0.11973917036907837</v>
      </c>
      <c r="F37" s="4" t="s">
        <v>5</v>
      </c>
      <c r="H37" s="137"/>
      <c r="I37" s="134"/>
      <c r="J37"/>
      <c r="K37" s="114"/>
      <c r="N37" s="122"/>
    </row>
    <row r="38" spans="1:14" ht="15" customHeight="1">
      <c r="A38" s="15" t="s">
        <v>228</v>
      </c>
      <c r="B38" s="15">
        <v>1.4908428807242494E-8</v>
      </c>
      <c r="C38" s="63">
        <v>7.8704277848445137E-9</v>
      </c>
      <c r="D38" s="15">
        <v>1.4867430628022591E-8</v>
      </c>
      <c r="E38" s="15">
        <v>7.8589868457580931E-9</v>
      </c>
      <c r="F38" s="4" t="s">
        <v>5</v>
      </c>
      <c r="H38" s="4"/>
      <c r="I38" s="134"/>
      <c r="J38" s="89"/>
      <c r="K38" s="114"/>
      <c r="N38" s="122"/>
    </row>
    <row r="39" spans="1:14">
      <c r="A39" s="15" t="s">
        <v>229</v>
      </c>
      <c r="B39" s="15">
        <v>3.6182254183869422E-7</v>
      </c>
      <c r="C39" s="63">
        <v>1.9101262938499045E-7</v>
      </c>
      <c r="D39" s="15">
        <v>3.6082752984863815E-7</v>
      </c>
      <c r="E39" s="15">
        <v>1.9073496164985936E-7</v>
      </c>
      <c r="F39" s="4" t="s">
        <v>5</v>
      </c>
      <c r="H39" s="4"/>
      <c r="I39" s="134"/>
      <c r="J39"/>
      <c r="K39" s="114"/>
      <c r="N39" s="122"/>
    </row>
    <row r="40" spans="1:14" ht="15" customHeight="1">
      <c r="A40" s="15" t="s">
        <v>230</v>
      </c>
      <c r="B40" s="15">
        <v>4.12075672649624E-2</v>
      </c>
      <c r="C40" s="63">
        <v>2.175421612440169E-2</v>
      </c>
      <c r="D40" s="15">
        <v>4.1094246454983795E-2</v>
      </c>
      <c r="E40" s="15">
        <v>2.1722592854567315E-2</v>
      </c>
      <c r="F40" s="4" t="s">
        <v>5</v>
      </c>
      <c r="H40" s="4"/>
      <c r="I40" s="134"/>
      <c r="J40"/>
      <c r="K40" s="114"/>
      <c r="N40" s="122"/>
    </row>
    <row r="41" spans="1:14">
      <c r="A41" s="15" t="s">
        <v>17</v>
      </c>
      <c r="B41" s="15">
        <v>1.665053734202139E-2</v>
      </c>
      <c r="C41" s="63">
        <v>8.7901182226240975E-3</v>
      </c>
      <c r="D41" s="15">
        <v>1.6604748364330849E-2</v>
      </c>
      <c r="E41" s="15">
        <v>8.777340364812973E-3</v>
      </c>
      <c r="F41" s="4" t="s">
        <v>5</v>
      </c>
      <c r="H41" s="4"/>
      <c r="I41" s="134"/>
      <c r="J41" s="89"/>
      <c r="K41" s="114"/>
      <c r="N41" s="122"/>
    </row>
    <row r="42" spans="1:14">
      <c r="A42" s="4" t="s">
        <v>231</v>
      </c>
      <c r="B42" s="15">
        <v>1.0419149121466102E-5</v>
      </c>
      <c r="C42" s="63">
        <v>5.5004562721048177E-6</v>
      </c>
      <c r="D42" s="15">
        <v>1.0390496461382081E-5</v>
      </c>
      <c r="E42" s="15">
        <v>5.4924604697320609E-6</v>
      </c>
      <c r="F42" s="4" t="s">
        <v>5</v>
      </c>
      <c r="H42" s="4"/>
      <c r="I42" s="134"/>
      <c r="J42"/>
      <c r="K42" s="114"/>
      <c r="N42" s="122"/>
    </row>
    <row r="43" spans="1:14">
      <c r="A43" s="4" t="s">
        <v>232</v>
      </c>
      <c r="B43" s="15">
        <v>6.2648903077625757E-6</v>
      </c>
      <c r="C43" s="63">
        <v>3.3073483050919639E-6</v>
      </c>
      <c r="D43" s="15">
        <v>6.2476618594162347E-6</v>
      </c>
      <c r="E43" s="15">
        <v>3.3025405396781201E-6</v>
      </c>
      <c r="F43" s="4" t="s">
        <v>5</v>
      </c>
      <c r="H43" s="4"/>
      <c r="I43" s="134"/>
      <c r="J43" s="89"/>
      <c r="K43" s="114"/>
      <c r="N43" s="122"/>
    </row>
    <row r="44" spans="1:14">
      <c r="A44" s="4" t="s">
        <v>106</v>
      </c>
      <c r="B44" s="15">
        <v>4.3887734241545321E-3</v>
      </c>
      <c r="C44" s="63">
        <v>2.3169124490216432E-3</v>
      </c>
      <c r="D44" s="15">
        <v>4.3767042972381112E-3</v>
      </c>
      <c r="E44" s="15">
        <v>2.3135444422344052E-3</v>
      </c>
      <c r="F44" s="4" t="s">
        <v>5</v>
      </c>
      <c r="H44" s="4"/>
      <c r="I44" s="134"/>
      <c r="J44"/>
      <c r="K44" s="114"/>
      <c r="N44" s="122"/>
    </row>
    <row r="45" spans="1:14">
      <c r="A45" s="4" t="s">
        <v>21</v>
      </c>
      <c r="B45" s="15">
        <v>1.4003872452645757E-5</v>
      </c>
      <c r="C45" s="63">
        <v>7.3928962113820372E-6</v>
      </c>
      <c r="D45" s="15">
        <v>1.3965361803400994E-5</v>
      </c>
      <c r="E45" s="15">
        <v>7.3821494416334444E-6</v>
      </c>
      <c r="F45" s="4" t="s">
        <v>5</v>
      </c>
      <c r="H45" s="4"/>
      <c r="I45" s="134"/>
      <c r="J45"/>
      <c r="K45" s="114"/>
      <c r="N45" s="122"/>
    </row>
    <row r="46" spans="1:14">
      <c r="A46" s="4" t="s">
        <v>233</v>
      </c>
      <c r="B46" s="15">
        <v>3.1257447364398302E-5</v>
      </c>
      <c r="C46" s="63">
        <v>1.650136881631445E-5</v>
      </c>
      <c r="D46" s="15">
        <v>3.1171489384146241E-5</v>
      </c>
      <c r="E46" s="15">
        <v>1.6477381409196183E-5</v>
      </c>
      <c r="F46" s="4" t="s">
        <v>5</v>
      </c>
      <c r="H46" s="4"/>
      <c r="I46" s="134"/>
      <c r="J46" s="89"/>
      <c r="K46" s="114"/>
      <c r="N46" s="122"/>
    </row>
    <row r="47" spans="1:14">
      <c r="A47" s="4" t="s">
        <v>107</v>
      </c>
      <c r="B47" s="15">
        <v>1.4606910022376914E-3</v>
      </c>
      <c r="C47" s="63">
        <v>7.711250593690354E-4</v>
      </c>
      <c r="D47" s="15">
        <v>1.4566741019815391E-3</v>
      </c>
      <c r="E47" s="15">
        <v>7.7000410443832108E-4</v>
      </c>
      <c r="F47" s="4" t="s">
        <v>5</v>
      </c>
      <c r="H47" s="4"/>
      <c r="I47" s="134"/>
      <c r="J47"/>
      <c r="K47" s="114"/>
      <c r="N47" s="122"/>
    </row>
    <row r="48" spans="1:14">
      <c r="A48" s="4" t="s">
        <v>108</v>
      </c>
      <c r="B48" s="15">
        <v>5.0923172555075486E-4</v>
      </c>
      <c r="C48" s="63">
        <v>2.6883258950480136E-4</v>
      </c>
      <c r="D48" s="15">
        <v>5.0783133830549076E-4</v>
      </c>
      <c r="E48" s="15">
        <v>2.6844179787757983E-4</v>
      </c>
      <c r="F48" s="4" t="s">
        <v>5</v>
      </c>
      <c r="H48" s="4"/>
      <c r="I48" s="134"/>
      <c r="J48" s="89"/>
      <c r="K48" s="114"/>
    </row>
    <row r="49" spans="1:11">
      <c r="A49" s="4" t="s">
        <v>90</v>
      </c>
      <c r="B49" s="15">
        <v>1.7722604132654558E-5</v>
      </c>
      <c r="C49" s="63">
        <v>9.3560815689499942E-6</v>
      </c>
      <c r="D49" s="15">
        <v>1.7673866971289778E-5</v>
      </c>
      <c r="E49" s="15">
        <v>9.342480991923665E-6</v>
      </c>
      <c r="F49" s="4" t="s">
        <v>5</v>
      </c>
      <c r="H49" s="4"/>
      <c r="I49" s="134"/>
      <c r="J49"/>
      <c r="K49" s="114"/>
    </row>
    <row r="50" spans="1:11">
      <c r="A50" s="4" t="s">
        <v>109</v>
      </c>
      <c r="B50" s="15">
        <v>1.7722604132654558E-5</v>
      </c>
      <c r="C50" s="63">
        <v>9.3560815689499942E-6</v>
      </c>
      <c r="D50" s="15">
        <v>1.7673866971289778E-5</v>
      </c>
      <c r="E50" s="15">
        <v>9.342480991923665E-6</v>
      </c>
      <c r="F50" s="4" t="s">
        <v>5</v>
      </c>
      <c r="H50" s="4"/>
      <c r="I50" s="134"/>
      <c r="J50"/>
      <c r="K50" s="114"/>
    </row>
    <row r="51" spans="1:11" ht="16.5" customHeight="1">
      <c r="A51" s="4" t="s">
        <v>116</v>
      </c>
      <c r="B51" s="15">
        <v>3.333457677125007E-4</v>
      </c>
      <c r="C51" s="63">
        <v>1.7597922799820879E-4</v>
      </c>
      <c r="D51" s="15">
        <v>3.3242906685129167E-4</v>
      </c>
      <c r="E51" s="15">
        <v>1.7572341374223153E-4</v>
      </c>
      <c r="F51" s="4" t="s">
        <v>5</v>
      </c>
      <c r="H51" s="4"/>
      <c r="I51" s="134"/>
      <c r="J51" s="89"/>
      <c r="K51" s="114"/>
    </row>
    <row r="52" spans="1:11">
      <c r="A52" s="4" t="s">
        <v>28</v>
      </c>
      <c r="B52" s="15">
        <v>3.7522337672160881E-5</v>
      </c>
      <c r="C52" s="63">
        <v>1.9808717121406417E-5</v>
      </c>
      <c r="D52" s="15">
        <v>3.7419151243562476E-5</v>
      </c>
      <c r="E52" s="15">
        <v>1.9779921948874301E-5</v>
      </c>
      <c r="F52" s="4" t="s">
        <v>5</v>
      </c>
      <c r="H52" s="4"/>
      <c r="I52" s="134"/>
      <c r="J52"/>
      <c r="K52" s="114"/>
    </row>
    <row r="53" spans="1:11">
      <c r="A53" s="4" t="s">
        <v>25</v>
      </c>
      <c r="B53" s="15">
        <v>1.3534843231743746E-5</v>
      </c>
      <c r="C53" s="63">
        <v>7.1452872473644571E-6</v>
      </c>
      <c r="D53" s="15">
        <v>1.3497622412856464E-5</v>
      </c>
      <c r="E53" s="15">
        <v>7.1349004172725161E-6</v>
      </c>
      <c r="F53" s="4" t="s">
        <v>5</v>
      </c>
      <c r="H53" s="4"/>
      <c r="J53" s="89"/>
      <c r="K53" s="114"/>
    </row>
    <row r="54" spans="1:11">
      <c r="A54" s="4" t="s">
        <v>20</v>
      </c>
      <c r="B54" s="15">
        <v>1.4606910022376914E-6</v>
      </c>
      <c r="C54" s="63">
        <v>7.7112505936903549E-7</v>
      </c>
      <c r="D54" s="15">
        <v>1.4566741019815392E-6</v>
      </c>
      <c r="E54" s="15">
        <v>7.7000410443832102E-7</v>
      </c>
      <c r="F54" s="4" t="s">
        <v>5</v>
      </c>
      <c r="H54" s="4"/>
      <c r="J54"/>
      <c r="K54" s="114"/>
    </row>
    <row r="55" spans="1:11" ht="16.5">
      <c r="A55" s="83"/>
      <c r="B55" s="121"/>
      <c r="C55" s="120"/>
      <c r="D55" s="51"/>
      <c r="E55" s="51"/>
      <c r="J55"/>
      <c r="K55" s="114"/>
    </row>
    <row r="56" spans="1:11">
      <c r="A56" s="32" t="s">
        <v>317</v>
      </c>
      <c r="B56" s="51"/>
      <c r="C56" s="118"/>
      <c r="D56" s="119"/>
      <c r="E56" s="51"/>
      <c r="J56" s="89"/>
      <c r="K56" s="114"/>
    </row>
    <row r="57" spans="1:11">
      <c r="A57" s="84" t="s">
        <v>21</v>
      </c>
      <c r="B57" s="79">
        <v>1.8292139615178432E-4</v>
      </c>
      <c r="C57" s="123">
        <v>9.6567495966856288E-5</v>
      </c>
      <c r="D57" s="79">
        <v>0</v>
      </c>
      <c r="E57" s="79">
        <v>0</v>
      </c>
      <c r="F57" s="82" t="s">
        <v>5</v>
      </c>
      <c r="J57"/>
      <c r="K57" s="114"/>
    </row>
    <row r="58" spans="1:11">
      <c r="A58" s="84" t="s">
        <v>25</v>
      </c>
      <c r="B58" s="79">
        <v>1.5678976813010084E-2</v>
      </c>
      <c r="C58" s="123">
        <v>8.2772139400162526E-3</v>
      </c>
      <c r="D58" s="79">
        <v>0</v>
      </c>
      <c r="E58" s="79">
        <v>0</v>
      </c>
      <c r="F58" s="82" t="s">
        <v>5</v>
      </c>
      <c r="G58"/>
      <c r="J58" s="89"/>
      <c r="K58" s="114"/>
    </row>
    <row r="59" spans="1:11">
      <c r="A59" s="15" t="s">
        <v>20</v>
      </c>
      <c r="B59" s="79">
        <v>1.6885051952472397E-3</v>
      </c>
      <c r="C59" s="123">
        <v>8.9139227046328877E-4</v>
      </c>
      <c r="D59" s="79">
        <v>0</v>
      </c>
      <c r="E59" s="79">
        <v>0</v>
      </c>
      <c r="F59" s="82" t="s">
        <v>5</v>
      </c>
      <c r="G59"/>
      <c r="J59"/>
      <c r="K59" s="114"/>
    </row>
    <row r="60" spans="1:11">
      <c r="A60" s="15" t="s">
        <v>28</v>
      </c>
      <c r="B60" s="79">
        <v>4.3552713369472446E-2</v>
      </c>
      <c r="C60" s="123">
        <v>2.2992260944489588E-2</v>
      </c>
      <c r="D60" s="79">
        <v>0</v>
      </c>
      <c r="E60" s="79">
        <v>0</v>
      </c>
      <c r="F60" s="82" t="s">
        <v>5</v>
      </c>
      <c r="G60"/>
      <c r="J60"/>
      <c r="K60" s="114"/>
    </row>
    <row r="61" spans="1:11" ht="16.5">
      <c r="A61" s="83"/>
      <c r="B61" s="73"/>
      <c r="G61"/>
      <c r="J61" s="89"/>
      <c r="K61" s="114"/>
    </row>
    <row r="62" spans="1:11" ht="16.5">
      <c r="A62" s="83"/>
      <c r="B62" s="73"/>
      <c r="J62"/>
      <c r="K62" s="114"/>
    </row>
    <row r="63" spans="1:11" ht="16.5">
      <c r="A63" s="83"/>
      <c r="B63" s="73"/>
      <c r="J63" s="89"/>
      <c r="K63" s="114"/>
    </row>
    <row r="64" spans="1:11" ht="16.5">
      <c r="A64" s="83"/>
      <c r="B64" s="73"/>
      <c r="J64"/>
      <c r="K64" s="114"/>
    </row>
    <row r="65" spans="1:11" ht="16.5">
      <c r="A65" s="83"/>
      <c r="B65" s="73"/>
      <c r="J65"/>
      <c r="K65" s="114"/>
    </row>
    <row r="66" spans="1:11" ht="16.5">
      <c r="A66" s="83"/>
      <c r="B66" s="73"/>
      <c r="J66" s="89"/>
      <c r="K66" s="114"/>
    </row>
    <row r="67" spans="1:11" ht="16.5">
      <c r="A67" s="83"/>
      <c r="B67" s="73"/>
      <c r="J67"/>
      <c r="K67" s="114"/>
    </row>
    <row r="68" spans="1:11" ht="16.5">
      <c r="A68" s="83"/>
      <c r="B68" s="73"/>
      <c r="J68" s="89"/>
      <c r="K68" s="114"/>
    </row>
    <row r="69" spans="1:11" ht="16.5">
      <c r="A69" s="83"/>
      <c r="B69" s="73"/>
      <c r="J69"/>
      <c r="K69" s="114"/>
    </row>
    <row r="70" spans="1:11" ht="16.5">
      <c r="A70" s="83"/>
      <c r="B70" s="73"/>
      <c r="J70"/>
      <c r="K70" s="114"/>
    </row>
    <row r="71" spans="1:11" ht="16.5">
      <c r="A71" s="83"/>
      <c r="B71" s="73"/>
      <c r="J71" s="89"/>
      <c r="K71" s="114"/>
    </row>
    <row r="72" spans="1:11" ht="16.5">
      <c r="A72" s="83"/>
      <c r="B72" s="73"/>
      <c r="J72"/>
      <c r="K72" s="114"/>
    </row>
    <row r="73" spans="1:11" ht="16.5">
      <c r="A73" s="83"/>
      <c r="B73" s="73"/>
      <c r="J73" s="89"/>
      <c r="K73" s="114"/>
    </row>
    <row r="74" spans="1:11" ht="16.5">
      <c r="A74" s="83"/>
      <c r="B74" s="73"/>
      <c r="J74"/>
      <c r="K74" s="114"/>
    </row>
    <row r="75" spans="1:11" ht="16.5">
      <c r="A75" s="83"/>
      <c r="B75" s="73"/>
      <c r="J75"/>
      <c r="K75" s="114"/>
    </row>
    <row r="76" spans="1:11" ht="16.5">
      <c r="A76" s="83"/>
      <c r="B76" s="73"/>
      <c r="J76" s="89"/>
      <c r="K76" s="114"/>
    </row>
    <row r="77" spans="1:11" ht="16.5">
      <c r="A77" s="83"/>
      <c r="B77" s="73"/>
      <c r="J77"/>
      <c r="K77" s="114"/>
    </row>
    <row r="78" spans="1:11" ht="16.5">
      <c r="A78" s="83"/>
      <c r="B78" s="73"/>
      <c r="J78" s="89"/>
      <c r="K78" s="114"/>
    </row>
    <row r="79" spans="1:11" ht="16.5">
      <c r="A79" s="83"/>
      <c r="B79" s="73"/>
      <c r="J79"/>
      <c r="K79" s="114"/>
    </row>
    <row r="80" spans="1:11" ht="16.5">
      <c r="A80" s="83"/>
      <c r="B80" s="73"/>
      <c r="J80"/>
      <c r="K80" s="114"/>
    </row>
    <row r="81" spans="1:11" ht="16.5">
      <c r="A81" s="83"/>
      <c r="B81" s="73"/>
      <c r="J81" s="89"/>
      <c r="K81" s="114"/>
    </row>
    <row r="82" spans="1:11" ht="16.5">
      <c r="A82" s="83"/>
      <c r="B82" s="73"/>
      <c r="J82"/>
      <c r="K82" s="114"/>
    </row>
    <row r="83" spans="1:11" ht="16.5">
      <c r="A83" s="83"/>
      <c r="B83" s="73"/>
      <c r="J83" s="89"/>
      <c r="K83" s="114"/>
    </row>
    <row r="84" spans="1:11" ht="16.5">
      <c r="A84" s="83"/>
      <c r="B84" s="73"/>
      <c r="J84"/>
      <c r="K84" s="114"/>
    </row>
    <row r="85" spans="1:11" ht="16.5">
      <c r="A85" s="83"/>
      <c r="B85" s="73"/>
      <c r="J85"/>
      <c r="K85" s="114"/>
    </row>
    <row r="86" spans="1:11" ht="16.5">
      <c r="A86" s="83"/>
      <c r="B86" s="73"/>
      <c r="J86" s="89"/>
      <c r="K86" s="114"/>
    </row>
    <row r="87" spans="1:11" ht="16.5">
      <c r="A87" s="83"/>
      <c r="B87" s="73"/>
      <c r="J87"/>
      <c r="K87" s="114"/>
    </row>
    <row r="88" spans="1:11" ht="16.5">
      <c r="A88" s="83"/>
      <c r="B88" s="73"/>
      <c r="J88" s="89"/>
      <c r="K88" s="114"/>
    </row>
    <row r="89" spans="1:11" ht="16.5">
      <c r="A89" s="83"/>
      <c r="B89" s="73"/>
      <c r="J89"/>
      <c r="K89" s="114"/>
    </row>
    <row r="90" spans="1:11" ht="16.5">
      <c r="A90" s="83"/>
      <c r="B90" s="73"/>
      <c r="J90"/>
      <c r="K90" s="114"/>
    </row>
    <row r="91" spans="1:11" ht="16.5">
      <c r="A91" s="83"/>
      <c r="B91" s="73"/>
      <c r="J91" s="89"/>
      <c r="K91" s="114"/>
    </row>
    <row r="92" spans="1:11" ht="16.5">
      <c r="A92" s="83"/>
      <c r="B92" s="73"/>
      <c r="J92"/>
      <c r="K92" s="114"/>
    </row>
    <row r="93" spans="1:11" ht="16.5">
      <c r="A93" s="83"/>
      <c r="B93" s="73"/>
      <c r="J93" s="89"/>
      <c r="K93" s="114"/>
    </row>
    <row r="94" spans="1:11" ht="16.5">
      <c r="A94" s="83"/>
      <c r="B94" s="73"/>
      <c r="J94"/>
      <c r="K94" s="114"/>
    </row>
    <row r="95" spans="1:11" ht="16.5">
      <c r="A95" s="83"/>
      <c r="B95" s="73"/>
      <c r="J95"/>
      <c r="K95" s="114"/>
    </row>
    <row r="96" spans="1:11" ht="16.5">
      <c r="A96" s="83"/>
      <c r="B96" s="73"/>
      <c r="J96" s="89"/>
      <c r="K96" s="114"/>
    </row>
    <row r="97" spans="1:11" ht="16.5">
      <c r="A97" s="83"/>
      <c r="B97" s="73"/>
      <c r="J97"/>
      <c r="K97" s="114"/>
    </row>
    <row r="98" spans="1:11" ht="16.5">
      <c r="A98" s="83"/>
      <c r="B98" s="73"/>
      <c r="J98" s="89"/>
      <c r="K98" s="114"/>
    </row>
    <row r="99" spans="1:11" ht="16.5">
      <c r="A99" s="83"/>
      <c r="B99" s="73"/>
      <c r="J99"/>
      <c r="K99" s="114"/>
    </row>
    <row r="100" spans="1:11" ht="16.5">
      <c r="A100" s="83"/>
      <c r="B100" s="73"/>
      <c r="J100"/>
      <c r="K100" s="114"/>
    </row>
    <row r="101" spans="1:11" ht="16.5">
      <c r="A101" s="83"/>
      <c r="B101" s="73"/>
      <c r="J101" s="89"/>
      <c r="K101" s="114"/>
    </row>
    <row r="102" spans="1:11" ht="16.5">
      <c r="A102" s="83"/>
      <c r="B102" s="73"/>
      <c r="J102"/>
      <c r="K102" s="114"/>
    </row>
    <row r="103" spans="1:11" ht="16.5">
      <c r="A103" s="83"/>
      <c r="B103" s="73"/>
      <c r="J103" s="89"/>
      <c r="K103" s="114"/>
    </row>
    <row r="104" spans="1:11" ht="16.5">
      <c r="A104" s="83"/>
      <c r="B104" s="73"/>
    </row>
    <row r="105" spans="1:11" ht="16.5">
      <c r="A105" s="83"/>
      <c r="B105" s="73"/>
    </row>
    <row r="106" spans="1:11" ht="16.5">
      <c r="A106" s="83"/>
      <c r="B106" s="73"/>
    </row>
    <row r="107" spans="1:11" ht="16.5">
      <c r="A107" s="83"/>
      <c r="B107" s="73"/>
    </row>
    <row r="108" spans="1:11" ht="16.5">
      <c r="A108" s="83"/>
      <c r="B108" s="73"/>
    </row>
    <row r="109" spans="1:11" ht="16.5">
      <c r="A109" s="83"/>
      <c r="B109" s="73"/>
    </row>
    <row r="110" spans="1:11" ht="16.5">
      <c r="A110" s="83"/>
      <c r="B110" s="73"/>
    </row>
    <row r="111" spans="1:11" ht="16.5">
      <c r="A111" s="83"/>
      <c r="B111" s="73"/>
    </row>
    <row r="112" spans="1:11" ht="16.5">
      <c r="A112" s="83"/>
      <c r="B112" s="73"/>
    </row>
    <row r="113" spans="1:2" ht="16.5">
      <c r="A113" s="83"/>
      <c r="B113" s="73"/>
    </row>
    <row r="114" spans="1:2" ht="16.5">
      <c r="A114" s="83"/>
      <c r="B114" s="73"/>
    </row>
    <row r="115" spans="1:2" ht="16.5">
      <c r="A115" s="83"/>
      <c r="B115" s="73"/>
    </row>
    <row r="116" spans="1:2" ht="16.5">
      <c r="A116" s="83"/>
      <c r="B116" s="73"/>
    </row>
    <row r="117" spans="1:2" ht="16.5">
      <c r="A117" s="83"/>
      <c r="B117" s="73"/>
    </row>
    <row r="118" spans="1:2" ht="16.5">
      <c r="A118" s="83"/>
      <c r="B118" s="73"/>
    </row>
    <row r="119" spans="1:2" ht="16.5">
      <c r="A119" s="83"/>
      <c r="B119" s="73"/>
    </row>
    <row r="120" spans="1:2" ht="16.5">
      <c r="A120" s="83"/>
      <c r="B120" s="73"/>
    </row>
    <row r="121" spans="1:2" ht="16.5">
      <c r="A121" s="83"/>
      <c r="B121" s="73"/>
    </row>
    <row r="122" spans="1:2" ht="16.5">
      <c r="A122" s="83"/>
      <c r="B122" s="73"/>
    </row>
    <row r="123" spans="1:2" ht="16.5">
      <c r="A123" s="83"/>
      <c r="B123" s="73"/>
    </row>
    <row r="124" spans="1:2" ht="16.5">
      <c r="A124" s="83"/>
      <c r="B124" s="73"/>
    </row>
    <row r="125" spans="1:2" ht="16.5">
      <c r="A125" s="83"/>
      <c r="B125" s="73"/>
    </row>
    <row r="126" spans="1:2" ht="16.5">
      <c r="A126" s="83"/>
      <c r="B126" s="73"/>
    </row>
    <row r="127" spans="1:2" ht="16.5">
      <c r="A127" s="83"/>
      <c r="B127" s="73"/>
    </row>
    <row r="128" spans="1:2" ht="16.5">
      <c r="A128" s="83"/>
      <c r="B128" s="73"/>
    </row>
    <row r="129" spans="1:2" ht="16.5">
      <c r="A129" s="83"/>
      <c r="B129" s="73"/>
    </row>
    <row r="130" spans="1:2" ht="16.5">
      <c r="A130" s="83"/>
      <c r="B130" s="73"/>
    </row>
    <row r="131" spans="1:2" ht="16.5">
      <c r="A131" s="83"/>
      <c r="B131" s="73"/>
    </row>
    <row r="132" spans="1:2" ht="16.5">
      <c r="A132" s="83"/>
      <c r="B132" s="73"/>
    </row>
    <row r="133" spans="1:2" ht="16.5">
      <c r="A133" s="83"/>
      <c r="B133" s="73"/>
    </row>
  </sheetData>
  <mergeCells count="4">
    <mergeCell ref="H2:M2"/>
    <mergeCell ref="A1:F1"/>
    <mergeCell ref="B2:C2"/>
    <mergeCell ref="D2:E2"/>
  </mergeCells>
  <phoneticPr fontId="18" type="noConversion"/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32ACE-E3AC-4E54-B920-19EF9DD38B3D}">
  <sheetPr>
    <tabColor rgb="FF88400D"/>
  </sheetPr>
  <dimension ref="A1:Q103"/>
  <sheetViews>
    <sheetView zoomScale="85" zoomScaleNormal="85" workbookViewId="0">
      <pane ySplit="2" topLeftCell="A3" activePane="bottomLeft" state="frozen"/>
      <selection pane="bottomLeft" activeCell="C52" sqref="C52"/>
    </sheetView>
  </sheetViews>
  <sheetFormatPr baseColWidth="10" defaultRowHeight="15"/>
  <cols>
    <col min="1" max="1" width="44.140625" customWidth="1"/>
    <col min="2" max="3" width="12.28515625" bestFit="1" customWidth="1"/>
    <col min="7" max="7" width="11.42578125" customWidth="1"/>
  </cols>
  <sheetData>
    <row r="1" spans="1:17">
      <c r="A1" s="59" t="s">
        <v>265</v>
      </c>
      <c r="B1" s="59"/>
      <c r="C1" s="59"/>
      <c r="D1" s="59"/>
      <c r="E1" s="19"/>
      <c r="F1" s="19"/>
      <c r="G1" s="145" t="s">
        <v>275</v>
      </c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>
      <c r="A2" s="9" t="s">
        <v>266</v>
      </c>
      <c r="B2" s="9" t="s">
        <v>255</v>
      </c>
      <c r="C2" s="9" t="s">
        <v>256</v>
      </c>
      <c r="D2" s="9"/>
      <c r="G2" s="17" t="s">
        <v>42</v>
      </c>
      <c r="H2" s="17" t="s">
        <v>142</v>
      </c>
      <c r="I2" s="17" t="s">
        <v>11</v>
      </c>
      <c r="J2" s="17" t="s">
        <v>14</v>
      </c>
      <c r="K2" s="94" t="s">
        <v>12</v>
      </c>
      <c r="L2" s="17" t="s">
        <v>15</v>
      </c>
      <c r="M2" s="17" t="s">
        <v>17</v>
      </c>
      <c r="N2" s="17" t="s">
        <v>272</v>
      </c>
      <c r="O2" s="17" t="s">
        <v>13</v>
      </c>
      <c r="P2" s="17" t="s">
        <v>16</v>
      </c>
      <c r="Q2" s="17" t="s">
        <v>274</v>
      </c>
    </row>
    <row r="3" spans="1:17">
      <c r="A3" s="32" t="s">
        <v>36</v>
      </c>
      <c r="F3" s="4"/>
      <c r="G3">
        <v>1</v>
      </c>
      <c r="H3" s="4">
        <v>1.6507999999999998E-2</v>
      </c>
      <c r="I3" s="4">
        <v>7.1000000000000005E-5</v>
      </c>
      <c r="J3" s="4">
        <v>1.0870000000000001E-3</v>
      </c>
      <c r="K3" s="15">
        <v>2.3940962222723776E-6</v>
      </c>
      <c r="L3" s="4">
        <v>1.0900000000000001E-4</v>
      </c>
      <c r="M3" s="4">
        <v>5.8E-5</v>
      </c>
      <c r="N3" s="4">
        <v>4.6999999999999997E-5</v>
      </c>
      <c r="O3" s="4">
        <v>2.3715514816273073E-5</v>
      </c>
      <c r="P3" s="4">
        <v>4.7431029632546149E-6</v>
      </c>
      <c r="Q3" s="4">
        <v>4.7431029632546149E-6</v>
      </c>
    </row>
    <row r="4" spans="1:17">
      <c r="A4" s="78" t="s">
        <v>238</v>
      </c>
      <c r="B4" s="79">
        <v>-1000.0184113928572</v>
      </c>
      <c r="C4" s="79">
        <v>-998.6628752002573</v>
      </c>
      <c r="D4" s="91" t="s">
        <v>5</v>
      </c>
      <c r="G4">
        <v>2</v>
      </c>
      <c r="H4" s="4">
        <v>1.6241000000000002E-2</v>
      </c>
      <c r="I4" s="4">
        <v>7.0000000000000007E-5</v>
      </c>
      <c r="J4" s="4">
        <v>1.0689999999999999E-3</v>
      </c>
      <c r="K4" s="15">
        <v>2.3553741668237031E-6</v>
      </c>
      <c r="L4" s="4">
        <v>1.0699999999999999E-4</v>
      </c>
      <c r="M4" s="4">
        <v>5.6000000000000006E-5</v>
      </c>
      <c r="N4" s="4">
        <v>4.6999999999999997E-5</v>
      </c>
      <c r="O4" s="4">
        <v>2.3331940642784774E-5</v>
      </c>
      <c r="P4" s="4">
        <v>4.6663881285569555E-6</v>
      </c>
      <c r="Q4" s="4">
        <v>4.6663881285569555E-6</v>
      </c>
    </row>
    <row r="5" spans="1:17" ht="15" customHeight="1">
      <c r="A5" s="13" t="s">
        <v>241</v>
      </c>
      <c r="B5" s="4">
        <v>0</v>
      </c>
      <c r="C5" s="4">
        <v>-1.3555361926</v>
      </c>
      <c r="D5" s="72" t="s">
        <v>5</v>
      </c>
      <c r="E5" s="89"/>
      <c r="F5" s="89"/>
      <c r="G5" s="89">
        <v>3</v>
      </c>
      <c r="H5" s="4">
        <v>1.5979E-2</v>
      </c>
      <c r="I5" s="4">
        <v>6.8999999999999997E-5</v>
      </c>
      <c r="J5" s="4">
        <v>1.052E-3</v>
      </c>
      <c r="K5" s="15">
        <v>2.3173772434995349E-6</v>
      </c>
      <c r="L5" s="4">
        <v>1.05E-4</v>
      </c>
      <c r="M5" s="4">
        <v>5.6000000000000006E-5</v>
      </c>
      <c r="N5" s="4">
        <v>4.4999999999999996E-5</v>
      </c>
      <c r="O5" s="4">
        <v>2.2955549506253179E-5</v>
      </c>
      <c r="P5" s="4">
        <v>4.5911099012506364E-6</v>
      </c>
      <c r="Q5" s="4">
        <v>4.5911099012506364E-6</v>
      </c>
    </row>
    <row r="6" spans="1:17" ht="15" customHeight="1">
      <c r="B6" s="4"/>
      <c r="C6" s="4"/>
      <c r="D6" s="72"/>
      <c r="G6">
        <v>4</v>
      </c>
      <c r="H6" s="92">
        <v>1.5720000000000005E-2</v>
      </c>
      <c r="I6" s="88">
        <v>6.7000000000000002E-5</v>
      </c>
      <c r="J6" s="4">
        <v>1.0340000000000002E-3</v>
      </c>
      <c r="K6" s="15">
        <v>2.279815399450072E-6</v>
      </c>
      <c r="L6" s="4">
        <v>1.0300000000000001E-4</v>
      </c>
      <c r="M6" s="4">
        <v>5.4999999999999982E-5</v>
      </c>
      <c r="N6" s="4">
        <v>4.500000000000001E-5</v>
      </c>
      <c r="O6" s="4">
        <v>2.258346819189562E-5</v>
      </c>
      <c r="P6" s="4">
        <v>4.5166936383791238E-6</v>
      </c>
      <c r="Q6" s="4">
        <v>4.5166936383791238E-6</v>
      </c>
    </row>
    <row r="7" spans="1:17" ht="14.45" customHeight="1">
      <c r="A7" s="1" t="s">
        <v>51</v>
      </c>
      <c r="B7" s="4"/>
      <c r="C7" s="4"/>
      <c r="D7" s="72"/>
      <c r="E7" s="89"/>
      <c r="F7" s="89"/>
      <c r="G7" s="89">
        <v>5</v>
      </c>
      <c r="H7" s="4">
        <v>1.5463999999999992E-2</v>
      </c>
      <c r="I7" s="88">
        <v>6.7000000000000002E-5</v>
      </c>
      <c r="J7" s="4">
        <v>1.0179999999999998E-3</v>
      </c>
      <c r="K7" s="15">
        <v>2.2426886346753108E-6</v>
      </c>
      <c r="L7" s="4">
        <v>1.0199999999999999E-4</v>
      </c>
      <c r="M7" s="4">
        <v>5.4000000000000012E-5</v>
      </c>
      <c r="N7" s="4">
        <v>4.4000000000000012E-5</v>
      </c>
      <c r="O7" s="4">
        <v>2.2215696699712058E-5</v>
      </c>
      <c r="P7" s="4">
        <v>4.4431393399424118E-6</v>
      </c>
      <c r="Q7" s="4">
        <v>4.4431393399424118E-6</v>
      </c>
    </row>
    <row r="8" spans="1:17" ht="14.45" customHeight="1">
      <c r="A8" s="89" t="s">
        <v>267</v>
      </c>
      <c r="B8" s="88">
        <v>2560.7096949000002</v>
      </c>
      <c r="C8" s="88">
        <v>2557.2385602999998</v>
      </c>
      <c r="D8" s="91" t="s">
        <v>262</v>
      </c>
      <c r="E8" s="89"/>
      <c r="F8" s="89"/>
      <c r="G8">
        <v>6</v>
      </c>
      <c r="H8" s="92">
        <v>1.5212000000000003E-2</v>
      </c>
      <c r="I8" s="4">
        <v>6.5000000000000008E-5</v>
      </c>
      <c r="J8" s="4">
        <v>1.0010000000000002E-3</v>
      </c>
      <c r="K8" s="15">
        <v>2.2061419756001587E-6</v>
      </c>
      <c r="L8" s="4">
        <v>1.0000000000000005E-4</v>
      </c>
      <c r="M8" s="4">
        <v>5.2999999999999987E-5</v>
      </c>
      <c r="N8" s="4">
        <v>4.3999999999999985E-5</v>
      </c>
      <c r="O8" s="4">
        <v>2.1853671637093901E-5</v>
      </c>
      <c r="P8" s="4">
        <v>4.3707343274187808E-6</v>
      </c>
      <c r="Q8" s="4">
        <v>4.3707343274187808E-6</v>
      </c>
    </row>
    <row r="9" spans="1:17" ht="16.899999999999999" customHeight="1">
      <c r="A9" s="89" t="s">
        <v>268</v>
      </c>
      <c r="B9" s="88">
        <v>25.607096948999999</v>
      </c>
      <c r="C9" s="4">
        <v>0</v>
      </c>
      <c r="D9" s="91" t="s">
        <v>55</v>
      </c>
      <c r="E9" s="89"/>
      <c r="F9" s="89"/>
      <c r="G9">
        <v>7</v>
      </c>
      <c r="H9" s="92">
        <v>1.4962000000000003E-2</v>
      </c>
      <c r="I9" s="88">
        <v>6.4999999999999954E-5</v>
      </c>
      <c r="J9" s="4">
        <v>9.8499999999999976E-4</v>
      </c>
      <c r="K9" s="15">
        <v>2.1698853693748074E-6</v>
      </c>
      <c r="L9" s="4">
        <v>9.8999999999999913E-5</v>
      </c>
      <c r="M9" s="4">
        <v>5.2000000000000017E-5</v>
      </c>
      <c r="N9" s="4">
        <v>4.3000000000000015E-5</v>
      </c>
      <c r="O9" s="4">
        <v>2.149451978925841E-5</v>
      </c>
      <c r="P9" s="4">
        <v>4.2989039578516818E-6</v>
      </c>
      <c r="Q9" s="4">
        <v>4.2989039578516818E-6</v>
      </c>
    </row>
    <row r="10" spans="1:17" ht="16.899999999999999" customHeight="1">
      <c r="A10" s="89" t="s">
        <v>264</v>
      </c>
      <c r="B10" s="4">
        <v>0</v>
      </c>
      <c r="C10" s="88">
        <v>25.572385603000001</v>
      </c>
      <c r="D10" s="91" t="s">
        <v>55</v>
      </c>
      <c r="E10" s="89"/>
      <c r="F10" s="89"/>
      <c r="G10" s="89">
        <v>8</v>
      </c>
      <c r="H10" s="92">
        <v>1.4717999999999995E-2</v>
      </c>
      <c r="I10" s="88">
        <v>6.3000000000000068E-5</v>
      </c>
      <c r="J10" s="4">
        <v>9.6900000000000024E-4</v>
      </c>
      <c r="K10" s="15">
        <v>2.1344989216988639E-6</v>
      </c>
      <c r="L10" s="4">
        <v>9.7000000000000081E-5</v>
      </c>
      <c r="M10" s="4">
        <v>5.2000000000000017E-5</v>
      </c>
      <c r="N10" s="4">
        <v>4.1999999999999991E-5</v>
      </c>
      <c r="O10" s="4">
        <v>2.1143987585770961E-5</v>
      </c>
      <c r="P10" s="4">
        <v>4.2287975171541925E-6</v>
      </c>
      <c r="Q10" s="4">
        <v>4.2287975171541925E-6</v>
      </c>
    </row>
    <row r="11" spans="1:17">
      <c r="A11" s="89" t="s">
        <v>271</v>
      </c>
      <c r="B11" s="88">
        <v>25.607096948999999</v>
      </c>
      <c r="C11" s="88">
        <v>25.572385603000001</v>
      </c>
      <c r="D11" s="91" t="s">
        <v>55</v>
      </c>
      <c r="E11" s="89"/>
      <c r="F11" s="89"/>
      <c r="G11">
        <v>9</v>
      </c>
      <c r="H11" s="92">
        <v>1.4474000000000015E-2</v>
      </c>
      <c r="I11" s="88">
        <v>6.1999999999999989E-5</v>
      </c>
      <c r="J11" s="4">
        <v>9.5300000000000072E-4</v>
      </c>
      <c r="K11" s="15">
        <v>2.0991124740229238E-6</v>
      </c>
      <c r="L11" s="4">
        <v>9.4999999999999924E-5</v>
      </c>
      <c r="M11" s="4">
        <v>4.9999999999999969E-5</v>
      </c>
      <c r="N11" s="4">
        <v>4.1000000000000021E-5</v>
      </c>
      <c r="O11" s="4">
        <v>2.079345538228355E-5</v>
      </c>
      <c r="P11" s="4">
        <v>4.1586910764567099E-6</v>
      </c>
      <c r="Q11" s="4">
        <v>4.1586910764567099E-6</v>
      </c>
    </row>
    <row r="12" spans="1:17" ht="16.899999999999999" customHeight="1">
      <c r="A12" s="89" t="s">
        <v>269</v>
      </c>
      <c r="B12" s="88">
        <v>3.8410645423999998</v>
      </c>
      <c r="C12" s="88">
        <v>3.8358578404000001</v>
      </c>
      <c r="D12" s="91" t="s">
        <v>6</v>
      </c>
      <c r="E12" s="89"/>
      <c r="F12" s="89"/>
      <c r="G12" s="89">
        <v>10</v>
      </c>
      <c r="H12" s="92">
        <v>1.4235999999999999E-2</v>
      </c>
      <c r="I12" s="88">
        <v>6.1999999999999989E-5</v>
      </c>
      <c r="J12" s="4">
        <v>9.369999999999986E-4</v>
      </c>
      <c r="K12" s="15">
        <v>2.0645961848963877E-6</v>
      </c>
      <c r="L12" s="4">
        <v>9.3000000000000092E-5</v>
      </c>
      <c r="M12" s="4">
        <v>5.0000000000000023E-5</v>
      </c>
      <c r="N12" s="4">
        <v>4.0999999999999967E-5</v>
      </c>
      <c r="O12" s="4">
        <v>2.0451542823144142E-5</v>
      </c>
      <c r="P12" s="4">
        <v>4.0903085646288286E-6</v>
      </c>
      <c r="Q12" s="4">
        <v>4.0903085646288286E-6</v>
      </c>
    </row>
    <row r="13" spans="1:17" ht="15" customHeight="1">
      <c r="A13" s="89" t="s">
        <v>270</v>
      </c>
      <c r="B13" s="88">
        <v>3.8410645423999998</v>
      </c>
      <c r="C13" s="88">
        <v>3.8358578404000001</v>
      </c>
      <c r="D13" s="91" t="s">
        <v>6</v>
      </c>
      <c r="E13" s="89"/>
      <c r="F13" s="89"/>
      <c r="G13">
        <v>11</v>
      </c>
      <c r="H13" s="92">
        <v>1.3999999999999985E-2</v>
      </c>
      <c r="I13" s="88">
        <v>5.9999999999999941E-5</v>
      </c>
      <c r="J13" s="4">
        <v>9.2099999999999994E-4</v>
      </c>
      <c r="K13" s="15">
        <v>2.0303699486196541E-6</v>
      </c>
      <c r="L13" s="4">
        <v>9.2999999999999984E-5</v>
      </c>
      <c r="M13" s="4">
        <v>4.8999999999999998E-5</v>
      </c>
      <c r="N13" s="4">
        <v>3.9999999999999996E-5</v>
      </c>
      <c r="O13" s="4">
        <v>2.0112503478787419E-5</v>
      </c>
      <c r="P13" s="4">
        <v>4.0225006957574843E-6</v>
      </c>
      <c r="Q13" s="4">
        <v>4.0225006957574843E-6</v>
      </c>
    </row>
    <row r="14" spans="1:17">
      <c r="A14" s="89"/>
      <c r="B14" s="4"/>
      <c r="C14" s="4"/>
      <c r="D14" s="72"/>
      <c r="G14">
        <v>12</v>
      </c>
      <c r="H14" s="92">
        <v>1.3767000000000001E-2</v>
      </c>
      <c r="I14" s="88">
        <v>5.9000000000000025E-5</v>
      </c>
      <c r="J14" s="4">
        <v>9.0699999999999982E-4</v>
      </c>
      <c r="K14" s="15">
        <v>1.9965787916176292E-6</v>
      </c>
      <c r="L14" s="4">
        <v>9.0000000000000019E-5</v>
      </c>
      <c r="M14" s="4">
        <v>4.7999999999999974E-5</v>
      </c>
      <c r="N14" s="4">
        <v>3.9000000000000026E-5</v>
      </c>
      <c r="O14" s="4">
        <v>1.9777773956604765E-5</v>
      </c>
      <c r="P14" s="4">
        <v>3.9555547913209534E-6</v>
      </c>
      <c r="Q14" s="4">
        <v>3.9555547913209534E-6</v>
      </c>
    </row>
    <row r="15" spans="1:17" ht="15" customHeight="1">
      <c r="A15" s="32" t="s">
        <v>81</v>
      </c>
      <c r="B15" s="4"/>
      <c r="C15" s="4"/>
      <c r="G15" s="89">
        <v>13</v>
      </c>
      <c r="H15" s="4">
        <v>1.3538999999999995E-2</v>
      </c>
      <c r="I15" s="4">
        <v>5.8E-5</v>
      </c>
      <c r="J15" s="4">
        <v>8.9100000000000117E-4</v>
      </c>
      <c r="K15" s="15">
        <v>1.9635127667401084E-6</v>
      </c>
      <c r="L15" s="4">
        <v>8.8999999999999886E-5</v>
      </c>
      <c r="M15" s="4">
        <v>4.7000000000000058E-5</v>
      </c>
      <c r="N15" s="4">
        <v>3.8999999999999972E-5</v>
      </c>
      <c r="O15" s="4">
        <v>1.9450227471378791E-5</v>
      </c>
      <c r="P15" s="4">
        <v>3.8900454942757584E-6</v>
      </c>
      <c r="Q15" s="4">
        <v>3.8900454942757584E-6</v>
      </c>
    </row>
    <row r="16" spans="1:17" ht="15" customHeight="1">
      <c r="A16" s="78" t="s">
        <v>152</v>
      </c>
      <c r="B16" s="4">
        <v>0.76079051959999999</v>
      </c>
      <c r="C16" s="88">
        <v>0</v>
      </c>
      <c r="D16" s="91" t="s">
        <v>5</v>
      </c>
      <c r="E16" s="90"/>
      <c r="F16" s="90"/>
      <c r="G16">
        <v>14</v>
      </c>
      <c r="H16" s="4">
        <v>1.3312000000000018E-2</v>
      </c>
      <c r="I16" s="4">
        <v>5.8E-5</v>
      </c>
      <c r="J16" s="4">
        <v>8.7600000000000004E-4</v>
      </c>
      <c r="K16" s="15">
        <v>1.9305917682874931E-6</v>
      </c>
      <c r="L16" s="4">
        <v>8.7999999999999971E-5</v>
      </c>
      <c r="M16" s="4">
        <v>4.699999999999995E-5</v>
      </c>
      <c r="N16" s="4">
        <v>3.8000000000000056E-5</v>
      </c>
      <c r="O16" s="4">
        <v>1.9124117593544198E-5</v>
      </c>
      <c r="P16" s="4">
        <v>3.8248235187088397E-6</v>
      </c>
      <c r="Q16" s="4">
        <v>3.8248235187088397E-6</v>
      </c>
    </row>
    <row r="17" spans="1:17" ht="15" customHeight="1">
      <c r="A17" s="89" t="s">
        <v>273</v>
      </c>
      <c r="B17" s="88">
        <v>1000</v>
      </c>
      <c r="C17" s="88">
        <v>998.64446381000005</v>
      </c>
      <c r="D17" s="91" t="s">
        <v>263</v>
      </c>
      <c r="G17" s="89">
        <v>15</v>
      </c>
      <c r="H17" s="93">
        <v>1.3087999999999989E-2</v>
      </c>
      <c r="I17" s="4">
        <v>5.600000000000006E-5</v>
      </c>
      <c r="J17" s="4">
        <v>8.6199999999999992E-4</v>
      </c>
      <c r="K17" s="15">
        <v>1.8981058491095741E-6</v>
      </c>
      <c r="L17" s="4">
        <v>8.6000000000000139E-5</v>
      </c>
      <c r="M17" s="4">
        <v>4.6000000000000034E-5</v>
      </c>
      <c r="N17" s="4">
        <v>3.6999999999999924E-5</v>
      </c>
      <c r="O17" s="4">
        <v>1.8802317537883558E-5</v>
      </c>
      <c r="P17" s="4">
        <v>3.7604635075767118E-6</v>
      </c>
      <c r="Q17" s="4">
        <v>3.7604635075767118E-6</v>
      </c>
    </row>
    <row r="18" spans="1:17" ht="15" customHeight="1">
      <c r="G18">
        <v>16</v>
      </c>
      <c r="H18" s="4">
        <v>1.2868999999999992E-2</v>
      </c>
      <c r="I18" s="4">
        <v>5.5000000000000036E-5</v>
      </c>
      <c r="J18" s="4">
        <v>8.4700000000000053E-4</v>
      </c>
      <c r="K18" s="15">
        <v>1.8663450620561672E-6</v>
      </c>
      <c r="L18" s="4">
        <v>8.5000000000000006E-5</v>
      </c>
      <c r="M18" s="4">
        <v>4.500000000000001E-5</v>
      </c>
      <c r="N18" s="4">
        <v>3.7000000000000032E-5</v>
      </c>
      <c r="O18" s="4">
        <v>1.8487700519179673E-5</v>
      </c>
      <c r="P18" s="4">
        <v>3.6975401038359348E-6</v>
      </c>
      <c r="Q18" s="4">
        <v>3.6975401038359348E-6</v>
      </c>
    </row>
    <row r="19" spans="1:17" ht="15" customHeight="1">
      <c r="A19" s="89"/>
      <c r="D19" s="91"/>
      <c r="G19">
        <v>17</v>
      </c>
      <c r="H19" s="4">
        <v>1.2652999999999998E-2</v>
      </c>
      <c r="I19" s="4">
        <v>5.4999999999999927E-5</v>
      </c>
      <c r="J19" s="4">
        <v>8.3299999999999867E-4</v>
      </c>
      <c r="K19" s="15">
        <v>1.8350193542774648E-6</v>
      </c>
      <c r="L19" s="4">
        <v>8.2999999999999957E-5</v>
      </c>
      <c r="M19" s="4">
        <v>4.3999999999999985E-5</v>
      </c>
      <c r="N19" s="4">
        <v>3.6000000000000008E-5</v>
      </c>
      <c r="O19" s="4">
        <v>1.8177393322649816E-5</v>
      </c>
      <c r="P19" s="4">
        <v>3.6354786645299634E-6</v>
      </c>
      <c r="Q19" s="4">
        <v>3.6354786645299634E-6</v>
      </c>
    </row>
    <row r="20" spans="1:17" ht="15" customHeight="1">
      <c r="A20" s="14"/>
      <c r="B20" s="15"/>
      <c r="C20" s="13"/>
      <c r="D20" s="13"/>
      <c r="E20" s="13"/>
      <c r="G20" s="89">
        <v>18</v>
      </c>
      <c r="H20" s="4">
        <v>1.2438000000000032E-2</v>
      </c>
      <c r="I20" s="4">
        <v>5.3000000000000096E-5</v>
      </c>
      <c r="J20" s="4">
        <v>8.1799999999999928E-4</v>
      </c>
      <c r="K20" s="15">
        <v>1.8038386729236679E-6</v>
      </c>
      <c r="L20" s="4">
        <v>8.2000000000000042E-5</v>
      </c>
      <c r="M20" s="4">
        <v>4.2999999999999961E-5</v>
      </c>
      <c r="N20" s="4">
        <v>3.6000000000000008E-5</v>
      </c>
      <c r="O20" s="4">
        <v>1.7868522733511346E-5</v>
      </c>
      <c r="P20" s="4">
        <v>3.5737045467022695E-6</v>
      </c>
      <c r="Q20" s="4">
        <v>3.5737045467022695E-6</v>
      </c>
    </row>
    <row r="21" spans="1:17" ht="15" customHeight="1">
      <c r="A21" s="14"/>
      <c r="B21" s="95"/>
      <c r="C21" s="13"/>
      <c r="D21" s="13"/>
      <c r="E21" s="13"/>
      <c r="G21">
        <v>19</v>
      </c>
      <c r="H21" s="4">
        <v>1.2227999999999961E-2</v>
      </c>
      <c r="I21" s="4">
        <v>5.2999999999999879E-5</v>
      </c>
      <c r="J21" s="4">
        <v>8.0500000000000016E-4</v>
      </c>
      <c r="K21" s="15">
        <v>1.7733831236943628E-6</v>
      </c>
      <c r="L21" s="4">
        <v>8.0999999999999909E-5</v>
      </c>
      <c r="M21" s="4">
        <v>4.2999999999999961E-5</v>
      </c>
      <c r="N21" s="4">
        <v>3.4999999999999983E-5</v>
      </c>
      <c r="O21" s="4">
        <v>1.756683518132943E-5</v>
      </c>
      <c r="P21" s="4">
        <v>3.5133670362658861E-6</v>
      </c>
      <c r="Q21" s="4">
        <v>3.5133670362658861E-6</v>
      </c>
    </row>
    <row r="22" spans="1:17" ht="15" customHeight="1">
      <c r="A22" s="14"/>
      <c r="B22" s="15"/>
      <c r="C22" s="13"/>
      <c r="D22" s="96"/>
      <c r="E22" s="13"/>
      <c r="G22" s="89">
        <v>20</v>
      </c>
      <c r="H22" s="4">
        <v>1.2019000000000002E-2</v>
      </c>
      <c r="I22" s="4">
        <v>5.1999999999999963E-5</v>
      </c>
      <c r="J22" s="4">
        <v>7.9100000000000004E-4</v>
      </c>
      <c r="K22" s="15">
        <v>1.7430726008899752E-6</v>
      </c>
      <c r="L22" s="4">
        <v>7.9000000000000077E-5</v>
      </c>
      <c r="M22" s="4">
        <v>4.2000000000000045E-5</v>
      </c>
      <c r="N22" s="4">
        <v>3.3999999999999959E-5</v>
      </c>
      <c r="O22" s="4">
        <v>1.726658423653902E-5</v>
      </c>
      <c r="P22" s="4">
        <v>3.4533168473078044E-6</v>
      </c>
      <c r="Q22" s="4">
        <v>3.4533168473078044E-6</v>
      </c>
    </row>
    <row r="23" spans="1:17" ht="15" customHeight="1">
      <c r="A23" s="13"/>
      <c r="B23" s="13"/>
      <c r="C23" s="95"/>
      <c r="D23" s="13"/>
      <c r="E23" s="13"/>
      <c r="H23" s="4"/>
      <c r="I23" s="4"/>
      <c r="J23" s="4"/>
      <c r="K23" s="15"/>
      <c r="L23" s="4"/>
      <c r="M23" s="4"/>
      <c r="N23" s="4"/>
      <c r="O23" s="4"/>
      <c r="P23" s="4"/>
      <c r="Q23" s="4"/>
    </row>
    <row r="24" spans="1:17" ht="15" customHeight="1">
      <c r="A24" s="13"/>
      <c r="B24" s="13"/>
      <c r="C24" s="95"/>
      <c r="D24" s="13"/>
      <c r="E24" s="13"/>
      <c r="H24" s="4"/>
      <c r="I24" s="4"/>
      <c r="J24" s="4"/>
      <c r="K24" s="15"/>
      <c r="L24" s="4"/>
      <c r="M24" s="4"/>
      <c r="N24" s="4"/>
      <c r="O24" s="4"/>
      <c r="P24" s="4"/>
      <c r="Q24" s="4"/>
    </row>
    <row r="25" spans="1:17">
      <c r="A25" s="13"/>
      <c r="B25" s="15"/>
      <c r="C25" s="67"/>
      <c r="D25" s="13"/>
      <c r="E25" s="13"/>
      <c r="G25" s="89"/>
      <c r="H25" s="4"/>
      <c r="I25" s="4"/>
      <c r="J25" s="4"/>
      <c r="K25" s="15"/>
      <c r="L25" s="4"/>
      <c r="M25" s="4"/>
      <c r="N25" s="4"/>
      <c r="O25" s="4"/>
      <c r="P25" s="4"/>
      <c r="Q25" s="4"/>
    </row>
    <row r="26" spans="1:17">
      <c r="A26" s="13"/>
      <c r="B26" s="97"/>
      <c r="C26" s="67"/>
      <c r="D26" s="13"/>
      <c r="E26" s="13"/>
      <c r="H26" s="4"/>
      <c r="I26" s="4"/>
      <c r="J26" s="4"/>
      <c r="K26" s="15"/>
      <c r="L26" s="4"/>
      <c r="M26" s="4"/>
      <c r="N26" s="4"/>
      <c r="O26" s="4"/>
      <c r="P26" s="4"/>
      <c r="Q26" s="4"/>
    </row>
    <row r="27" spans="1:17">
      <c r="A27" s="13"/>
      <c r="B27" s="13"/>
      <c r="C27" s="13"/>
      <c r="D27" s="13"/>
      <c r="E27" s="13"/>
      <c r="G27" s="89"/>
      <c r="H27" s="4"/>
      <c r="I27" s="4"/>
      <c r="J27" s="4"/>
      <c r="K27" s="15"/>
      <c r="L27" s="4"/>
      <c r="M27" s="4"/>
      <c r="N27" s="4"/>
      <c r="O27" s="4"/>
      <c r="P27" s="4"/>
      <c r="Q27" s="4"/>
    </row>
    <row r="28" spans="1:17">
      <c r="H28" s="4"/>
      <c r="I28" s="4"/>
      <c r="J28" s="4"/>
      <c r="K28" s="15"/>
      <c r="L28" s="4"/>
      <c r="M28" s="4"/>
      <c r="N28" s="4"/>
      <c r="O28" s="4"/>
      <c r="P28" s="4"/>
      <c r="Q28" s="4"/>
    </row>
    <row r="29" spans="1:17">
      <c r="H29" s="4"/>
      <c r="I29" s="4"/>
      <c r="J29" s="4"/>
      <c r="K29" s="15"/>
      <c r="L29" s="4"/>
      <c r="M29" s="4"/>
      <c r="N29" s="4"/>
      <c r="O29" s="4"/>
      <c r="P29" s="4"/>
      <c r="Q29" s="4"/>
    </row>
    <row r="30" spans="1:17">
      <c r="G30" s="89"/>
      <c r="H30" s="4"/>
      <c r="I30" s="4"/>
      <c r="J30" s="4"/>
      <c r="K30" s="15"/>
      <c r="L30" s="4"/>
      <c r="M30" s="4"/>
      <c r="N30" s="4"/>
      <c r="O30" s="4"/>
      <c r="P30" s="4"/>
      <c r="Q30" s="4"/>
    </row>
    <row r="31" spans="1:17">
      <c r="H31" s="4"/>
      <c r="I31" s="4"/>
      <c r="J31" s="4"/>
      <c r="K31" s="15"/>
      <c r="L31" s="4"/>
      <c r="M31" s="4"/>
      <c r="N31" s="4"/>
      <c r="O31" s="4"/>
      <c r="P31" s="4"/>
      <c r="Q31" s="4"/>
    </row>
    <row r="32" spans="1:17">
      <c r="G32" s="89"/>
      <c r="H32" s="4"/>
      <c r="I32" s="4"/>
      <c r="J32" s="4"/>
      <c r="K32" s="15"/>
      <c r="L32" s="4"/>
      <c r="M32" s="4"/>
      <c r="N32" s="4"/>
      <c r="O32" s="4"/>
      <c r="P32" s="4"/>
      <c r="Q32" s="4"/>
    </row>
    <row r="33" spans="7:17">
      <c r="H33" s="4"/>
      <c r="I33" s="4"/>
      <c r="J33" s="4"/>
      <c r="K33" s="15"/>
      <c r="L33" s="4"/>
      <c r="M33" s="4"/>
      <c r="N33" s="4"/>
      <c r="O33" s="4"/>
      <c r="P33" s="4"/>
      <c r="Q33" s="4"/>
    </row>
    <row r="34" spans="7:17">
      <c r="H34" s="4"/>
      <c r="I34" s="4"/>
      <c r="J34" s="4"/>
      <c r="K34" s="15"/>
      <c r="L34" s="4"/>
      <c r="M34" s="4"/>
      <c r="N34" s="4"/>
      <c r="O34" s="4"/>
      <c r="P34" s="4"/>
      <c r="Q34" s="4"/>
    </row>
    <row r="35" spans="7:17">
      <c r="G35" s="89"/>
      <c r="H35" s="4"/>
      <c r="I35" s="4"/>
      <c r="J35" s="4"/>
      <c r="K35" s="15"/>
      <c r="L35" s="4"/>
      <c r="M35" s="4"/>
      <c r="N35" s="4"/>
      <c r="O35" s="4"/>
      <c r="P35" s="4"/>
      <c r="Q35" s="4"/>
    </row>
    <row r="36" spans="7:17">
      <c r="H36" s="4"/>
      <c r="I36" s="4"/>
      <c r="J36" s="4"/>
      <c r="K36" s="15"/>
      <c r="L36" s="4"/>
      <c r="M36" s="4"/>
      <c r="N36" s="4"/>
      <c r="O36" s="4"/>
      <c r="P36" s="4"/>
      <c r="Q36" s="4"/>
    </row>
    <row r="37" spans="7:17">
      <c r="G37" s="89"/>
      <c r="H37" s="4"/>
      <c r="I37" s="4"/>
      <c r="J37" s="4"/>
      <c r="K37" s="15"/>
      <c r="L37" s="4"/>
      <c r="M37" s="4"/>
      <c r="N37" s="4"/>
      <c r="O37" s="4"/>
      <c r="P37" s="4"/>
      <c r="Q37" s="4"/>
    </row>
    <row r="38" spans="7:17">
      <c r="H38" s="4"/>
      <c r="I38" s="4"/>
      <c r="J38" s="4"/>
      <c r="K38" s="15"/>
      <c r="L38" s="4"/>
      <c r="M38" s="4"/>
      <c r="N38" s="4"/>
      <c r="O38" s="4"/>
      <c r="P38" s="4"/>
      <c r="Q38" s="4"/>
    </row>
    <row r="39" spans="7:17">
      <c r="H39" s="4"/>
      <c r="I39" s="4"/>
      <c r="J39" s="4"/>
      <c r="K39" s="15"/>
      <c r="L39" s="4"/>
      <c r="M39" s="4"/>
      <c r="N39" s="4"/>
      <c r="O39" s="4"/>
      <c r="P39" s="4"/>
      <c r="Q39" s="4"/>
    </row>
    <row r="40" spans="7:17">
      <c r="G40" s="89"/>
      <c r="H40" s="4"/>
      <c r="I40" s="4"/>
      <c r="J40" s="4"/>
      <c r="K40" s="15"/>
      <c r="L40" s="4"/>
      <c r="M40" s="4"/>
      <c r="N40" s="4"/>
      <c r="O40" s="4"/>
      <c r="P40" s="4"/>
      <c r="Q40" s="4"/>
    </row>
    <row r="41" spans="7:17">
      <c r="H41" s="4"/>
      <c r="I41" s="4"/>
      <c r="J41" s="4"/>
      <c r="K41" s="15"/>
      <c r="L41" s="4"/>
      <c r="M41" s="4"/>
      <c r="N41" s="4"/>
      <c r="O41" s="4"/>
      <c r="P41" s="4"/>
      <c r="Q41" s="4"/>
    </row>
    <row r="42" spans="7:17">
      <c r="G42" s="89"/>
      <c r="H42" s="4"/>
      <c r="I42" s="4"/>
      <c r="J42" s="4"/>
      <c r="K42" s="15"/>
      <c r="L42" s="4"/>
      <c r="M42" s="4"/>
      <c r="N42" s="4"/>
      <c r="O42" s="4"/>
      <c r="P42" s="4"/>
      <c r="Q42" s="4"/>
    </row>
    <row r="43" spans="7:17">
      <c r="H43" s="4"/>
      <c r="I43" s="4"/>
      <c r="J43" s="4"/>
      <c r="K43" s="15"/>
      <c r="L43" s="4"/>
      <c r="M43" s="4"/>
      <c r="N43" s="4"/>
      <c r="O43" s="4"/>
      <c r="P43" s="4"/>
      <c r="Q43" s="4"/>
    </row>
    <row r="44" spans="7:17">
      <c r="H44" s="4"/>
      <c r="I44" s="4"/>
      <c r="J44" s="4"/>
      <c r="K44" s="15"/>
      <c r="L44" s="4"/>
      <c r="M44" s="4"/>
      <c r="N44" s="4"/>
      <c r="O44" s="4"/>
      <c r="P44" s="4"/>
      <c r="Q44" s="4"/>
    </row>
    <row r="45" spans="7:17">
      <c r="G45" s="89"/>
      <c r="H45" s="4"/>
      <c r="I45" s="4"/>
      <c r="J45" s="4"/>
      <c r="K45" s="15"/>
      <c r="L45" s="4"/>
      <c r="M45" s="4"/>
      <c r="N45" s="4"/>
      <c r="O45" s="4"/>
      <c r="P45" s="4"/>
      <c r="Q45" s="4"/>
    </row>
    <row r="46" spans="7:17">
      <c r="H46" s="4"/>
      <c r="I46" s="4"/>
      <c r="J46" s="4"/>
      <c r="K46" s="15"/>
      <c r="L46" s="4"/>
      <c r="M46" s="4"/>
      <c r="N46" s="4"/>
      <c r="O46" s="4"/>
      <c r="P46" s="4"/>
      <c r="Q46" s="4"/>
    </row>
    <row r="47" spans="7:17">
      <c r="G47" s="89"/>
      <c r="H47" s="4"/>
      <c r="I47" s="4"/>
      <c r="J47" s="4"/>
      <c r="K47" s="15"/>
      <c r="L47" s="4"/>
      <c r="M47" s="4"/>
      <c r="N47" s="4"/>
      <c r="O47" s="4"/>
      <c r="P47" s="4"/>
      <c r="Q47" s="4"/>
    </row>
    <row r="48" spans="7:17">
      <c r="H48" s="4"/>
      <c r="I48" s="4"/>
      <c r="J48" s="4"/>
      <c r="K48" s="15"/>
      <c r="L48" s="4"/>
      <c r="M48" s="4"/>
      <c r="N48" s="4"/>
      <c r="O48" s="4"/>
      <c r="P48" s="4"/>
      <c r="Q48" s="4"/>
    </row>
    <row r="49" spans="7:17">
      <c r="H49" s="4"/>
      <c r="I49" s="4"/>
      <c r="J49" s="4"/>
      <c r="K49" s="15"/>
      <c r="L49" s="4"/>
      <c r="M49" s="4"/>
      <c r="N49" s="4"/>
      <c r="O49" s="4"/>
      <c r="P49" s="4"/>
      <c r="Q49" s="4"/>
    </row>
    <row r="50" spans="7:17">
      <c r="G50" s="89"/>
      <c r="H50" s="4"/>
      <c r="I50" s="4"/>
      <c r="J50" s="4"/>
      <c r="K50" s="15"/>
      <c r="L50" s="4"/>
      <c r="M50" s="4"/>
      <c r="N50" s="4"/>
      <c r="O50" s="4"/>
      <c r="P50" s="4"/>
      <c r="Q50" s="4"/>
    </row>
    <row r="51" spans="7:17">
      <c r="H51" s="4"/>
      <c r="I51" s="4"/>
      <c r="J51" s="4"/>
      <c r="K51" s="15"/>
      <c r="L51" s="4"/>
      <c r="M51" s="4"/>
      <c r="N51" s="4"/>
      <c r="O51" s="4"/>
      <c r="P51" s="4"/>
      <c r="Q51" s="4"/>
    </row>
    <row r="52" spans="7:17">
      <c r="G52" s="89"/>
      <c r="H52" s="4"/>
      <c r="I52" s="4"/>
      <c r="J52" s="4"/>
      <c r="K52" s="15"/>
      <c r="L52" s="4"/>
      <c r="M52" s="4"/>
      <c r="N52" s="4"/>
      <c r="O52" s="4"/>
      <c r="P52" s="4"/>
      <c r="Q52" s="4"/>
    </row>
    <row r="53" spans="7:17">
      <c r="H53" s="4"/>
      <c r="I53" s="4"/>
      <c r="J53" s="4"/>
      <c r="K53" s="15"/>
      <c r="L53" s="4"/>
      <c r="M53" s="4"/>
      <c r="N53" s="4"/>
      <c r="O53" s="4"/>
      <c r="P53" s="4"/>
      <c r="Q53" s="4"/>
    </row>
    <row r="54" spans="7:17">
      <c r="H54" s="4"/>
      <c r="I54" s="4"/>
      <c r="J54" s="4"/>
      <c r="K54" s="15"/>
      <c r="L54" s="4"/>
      <c r="M54" s="4"/>
      <c r="N54" s="4"/>
      <c r="O54" s="4"/>
      <c r="P54" s="4"/>
      <c r="Q54" s="4"/>
    </row>
    <row r="55" spans="7:17">
      <c r="G55" s="89"/>
      <c r="H55" s="4"/>
      <c r="I55" s="4"/>
      <c r="J55" s="4"/>
      <c r="K55" s="15"/>
      <c r="L55" s="4"/>
      <c r="M55" s="4"/>
      <c r="N55" s="4"/>
      <c r="O55" s="4"/>
      <c r="P55" s="4"/>
      <c r="Q55" s="4"/>
    </row>
    <row r="56" spans="7:17">
      <c r="H56" s="4"/>
      <c r="I56" s="4"/>
      <c r="J56" s="4"/>
      <c r="K56" s="15"/>
      <c r="L56" s="4"/>
      <c r="M56" s="4"/>
      <c r="N56" s="4"/>
      <c r="O56" s="4"/>
      <c r="P56" s="4"/>
      <c r="Q56" s="4"/>
    </row>
    <row r="57" spans="7:17">
      <c r="G57" s="89"/>
      <c r="H57" s="4"/>
      <c r="I57" s="4"/>
      <c r="J57" s="4"/>
      <c r="K57" s="15"/>
      <c r="L57" s="4"/>
      <c r="M57" s="4"/>
      <c r="N57" s="4"/>
      <c r="O57" s="4"/>
      <c r="P57" s="4"/>
      <c r="Q57" s="4"/>
    </row>
    <row r="58" spans="7:17">
      <c r="H58" s="4"/>
      <c r="I58" s="4"/>
      <c r="J58" s="4"/>
      <c r="K58" s="15"/>
      <c r="L58" s="4"/>
      <c r="M58" s="4"/>
      <c r="N58" s="4"/>
      <c r="O58" s="4"/>
      <c r="P58" s="4"/>
      <c r="Q58" s="4"/>
    </row>
    <row r="59" spans="7:17">
      <c r="H59" s="4"/>
      <c r="I59" s="4"/>
      <c r="J59" s="4"/>
      <c r="K59" s="15"/>
      <c r="L59" s="4"/>
      <c r="M59" s="4"/>
      <c r="N59" s="4"/>
      <c r="O59" s="4"/>
      <c r="P59" s="4"/>
      <c r="Q59" s="4"/>
    </row>
    <row r="60" spans="7:17">
      <c r="G60" s="89"/>
      <c r="H60" s="4"/>
      <c r="I60" s="4"/>
      <c r="J60" s="4"/>
      <c r="K60" s="15"/>
      <c r="L60" s="4"/>
      <c r="M60" s="4"/>
      <c r="N60" s="4"/>
      <c r="O60" s="4"/>
      <c r="P60" s="4"/>
      <c r="Q60" s="4"/>
    </row>
    <row r="61" spans="7:17">
      <c r="H61" s="4"/>
      <c r="I61" s="4"/>
      <c r="J61" s="4"/>
      <c r="K61" s="15"/>
      <c r="L61" s="4"/>
      <c r="M61" s="4"/>
      <c r="N61" s="4"/>
      <c r="O61" s="4"/>
      <c r="P61" s="4"/>
      <c r="Q61" s="4"/>
    </row>
    <row r="62" spans="7:17">
      <c r="G62" s="89"/>
      <c r="H62" s="4"/>
      <c r="I62" s="4"/>
      <c r="J62" s="4"/>
      <c r="K62" s="15"/>
      <c r="L62" s="4"/>
      <c r="M62" s="4"/>
      <c r="N62" s="4"/>
      <c r="O62" s="4"/>
      <c r="P62" s="4"/>
      <c r="Q62" s="4"/>
    </row>
    <row r="63" spans="7:17">
      <c r="H63" s="4"/>
      <c r="I63" s="4"/>
      <c r="J63" s="4"/>
      <c r="K63" s="15"/>
      <c r="L63" s="4"/>
      <c r="M63" s="4"/>
      <c r="N63" s="4"/>
      <c r="O63" s="4"/>
      <c r="P63" s="4"/>
      <c r="Q63" s="4"/>
    </row>
    <row r="64" spans="7:17">
      <c r="H64" s="4"/>
      <c r="I64" s="4"/>
      <c r="J64" s="4"/>
      <c r="K64" s="15"/>
      <c r="L64" s="4"/>
      <c r="M64" s="4"/>
      <c r="N64" s="4"/>
      <c r="O64" s="4"/>
      <c r="P64" s="4"/>
      <c r="Q64" s="4"/>
    </row>
    <row r="65" spans="7:17">
      <c r="G65" s="89"/>
      <c r="H65" s="4"/>
      <c r="I65" s="4"/>
      <c r="J65" s="4"/>
      <c r="K65" s="15"/>
      <c r="L65" s="4"/>
      <c r="M65" s="4"/>
      <c r="N65" s="4"/>
      <c r="O65" s="4"/>
      <c r="P65" s="4"/>
      <c r="Q65" s="4"/>
    </row>
    <row r="66" spans="7:17">
      <c r="H66" s="4"/>
      <c r="I66" s="4"/>
      <c r="J66" s="4"/>
      <c r="K66" s="15"/>
      <c r="L66" s="4"/>
      <c r="M66" s="4"/>
      <c r="N66" s="4"/>
      <c r="O66" s="4"/>
      <c r="P66" s="4"/>
      <c r="Q66" s="4"/>
    </row>
    <row r="67" spans="7:17">
      <c r="G67" s="89"/>
      <c r="H67" s="4"/>
      <c r="I67" s="4"/>
      <c r="J67" s="4"/>
      <c r="K67" s="15"/>
      <c r="L67" s="4"/>
      <c r="M67" s="4"/>
      <c r="N67" s="4"/>
      <c r="O67" s="4"/>
      <c r="P67" s="4"/>
      <c r="Q67" s="4"/>
    </row>
    <row r="68" spans="7:17">
      <c r="H68" s="4"/>
      <c r="I68" s="4"/>
      <c r="J68" s="4"/>
      <c r="K68" s="15"/>
      <c r="L68" s="4"/>
      <c r="M68" s="4"/>
      <c r="N68" s="4"/>
      <c r="O68" s="4"/>
      <c r="P68" s="4"/>
      <c r="Q68" s="4"/>
    </row>
    <row r="69" spans="7:17">
      <c r="H69" s="4"/>
      <c r="I69" s="4"/>
      <c r="J69" s="4"/>
      <c r="K69" s="15"/>
      <c r="L69" s="4"/>
      <c r="M69" s="4"/>
      <c r="N69" s="4"/>
      <c r="O69" s="4"/>
      <c r="P69" s="4"/>
      <c r="Q69" s="4"/>
    </row>
    <row r="70" spans="7:17">
      <c r="G70" s="89"/>
      <c r="H70" s="4"/>
      <c r="I70" s="4"/>
      <c r="J70" s="4"/>
      <c r="K70" s="15"/>
      <c r="L70" s="4"/>
      <c r="M70" s="4"/>
      <c r="N70" s="4"/>
      <c r="O70" s="4"/>
      <c r="P70" s="4"/>
      <c r="Q70" s="4"/>
    </row>
    <row r="71" spans="7:17">
      <c r="H71" s="4"/>
      <c r="I71" s="4"/>
      <c r="J71" s="4"/>
      <c r="K71" s="15"/>
      <c r="L71" s="4"/>
      <c r="M71" s="4"/>
      <c r="N71" s="4"/>
      <c r="O71" s="4"/>
      <c r="P71" s="4"/>
      <c r="Q71" s="4"/>
    </row>
    <row r="72" spans="7:17">
      <c r="G72" s="89"/>
      <c r="H72" s="4"/>
      <c r="I72" s="4"/>
      <c r="J72" s="4"/>
      <c r="K72" s="15"/>
      <c r="L72" s="4"/>
      <c r="M72" s="4"/>
      <c r="N72" s="4"/>
      <c r="O72" s="4"/>
      <c r="P72" s="4"/>
      <c r="Q72" s="4"/>
    </row>
    <row r="73" spans="7:17">
      <c r="H73" s="4"/>
      <c r="I73" s="4"/>
      <c r="J73" s="4"/>
      <c r="K73" s="15"/>
      <c r="L73" s="4"/>
      <c r="M73" s="4"/>
      <c r="N73" s="4"/>
      <c r="O73" s="4"/>
      <c r="P73" s="4"/>
      <c r="Q73" s="4"/>
    </row>
    <row r="74" spans="7:17">
      <c r="H74" s="4"/>
      <c r="I74" s="4"/>
      <c r="J74" s="4"/>
      <c r="K74" s="15"/>
      <c r="L74" s="4"/>
      <c r="M74" s="4"/>
      <c r="N74" s="4"/>
      <c r="O74" s="4"/>
      <c r="P74" s="4"/>
      <c r="Q74" s="4"/>
    </row>
    <row r="75" spans="7:17">
      <c r="G75" s="89"/>
      <c r="H75" s="4"/>
      <c r="I75" s="4"/>
      <c r="J75" s="4"/>
      <c r="K75" s="15"/>
      <c r="L75" s="4"/>
      <c r="M75" s="4"/>
      <c r="N75" s="4"/>
      <c r="O75" s="4"/>
      <c r="P75" s="4"/>
      <c r="Q75" s="4"/>
    </row>
    <row r="76" spans="7:17">
      <c r="H76" s="4"/>
      <c r="I76" s="4"/>
      <c r="J76" s="4"/>
      <c r="K76" s="15"/>
      <c r="L76" s="4"/>
      <c r="M76" s="4"/>
      <c r="N76" s="4"/>
      <c r="O76" s="4"/>
      <c r="P76" s="4"/>
      <c r="Q76" s="4"/>
    </row>
    <row r="77" spans="7:17">
      <c r="G77" s="89"/>
      <c r="H77" s="4"/>
      <c r="I77" s="4"/>
      <c r="J77" s="4"/>
      <c r="K77" s="15"/>
      <c r="L77" s="4"/>
      <c r="M77" s="4"/>
      <c r="N77" s="4"/>
      <c r="O77" s="4"/>
      <c r="P77" s="4"/>
      <c r="Q77" s="4"/>
    </row>
    <row r="78" spans="7:17">
      <c r="H78" s="4"/>
      <c r="I78" s="4"/>
      <c r="J78" s="4"/>
      <c r="K78" s="15"/>
      <c r="L78" s="4"/>
      <c r="M78" s="4"/>
      <c r="N78" s="4"/>
      <c r="O78" s="4"/>
      <c r="P78" s="4"/>
      <c r="Q78" s="4"/>
    </row>
    <row r="79" spans="7:17">
      <c r="H79" s="4"/>
      <c r="I79" s="4"/>
      <c r="J79" s="4"/>
      <c r="K79" s="15"/>
      <c r="L79" s="4"/>
      <c r="M79" s="4"/>
      <c r="N79" s="4"/>
      <c r="O79" s="4"/>
      <c r="P79" s="4"/>
      <c r="Q79" s="4"/>
    </row>
    <row r="80" spans="7:17">
      <c r="G80" s="89"/>
      <c r="H80" s="4"/>
      <c r="I80" s="4"/>
      <c r="J80" s="4"/>
      <c r="K80" s="15"/>
      <c r="L80" s="4"/>
      <c r="M80" s="4"/>
      <c r="N80" s="4"/>
      <c r="O80" s="4"/>
      <c r="P80" s="4"/>
      <c r="Q80" s="4"/>
    </row>
    <row r="81" spans="7:17">
      <c r="H81" s="4"/>
      <c r="I81" s="4"/>
      <c r="J81" s="4"/>
      <c r="K81" s="15"/>
      <c r="L81" s="4"/>
      <c r="M81" s="4"/>
      <c r="N81" s="4"/>
      <c r="O81" s="4"/>
      <c r="P81" s="4"/>
      <c r="Q81" s="4"/>
    </row>
    <row r="82" spans="7:17">
      <c r="G82" s="89"/>
      <c r="H82" s="4"/>
      <c r="I82" s="4"/>
      <c r="J82" s="4"/>
      <c r="K82" s="15"/>
      <c r="L82" s="4"/>
      <c r="M82" s="4"/>
      <c r="N82" s="4"/>
      <c r="O82" s="4"/>
      <c r="P82" s="4"/>
      <c r="Q82" s="4"/>
    </row>
    <row r="83" spans="7:17">
      <c r="H83" s="4"/>
      <c r="I83" s="4"/>
      <c r="J83" s="4"/>
      <c r="K83" s="15"/>
      <c r="L83" s="4"/>
      <c r="M83" s="4"/>
      <c r="N83" s="4"/>
      <c r="O83" s="4"/>
      <c r="P83" s="4"/>
      <c r="Q83" s="4"/>
    </row>
    <row r="84" spans="7:17">
      <c r="H84" s="4"/>
      <c r="I84" s="4"/>
      <c r="J84" s="4"/>
      <c r="K84" s="15"/>
      <c r="L84" s="4"/>
      <c r="M84" s="4"/>
      <c r="N84" s="4"/>
      <c r="O84" s="4"/>
      <c r="P84" s="4"/>
      <c r="Q84" s="4"/>
    </row>
    <row r="85" spans="7:17">
      <c r="G85" s="89"/>
      <c r="H85" s="4"/>
      <c r="I85" s="4"/>
      <c r="J85" s="4"/>
      <c r="K85" s="15"/>
      <c r="L85" s="4"/>
      <c r="M85" s="4"/>
      <c r="N85" s="4"/>
      <c r="O85" s="4"/>
      <c r="P85" s="4"/>
      <c r="Q85" s="4"/>
    </row>
    <row r="86" spans="7:17">
      <c r="H86" s="4"/>
      <c r="I86" s="4"/>
      <c r="J86" s="4"/>
      <c r="K86" s="15"/>
      <c r="L86" s="4"/>
      <c r="M86" s="4"/>
      <c r="N86" s="4"/>
      <c r="O86" s="4"/>
      <c r="P86" s="4"/>
      <c r="Q86" s="4"/>
    </row>
    <row r="87" spans="7:17">
      <c r="G87" s="89"/>
      <c r="H87" s="4"/>
      <c r="I87" s="4"/>
      <c r="J87" s="4"/>
      <c r="K87" s="15"/>
      <c r="L87" s="4"/>
      <c r="M87" s="4"/>
      <c r="N87" s="4"/>
      <c r="O87" s="4"/>
      <c r="P87" s="4"/>
      <c r="Q87" s="4"/>
    </row>
    <row r="88" spans="7:17">
      <c r="H88" s="4"/>
      <c r="I88" s="4"/>
      <c r="J88" s="4"/>
      <c r="K88" s="15"/>
      <c r="L88" s="4"/>
      <c r="M88" s="4"/>
      <c r="N88" s="4"/>
      <c r="O88" s="4"/>
      <c r="P88" s="4"/>
      <c r="Q88" s="4"/>
    </row>
    <row r="89" spans="7:17">
      <c r="H89" s="4"/>
      <c r="I89" s="4"/>
      <c r="J89" s="4"/>
      <c r="K89" s="15"/>
      <c r="L89" s="4"/>
      <c r="M89" s="4"/>
      <c r="N89" s="4"/>
      <c r="O89" s="4"/>
      <c r="P89" s="4"/>
      <c r="Q89" s="4"/>
    </row>
    <row r="90" spans="7:17">
      <c r="G90" s="89"/>
      <c r="H90" s="4"/>
      <c r="I90" s="4"/>
      <c r="J90" s="4"/>
      <c r="K90" s="15"/>
      <c r="L90" s="4"/>
      <c r="M90" s="4"/>
      <c r="N90" s="4"/>
      <c r="O90" s="4"/>
      <c r="P90" s="4"/>
      <c r="Q90" s="4"/>
    </row>
    <row r="91" spans="7:17">
      <c r="H91" s="4"/>
      <c r="I91" s="4"/>
      <c r="J91" s="4"/>
      <c r="K91" s="15"/>
      <c r="L91" s="4"/>
      <c r="M91" s="4"/>
      <c r="N91" s="4"/>
      <c r="O91" s="4"/>
      <c r="P91" s="4"/>
      <c r="Q91" s="4"/>
    </row>
    <row r="92" spans="7:17">
      <c r="G92" s="89"/>
      <c r="H92" s="4"/>
      <c r="I92" s="4"/>
      <c r="J92" s="4"/>
      <c r="K92" s="15"/>
      <c r="L92" s="4"/>
      <c r="M92" s="4"/>
      <c r="N92" s="4"/>
      <c r="O92" s="4"/>
      <c r="P92" s="4"/>
      <c r="Q92" s="4"/>
    </row>
    <row r="93" spans="7:17">
      <c r="H93" s="4"/>
      <c r="I93" s="4"/>
      <c r="J93" s="4"/>
      <c r="K93" s="15"/>
      <c r="L93" s="4"/>
      <c r="M93" s="4"/>
      <c r="N93" s="4"/>
      <c r="O93" s="4"/>
      <c r="P93" s="4"/>
      <c r="Q93" s="4"/>
    </row>
    <row r="94" spans="7:17">
      <c r="H94" s="4"/>
      <c r="I94" s="4"/>
      <c r="J94" s="4"/>
      <c r="K94" s="15"/>
      <c r="L94" s="4"/>
      <c r="M94" s="4"/>
      <c r="N94" s="4"/>
      <c r="O94" s="4"/>
      <c r="P94" s="4"/>
      <c r="Q94" s="4"/>
    </row>
    <row r="95" spans="7:17">
      <c r="G95" s="89"/>
      <c r="H95" s="4"/>
      <c r="I95" s="4"/>
      <c r="J95" s="4"/>
      <c r="K95" s="15"/>
      <c r="L95" s="4"/>
      <c r="M95" s="4"/>
      <c r="N95" s="4"/>
      <c r="O95" s="4"/>
      <c r="P95" s="4"/>
      <c r="Q95" s="4"/>
    </row>
    <row r="96" spans="7:17">
      <c r="H96" s="4"/>
      <c r="I96" s="4"/>
      <c r="J96" s="4"/>
      <c r="K96" s="15"/>
      <c r="L96" s="4"/>
      <c r="M96" s="4"/>
      <c r="N96" s="4"/>
      <c r="O96" s="4"/>
      <c r="P96" s="4"/>
      <c r="Q96" s="4"/>
    </row>
    <row r="97" spans="7:17">
      <c r="G97" s="89"/>
      <c r="H97" s="4"/>
      <c r="I97" s="4"/>
      <c r="J97" s="4"/>
      <c r="K97" s="15"/>
      <c r="L97" s="4"/>
      <c r="M97" s="4"/>
      <c r="N97" s="4"/>
      <c r="O97" s="4"/>
      <c r="P97" s="4"/>
      <c r="Q97" s="4"/>
    </row>
    <row r="98" spans="7:17">
      <c r="H98" s="4"/>
      <c r="I98" s="4"/>
      <c r="J98" s="4"/>
      <c r="K98" s="15"/>
      <c r="L98" s="4"/>
      <c r="M98" s="4"/>
      <c r="N98" s="4"/>
      <c r="O98" s="4"/>
      <c r="P98" s="4"/>
      <c r="Q98" s="4"/>
    </row>
    <row r="99" spans="7:17">
      <c r="H99" s="4"/>
      <c r="I99" s="4"/>
      <c r="J99" s="4"/>
      <c r="K99" s="15"/>
      <c r="L99" s="4"/>
      <c r="M99" s="4"/>
      <c r="N99" s="4"/>
      <c r="O99" s="4"/>
      <c r="P99" s="4"/>
      <c r="Q99" s="4"/>
    </row>
    <row r="100" spans="7:17">
      <c r="G100" s="89"/>
      <c r="H100" s="4"/>
      <c r="I100" s="4"/>
      <c r="J100" s="4"/>
      <c r="K100" s="15"/>
      <c r="L100" s="4"/>
      <c r="M100" s="4"/>
      <c r="N100" s="4"/>
      <c r="O100" s="4"/>
      <c r="P100" s="4"/>
      <c r="Q100" s="4"/>
    </row>
    <row r="101" spans="7:17">
      <c r="H101" s="4"/>
      <c r="I101" s="4"/>
      <c r="J101" s="4"/>
      <c r="K101" s="15"/>
      <c r="L101" s="4"/>
      <c r="M101" s="4"/>
      <c r="N101" s="4"/>
      <c r="O101" s="4"/>
      <c r="P101" s="4"/>
      <c r="Q101" s="4"/>
    </row>
    <row r="102" spans="7:17">
      <c r="G102" s="89"/>
      <c r="H102" s="4"/>
      <c r="I102" s="4"/>
      <c r="J102" s="4"/>
      <c r="K102" s="15"/>
      <c r="L102" s="4"/>
      <c r="M102" s="4"/>
      <c r="N102" s="4"/>
      <c r="O102" s="4"/>
      <c r="P102" s="4"/>
      <c r="Q102" s="4"/>
    </row>
    <row r="103" spans="7:17">
      <c r="H103" s="4"/>
      <c r="I103" s="4"/>
      <c r="J103" s="4"/>
    </row>
  </sheetData>
  <mergeCells count="1">
    <mergeCell ref="G1:Q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Read me</vt:lpstr>
      <vt:lpstr>1. Uncertain parameters</vt:lpstr>
      <vt:lpstr>2. Time-dependent parameters</vt:lpstr>
      <vt:lpstr>3. DACCS LCI</vt:lpstr>
      <vt:lpstr>4. OLiming LCI</vt:lpstr>
      <vt:lpstr>5. EW LCI</vt:lpstr>
      <vt:lpstr>6. BECCS LCI</vt:lpstr>
      <vt:lpstr>7. Biochar LCI</vt:lpstr>
      <vt:lpstr>8. Forest LCI</vt:lpstr>
      <vt:lpstr>'6. BECCS LCI'!FU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Selene Cobo</dc:creator>
  <cp:lastModifiedBy>Selene Cobo</cp:lastModifiedBy>
  <dcterms:created xsi:type="dcterms:W3CDTF">2015-06-05T18:19:34Z</dcterms:created>
  <dcterms:modified xsi:type="dcterms:W3CDTF">2025-04-01T11:56:53Z</dcterms:modified>
</cp:coreProperties>
</file>