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PDS\PDS論文　森田\international opthalmology\"/>
    </mc:Choice>
  </mc:AlternateContent>
  <xr:revisionPtr revIDLastSave="0" documentId="8_{DA5BD3CD-6C4C-492E-BE07-2D63A42F5107}" xr6:coauthVersionLast="47" xr6:coauthVersionMax="47" xr10:uidLastSave="{00000000-0000-0000-0000-000000000000}"/>
  <bookViews>
    <workbookView xWindow="-110" yWindow="-110" windowWidth="19420" windowHeight="11500" xr2:uid="{07FDC537-9BDC-4BD6-BE5B-676E4AB36807}"/>
  </bookViews>
  <sheets>
    <sheet name="Glaucoma surgery" sheetId="2" r:id="rId1"/>
    <sheet name="SFIOL" sheetId="1" r:id="rId2"/>
  </sheets>
  <definedNames>
    <definedName name="_xlnm._FilterDatabase" localSheetId="0" hidden="1">'Glaucoma surgery'!$A$1:$BU$1</definedName>
    <definedName name="_xlnm._FilterDatabase" localSheetId="1" hidden="1">SFIOL!$A$1:$BQ$1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6" i="2" l="1"/>
  <c r="T16" i="2"/>
  <c r="F16" i="2"/>
  <c r="W15" i="2"/>
  <c r="T15" i="2"/>
  <c r="F15" i="2"/>
  <c r="W13" i="2"/>
  <c r="T13" i="2"/>
  <c r="F13" i="2"/>
  <c r="W12" i="2"/>
  <c r="T12" i="2"/>
  <c r="F12" i="2"/>
  <c r="W11" i="2"/>
  <c r="T11" i="2"/>
  <c r="F11" i="2"/>
  <c r="W10" i="2"/>
  <c r="T10" i="2"/>
  <c r="F10" i="2"/>
  <c r="W9" i="2"/>
  <c r="T9" i="2"/>
  <c r="F9" i="2"/>
  <c r="W8" i="2"/>
  <c r="T8" i="2"/>
  <c r="F8" i="2"/>
  <c r="W7" i="2"/>
  <c r="T7" i="2"/>
  <c r="F7" i="2"/>
  <c r="W6" i="2"/>
  <c r="T6" i="2"/>
  <c r="F6" i="2"/>
  <c r="W5" i="2"/>
  <c r="T5" i="2"/>
  <c r="F5" i="2"/>
  <c r="W4" i="2"/>
  <c r="T4" i="2"/>
  <c r="F4" i="2"/>
  <c r="W3" i="2"/>
  <c r="T3" i="2"/>
  <c r="F3" i="2"/>
  <c r="W2" i="2"/>
  <c r="T2" i="2"/>
  <c r="F2" i="2"/>
  <c r="BG25" i="1"/>
  <c r="BE25" i="1"/>
  <c r="BC25" i="1"/>
  <c r="AW25" i="1"/>
  <c r="P25" i="1"/>
  <c r="G25" i="1"/>
  <c r="BG24" i="1"/>
  <c r="BE24" i="1"/>
  <c r="BC24" i="1"/>
  <c r="BA24" i="1"/>
  <c r="AW24" i="1"/>
  <c r="P24" i="1"/>
  <c r="G24" i="1"/>
  <c r="BG23" i="1"/>
  <c r="BE23" i="1"/>
  <c r="BC23" i="1"/>
  <c r="BA23" i="1"/>
  <c r="AW23" i="1"/>
  <c r="P23" i="1"/>
  <c r="G23" i="1"/>
  <c r="BG22" i="1"/>
  <c r="BC22" i="1"/>
  <c r="BA22" i="1"/>
  <c r="AY22" i="1"/>
  <c r="AW22" i="1"/>
  <c r="P22" i="1"/>
  <c r="G22" i="1"/>
  <c r="BG21" i="1"/>
  <c r="BE21" i="1"/>
  <c r="BC21" i="1"/>
  <c r="BA21" i="1"/>
  <c r="AY21" i="1"/>
  <c r="AW21" i="1"/>
  <c r="P21" i="1"/>
  <c r="G21" i="1"/>
  <c r="BG20" i="1"/>
  <c r="BE20" i="1"/>
  <c r="BC20" i="1"/>
  <c r="BA20" i="1"/>
  <c r="AW20" i="1"/>
  <c r="P20" i="1"/>
  <c r="G20" i="1"/>
  <c r="BG19" i="1"/>
  <c r="BE19" i="1"/>
  <c r="BC19" i="1"/>
  <c r="BA19" i="1"/>
  <c r="AY19" i="1"/>
  <c r="AW19" i="1"/>
  <c r="P19" i="1"/>
  <c r="G19" i="1"/>
  <c r="BG18" i="1"/>
  <c r="BE18" i="1"/>
  <c r="BC18" i="1"/>
  <c r="AY18" i="1"/>
  <c r="AW18" i="1"/>
  <c r="P18" i="1"/>
  <c r="G18" i="1"/>
  <c r="BG17" i="1"/>
  <c r="BC17" i="1"/>
  <c r="BA17" i="1"/>
  <c r="AY17" i="1"/>
  <c r="AW17" i="1"/>
  <c r="P17" i="1"/>
  <c r="G17" i="1"/>
  <c r="BG16" i="1"/>
  <c r="BE16" i="1"/>
  <c r="BC16" i="1"/>
  <c r="BA16" i="1"/>
  <c r="AW16" i="1"/>
  <c r="P16" i="1"/>
  <c r="G16" i="1"/>
  <c r="BG15" i="1"/>
  <c r="BE15" i="1"/>
  <c r="BC15" i="1"/>
  <c r="BA15" i="1"/>
  <c r="AW15" i="1"/>
  <c r="P15" i="1"/>
  <c r="G15" i="1"/>
  <c r="BG14" i="1"/>
  <c r="BE14" i="1"/>
  <c r="BC14" i="1"/>
  <c r="AY14" i="1"/>
  <c r="P14" i="1"/>
  <c r="G14" i="1"/>
  <c r="BG13" i="1"/>
  <c r="BE13" i="1"/>
  <c r="BC13" i="1"/>
  <c r="BA13" i="1"/>
  <c r="AY13" i="1"/>
  <c r="AW13" i="1"/>
  <c r="P13" i="1"/>
  <c r="G13" i="1"/>
  <c r="BG12" i="1"/>
  <c r="BE12" i="1"/>
  <c r="BC12" i="1"/>
  <c r="BA12" i="1"/>
  <c r="AY12" i="1"/>
  <c r="AW12" i="1"/>
  <c r="P12" i="1"/>
  <c r="G12" i="1"/>
  <c r="BG11" i="1"/>
  <c r="BC11" i="1"/>
  <c r="BA11" i="1"/>
  <c r="AW11" i="1"/>
  <c r="P11" i="1"/>
  <c r="G11" i="1"/>
  <c r="BG10" i="1"/>
  <c r="BE10" i="1"/>
  <c r="BC10" i="1"/>
  <c r="BA10" i="1"/>
  <c r="AW10" i="1"/>
  <c r="P10" i="1"/>
  <c r="G10" i="1"/>
  <c r="BG9" i="1"/>
  <c r="BC9" i="1"/>
  <c r="BA9" i="1"/>
  <c r="AW9" i="1"/>
  <c r="P9" i="1"/>
  <c r="G9" i="1"/>
  <c r="BG8" i="1"/>
  <c r="BE8" i="1"/>
  <c r="BC8" i="1"/>
  <c r="BA8" i="1"/>
  <c r="AW8" i="1"/>
  <c r="P8" i="1"/>
  <c r="G8" i="1"/>
  <c r="BG7" i="1"/>
  <c r="BC7" i="1"/>
  <c r="BA7" i="1"/>
  <c r="AY7" i="1"/>
  <c r="AW7" i="1"/>
  <c r="P7" i="1"/>
  <c r="G7" i="1"/>
  <c r="BG6" i="1"/>
  <c r="BE6" i="1"/>
  <c r="BC6" i="1"/>
  <c r="BA6" i="1"/>
  <c r="AW6" i="1"/>
  <c r="P6" i="1"/>
  <c r="G6" i="1"/>
  <c r="BG5" i="1"/>
  <c r="BE5" i="1"/>
  <c r="BC5" i="1"/>
  <c r="BA5" i="1"/>
  <c r="AY5" i="1"/>
  <c r="AW5" i="1"/>
  <c r="P5" i="1"/>
  <c r="G5" i="1"/>
  <c r="BG4" i="1"/>
  <c r="BE4" i="1"/>
  <c r="BC4" i="1"/>
  <c r="BA4" i="1"/>
  <c r="AW4" i="1"/>
  <c r="P4" i="1"/>
  <c r="G4" i="1"/>
  <c r="BG3" i="1"/>
  <c r="BE3" i="1"/>
  <c r="BC3" i="1"/>
  <c r="BA3" i="1"/>
  <c r="AW3" i="1"/>
  <c r="P3" i="1"/>
  <c r="G3" i="1"/>
  <c r="BG2" i="1"/>
  <c r="BE2" i="1"/>
  <c r="BC2" i="1"/>
  <c r="BA2" i="1"/>
  <c r="AY2" i="1"/>
  <c r="AW2" i="1"/>
  <c r="P2" i="1"/>
  <c r="G2" i="1"/>
</calcChain>
</file>

<file path=xl/sharedStrings.xml><?xml version="1.0" encoding="utf-8"?>
<sst xmlns="http://schemas.openxmlformats.org/spreadsheetml/2006/main" count="258" uniqueCount="122">
  <si>
    <t>ID</t>
    <phoneticPr fontId="2"/>
  </si>
  <si>
    <t>Group_Low0 _High1</t>
    <phoneticPr fontId="2"/>
  </si>
  <si>
    <t>Sex_Male0</t>
    <phoneticPr fontId="2"/>
  </si>
  <si>
    <t>Eye_Right0</t>
    <phoneticPr fontId="2"/>
  </si>
  <si>
    <t>Birth</t>
    <phoneticPr fontId="2"/>
  </si>
  <si>
    <t>Operative date</t>
    <phoneticPr fontId="2"/>
  </si>
  <si>
    <t>Age</t>
    <phoneticPr fontId="2"/>
  </si>
  <si>
    <t>PH_POAG1_XFS2_Atopic3_Trauma4</t>
    <phoneticPr fontId="2"/>
  </si>
  <si>
    <t>IOL_1 piece or 3 piece</t>
    <phoneticPr fontId="2"/>
  </si>
  <si>
    <t>IOL_On 0_In_1</t>
    <phoneticPr fontId="2"/>
  </si>
  <si>
    <t>IOL situation</t>
    <phoneticPr fontId="2"/>
  </si>
  <si>
    <t>Past PPV_Yes1</t>
    <phoneticPr fontId="2"/>
  </si>
  <si>
    <t>Sucusses(IOP 6-21 only)_0</t>
    <phoneticPr fontId="2"/>
  </si>
  <si>
    <t>Last observation date</t>
    <phoneticPr fontId="2"/>
  </si>
  <si>
    <t>Follow up time</t>
    <phoneticPr fontId="2"/>
  </si>
  <si>
    <t>IOP_pre-ope</t>
  </si>
  <si>
    <t>IOP_1day</t>
  </si>
  <si>
    <t>IOP_1-2W</t>
  </si>
  <si>
    <t>IOP_1M</t>
  </si>
  <si>
    <t>IOP_3M</t>
  </si>
  <si>
    <t>IOP_6M</t>
  </si>
  <si>
    <t>IOP_12M</t>
    <phoneticPr fontId="2"/>
  </si>
  <si>
    <t>IOP_18M</t>
    <phoneticPr fontId="2"/>
  </si>
  <si>
    <t>IOP_24M</t>
    <phoneticPr fontId="2"/>
  </si>
  <si>
    <t>IOP_30M</t>
    <phoneticPr fontId="2"/>
  </si>
  <si>
    <t>IOP_36M</t>
    <phoneticPr fontId="2"/>
  </si>
  <si>
    <t>IOP_42M</t>
    <phoneticPr fontId="2"/>
  </si>
  <si>
    <t>IOP_48M</t>
    <phoneticPr fontId="2"/>
  </si>
  <si>
    <t>IOP_54M</t>
    <phoneticPr fontId="2"/>
  </si>
  <si>
    <t>IOP_60M</t>
    <phoneticPr fontId="2"/>
  </si>
  <si>
    <t>IOP_Last</t>
  </si>
  <si>
    <t>ED_Pre</t>
  </si>
  <si>
    <t>ED_１w</t>
    <phoneticPr fontId="2"/>
  </si>
  <si>
    <t>ED_1M</t>
  </si>
  <si>
    <t>ED_3M</t>
  </si>
  <si>
    <t>ED_6M</t>
  </si>
  <si>
    <t>ED_12M</t>
    <phoneticPr fontId="2"/>
  </si>
  <si>
    <t>ED_18M</t>
    <phoneticPr fontId="2"/>
  </si>
  <si>
    <t>ED_24M</t>
    <phoneticPr fontId="2"/>
  </si>
  <si>
    <t>ED_30M</t>
    <phoneticPr fontId="2"/>
  </si>
  <si>
    <t>ED_36M</t>
    <phoneticPr fontId="2"/>
  </si>
  <si>
    <t>ED_42M</t>
    <phoneticPr fontId="2"/>
  </si>
  <si>
    <t>ED_48M</t>
    <phoneticPr fontId="2"/>
  </si>
  <si>
    <t>ED_54M</t>
    <phoneticPr fontId="2"/>
  </si>
  <si>
    <t>ED_60M</t>
    <phoneticPr fontId="2"/>
  </si>
  <si>
    <t>ED_last</t>
  </si>
  <si>
    <t>V_pre-ope</t>
  </si>
  <si>
    <t>V_preope_Log</t>
    <phoneticPr fontId="2"/>
  </si>
  <si>
    <t>V_1day</t>
  </si>
  <si>
    <t>V_1day_log</t>
    <phoneticPr fontId="2"/>
  </si>
  <si>
    <t>Va_１w</t>
  </si>
  <si>
    <t>V_1W_log</t>
    <phoneticPr fontId="2"/>
  </si>
  <si>
    <t>Va_1M</t>
  </si>
  <si>
    <t>V_1M_log</t>
    <phoneticPr fontId="2"/>
  </si>
  <si>
    <t>Va_3M</t>
  </si>
  <si>
    <t>Va_3M_Log</t>
    <phoneticPr fontId="2"/>
  </si>
  <si>
    <t>V_Last</t>
  </si>
  <si>
    <t>V_Last_log</t>
    <phoneticPr fontId="2"/>
  </si>
  <si>
    <t>HFA_pre-ope</t>
  </si>
  <si>
    <t>HFA_post-ope</t>
    <phoneticPr fontId="2"/>
  </si>
  <si>
    <t>HFA_date</t>
    <phoneticPr fontId="2"/>
  </si>
  <si>
    <t>Complication _yes1</t>
    <phoneticPr fontId="2"/>
  </si>
  <si>
    <t>Complication</t>
  </si>
  <si>
    <t>additional surgery</t>
  </si>
  <si>
    <t>additional surgery date</t>
    <phoneticPr fontId="2"/>
  </si>
  <si>
    <t>other</t>
    <phoneticPr fontId="2"/>
  </si>
  <si>
    <t>当院Last visit</t>
    <rPh sb="0" eb="2">
      <t>トウイン</t>
    </rPh>
    <phoneticPr fontId="2"/>
  </si>
  <si>
    <t>donesis</t>
    <phoneticPr fontId="2"/>
  </si>
  <si>
    <t>他院</t>
    <rPh sb="0" eb="2">
      <t>タイン</t>
    </rPh>
    <phoneticPr fontId="2"/>
  </si>
  <si>
    <t>1974/11/11</t>
  </si>
  <si>
    <t>Donesis</t>
    <phoneticPr fontId="2"/>
  </si>
  <si>
    <t>CD</t>
    <phoneticPr fontId="2"/>
  </si>
  <si>
    <t>当院</t>
    <rPh sb="0" eb="2">
      <t>トウイン</t>
    </rPh>
    <phoneticPr fontId="2"/>
  </si>
  <si>
    <t>lapture</t>
    <phoneticPr fontId="2"/>
  </si>
  <si>
    <t>低眼圧黄斑症</t>
    <rPh sb="0" eb="6">
      <t>テイガンアツオウハンショウ</t>
    </rPh>
    <phoneticPr fontId="2"/>
  </si>
  <si>
    <t>1960/10/11</t>
  </si>
  <si>
    <t>VH</t>
    <phoneticPr fontId="2"/>
  </si>
  <si>
    <t>チン氏帯断裂</t>
    <rPh sb="2" eb="3">
      <t>ウジ</t>
    </rPh>
    <rPh sb="3" eb="4">
      <t>オビ</t>
    </rPh>
    <rPh sb="4" eb="6">
      <t>ダンレツ</t>
    </rPh>
    <phoneticPr fontId="2"/>
  </si>
  <si>
    <t>二和</t>
    <rPh sb="0" eb="2">
      <t>フタワ</t>
    </rPh>
    <phoneticPr fontId="2"/>
  </si>
  <si>
    <t>中断</t>
    <rPh sb="0" eb="2">
      <t>チュウダン</t>
    </rPh>
    <phoneticPr fontId="2"/>
  </si>
  <si>
    <t>Lapture</t>
    <phoneticPr fontId="2"/>
  </si>
  <si>
    <t>1957/02/02</t>
  </si>
  <si>
    <t>AGV</t>
    <phoneticPr fontId="2"/>
  </si>
  <si>
    <t>fail</t>
    <phoneticPr fontId="2"/>
  </si>
  <si>
    <t>CME</t>
    <phoneticPr fontId="2"/>
  </si>
  <si>
    <t>CD, 逆瞳孔ブロック</t>
    <rPh sb="4" eb="5">
      <t>ギャク</t>
    </rPh>
    <rPh sb="5" eb="7">
      <t>ドウコウ</t>
    </rPh>
    <phoneticPr fontId="2"/>
  </si>
  <si>
    <t>10-0</t>
    <phoneticPr fontId="2"/>
  </si>
  <si>
    <t>1974/02/07</t>
  </si>
  <si>
    <t>PH_POAG1_XFS2_Atopic3_other4</t>
    <phoneticPr fontId="2"/>
  </si>
  <si>
    <t>Past glaucoma surgery_yes1</t>
    <phoneticPr fontId="2"/>
  </si>
  <si>
    <t>AGV-Sulcus0_vit1</t>
    <phoneticPr fontId="2"/>
  </si>
  <si>
    <t>AGV-Self0_Extracted1</t>
    <phoneticPr fontId="2"/>
  </si>
  <si>
    <t>AGV-Temporal upper0_Temporal  lower1_nasal lower2</t>
    <phoneticPr fontId="2"/>
  </si>
  <si>
    <t>conbined SFIOL_Yes1</t>
    <phoneticPr fontId="2"/>
  </si>
  <si>
    <t>Sucusses(IOP 6-21)_0</t>
    <phoneticPr fontId="2"/>
  </si>
  <si>
    <t>Sucusses(IOP 6-14)_0</t>
    <phoneticPr fontId="2"/>
  </si>
  <si>
    <t>IOP_24Y</t>
    <phoneticPr fontId="2"/>
  </si>
  <si>
    <t>IOP_30Y</t>
    <phoneticPr fontId="2"/>
  </si>
  <si>
    <t>IOP_last</t>
    <phoneticPr fontId="2"/>
  </si>
  <si>
    <t>On</t>
    <phoneticPr fontId="2"/>
  </si>
  <si>
    <t>Transient IOP elevation</t>
    <phoneticPr fontId="2"/>
  </si>
  <si>
    <t>2022.4.7 Trab</t>
    <phoneticPr fontId="2"/>
  </si>
  <si>
    <t>SFIOL</t>
    <phoneticPr fontId="2"/>
  </si>
  <si>
    <t>2017.5.26 SFIOL</t>
    <phoneticPr fontId="2"/>
  </si>
  <si>
    <t>以前からIOLCaptureでPDS</t>
    <rPh sb="0" eb="2">
      <t>イゼン</t>
    </rPh>
    <phoneticPr fontId="2"/>
  </si>
  <si>
    <t>偏位</t>
    <rPh sb="0" eb="2">
      <t>ヘンイ</t>
    </rPh>
    <phoneticPr fontId="2"/>
  </si>
  <si>
    <t>2020/4/16 SFIOL</t>
    <phoneticPr fontId="2"/>
  </si>
  <si>
    <t>2020.8.7 SFIOL</t>
    <phoneticPr fontId="2"/>
  </si>
  <si>
    <t>2017/5 TLO, 2017/10 Trab</t>
    <phoneticPr fontId="2"/>
  </si>
  <si>
    <t>SFIOL前GMS4で26</t>
    <rPh sb="5" eb="6">
      <t>マエ</t>
    </rPh>
    <phoneticPr fontId="2"/>
  </si>
  <si>
    <t>In</t>
    <phoneticPr fontId="2"/>
  </si>
  <si>
    <t>2022.9 SFIOL</t>
    <phoneticPr fontId="2"/>
  </si>
  <si>
    <t>SFIOL前GMS3で30</t>
    <rPh sb="5" eb="6">
      <t>マエ</t>
    </rPh>
    <phoneticPr fontId="2"/>
  </si>
  <si>
    <t>1948/05/09</t>
  </si>
  <si>
    <t>2023.1.13 SFIOL</t>
    <phoneticPr fontId="2"/>
  </si>
  <si>
    <t>1941/05/22</t>
  </si>
  <si>
    <t>2022.9 TMH</t>
    <phoneticPr fontId="2"/>
  </si>
  <si>
    <t>SFIOL前GMS6で42</t>
    <rPh sb="5" eb="6">
      <t>マエ</t>
    </rPh>
    <phoneticPr fontId="2"/>
  </si>
  <si>
    <t xml:space="preserve"> 2021/6/18</t>
    <phoneticPr fontId="2"/>
  </si>
  <si>
    <t>逢着</t>
    <rPh sb="0" eb="2">
      <t>ホウチャク</t>
    </rPh>
    <phoneticPr fontId="2"/>
  </si>
  <si>
    <t>以前にIOL逢着、これがPDS</t>
    <rPh sb="0" eb="2">
      <t>イゼン</t>
    </rPh>
    <rPh sb="6" eb="8">
      <t>ホウチャク</t>
    </rPh>
    <phoneticPr fontId="2"/>
  </si>
  <si>
    <t>1974/02/27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</si>
</sst>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202124"/>
      <name val="Inherit"/>
      <family val="2"/>
    </font>
    <font>
      <sz val="10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14" fontId="1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>
      <alignment vertical="center"/>
    </xf>
    <xf numFmtId="1" fontId="1" fillId="0" borderId="0" xfId="0" applyNumberFormat="1" applyFont="1">
      <alignment vertical="center"/>
    </xf>
    <xf numFmtId="0" fontId="1" fillId="0" borderId="0" xfId="0" applyFont="1">
      <alignment vertical="center"/>
    </xf>
    <xf numFmtId="14" fontId="1" fillId="0" borderId="0" xfId="0" applyNumberFormat="1" applyFont="1">
      <alignment vertical="center"/>
    </xf>
    <xf numFmtId="2" fontId="1" fillId="0" borderId="0" xfId="0" applyNumberFormat="1" applyFont="1">
      <alignment vertical="center"/>
    </xf>
    <xf numFmtId="49" fontId="5" fillId="0" borderId="0" xfId="0" applyNumberFormat="1" applyFont="1">
      <alignment vertical="center"/>
    </xf>
    <xf numFmtId="14" fontId="5" fillId="0" borderId="0" xfId="0" applyNumberFormat="1" applyFont="1">
      <alignment vertical="center"/>
    </xf>
    <xf numFmtId="14" fontId="0" fillId="0" borderId="0" xfId="0" applyNumberFormat="1">
      <alignment vertical="center"/>
    </xf>
    <xf numFmtId="0" fontId="5" fillId="0" borderId="0" xfId="0" applyFo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528F8-EDF3-4322-B906-16AD1ACDAFE4}">
  <dimension ref="A1:BU16"/>
  <sheetViews>
    <sheetView tabSelected="1" zoomScale="80" zoomScaleNormal="80" workbookViewId="0">
      <pane xSplit="5" ySplit="1" topLeftCell="F2" activePane="bottomRight" state="frozen"/>
      <selection pane="topRight" activeCell="H1" sqref="H1"/>
      <selection pane="bottomLeft" activeCell="A2" sqref="A2"/>
      <selection pane="bottomRight" activeCell="E18" sqref="E18"/>
    </sheetView>
  </sheetViews>
  <sheetFormatPr defaultRowHeight="18"/>
  <cols>
    <col min="1" max="1" width="8.6640625" style="18"/>
    <col min="2" max="2" width="4.58203125" customWidth="1"/>
    <col min="3" max="3" width="5" customWidth="1"/>
    <col min="4" max="4" width="10" bestFit="1" customWidth="1"/>
    <col min="5" max="5" width="11.08203125" bestFit="1" customWidth="1"/>
    <col min="6" max="6" width="4.33203125" customWidth="1"/>
    <col min="19" max="19" width="10.58203125" bestFit="1" customWidth="1"/>
    <col min="20" max="20" width="9.58203125" bestFit="1" customWidth="1"/>
    <col min="22" max="22" width="11.75" customWidth="1"/>
    <col min="71" max="71" width="11.58203125" customWidth="1"/>
  </cols>
  <sheetData>
    <row r="1" spans="1:73" s="1" customFormat="1" ht="50.15" customHeight="1">
      <c r="A1" s="13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88</v>
      </c>
      <c r="H1" s="1" t="s">
        <v>88</v>
      </c>
      <c r="I1" s="1" t="s">
        <v>8</v>
      </c>
      <c r="J1" s="1" t="s">
        <v>9</v>
      </c>
      <c r="K1" s="1" t="s">
        <v>10</v>
      </c>
      <c r="L1" s="1" t="s">
        <v>89</v>
      </c>
      <c r="M1" s="1" t="s">
        <v>90</v>
      </c>
      <c r="N1" s="1" t="s">
        <v>91</v>
      </c>
      <c r="O1" s="1" t="s">
        <v>92</v>
      </c>
      <c r="P1" s="1" t="s">
        <v>93</v>
      </c>
      <c r="Q1" s="1" t="s">
        <v>11</v>
      </c>
      <c r="R1" s="1" t="s">
        <v>94</v>
      </c>
      <c r="S1" s="2" t="s">
        <v>13</v>
      </c>
      <c r="T1" s="1" t="s">
        <v>14</v>
      </c>
      <c r="U1" s="1" t="s">
        <v>95</v>
      </c>
      <c r="V1" s="2" t="s">
        <v>13</v>
      </c>
      <c r="W1" s="1" t="s">
        <v>14</v>
      </c>
      <c r="X1" s="1" t="s">
        <v>15</v>
      </c>
      <c r="Y1" s="1" t="s">
        <v>16</v>
      </c>
      <c r="Z1" s="1" t="s">
        <v>17</v>
      </c>
      <c r="AA1" s="1" t="s">
        <v>18</v>
      </c>
      <c r="AB1" s="1" t="s">
        <v>19</v>
      </c>
      <c r="AC1" s="1" t="s">
        <v>20</v>
      </c>
      <c r="AD1" s="1" t="s">
        <v>21</v>
      </c>
      <c r="AE1" s="1" t="s">
        <v>22</v>
      </c>
      <c r="AF1" s="1" t="s">
        <v>96</v>
      </c>
      <c r="AG1" s="1" t="s">
        <v>97</v>
      </c>
      <c r="AH1" s="1" t="s">
        <v>25</v>
      </c>
      <c r="AI1" s="1" t="s">
        <v>26</v>
      </c>
      <c r="AJ1" s="1" t="s">
        <v>27</v>
      </c>
      <c r="AK1" s="1" t="s">
        <v>28</v>
      </c>
      <c r="AL1" s="1" t="s">
        <v>98</v>
      </c>
      <c r="AM1" s="1" t="s">
        <v>31</v>
      </c>
      <c r="AN1" s="1" t="s">
        <v>32</v>
      </c>
      <c r="AO1" s="1" t="s">
        <v>33</v>
      </c>
      <c r="AP1" s="1" t="s">
        <v>34</v>
      </c>
      <c r="AQ1" s="1" t="s">
        <v>35</v>
      </c>
      <c r="AR1" s="1" t="s">
        <v>36</v>
      </c>
      <c r="AS1" s="1" t="s">
        <v>37</v>
      </c>
      <c r="AT1" s="1" t="s">
        <v>38</v>
      </c>
      <c r="AU1" s="1" t="s">
        <v>39</v>
      </c>
      <c r="AV1" s="1" t="s">
        <v>40</v>
      </c>
      <c r="AW1" s="1" t="s">
        <v>41</v>
      </c>
      <c r="AX1" s="1" t="s">
        <v>42</v>
      </c>
      <c r="AY1" s="1" t="s">
        <v>43</v>
      </c>
      <c r="AZ1" s="1" t="s">
        <v>45</v>
      </c>
      <c r="BA1" s="1" t="s">
        <v>46</v>
      </c>
      <c r="BB1" s="1" t="s">
        <v>47</v>
      </c>
      <c r="BC1" s="1" t="s">
        <v>48</v>
      </c>
      <c r="BD1" s="1" t="s">
        <v>49</v>
      </c>
      <c r="BE1" s="1" t="s">
        <v>50</v>
      </c>
      <c r="BF1" s="1" t="s">
        <v>51</v>
      </c>
      <c r="BG1" s="1" t="s">
        <v>52</v>
      </c>
      <c r="BH1" s="1" t="s">
        <v>53</v>
      </c>
      <c r="BI1" s="1" t="s">
        <v>54</v>
      </c>
      <c r="BJ1" s="1" t="s">
        <v>55</v>
      </c>
      <c r="BK1" s="1" t="s">
        <v>56</v>
      </c>
      <c r="BL1" s="1" t="s">
        <v>57</v>
      </c>
      <c r="BM1" s="1" t="s">
        <v>58</v>
      </c>
      <c r="BN1" s="1" t="s">
        <v>61</v>
      </c>
      <c r="BO1" s="1" t="s">
        <v>62</v>
      </c>
      <c r="BP1" s="3" t="s">
        <v>63</v>
      </c>
      <c r="BQ1" s="3" t="s">
        <v>64</v>
      </c>
      <c r="BR1" s="3"/>
      <c r="BS1" s="2" t="s">
        <v>66</v>
      </c>
      <c r="BT1" s="1" t="s">
        <v>65</v>
      </c>
    </row>
    <row r="2" spans="1:73">
      <c r="A2" s="17">
        <v>6883885</v>
      </c>
      <c r="B2" s="12">
        <v>0</v>
      </c>
      <c r="C2">
        <v>0</v>
      </c>
      <c r="D2" s="10">
        <v>29972</v>
      </c>
      <c r="E2" s="10">
        <v>43530</v>
      </c>
      <c r="F2" s="6">
        <f t="shared" ref="F2:F13" si="0">DATEDIF(D2,E2,"Y")</f>
        <v>37</v>
      </c>
      <c r="G2" s="12">
        <v>1</v>
      </c>
      <c r="H2" s="12">
        <v>3</v>
      </c>
      <c r="I2">
        <v>3</v>
      </c>
      <c r="J2">
        <v>0</v>
      </c>
      <c r="K2" s="9" t="s">
        <v>99</v>
      </c>
      <c r="L2" s="12">
        <v>0</v>
      </c>
      <c r="M2" s="12">
        <v>0</v>
      </c>
      <c r="N2" s="12">
        <v>0</v>
      </c>
      <c r="O2" s="12">
        <v>1</v>
      </c>
      <c r="P2" s="12">
        <v>0</v>
      </c>
      <c r="Q2">
        <v>0</v>
      </c>
      <c r="R2">
        <v>1</v>
      </c>
      <c r="S2" s="11">
        <v>44645</v>
      </c>
      <c r="T2" s="5">
        <f>(S2-'Glaucoma surgery'!E2)/28</f>
        <v>39.821428571428569</v>
      </c>
      <c r="U2">
        <v>1</v>
      </c>
      <c r="V2" s="11">
        <v>43591</v>
      </c>
      <c r="W2" s="5">
        <f t="shared" ref="W2:W13" si="1">(V2-E2)/28</f>
        <v>2.1785714285714284</v>
      </c>
      <c r="X2" s="12">
        <v>33</v>
      </c>
      <c r="Y2" s="12">
        <v>12</v>
      </c>
      <c r="Z2" s="12">
        <v>16</v>
      </c>
      <c r="AA2" s="12">
        <v>12</v>
      </c>
      <c r="AB2" s="12">
        <v>14</v>
      </c>
      <c r="AC2" s="12">
        <v>14</v>
      </c>
      <c r="AD2" s="12">
        <v>14.5</v>
      </c>
      <c r="AE2" s="12">
        <v>15</v>
      </c>
      <c r="AF2" s="12">
        <v>21</v>
      </c>
      <c r="AG2" s="12">
        <v>16</v>
      </c>
      <c r="AH2" s="12">
        <v>24</v>
      </c>
      <c r="AL2">
        <v>24</v>
      </c>
      <c r="AM2" s="12">
        <v>8</v>
      </c>
      <c r="AN2" s="12">
        <v>0</v>
      </c>
      <c r="AO2" s="12">
        <v>5</v>
      </c>
      <c r="AP2" s="12">
        <v>5</v>
      </c>
      <c r="AQ2" s="12">
        <v>5</v>
      </c>
      <c r="AR2" s="12">
        <v>4</v>
      </c>
      <c r="AS2" s="12"/>
      <c r="AT2" s="12">
        <v>5</v>
      </c>
      <c r="AU2" s="12"/>
      <c r="AV2" s="12">
        <v>5</v>
      </c>
      <c r="AW2" s="12"/>
      <c r="AX2" s="12"/>
      <c r="AY2" s="12"/>
      <c r="AZ2" s="12">
        <v>5</v>
      </c>
      <c r="BA2" s="12">
        <v>0.7</v>
      </c>
      <c r="BC2" s="9"/>
      <c r="BE2" s="12">
        <v>0.4</v>
      </c>
      <c r="BG2" s="12">
        <v>0.4</v>
      </c>
      <c r="BI2" s="12">
        <v>0.7</v>
      </c>
      <c r="BK2">
        <v>0.3</v>
      </c>
      <c r="BM2">
        <v>-18.3</v>
      </c>
      <c r="BN2">
        <v>1</v>
      </c>
      <c r="BO2" t="s">
        <v>100</v>
      </c>
      <c r="BR2" t="s">
        <v>83</v>
      </c>
      <c r="BS2" s="11">
        <v>44645</v>
      </c>
      <c r="BT2" t="s">
        <v>101</v>
      </c>
    </row>
    <row r="3" spans="1:73">
      <c r="A3" s="17">
        <v>5170737</v>
      </c>
      <c r="B3" s="12">
        <v>0</v>
      </c>
      <c r="C3">
        <v>0</v>
      </c>
      <c r="D3" s="10">
        <v>21772</v>
      </c>
      <c r="E3" s="10">
        <v>43818</v>
      </c>
      <c r="F3" s="6">
        <f t="shared" si="0"/>
        <v>60</v>
      </c>
      <c r="G3" s="12">
        <v>3</v>
      </c>
      <c r="H3" s="9"/>
      <c r="K3" s="9" t="s">
        <v>102</v>
      </c>
      <c r="L3" s="12">
        <v>0</v>
      </c>
      <c r="M3" s="12">
        <v>0</v>
      </c>
      <c r="N3" s="12">
        <v>0</v>
      </c>
      <c r="O3" s="12">
        <v>1</v>
      </c>
      <c r="P3" s="12">
        <v>0</v>
      </c>
      <c r="Q3">
        <v>1</v>
      </c>
      <c r="R3">
        <v>0</v>
      </c>
      <c r="S3" s="11">
        <v>45420</v>
      </c>
      <c r="T3" s="5">
        <f>(S3-'Glaucoma surgery'!E3)/28</f>
        <v>57.214285714285715</v>
      </c>
      <c r="U3">
        <v>1</v>
      </c>
      <c r="V3" s="11">
        <v>44014</v>
      </c>
      <c r="W3" s="5">
        <f t="shared" si="1"/>
        <v>7</v>
      </c>
      <c r="X3" s="12">
        <v>28</v>
      </c>
      <c r="Y3" s="12">
        <v>10</v>
      </c>
      <c r="Z3" s="12">
        <v>9</v>
      </c>
      <c r="AA3" s="12">
        <v>14</v>
      </c>
      <c r="AB3" s="12">
        <v>14</v>
      </c>
      <c r="AC3" s="12">
        <v>15</v>
      </c>
      <c r="AD3" s="12">
        <v>18</v>
      </c>
      <c r="AE3" s="12">
        <v>15</v>
      </c>
      <c r="AF3" s="12">
        <v>12</v>
      </c>
      <c r="AG3" s="12">
        <v>20</v>
      </c>
      <c r="AH3" s="12">
        <v>12</v>
      </c>
      <c r="AI3" s="12">
        <v>17</v>
      </c>
      <c r="AJ3" s="12">
        <v>21</v>
      </c>
      <c r="AK3" s="12">
        <v>14</v>
      </c>
      <c r="AL3" s="12">
        <v>14</v>
      </c>
      <c r="AM3" s="12">
        <v>7</v>
      </c>
      <c r="AN3" s="12">
        <v>0</v>
      </c>
      <c r="AO3" s="12">
        <v>0</v>
      </c>
      <c r="AP3" s="12">
        <v>0</v>
      </c>
      <c r="AQ3" s="12">
        <v>0</v>
      </c>
      <c r="AR3" s="12">
        <v>2</v>
      </c>
      <c r="AS3" s="12">
        <v>4</v>
      </c>
      <c r="AT3" s="12">
        <v>4</v>
      </c>
      <c r="AU3" s="12">
        <v>4</v>
      </c>
      <c r="AV3" s="12">
        <v>5</v>
      </c>
      <c r="AW3" s="12">
        <v>5</v>
      </c>
      <c r="AX3" s="12">
        <v>5</v>
      </c>
      <c r="AY3" s="12">
        <v>5</v>
      </c>
      <c r="AZ3" s="12">
        <v>5</v>
      </c>
      <c r="BA3" s="12">
        <v>0.02</v>
      </c>
      <c r="BC3" s="12">
        <v>0.02</v>
      </c>
      <c r="BE3" s="12">
        <v>0.02</v>
      </c>
      <c r="BG3" s="12">
        <v>0.02</v>
      </c>
      <c r="BI3" s="12">
        <v>0.02</v>
      </c>
      <c r="BK3">
        <v>0.03</v>
      </c>
      <c r="BM3">
        <v>-25.63</v>
      </c>
      <c r="BN3">
        <v>0</v>
      </c>
      <c r="BR3" t="s">
        <v>72</v>
      </c>
      <c r="BS3" s="11">
        <v>45420</v>
      </c>
      <c r="BT3" t="s">
        <v>103</v>
      </c>
      <c r="BU3" t="s">
        <v>104</v>
      </c>
    </row>
    <row r="4" spans="1:73">
      <c r="A4" s="14">
        <v>3748537</v>
      </c>
      <c r="B4" s="6">
        <v>0</v>
      </c>
      <c r="C4" s="6">
        <v>1</v>
      </c>
      <c r="D4" s="7">
        <v>14762</v>
      </c>
      <c r="E4" s="7">
        <v>43958</v>
      </c>
      <c r="F4" s="6">
        <f t="shared" si="0"/>
        <v>79</v>
      </c>
      <c r="G4" s="6">
        <v>2</v>
      </c>
      <c r="I4">
        <v>3</v>
      </c>
      <c r="J4">
        <v>1</v>
      </c>
      <c r="K4" t="s">
        <v>105</v>
      </c>
      <c r="L4">
        <v>0</v>
      </c>
      <c r="M4">
        <v>1</v>
      </c>
      <c r="N4">
        <v>0</v>
      </c>
      <c r="O4">
        <v>1</v>
      </c>
      <c r="P4">
        <v>1</v>
      </c>
      <c r="Q4">
        <v>0</v>
      </c>
      <c r="R4">
        <v>0</v>
      </c>
      <c r="S4" s="11">
        <v>45450</v>
      </c>
      <c r="T4" s="5">
        <f>(S4-'Glaucoma surgery'!E4)/28</f>
        <v>53.285714285714285</v>
      </c>
      <c r="U4">
        <v>0</v>
      </c>
      <c r="V4" s="11">
        <v>45450</v>
      </c>
      <c r="W4" s="5">
        <f t="shared" si="1"/>
        <v>53.285714285714285</v>
      </c>
      <c r="X4">
        <v>30</v>
      </c>
      <c r="Y4">
        <v>9</v>
      </c>
      <c r="Z4">
        <v>12</v>
      </c>
      <c r="AA4">
        <v>15</v>
      </c>
      <c r="AB4">
        <v>17</v>
      </c>
      <c r="AC4">
        <v>14</v>
      </c>
      <c r="AD4">
        <v>15</v>
      </c>
      <c r="AE4">
        <v>14</v>
      </c>
      <c r="AF4">
        <v>12</v>
      </c>
      <c r="AG4">
        <v>12</v>
      </c>
      <c r="AH4">
        <v>10</v>
      </c>
      <c r="AI4">
        <v>11</v>
      </c>
      <c r="AJ4">
        <v>12</v>
      </c>
      <c r="AK4">
        <v>12</v>
      </c>
      <c r="AL4">
        <v>12</v>
      </c>
      <c r="AM4">
        <v>4</v>
      </c>
      <c r="AN4">
        <v>0</v>
      </c>
      <c r="AO4">
        <v>2</v>
      </c>
      <c r="AP4">
        <v>2</v>
      </c>
      <c r="AQ4">
        <v>2</v>
      </c>
      <c r="AR4">
        <v>2</v>
      </c>
      <c r="AS4">
        <v>2</v>
      </c>
      <c r="AT4">
        <v>2</v>
      </c>
      <c r="AU4">
        <v>2</v>
      </c>
      <c r="AV4">
        <v>2</v>
      </c>
      <c r="AW4">
        <v>2</v>
      </c>
      <c r="AX4">
        <v>3</v>
      </c>
      <c r="AY4">
        <v>3</v>
      </c>
      <c r="AZ4">
        <v>3</v>
      </c>
      <c r="BA4">
        <v>0.05</v>
      </c>
      <c r="BK4">
        <v>7.0000000000000007E-2</v>
      </c>
      <c r="BR4" t="s">
        <v>72</v>
      </c>
      <c r="BS4" s="11">
        <v>45450</v>
      </c>
    </row>
    <row r="5" spans="1:73">
      <c r="A5" s="17">
        <v>8035067</v>
      </c>
      <c r="B5" s="12">
        <v>0</v>
      </c>
      <c r="C5">
        <v>1</v>
      </c>
      <c r="D5" s="10">
        <v>15588</v>
      </c>
      <c r="E5" s="10">
        <v>44028</v>
      </c>
      <c r="F5" s="6">
        <f t="shared" si="0"/>
        <v>77</v>
      </c>
      <c r="G5" s="12">
        <v>2</v>
      </c>
      <c r="H5" s="9"/>
      <c r="K5" s="9" t="s">
        <v>102</v>
      </c>
      <c r="L5" s="12">
        <v>0</v>
      </c>
      <c r="M5" s="12">
        <v>1</v>
      </c>
      <c r="N5" s="12">
        <v>0</v>
      </c>
      <c r="O5" s="12">
        <v>1</v>
      </c>
      <c r="P5" s="12">
        <v>0</v>
      </c>
      <c r="Q5">
        <v>1</v>
      </c>
      <c r="R5">
        <v>0</v>
      </c>
      <c r="S5" s="11">
        <v>44293</v>
      </c>
      <c r="T5" s="5">
        <f>(S5-'Glaucoma surgery'!E5)/28</f>
        <v>9.4642857142857135</v>
      </c>
      <c r="U5">
        <v>0</v>
      </c>
      <c r="V5" s="11">
        <v>44293</v>
      </c>
      <c r="W5" s="5">
        <f t="shared" si="1"/>
        <v>9.4642857142857135</v>
      </c>
      <c r="X5" s="12">
        <v>25</v>
      </c>
      <c r="Y5" s="12">
        <v>10</v>
      </c>
      <c r="Z5" s="12">
        <v>10</v>
      </c>
      <c r="AA5" s="12">
        <v>26</v>
      </c>
      <c r="AB5" s="12">
        <v>17</v>
      </c>
      <c r="AC5" s="12">
        <v>16</v>
      </c>
      <c r="AD5" s="12">
        <v>12</v>
      </c>
      <c r="AE5" s="12"/>
      <c r="AF5" s="9"/>
      <c r="AG5" s="9"/>
      <c r="AL5">
        <v>12</v>
      </c>
      <c r="AM5" s="12">
        <v>4</v>
      </c>
      <c r="AN5" s="12">
        <v>0</v>
      </c>
      <c r="AO5" s="12">
        <v>0</v>
      </c>
      <c r="AP5" s="12">
        <v>3</v>
      </c>
      <c r="AQ5" s="12">
        <v>3</v>
      </c>
      <c r="AR5" s="12">
        <v>3</v>
      </c>
      <c r="AS5" s="12"/>
      <c r="AT5" s="9"/>
      <c r="AU5" s="9"/>
      <c r="AZ5" s="12">
        <v>3</v>
      </c>
      <c r="BA5" s="12">
        <v>0.4</v>
      </c>
      <c r="BC5" s="9"/>
      <c r="BE5" s="9"/>
      <c r="BG5" s="12">
        <v>0.3</v>
      </c>
      <c r="BI5" s="12">
        <v>0.3</v>
      </c>
      <c r="BK5">
        <v>0.3</v>
      </c>
      <c r="BM5">
        <v>0</v>
      </c>
      <c r="BN5">
        <v>0</v>
      </c>
      <c r="BR5" t="s">
        <v>79</v>
      </c>
      <c r="BS5" s="11">
        <v>44293</v>
      </c>
      <c r="BT5" t="s">
        <v>106</v>
      </c>
    </row>
    <row r="6" spans="1:73">
      <c r="A6" s="17">
        <v>7883161</v>
      </c>
      <c r="B6">
        <v>0</v>
      </c>
      <c r="C6">
        <v>0</v>
      </c>
      <c r="D6" s="11">
        <v>15481</v>
      </c>
      <c r="E6" s="11">
        <v>44119</v>
      </c>
      <c r="F6" s="6">
        <f t="shared" si="0"/>
        <v>78</v>
      </c>
      <c r="G6" s="12">
        <v>2</v>
      </c>
      <c r="H6">
        <v>4</v>
      </c>
      <c r="K6" s="9" t="s">
        <v>102</v>
      </c>
      <c r="L6" s="12">
        <v>0</v>
      </c>
      <c r="M6" s="12">
        <v>1</v>
      </c>
      <c r="N6" s="12">
        <v>0</v>
      </c>
      <c r="O6" s="12">
        <v>1</v>
      </c>
      <c r="P6" s="12">
        <v>0</v>
      </c>
      <c r="Q6">
        <v>1</v>
      </c>
      <c r="R6">
        <v>0</v>
      </c>
      <c r="S6" s="11">
        <v>45532</v>
      </c>
      <c r="T6" s="5">
        <f>(S6-'Glaucoma surgery'!E6)/28</f>
        <v>50.464285714285715</v>
      </c>
      <c r="U6">
        <v>1</v>
      </c>
      <c r="V6" s="11">
        <v>44212</v>
      </c>
      <c r="W6" s="5">
        <f t="shared" si="1"/>
        <v>3.3214285714285716</v>
      </c>
      <c r="X6" s="12">
        <v>32</v>
      </c>
      <c r="Y6" s="12">
        <v>5</v>
      </c>
      <c r="Z6" s="12">
        <v>10</v>
      </c>
      <c r="AA6" s="12">
        <v>20</v>
      </c>
      <c r="AB6" s="9">
        <v>20</v>
      </c>
      <c r="AC6" s="9">
        <v>16</v>
      </c>
      <c r="AD6" s="12">
        <v>18</v>
      </c>
      <c r="AE6" s="12">
        <v>17</v>
      </c>
      <c r="AL6">
        <v>17</v>
      </c>
      <c r="AM6" s="12">
        <v>4</v>
      </c>
      <c r="AN6" s="12">
        <v>0</v>
      </c>
      <c r="AO6" s="12">
        <v>0</v>
      </c>
      <c r="AP6" s="9">
        <v>0</v>
      </c>
      <c r="AQ6" s="9">
        <v>0</v>
      </c>
      <c r="AR6" s="12">
        <v>0</v>
      </c>
      <c r="AS6" s="12">
        <v>0</v>
      </c>
      <c r="AZ6">
        <v>0</v>
      </c>
      <c r="BA6" s="12">
        <v>0.5</v>
      </c>
      <c r="BE6" s="12">
        <v>0.7</v>
      </c>
      <c r="BI6" s="12">
        <v>0.2</v>
      </c>
      <c r="BK6">
        <v>0.3</v>
      </c>
      <c r="BN6">
        <v>0</v>
      </c>
      <c r="BR6" t="s">
        <v>68</v>
      </c>
      <c r="BS6" s="11">
        <v>44678</v>
      </c>
      <c r="BT6" t="s">
        <v>107</v>
      </c>
    </row>
    <row r="7" spans="1:73">
      <c r="A7" s="17">
        <v>8191050</v>
      </c>
      <c r="B7" s="12">
        <v>1</v>
      </c>
      <c r="C7">
        <v>0</v>
      </c>
      <c r="D7" s="10">
        <v>18565</v>
      </c>
      <c r="E7" s="10">
        <v>44182</v>
      </c>
      <c r="F7" s="6">
        <f t="shared" si="0"/>
        <v>70</v>
      </c>
      <c r="G7" s="12">
        <v>0</v>
      </c>
      <c r="H7" s="9"/>
      <c r="I7">
        <v>1</v>
      </c>
      <c r="J7">
        <v>0</v>
      </c>
      <c r="K7" s="9" t="s">
        <v>99</v>
      </c>
      <c r="L7" s="12">
        <v>0</v>
      </c>
      <c r="M7" s="12">
        <v>1</v>
      </c>
      <c r="N7" s="12">
        <v>0</v>
      </c>
      <c r="O7" s="12">
        <v>0</v>
      </c>
      <c r="P7" s="12">
        <v>1</v>
      </c>
      <c r="Q7">
        <v>0</v>
      </c>
      <c r="R7">
        <v>0</v>
      </c>
      <c r="S7" s="11">
        <v>45532</v>
      </c>
      <c r="T7" s="5">
        <f>(S7-'Glaucoma surgery'!E7)/28</f>
        <v>48.214285714285715</v>
      </c>
      <c r="U7">
        <v>1</v>
      </c>
      <c r="V7" s="11">
        <v>44218</v>
      </c>
      <c r="W7" s="5">
        <f t="shared" si="1"/>
        <v>1.2857142857142858</v>
      </c>
      <c r="X7" s="12">
        <v>40</v>
      </c>
      <c r="Y7" s="12">
        <v>6</v>
      </c>
      <c r="Z7" s="12">
        <v>8</v>
      </c>
      <c r="AA7" s="12">
        <v>16</v>
      </c>
      <c r="AB7" s="12">
        <v>16</v>
      </c>
      <c r="AC7" s="9"/>
      <c r="AD7" s="9"/>
      <c r="AE7" s="9"/>
      <c r="AF7" s="9"/>
      <c r="AG7" s="9"/>
      <c r="AL7">
        <v>16</v>
      </c>
      <c r="AM7" s="12">
        <v>4</v>
      </c>
      <c r="AN7" s="12">
        <v>0</v>
      </c>
      <c r="AO7" s="12">
        <v>0</v>
      </c>
      <c r="AP7" s="12">
        <v>0</v>
      </c>
      <c r="AQ7" s="9"/>
      <c r="AR7" s="9"/>
      <c r="AS7" s="9"/>
      <c r="AT7" s="9"/>
      <c r="AU7" s="9"/>
      <c r="AZ7" s="12">
        <v>0</v>
      </c>
      <c r="BA7" s="12">
        <v>0.6</v>
      </c>
      <c r="BC7" s="9"/>
      <c r="BE7" s="9"/>
      <c r="BG7" s="12">
        <v>1.2</v>
      </c>
      <c r="BI7" s="9"/>
      <c r="BK7">
        <v>1.2</v>
      </c>
      <c r="BN7">
        <v>1</v>
      </c>
      <c r="BO7" t="s">
        <v>76</v>
      </c>
      <c r="BR7" t="s">
        <v>68</v>
      </c>
      <c r="BS7" s="11">
        <v>44239</v>
      </c>
    </row>
    <row r="8" spans="1:73">
      <c r="A8" s="17">
        <v>5852145</v>
      </c>
      <c r="B8" s="12">
        <v>0</v>
      </c>
      <c r="C8">
        <v>1</v>
      </c>
      <c r="D8" s="10">
        <v>28197</v>
      </c>
      <c r="E8" s="10">
        <v>44364</v>
      </c>
      <c r="F8" s="6">
        <f t="shared" si="0"/>
        <v>44</v>
      </c>
      <c r="G8" s="12">
        <v>3</v>
      </c>
      <c r="H8" s="9"/>
      <c r="I8">
        <v>1</v>
      </c>
      <c r="J8">
        <v>0</v>
      </c>
      <c r="K8" s="9" t="s">
        <v>99</v>
      </c>
      <c r="L8" s="12">
        <v>1</v>
      </c>
      <c r="M8" s="12">
        <v>1</v>
      </c>
      <c r="N8" s="12">
        <v>1</v>
      </c>
      <c r="O8" s="12">
        <v>2</v>
      </c>
      <c r="P8" s="12">
        <v>0</v>
      </c>
      <c r="Q8">
        <v>0</v>
      </c>
      <c r="R8">
        <v>0</v>
      </c>
      <c r="S8" s="11">
        <v>45457</v>
      </c>
      <c r="T8" s="5">
        <f>(S8-'Glaucoma surgery'!E8)/28</f>
        <v>39.035714285714285</v>
      </c>
      <c r="U8">
        <v>0</v>
      </c>
      <c r="V8" s="11">
        <v>45457</v>
      </c>
      <c r="W8" s="5">
        <f t="shared" si="1"/>
        <v>39.035714285714285</v>
      </c>
      <c r="X8" s="12">
        <v>20</v>
      </c>
      <c r="Y8" s="12">
        <v>10</v>
      </c>
      <c r="Z8" s="12">
        <v>11</v>
      </c>
      <c r="AA8" s="12">
        <v>12</v>
      </c>
      <c r="AB8" s="12">
        <v>16</v>
      </c>
      <c r="AC8" s="12">
        <v>16</v>
      </c>
      <c r="AD8" s="12">
        <v>12</v>
      </c>
      <c r="AE8" s="12">
        <v>13</v>
      </c>
      <c r="AF8" s="12">
        <v>10</v>
      </c>
      <c r="AG8" s="12">
        <v>11</v>
      </c>
      <c r="AH8" s="12">
        <v>13</v>
      </c>
      <c r="AL8">
        <v>13</v>
      </c>
      <c r="AM8" s="12">
        <v>5</v>
      </c>
      <c r="AN8" s="12">
        <v>0</v>
      </c>
      <c r="AO8" s="12">
        <v>0</v>
      </c>
      <c r="AP8" s="12">
        <v>2</v>
      </c>
      <c r="AQ8" s="12">
        <v>2</v>
      </c>
      <c r="AR8" s="12">
        <v>3</v>
      </c>
      <c r="AS8" s="12">
        <v>3</v>
      </c>
      <c r="AT8" s="12">
        <v>3</v>
      </c>
      <c r="AU8" s="12">
        <v>3</v>
      </c>
      <c r="AV8" s="12">
        <v>3</v>
      </c>
      <c r="AZ8" s="12">
        <v>3</v>
      </c>
      <c r="BA8" s="12">
        <v>0.06</v>
      </c>
      <c r="BC8" s="9"/>
      <c r="BE8" s="12">
        <v>0.06</v>
      </c>
      <c r="BG8" s="12">
        <v>0.06</v>
      </c>
      <c r="BI8" s="12">
        <v>0.06</v>
      </c>
      <c r="BK8" s="12">
        <v>0.06</v>
      </c>
      <c r="BN8">
        <v>0</v>
      </c>
      <c r="BR8" t="s">
        <v>72</v>
      </c>
      <c r="BS8" s="11">
        <v>45457</v>
      </c>
      <c r="BT8" t="s">
        <v>108</v>
      </c>
      <c r="BU8" t="s">
        <v>109</v>
      </c>
    </row>
    <row r="9" spans="1:73">
      <c r="A9" s="17">
        <v>5560772</v>
      </c>
      <c r="B9" s="12">
        <v>0</v>
      </c>
      <c r="C9">
        <v>1</v>
      </c>
      <c r="D9" s="10">
        <v>23911</v>
      </c>
      <c r="E9" s="10">
        <v>44631</v>
      </c>
      <c r="F9" s="6">
        <f t="shared" si="0"/>
        <v>56</v>
      </c>
      <c r="G9" s="12">
        <v>0</v>
      </c>
      <c r="H9" s="9"/>
      <c r="I9">
        <v>1</v>
      </c>
      <c r="J9">
        <v>1</v>
      </c>
      <c r="K9" s="9" t="s">
        <v>110</v>
      </c>
      <c r="L9" s="12">
        <v>0</v>
      </c>
      <c r="M9" s="12">
        <v>1</v>
      </c>
      <c r="N9" s="12">
        <v>0</v>
      </c>
      <c r="O9" s="12">
        <v>1</v>
      </c>
      <c r="P9" s="12">
        <v>1</v>
      </c>
      <c r="Q9">
        <v>0</v>
      </c>
      <c r="R9">
        <v>0</v>
      </c>
      <c r="S9" s="11">
        <v>45376</v>
      </c>
      <c r="T9" s="5">
        <f>(S9-'Glaucoma surgery'!E9)/28</f>
        <v>26.607142857142858</v>
      </c>
      <c r="U9">
        <v>0</v>
      </c>
      <c r="V9" s="11">
        <v>45376</v>
      </c>
      <c r="W9" s="5">
        <f t="shared" si="1"/>
        <v>26.607142857142858</v>
      </c>
      <c r="X9" s="12">
        <v>21</v>
      </c>
      <c r="Y9" s="12">
        <v>6</v>
      </c>
      <c r="Z9" s="12">
        <v>6</v>
      </c>
      <c r="AA9" s="12">
        <v>8</v>
      </c>
      <c r="AB9" s="12">
        <v>10</v>
      </c>
      <c r="AC9" s="12">
        <v>16</v>
      </c>
      <c r="AD9" s="12">
        <v>13</v>
      </c>
      <c r="AE9" s="12">
        <v>15</v>
      </c>
      <c r="AF9" s="12">
        <v>16</v>
      </c>
      <c r="AG9" s="9"/>
      <c r="AL9">
        <v>16</v>
      </c>
      <c r="AM9" s="12">
        <v>3</v>
      </c>
      <c r="AN9" s="12">
        <v>0</v>
      </c>
      <c r="AO9" s="12">
        <v>0</v>
      </c>
      <c r="AP9" s="12">
        <v>3</v>
      </c>
      <c r="AQ9" s="12">
        <v>3</v>
      </c>
      <c r="AR9" s="12">
        <v>3</v>
      </c>
      <c r="AS9" s="12">
        <v>3</v>
      </c>
      <c r="AT9" s="12">
        <v>3</v>
      </c>
      <c r="AU9" s="9"/>
      <c r="AZ9" s="12">
        <v>3</v>
      </c>
      <c r="BA9" s="12">
        <v>1.2</v>
      </c>
      <c r="BC9" s="9"/>
      <c r="BE9" s="12">
        <v>1</v>
      </c>
      <c r="BG9" s="12">
        <v>1.5</v>
      </c>
      <c r="BI9" s="12">
        <v>1.5</v>
      </c>
      <c r="BK9">
        <v>1.5</v>
      </c>
      <c r="BM9">
        <v>0</v>
      </c>
      <c r="BN9">
        <v>0</v>
      </c>
      <c r="BR9" t="s">
        <v>72</v>
      </c>
      <c r="BS9" s="11">
        <v>45376</v>
      </c>
    </row>
    <row r="10" spans="1:73">
      <c r="A10" s="17">
        <v>8369780</v>
      </c>
      <c r="B10" s="12">
        <v>0</v>
      </c>
      <c r="C10">
        <v>1</v>
      </c>
      <c r="D10" s="10">
        <v>19718</v>
      </c>
      <c r="E10" s="10">
        <v>44721</v>
      </c>
      <c r="F10" s="6">
        <f t="shared" si="0"/>
        <v>68</v>
      </c>
      <c r="G10" s="12">
        <v>2</v>
      </c>
      <c r="H10" s="9"/>
      <c r="I10">
        <v>1</v>
      </c>
      <c r="J10">
        <v>1</v>
      </c>
      <c r="K10" s="9" t="s">
        <v>70</v>
      </c>
      <c r="L10" s="12">
        <v>0</v>
      </c>
      <c r="M10" s="12">
        <v>1</v>
      </c>
      <c r="N10" s="12">
        <v>0</v>
      </c>
      <c r="O10" s="12">
        <v>1</v>
      </c>
      <c r="P10" s="12">
        <v>0</v>
      </c>
      <c r="Q10">
        <v>0</v>
      </c>
      <c r="R10">
        <v>0</v>
      </c>
      <c r="S10" s="11">
        <v>45532</v>
      </c>
      <c r="T10" s="5">
        <f>(S10-'Glaucoma surgery'!E10)/28</f>
        <v>28.964285714285715</v>
      </c>
      <c r="U10">
        <v>1</v>
      </c>
      <c r="V10" s="11">
        <v>44811</v>
      </c>
      <c r="W10" s="5">
        <f t="shared" si="1"/>
        <v>3.2142857142857144</v>
      </c>
      <c r="X10" s="12">
        <v>24</v>
      </c>
      <c r="Y10" s="12">
        <v>7</v>
      </c>
      <c r="Z10" s="12">
        <v>5</v>
      </c>
      <c r="AA10" s="12">
        <v>10</v>
      </c>
      <c r="AB10" s="12">
        <v>15</v>
      </c>
      <c r="AC10" s="12">
        <v>16</v>
      </c>
      <c r="AD10" s="12">
        <v>15</v>
      </c>
      <c r="AE10" s="9"/>
      <c r="AF10" s="9"/>
      <c r="AG10" s="9"/>
      <c r="AL10">
        <v>15</v>
      </c>
      <c r="AM10" s="12">
        <v>7</v>
      </c>
      <c r="AN10" s="12">
        <v>0</v>
      </c>
      <c r="AO10" s="12">
        <v>0</v>
      </c>
      <c r="AP10" s="12">
        <v>0</v>
      </c>
      <c r="AQ10" s="12">
        <v>0</v>
      </c>
      <c r="AR10" s="12">
        <v>2</v>
      </c>
      <c r="AS10" s="9"/>
      <c r="AT10" s="9"/>
      <c r="AU10" s="9"/>
      <c r="AZ10" s="12">
        <v>2</v>
      </c>
      <c r="BA10" s="12">
        <v>0</v>
      </c>
      <c r="BC10" s="9"/>
      <c r="BE10" s="12">
        <v>0.15</v>
      </c>
      <c r="BG10" s="12">
        <v>0.3</v>
      </c>
      <c r="BI10" s="12">
        <v>0.4</v>
      </c>
      <c r="BK10">
        <v>0.5</v>
      </c>
      <c r="BM10">
        <v>-29.14</v>
      </c>
      <c r="BN10">
        <v>0</v>
      </c>
      <c r="BR10" t="s">
        <v>68</v>
      </c>
      <c r="BS10" s="11">
        <v>45077</v>
      </c>
    </row>
    <row r="11" spans="1:73">
      <c r="A11" s="17">
        <v>1061313</v>
      </c>
      <c r="B11" s="12">
        <v>0</v>
      </c>
      <c r="C11">
        <v>1</v>
      </c>
      <c r="D11" s="10">
        <v>10835</v>
      </c>
      <c r="E11" s="10">
        <v>44861</v>
      </c>
      <c r="F11" s="6">
        <f t="shared" si="0"/>
        <v>93</v>
      </c>
      <c r="G11" s="12">
        <v>2</v>
      </c>
      <c r="H11" s="9"/>
      <c r="K11" s="9" t="s">
        <v>102</v>
      </c>
      <c r="L11" s="12">
        <v>0</v>
      </c>
      <c r="M11" s="12">
        <v>1</v>
      </c>
      <c r="N11" s="12">
        <v>0</v>
      </c>
      <c r="O11" s="12">
        <v>0</v>
      </c>
      <c r="P11" s="12">
        <v>0</v>
      </c>
      <c r="Q11">
        <v>1</v>
      </c>
      <c r="R11">
        <v>0</v>
      </c>
      <c r="S11" s="11">
        <v>45532</v>
      </c>
      <c r="T11" s="5">
        <f>(S11-'Glaucoma surgery'!E11)/28</f>
        <v>23.964285714285715</v>
      </c>
      <c r="U11">
        <v>0</v>
      </c>
      <c r="V11" s="11">
        <v>45217</v>
      </c>
      <c r="W11" s="5">
        <f t="shared" si="1"/>
        <v>12.714285714285714</v>
      </c>
      <c r="X11" s="12">
        <v>30</v>
      </c>
      <c r="Y11" s="12">
        <v>4</v>
      </c>
      <c r="Z11" s="12">
        <v>4</v>
      </c>
      <c r="AA11" s="12">
        <v>6</v>
      </c>
      <c r="AB11" s="12">
        <v>13</v>
      </c>
      <c r="AC11" s="12">
        <v>9</v>
      </c>
      <c r="AD11" s="12">
        <v>12</v>
      </c>
      <c r="AE11" s="9"/>
      <c r="AF11" s="9"/>
      <c r="AG11" s="9"/>
      <c r="AL11">
        <v>12</v>
      </c>
      <c r="AM11" s="12">
        <v>5</v>
      </c>
      <c r="AN11" s="12">
        <v>0</v>
      </c>
      <c r="AO11" s="12">
        <v>0</v>
      </c>
      <c r="AP11" s="12">
        <v>0</v>
      </c>
      <c r="AQ11" s="12">
        <v>0</v>
      </c>
      <c r="AR11" s="12">
        <v>0</v>
      </c>
      <c r="AS11" s="9"/>
      <c r="AT11" s="9"/>
      <c r="AU11" s="9"/>
      <c r="AZ11" s="12">
        <v>0</v>
      </c>
      <c r="BA11" s="12">
        <v>0.3</v>
      </c>
      <c r="BE11" s="12">
        <v>0.15</v>
      </c>
      <c r="BG11" s="9"/>
      <c r="BI11" s="12">
        <v>0.15</v>
      </c>
      <c r="BK11" s="12">
        <v>0.2</v>
      </c>
      <c r="BN11">
        <v>0</v>
      </c>
      <c r="BR11" t="s">
        <v>68</v>
      </c>
      <c r="BS11" s="11">
        <v>45217</v>
      </c>
      <c r="BT11" t="s">
        <v>111</v>
      </c>
      <c r="BU11" t="s">
        <v>112</v>
      </c>
    </row>
    <row r="12" spans="1:73">
      <c r="A12" s="17">
        <v>8554749</v>
      </c>
      <c r="B12" s="12">
        <v>0</v>
      </c>
      <c r="C12">
        <v>1</v>
      </c>
      <c r="D12" s="9" t="s">
        <v>113</v>
      </c>
      <c r="E12" s="10">
        <v>45009</v>
      </c>
      <c r="F12" s="6">
        <f t="shared" si="0"/>
        <v>74</v>
      </c>
      <c r="G12" s="12">
        <v>2</v>
      </c>
      <c r="H12" s="9"/>
      <c r="K12" s="9" t="s">
        <v>102</v>
      </c>
      <c r="L12" s="12">
        <v>0</v>
      </c>
      <c r="M12" s="12">
        <v>1</v>
      </c>
      <c r="N12" s="12">
        <v>0</v>
      </c>
      <c r="O12" s="12">
        <v>0</v>
      </c>
      <c r="P12" s="12">
        <v>0</v>
      </c>
      <c r="Q12">
        <v>1</v>
      </c>
      <c r="R12">
        <v>0</v>
      </c>
      <c r="S12" s="11">
        <v>45406</v>
      </c>
      <c r="T12" s="5">
        <f>(S12-'Glaucoma surgery'!E12)/28</f>
        <v>14.178571428571429</v>
      </c>
      <c r="U12">
        <v>0</v>
      </c>
      <c r="V12" s="11">
        <v>45406</v>
      </c>
      <c r="W12" s="5">
        <f t="shared" si="1"/>
        <v>14.178571428571429</v>
      </c>
      <c r="X12" s="12">
        <v>45</v>
      </c>
      <c r="Y12" s="12">
        <v>7</v>
      </c>
      <c r="Z12" s="12">
        <v>9</v>
      </c>
      <c r="AA12" s="12">
        <v>7</v>
      </c>
      <c r="AB12" s="12">
        <v>7</v>
      </c>
      <c r="AC12" s="12">
        <v>19</v>
      </c>
      <c r="AD12" s="12">
        <v>13</v>
      </c>
      <c r="AE12" s="9"/>
      <c r="AF12" s="9"/>
      <c r="AG12" s="9"/>
      <c r="AL12">
        <v>13</v>
      </c>
      <c r="AM12" s="12">
        <v>5</v>
      </c>
      <c r="AN12" s="12">
        <v>0</v>
      </c>
      <c r="AO12" s="12">
        <v>0</v>
      </c>
      <c r="AP12" s="12">
        <v>0</v>
      </c>
      <c r="AQ12" s="12">
        <v>2</v>
      </c>
      <c r="AR12" s="12">
        <v>4</v>
      </c>
      <c r="AS12" s="9"/>
      <c r="AT12" s="9"/>
      <c r="AU12" s="9"/>
      <c r="AZ12" s="12">
        <v>4</v>
      </c>
      <c r="BA12" s="12">
        <v>1.2</v>
      </c>
      <c r="BC12" s="12">
        <v>0.5</v>
      </c>
      <c r="BE12" s="12">
        <v>0.7</v>
      </c>
      <c r="BK12">
        <v>0.5</v>
      </c>
      <c r="BM12">
        <v>-4.2</v>
      </c>
      <c r="BN12">
        <v>0</v>
      </c>
      <c r="BR12" t="s">
        <v>72</v>
      </c>
      <c r="BS12" s="11">
        <v>45406</v>
      </c>
      <c r="BT12" t="s">
        <v>114</v>
      </c>
    </row>
    <row r="13" spans="1:73">
      <c r="A13" s="17">
        <v>3548937</v>
      </c>
      <c r="B13" s="12">
        <v>1</v>
      </c>
      <c r="C13">
        <v>1</v>
      </c>
      <c r="D13" s="9" t="s">
        <v>115</v>
      </c>
      <c r="E13" s="10">
        <v>45022</v>
      </c>
      <c r="F13" s="6">
        <f t="shared" si="0"/>
        <v>81</v>
      </c>
      <c r="G13" s="12">
        <v>2</v>
      </c>
      <c r="H13" s="9"/>
      <c r="I13">
        <v>1</v>
      </c>
      <c r="J13">
        <v>1</v>
      </c>
      <c r="K13" s="9" t="s">
        <v>70</v>
      </c>
      <c r="L13" s="12">
        <v>1</v>
      </c>
      <c r="M13" s="12">
        <v>1</v>
      </c>
      <c r="N13" s="12">
        <v>0</v>
      </c>
      <c r="O13" s="12">
        <v>0</v>
      </c>
      <c r="P13" s="12">
        <v>1</v>
      </c>
      <c r="Q13">
        <v>0</v>
      </c>
      <c r="R13">
        <v>0</v>
      </c>
      <c r="S13" s="11">
        <v>45527</v>
      </c>
      <c r="T13" s="5">
        <f>(S13-'Glaucoma surgery'!E13)/28</f>
        <v>18.035714285714285</v>
      </c>
      <c r="U13">
        <v>1</v>
      </c>
      <c r="V13" s="11">
        <v>45336</v>
      </c>
      <c r="W13" s="5">
        <f t="shared" si="1"/>
        <v>11.214285714285714</v>
      </c>
      <c r="X13" s="12">
        <v>23</v>
      </c>
      <c r="Y13" s="12">
        <v>6</v>
      </c>
      <c r="Z13" s="12">
        <v>9</v>
      </c>
      <c r="AA13" s="12">
        <v>13</v>
      </c>
      <c r="AB13" s="12">
        <v>13</v>
      </c>
      <c r="AC13" s="12">
        <v>14</v>
      </c>
      <c r="AD13" s="12">
        <v>15</v>
      </c>
      <c r="AE13" s="12">
        <v>14</v>
      </c>
      <c r="AF13" s="9"/>
      <c r="AG13" s="9"/>
      <c r="AL13">
        <v>14</v>
      </c>
      <c r="AM13" s="12">
        <v>5</v>
      </c>
      <c r="AN13" s="12">
        <v>0</v>
      </c>
      <c r="AO13" s="12">
        <v>0</v>
      </c>
      <c r="AP13" s="12">
        <v>0</v>
      </c>
      <c r="AQ13" s="12">
        <v>0</v>
      </c>
      <c r="AR13" s="12">
        <v>0</v>
      </c>
      <c r="AS13" s="12">
        <v>2</v>
      </c>
      <c r="AT13" s="9"/>
      <c r="AU13" s="9"/>
      <c r="AZ13" s="12">
        <v>2</v>
      </c>
      <c r="BA13" s="12">
        <v>0.8</v>
      </c>
      <c r="BC13" s="9"/>
      <c r="BE13" s="12">
        <v>0.5</v>
      </c>
      <c r="BG13" s="9"/>
      <c r="BI13" s="9"/>
      <c r="BK13">
        <v>1</v>
      </c>
      <c r="BM13">
        <v>-7.97</v>
      </c>
      <c r="BN13">
        <v>0</v>
      </c>
      <c r="BR13" t="s">
        <v>72</v>
      </c>
      <c r="BS13" s="11">
        <v>45527</v>
      </c>
      <c r="BT13" t="s">
        <v>116</v>
      </c>
      <c r="BU13" t="s">
        <v>117</v>
      </c>
    </row>
    <row r="14" spans="1:73">
      <c r="A14" s="17">
        <v>4738322</v>
      </c>
      <c r="B14" s="12">
        <v>0</v>
      </c>
      <c r="C14" s="12">
        <v>0</v>
      </c>
      <c r="D14" s="10">
        <v>21415</v>
      </c>
      <c r="E14" s="9" t="s">
        <v>118</v>
      </c>
      <c r="F14" s="6">
        <v>63</v>
      </c>
      <c r="G14" s="12">
        <v>0</v>
      </c>
      <c r="H14" s="9"/>
      <c r="K14" s="9" t="s">
        <v>119</v>
      </c>
      <c r="L14" s="12">
        <v>0</v>
      </c>
      <c r="M14" s="12">
        <v>1</v>
      </c>
      <c r="N14" s="12">
        <v>0</v>
      </c>
      <c r="O14" s="12">
        <v>1</v>
      </c>
      <c r="P14" s="12">
        <v>1</v>
      </c>
      <c r="Q14">
        <v>1</v>
      </c>
      <c r="R14">
        <v>0</v>
      </c>
      <c r="S14" s="11">
        <v>45467</v>
      </c>
      <c r="T14" s="6">
        <v>38</v>
      </c>
      <c r="U14">
        <v>1</v>
      </c>
      <c r="V14" s="11">
        <v>44480</v>
      </c>
      <c r="W14" s="5">
        <v>4</v>
      </c>
      <c r="X14" s="12">
        <v>29</v>
      </c>
      <c r="Y14" s="12">
        <v>2</v>
      </c>
      <c r="Z14" s="12">
        <v>11</v>
      </c>
      <c r="AA14" s="12">
        <v>12</v>
      </c>
      <c r="AB14" s="12">
        <v>18</v>
      </c>
      <c r="AC14" s="12">
        <v>19</v>
      </c>
      <c r="AD14" s="12">
        <v>13</v>
      </c>
      <c r="AE14" s="12">
        <v>16</v>
      </c>
      <c r="AF14" s="12">
        <v>13</v>
      </c>
      <c r="AG14" s="12">
        <v>16</v>
      </c>
      <c r="AH14">
        <v>15</v>
      </c>
      <c r="AL14">
        <v>15</v>
      </c>
      <c r="AM14" s="12">
        <v>4</v>
      </c>
      <c r="AN14" s="12">
        <v>0</v>
      </c>
      <c r="AO14" s="12">
        <v>0</v>
      </c>
      <c r="AP14" s="12">
        <v>2</v>
      </c>
      <c r="AQ14" s="12">
        <v>2</v>
      </c>
      <c r="AR14" s="12">
        <v>2</v>
      </c>
      <c r="AS14" s="12">
        <v>2</v>
      </c>
      <c r="AT14" s="12">
        <v>2</v>
      </c>
      <c r="AU14" s="12">
        <v>2</v>
      </c>
      <c r="AV14" s="12">
        <v>2</v>
      </c>
      <c r="AZ14" s="12">
        <v>2</v>
      </c>
      <c r="BA14" s="12">
        <v>1</v>
      </c>
      <c r="BC14" s="9"/>
      <c r="BE14" s="9"/>
      <c r="BG14" s="12">
        <v>0.8</v>
      </c>
      <c r="BI14" s="12">
        <v>0.7</v>
      </c>
      <c r="BK14">
        <v>0.8</v>
      </c>
      <c r="BM14">
        <v>-10.8</v>
      </c>
      <c r="BN14">
        <v>1</v>
      </c>
      <c r="BO14" t="s">
        <v>71</v>
      </c>
      <c r="BR14" t="s">
        <v>72</v>
      </c>
      <c r="BS14" s="11">
        <v>45467</v>
      </c>
      <c r="BT14" t="s">
        <v>120</v>
      </c>
    </row>
    <row r="15" spans="1:73">
      <c r="A15" s="17">
        <v>4192427</v>
      </c>
      <c r="B15" s="12">
        <v>0</v>
      </c>
      <c r="C15">
        <v>0</v>
      </c>
      <c r="D15" s="9" t="s">
        <v>121</v>
      </c>
      <c r="E15" s="10">
        <v>45176</v>
      </c>
      <c r="F15" s="6">
        <f t="shared" ref="F15:F16" si="2">DATEDIF(D15,E15,"Y")</f>
        <v>49</v>
      </c>
      <c r="G15" s="12">
        <v>3</v>
      </c>
      <c r="K15" s="9" t="s">
        <v>102</v>
      </c>
      <c r="L15" s="12">
        <v>0</v>
      </c>
      <c r="M15" s="12">
        <v>1</v>
      </c>
      <c r="N15" s="12">
        <v>1</v>
      </c>
      <c r="O15" s="12">
        <v>0</v>
      </c>
      <c r="P15" s="12">
        <v>0</v>
      </c>
      <c r="Q15" s="12">
        <v>1</v>
      </c>
      <c r="R15" s="12">
        <v>0</v>
      </c>
      <c r="S15" s="11">
        <v>45525</v>
      </c>
      <c r="T15" s="5">
        <f>(S15-'Glaucoma surgery'!E15)/28</f>
        <v>12.464285714285714</v>
      </c>
      <c r="U15" s="12">
        <v>0</v>
      </c>
      <c r="V15" s="11">
        <v>45525</v>
      </c>
      <c r="W15" s="5">
        <f t="shared" ref="W15:W16" si="3">(V15-E15)/28</f>
        <v>12.464285714285714</v>
      </c>
      <c r="X15" s="12">
        <v>24</v>
      </c>
      <c r="Y15" s="12">
        <v>4</v>
      </c>
      <c r="Z15" s="12">
        <v>7</v>
      </c>
      <c r="AA15" s="12">
        <v>18</v>
      </c>
      <c r="AB15" s="12">
        <v>20</v>
      </c>
      <c r="AC15" s="12">
        <v>12</v>
      </c>
      <c r="AD15" s="12">
        <v>10</v>
      </c>
      <c r="AL15">
        <v>10</v>
      </c>
      <c r="AM15" s="12">
        <v>1</v>
      </c>
      <c r="AN15" s="12">
        <v>0</v>
      </c>
      <c r="AO15" s="12">
        <v>0</v>
      </c>
      <c r="AP15" s="12">
        <v>0</v>
      </c>
      <c r="AQ15" s="12">
        <v>0</v>
      </c>
      <c r="AR15" s="12">
        <v>2</v>
      </c>
      <c r="BA15" s="12">
        <v>0.6</v>
      </c>
      <c r="BK15">
        <v>0.7</v>
      </c>
      <c r="BM15">
        <v>-10.87</v>
      </c>
      <c r="BN15">
        <v>0</v>
      </c>
      <c r="BR15" t="s">
        <v>72</v>
      </c>
    </row>
    <row r="16" spans="1:73">
      <c r="A16" s="17">
        <v>8704449</v>
      </c>
      <c r="B16" s="12">
        <v>1</v>
      </c>
      <c r="C16">
        <v>0</v>
      </c>
      <c r="D16" s="9" t="s">
        <v>81</v>
      </c>
      <c r="E16" s="10">
        <v>45302</v>
      </c>
      <c r="F16" s="6">
        <f t="shared" si="2"/>
        <v>66</v>
      </c>
      <c r="K16" s="9" t="s">
        <v>102</v>
      </c>
      <c r="L16" s="12">
        <v>0</v>
      </c>
      <c r="M16" s="12">
        <v>1</v>
      </c>
      <c r="N16" s="12">
        <v>0</v>
      </c>
      <c r="O16" s="12">
        <v>0</v>
      </c>
      <c r="P16" s="12">
        <v>0</v>
      </c>
      <c r="Q16" s="12">
        <v>1</v>
      </c>
      <c r="R16" s="12">
        <v>0</v>
      </c>
      <c r="S16" s="11">
        <v>45539</v>
      </c>
      <c r="T16" s="5">
        <f>(S16-'Glaucoma surgery'!E16)/28</f>
        <v>8.4642857142857135</v>
      </c>
      <c r="U16" s="12">
        <v>0</v>
      </c>
      <c r="V16" s="11">
        <v>45331</v>
      </c>
      <c r="W16" s="5">
        <f t="shared" si="3"/>
        <v>1.0357142857142858</v>
      </c>
      <c r="X16" s="12">
        <v>34</v>
      </c>
      <c r="Y16" s="12">
        <v>6</v>
      </c>
      <c r="Z16" s="12">
        <v>7</v>
      </c>
      <c r="AA16" s="12">
        <v>9</v>
      </c>
      <c r="AB16" s="12"/>
      <c r="AL16">
        <v>9</v>
      </c>
      <c r="AM16" s="12">
        <v>7</v>
      </c>
      <c r="AN16" s="12">
        <v>0</v>
      </c>
      <c r="AO16" s="12">
        <v>0</v>
      </c>
      <c r="AP16" s="12"/>
      <c r="AZ16" s="12">
        <v>0</v>
      </c>
      <c r="BA16" s="12">
        <v>0.1</v>
      </c>
      <c r="BG16">
        <v>0.3</v>
      </c>
      <c r="BK16">
        <v>0.3</v>
      </c>
      <c r="BN16">
        <v>0</v>
      </c>
      <c r="BR16" t="s">
        <v>68</v>
      </c>
    </row>
  </sheetData>
  <autoFilter ref="A1:BU1" xr:uid="{8AC7BDA5-3CAA-4747-87A8-86004921CC41}">
    <sortState xmlns:xlrd2="http://schemas.microsoft.com/office/spreadsheetml/2017/richdata2" ref="A2:BU14">
      <sortCondition ref="E1"/>
    </sortState>
  </autoFilter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6B4D4-B1EA-4580-9156-9C61EFEFC914}">
  <dimension ref="A1:BQ25"/>
  <sheetViews>
    <sheetView zoomScale="80" zoomScaleNormal="80" workbookViewId="0">
      <pane xSplit="6" ySplit="1" topLeftCell="G11" activePane="bottomRight" state="frozen"/>
      <selection pane="topRight" activeCell="H1" sqref="H1"/>
      <selection pane="bottomLeft" activeCell="A2" sqref="A2"/>
      <selection pane="bottomRight" sqref="A1:A1048576"/>
    </sheetView>
  </sheetViews>
  <sheetFormatPr defaultRowHeight="18"/>
  <cols>
    <col min="1" max="1" width="8.6640625" style="18"/>
    <col min="3" max="3" width="5.08203125" customWidth="1"/>
    <col min="4" max="4" width="4.83203125" customWidth="1"/>
    <col min="6" max="6" width="11.08203125" bestFit="1" customWidth="1"/>
    <col min="15" max="15" width="11.08203125" bestFit="1" customWidth="1"/>
    <col min="62" max="62" width="10.58203125" bestFit="1" customWidth="1"/>
    <col min="66" max="66" width="11.08203125" bestFit="1" customWidth="1"/>
    <col min="69" max="69" width="11.08203125" bestFit="1" customWidth="1"/>
  </cols>
  <sheetData>
    <row r="1" spans="1:69" s="1" customFormat="1" ht="50.15" customHeight="1">
      <c r="A1" s="13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2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  <c r="AV1" s="1" t="s">
        <v>46</v>
      </c>
      <c r="AW1" s="1" t="s">
        <v>47</v>
      </c>
      <c r="AX1" s="1" t="s">
        <v>48</v>
      </c>
      <c r="AY1" s="1" t="s">
        <v>49</v>
      </c>
      <c r="AZ1" s="1" t="s">
        <v>50</v>
      </c>
      <c r="BA1" s="1" t="s">
        <v>51</v>
      </c>
      <c r="BB1" s="1" t="s">
        <v>52</v>
      </c>
      <c r="BC1" s="1" t="s">
        <v>53</v>
      </c>
      <c r="BD1" s="1" t="s">
        <v>54</v>
      </c>
      <c r="BE1" s="1" t="s">
        <v>55</v>
      </c>
      <c r="BF1" s="1" t="s">
        <v>56</v>
      </c>
      <c r="BG1" s="1" t="s">
        <v>57</v>
      </c>
      <c r="BH1" s="1" t="s">
        <v>58</v>
      </c>
      <c r="BI1" s="1" t="s">
        <v>59</v>
      </c>
      <c r="BJ1" s="1" t="s">
        <v>60</v>
      </c>
      <c r="BK1" s="1" t="s">
        <v>61</v>
      </c>
      <c r="BL1" s="1" t="s">
        <v>62</v>
      </c>
      <c r="BM1" s="3" t="s">
        <v>63</v>
      </c>
      <c r="BN1" s="3" t="s">
        <v>64</v>
      </c>
      <c r="BO1" s="1" t="s">
        <v>65</v>
      </c>
      <c r="BQ1" s="2" t="s">
        <v>66</v>
      </c>
    </row>
    <row r="2" spans="1:69" s="6" customFormat="1">
      <c r="A2" s="14">
        <v>6119883</v>
      </c>
      <c r="B2" s="5">
        <v>0</v>
      </c>
      <c r="C2" s="6">
        <v>1</v>
      </c>
      <c r="D2" s="6">
        <v>1</v>
      </c>
      <c r="E2" s="7">
        <v>14543</v>
      </c>
      <c r="F2" s="7">
        <v>44015</v>
      </c>
      <c r="G2" s="6">
        <f t="shared" ref="G2:G25" si="0">DATEDIF(E2,F2,"Y")</f>
        <v>80</v>
      </c>
      <c r="H2" s="6">
        <v>2</v>
      </c>
      <c r="J2" s="6">
        <v>1</v>
      </c>
      <c r="K2" s="6">
        <v>1</v>
      </c>
      <c r="L2" s="6" t="s">
        <v>67</v>
      </c>
      <c r="M2" s="6">
        <v>0</v>
      </c>
      <c r="N2" s="6">
        <v>0</v>
      </c>
      <c r="O2" s="7">
        <v>45532</v>
      </c>
      <c r="P2" s="5">
        <f t="shared" ref="P2:P25" si="1">(O2-F2)/28</f>
        <v>54.178571428571431</v>
      </c>
      <c r="Q2" s="6">
        <v>14</v>
      </c>
      <c r="R2" s="6">
        <v>10</v>
      </c>
      <c r="S2" s="6">
        <v>15</v>
      </c>
      <c r="T2" s="6">
        <v>18</v>
      </c>
      <c r="U2" s="6">
        <v>15</v>
      </c>
      <c r="V2" s="6">
        <v>14</v>
      </c>
      <c r="W2" s="6">
        <v>14</v>
      </c>
      <c r="X2" s="6">
        <v>14</v>
      </c>
      <c r="AF2" s="6">
        <v>14</v>
      </c>
      <c r="AG2" s="6">
        <v>2</v>
      </c>
      <c r="AH2" s="6">
        <v>0</v>
      </c>
      <c r="AI2" s="6">
        <v>0</v>
      </c>
      <c r="AJ2" s="6">
        <v>1</v>
      </c>
      <c r="AK2" s="6">
        <v>3</v>
      </c>
      <c r="AL2" s="6">
        <v>3</v>
      </c>
      <c r="AM2" s="6">
        <v>3</v>
      </c>
      <c r="AU2" s="6">
        <v>3</v>
      </c>
      <c r="AV2" s="8">
        <v>0.4</v>
      </c>
      <c r="AW2" s="8">
        <f t="shared" ref="AW2:AW13" si="2">LOG10(1/AV2)</f>
        <v>0.3979400086720376</v>
      </c>
      <c r="AX2" s="8">
        <v>0.2</v>
      </c>
      <c r="AY2" s="8">
        <f>LOG10(1/AX2)</f>
        <v>0.69897000433601886</v>
      </c>
      <c r="AZ2" s="8">
        <v>0.8</v>
      </c>
      <c r="BA2" s="8">
        <f t="shared" ref="BA2:BA13" si="3">LOG10(1/AZ2)</f>
        <v>9.691001300805642E-2</v>
      </c>
      <c r="BB2" s="8">
        <v>0.8</v>
      </c>
      <c r="BC2" s="8">
        <f t="shared" ref="BC2:BC25" si="4">LOG10(1/BB2)</f>
        <v>9.691001300805642E-2</v>
      </c>
      <c r="BD2" s="8">
        <v>0.5</v>
      </c>
      <c r="BE2" s="8">
        <f>LOG10(1/BD2)</f>
        <v>0.3010299956639812</v>
      </c>
      <c r="BF2" s="8">
        <v>0.2</v>
      </c>
      <c r="BG2" s="8">
        <f t="shared" ref="BG2:BG25" si="5">LOG10(1/BF2)</f>
        <v>0.69897000433601886</v>
      </c>
      <c r="BK2" s="6">
        <v>0</v>
      </c>
      <c r="BP2" s="6" t="s">
        <v>68</v>
      </c>
      <c r="BQ2" s="7">
        <v>44489</v>
      </c>
    </row>
    <row r="3" spans="1:69" s="6" customFormat="1">
      <c r="A3" s="14">
        <v>8614997</v>
      </c>
      <c r="B3" s="5">
        <v>0</v>
      </c>
      <c r="C3" s="6">
        <v>0</v>
      </c>
      <c r="D3" s="6">
        <v>1</v>
      </c>
      <c r="E3" s="4" t="s">
        <v>69</v>
      </c>
      <c r="F3" s="7">
        <v>45044</v>
      </c>
      <c r="G3" s="6">
        <f t="shared" si="0"/>
        <v>48</v>
      </c>
      <c r="H3" s="6">
        <v>0</v>
      </c>
      <c r="J3" s="6">
        <v>3</v>
      </c>
      <c r="K3" s="6">
        <v>1</v>
      </c>
      <c r="L3" s="6" t="s">
        <v>70</v>
      </c>
      <c r="M3" s="6">
        <v>0</v>
      </c>
      <c r="N3" s="6">
        <v>0</v>
      </c>
      <c r="O3" s="7">
        <v>45532</v>
      </c>
      <c r="P3" s="5">
        <f t="shared" si="1"/>
        <v>17.428571428571427</v>
      </c>
      <c r="Q3" s="6">
        <v>16</v>
      </c>
      <c r="R3" s="6">
        <v>10</v>
      </c>
      <c r="S3" s="6">
        <v>30</v>
      </c>
      <c r="T3" s="6">
        <v>32</v>
      </c>
      <c r="U3" s="6">
        <v>18</v>
      </c>
      <c r="AF3" s="6">
        <v>18</v>
      </c>
      <c r="AG3" s="6">
        <v>5</v>
      </c>
      <c r="AH3" s="6">
        <v>3</v>
      </c>
      <c r="AI3" s="6">
        <v>3</v>
      </c>
      <c r="AJ3" s="6">
        <v>5</v>
      </c>
      <c r="AU3" s="6">
        <v>5</v>
      </c>
      <c r="AV3" s="8">
        <v>1.5</v>
      </c>
      <c r="AW3" s="8">
        <f t="shared" si="2"/>
        <v>-0.17609125905568127</v>
      </c>
      <c r="AX3" s="8"/>
      <c r="AY3" s="8"/>
      <c r="AZ3" s="8">
        <v>1.2</v>
      </c>
      <c r="BA3" s="8">
        <f t="shared" si="3"/>
        <v>-7.9181246047624804E-2</v>
      </c>
      <c r="BB3" s="8">
        <v>1.2</v>
      </c>
      <c r="BC3" s="8">
        <f t="shared" si="4"/>
        <v>-7.9181246047624804E-2</v>
      </c>
      <c r="BD3" s="8">
        <v>1.2</v>
      </c>
      <c r="BE3" s="8">
        <f>LOG10(1/BD3)</f>
        <v>-7.9181246047624804E-2</v>
      </c>
      <c r="BF3" s="8">
        <v>1.2</v>
      </c>
      <c r="BG3" s="8">
        <f t="shared" si="5"/>
        <v>-7.9181246047624804E-2</v>
      </c>
      <c r="BH3" s="6">
        <v>0.01</v>
      </c>
      <c r="BK3" s="6">
        <v>0</v>
      </c>
      <c r="BP3" s="6" t="s">
        <v>68</v>
      </c>
      <c r="BQ3" s="7">
        <v>45145</v>
      </c>
    </row>
    <row r="4" spans="1:69" s="6" customFormat="1">
      <c r="A4" s="14">
        <v>8038848</v>
      </c>
      <c r="B4" s="5">
        <v>0</v>
      </c>
      <c r="C4" s="6">
        <v>0</v>
      </c>
      <c r="D4" s="6">
        <v>0</v>
      </c>
      <c r="E4" s="7">
        <v>23998</v>
      </c>
      <c r="F4" s="7">
        <v>44363</v>
      </c>
      <c r="G4" s="6">
        <f t="shared" si="0"/>
        <v>55</v>
      </c>
      <c r="H4" s="6">
        <v>1</v>
      </c>
      <c r="I4" s="6">
        <v>4</v>
      </c>
      <c r="J4" s="6">
        <v>3</v>
      </c>
      <c r="K4" s="6">
        <v>1</v>
      </c>
      <c r="L4" s="6" t="s">
        <v>70</v>
      </c>
      <c r="M4" s="6">
        <v>1</v>
      </c>
      <c r="N4" s="6">
        <v>0</v>
      </c>
      <c r="O4" s="7">
        <v>45465</v>
      </c>
      <c r="P4" s="5">
        <f t="shared" si="1"/>
        <v>39.357142857142854</v>
      </c>
      <c r="Q4" s="6">
        <v>18</v>
      </c>
      <c r="R4" s="6">
        <v>2</v>
      </c>
      <c r="S4" s="6">
        <v>27</v>
      </c>
      <c r="T4" s="6">
        <v>16</v>
      </c>
      <c r="U4" s="6">
        <v>19</v>
      </c>
      <c r="X4" s="6">
        <v>22</v>
      </c>
      <c r="Y4" s="6">
        <v>20</v>
      </c>
      <c r="Z4" s="6">
        <v>18</v>
      </c>
      <c r="AA4" s="6">
        <v>18</v>
      </c>
      <c r="AF4" s="6">
        <v>18</v>
      </c>
      <c r="AG4" s="6">
        <v>5</v>
      </c>
      <c r="AH4" s="6">
        <v>4</v>
      </c>
      <c r="AI4" s="6">
        <v>4</v>
      </c>
      <c r="AJ4" s="6">
        <v>4</v>
      </c>
      <c r="AM4" s="6">
        <v>5</v>
      </c>
      <c r="AN4" s="6">
        <v>5</v>
      </c>
      <c r="AO4" s="6">
        <v>5</v>
      </c>
      <c r="AP4" s="6">
        <v>5</v>
      </c>
      <c r="AU4" s="6">
        <v>4</v>
      </c>
      <c r="AV4" s="8">
        <v>0.09</v>
      </c>
      <c r="AW4" s="8">
        <f t="shared" si="2"/>
        <v>1.045757490560675</v>
      </c>
      <c r="AX4" s="8"/>
      <c r="AY4" s="8"/>
      <c r="AZ4" s="8">
        <v>0.09</v>
      </c>
      <c r="BA4" s="8">
        <f t="shared" si="3"/>
        <v>1.045757490560675</v>
      </c>
      <c r="BB4" s="8">
        <v>0.1</v>
      </c>
      <c r="BC4" s="8">
        <f t="shared" si="4"/>
        <v>1</v>
      </c>
      <c r="BD4" s="8">
        <v>0.09</v>
      </c>
      <c r="BE4" s="8">
        <f>LOG10(1/BD4)</f>
        <v>1.045757490560675</v>
      </c>
      <c r="BF4" s="8">
        <v>0.09</v>
      </c>
      <c r="BG4" s="8">
        <f t="shared" si="5"/>
        <v>1.045757490560675</v>
      </c>
      <c r="BH4" s="6">
        <v>-26.84</v>
      </c>
      <c r="BK4" s="6">
        <v>1</v>
      </c>
      <c r="BL4" s="6" t="s">
        <v>71</v>
      </c>
      <c r="BP4" s="6" t="s">
        <v>72</v>
      </c>
      <c r="BQ4" s="7">
        <v>45465</v>
      </c>
    </row>
    <row r="5" spans="1:69" s="6" customFormat="1">
      <c r="A5" s="14">
        <v>8218129</v>
      </c>
      <c r="B5" s="5">
        <v>0</v>
      </c>
      <c r="C5" s="6">
        <v>0</v>
      </c>
      <c r="D5" s="6">
        <v>0</v>
      </c>
      <c r="E5" s="7">
        <v>13967</v>
      </c>
      <c r="F5" s="7">
        <v>44252</v>
      </c>
      <c r="G5" s="6">
        <f t="shared" si="0"/>
        <v>82</v>
      </c>
      <c r="H5" s="6">
        <v>2</v>
      </c>
      <c r="J5" s="6">
        <v>1</v>
      </c>
      <c r="K5" s="6">
        <v>1</v>
      </c>
      <c r="L5" s="6" t="s">
        <v>67</v>
      </c>
      <c r="M5" s="6">
        <v>0</v>
      </c>
      <c r="N5" s="6">
        <v>0</v>
      </c>
      <c r="O5" s="7">
        <v>45532</v>
      </c>
      <c r="P5" s="5">
        <f t="shared" si="1"/>
        <v>45.714285714285715</v>
      </c>
      <c r="Q5" s="6">
        <v>18</v>
      </c>
      <c r="R5" s="6">
        <v>7</v>
      </c>
      <c r="S5" s="6">
        <v>15</v>
      </c>
      <c r="T5" s="6">
        <v>17</v>
      </c>
      <c r="U5" s="6">
        <v>21</v>
      </c>
      <c r="V5" s="6">
        <v>21</v>
      </c>
      <c r="W5" s="6">
        <v>24</v>
      </c>
      <c r="X5" s="6">
        <v>21</v>
      </c>
      <c r="AF5" s="6">
        <v>21</v>
      </c>
      <c r="AG5" s="6">
        <v>3</v>
      </c>
      <c r="AH5" s="6">
        <v>1</v>
      </c>
      <c r="AI5" s="6">
        <v>1</v>
      </c>
      <c r="AJ5" s="6">
        <v>2</v>
      </c>
      <c r="AK5" s="6">
        <v>2</v>
      </c>
      <c r="AL5" s="6">
        <v>2</v>
      </c>
      <c r="AM5" s="6">
        <v>2</v>
      </c>
      <c r="AU5" s="6">
        <v>2</v>
      </c>
      <c r="AV5" s="8">
        <v>0.2</v>
      </c>
      <c r="AW5" s="8">
        <f t="shared" si="2"/>
        <v>0.69897000433601886</v>
      </c>
      <c r="AX5" s="8">
        <v>0.2</v>
      </c>
      <c r="AY5" s="8">
        <f>LOG10(1/AX5)</f>
        <v>0.69897000433601886</v>
      </c>
      <c r="AZ5" s="8">
        <v>0.5</v>
      </c>
      <c r="BA5" s="8">
        <f t="shared" si="3"/>
        <v>0.3010299956639812</v>
      </c>
      <c r="BB5" s="8">
        <v>0.6</v>
      </c>
      <c r="BC5" s="8">
        <f t="shared" si="4"/>
        <v>0.22184874961635639</v>
      </c>
      <c r="BD5" s="8">
        <v>0.7</v>
      </c>
      <c r="BE5" s="8">
        <f>LOG10(1/BD5)</f>
        <v>0.15490195998574319</v>
      </c>
      <c r="BF5" s="8">
        <v>0.9</v>
      </c>
      <c r="BG5" s="8">
        <f t="shared" si="5"/>
        <v>4.5757490560675143E-2</v>
      </c>
      <c r="BK5" s="6">
        <v>0</v>
      </c>
      <c r="BP5" s="6" t="s">
        <v>68</v>
      </c>
      <c r="BQ5" s="7">
        <v>44758</v>
      </c>
    </row>
    <row r="6" spans="1:69" s="6" customFormat="1">
      <c r="A6" s="15">
        <v>7384394</v>
      </c>
      <c r="B6" s="5">
        <v>0</v>
      </c>
      <c r="C6" s="6">
        <v>0</v>
      </c>
      <c r="D6" s="6">
        <v>0</v>
      </c>
      <c r="E6" s="7">
        <v>24474</v>
      </c>
      <c r="F6" s="7">
        <v>43440</v>
      </c>
      <c r="G6" s="6">
        <f t="shared" si="0"/>
        <v>51</v>
      </c>
      <c r="H6" s="6">
        <v>0</v>
      </c>
      <c r="J6" s="6">
        <v>1</v>
      </c>
      <c r="K6" s="6">
        <v>0</v>
      </c>
      <c r="L6" s="6" t="s">
        <v>73</v>
      </c>
      <c r="M6" s="6">
        <v>1</v>
      </c>
      <c r="N6" s="6">
        <v>0</v>
      </c>
      <c r="O6" s="7">
        <v>45531</v>
      </c>
      <c r="P6" s="5">
        <f t="shared" si="1"/>
        <v>74.678571428571431</v>
      </c>
      <c r="Q6" s="6">
        <v>18</v>
      </c>
      <c r="R6" s="6">
        <v>7</v>
      </c>
      <c r="S6" s="6">
        <v>6</v>
      </c>
      <c r="T6" s="6">
        <v>18</v>
      </c>
      <c r="U6" s="6">
        <v>15</v>
      </c>
      <c r="V6" s="6">
        <v>16</v>
      </c>
      <c r="W6" s="6">
        <v>14</v>
      </c>
      <c r="X6" s="6">
        <v>14</v>
      </c>
      <c r="Y6" s="6">
        <v>14</v>
      </c>
      <c r="Z6" s="6">
        <v>13</v>
      </c>
      <c r="AA6" s="6">
        <v>14</v>
      </c>
      <c r="AB6" s="6">
        <v>11</v>
      </c>
      <c r="AC6" s="6">
        <v>14</v>
      </c>
      <c r="AD6" s="6">
        <v>10</v>
      </c>
      <c r="AE6" s="6">
        <v>16</v>
      </c>
      <c r="AF6" s="6">
        <v>12</v>
      </c>
      <c r="AG6" s="6">
        <v>5</v>
      </c>
      <c r="AH6" s="6">
        <v>0</v>
      </c>
      <c r="AI6" s="6">
        <v>3</v>
      </c>
      <c r="AJ6" s="6">
        <v>3</v>
      </c>
      <c r="AK6" s="6">
        <v>2</v>
      </c>
      <c r="AL6" s="6">
        <v>2</v>
      </c>
      <c r="AM6" s="6">
        <v>2</v>
      </c>
      <c r="AN6" s="6">
        <v>2</v>
      </c>
      <c r="AO6" s="6">
        <v>2</v>
      </c>
      <c r="AP6" s="6">
        <v>2</v>
      </c>
      <c r="AQ6" s="6">
        <v>2</v>
      </c>
      <c r="AR6" s="6">
        <v>2</v>
      </c>
      <c r="AS6" s="6">
        <v>2</v>
      </c>
      <c r="AT6" s="6">
        <v>2</v>
      </c>
      <c r="AU6" s="6">
        <v>2</v>
      </c>
      <c r="AV6" s="8">
        <v>0.6</v>
      </c>
      <c r="AW6" s="8">
        <f t="shared" si="2"/>
        <v>0.22184874961635639</v>
      </c>
      <c r="AX6" s="8"/>
      <c r="AY6" s="8"/>
      <c r="AZ6" s="8">
        <v>0.04</v>
      </c>
      <c r="BA6" s="8">
        <f t="shared" si="3"/>
        <v>1.3979400086720377</v>
      </c>
      <c r="BB6" s="8">
        <v>0.4</v>
      </c>
      <c r="BC6" s="8">
        <f t="shared" si="4"/>
        <v>0.3979400086720376</v>
      </c>
      <c r="BD6" s="8">
        <v>0.4</v>
      </c>
      <c r="BE6" s="8">
        <f>LOG10(1/BD6)</f>
        <v>0.3979400086720376</v>
      </c>
      <c r="BF6" s="8">
        <v>0.5</v>
      </c>
      <c r="BG6" s="8">
        <f t="shared" si="5"/>
        <v>0.3010299956639812</v>
      </c>
      <c r="BH6" s="6">
        <v>-7.17</v>
      </c>
      <c r="BI6" s="6">
        <v>-6.46</v>
      </c>
      <c r="BJ6" s="7">
        <v>45405</v>
      </c>
      <c r="BK6" s="6">
        <v>1</v>
      </c>
      <c r="BL6" s="6" t="s">
        <v>74</v>
      </c>
      <c r="BP6" s="6" t="s">
        <v>72</v>
      </c>
      <c r="BQ6" s="7">
        <v>45531</v>
      </c>
    </row>
    <row r="7" spans="1:69" s="6" customFormat="1">
      <c r="A7" s="14">
        <v>6966560</v>
      </c>
      <c r="B7" s="5">
        <v>0</v>
      </c>
      <c r="C7" s="6">
        <v>0</v>
      </c>
      <c r="D7" s="6">
        <v>1</v>
      </c>
      <c r="E7" s="7">
        <v>39479</v>
      </c>
      <c r="F7" s="7">
        <v>44812</v>
      </c>
      <c r="G7" s="6">
        <f t="shared" si="0"/>
        <v>14</v>
      </c>
      <c r="H7" s="6">
        <v>4</v>
      </c>
      <c r="J7" s="6">
        <v>1</v>
      </c>
      <c r="K7" s="6">
        <v>0</v>
      </c>
      <c r="L7" s="6" t="s">
        <v>73</v>
      </c>
      <c r="M7" s="6">
        <v>0</v>
      </c>
      <c r="N7" s="6">
        <v>0</v>
      </c>
      <c r="O7" s="7">
        <v>45532</v>
      </c>
      <c r="P7" s="5">
        <f t="shared" si="1"/>
        <v>25.714285714285715</v>
      </c>
      <c r="Q7" s="6">
        <v>20</v>
      </c>
      <c r="R7" s="6">
        <v>3</v>
      </c>
      <c r="S7" s="6">
        <v>16</v>
      </c>
      <c r="T7" s="6">
        <v>14</v>
      </c>
      <c r="AF7" s="6">
        <v>14</v>
      </c>
      <c r="AG7" s="6">
        <v>3</v>
      </c>
      <c r="AH7" s="6">
        <v>0</v>
      </c>
      <c r="AI7" s="6">
        <v>0</v>
      </c>
      <c r="AU7" s="6">
        <v>0</v>
      </c>
      <c r="AV7" s="8">
        <v>1</v>
      </c>
      <c r="AW7" s="8">
        <f t="shared" si="2"/>
        <v>0</v>
      </c>
      <c r="AX7" s="8">
        <v>0.4</v>
      </c>
      <c r="AY7" s="8">
        <f>LOG10(1/AX7)</f>
        <v>0.3979400086720376</v>
      </c>
      <c r="AZ7" s="8">
        <v>1.2</v>
      </c>
      <c r="BA7" s="8">
        <f t="shared" si="3"/>
        <v>-7.9181246047624804E-2</v>
      </c>
      <c r="BB7" s="8">
        <v>1.2</v>
      </c>
      <c r="BC7" s="8">
        <f t="shared" si="4"/>
        <v>-7.9181246047624804E-2</v>
      </c>
      <c r="BD7" s="8"/>
      <c r="BE7" s="8"/>
      <c r="BF7" s="8">
        <v>1.2</v>
      </c>
      <c r="BG7" s="8">
        <f t="shared" si="5"/>
        <v>-7.9181246047624804E-2</v>
      </c>
      <c r="BK7" s="6">
        <v>0</v>
      </c>
      <c r="BP7" s="6" t="s">
        <v>68</v>
      </c>
      <c r="BQ7" s="7">
        <v>44835</v>
      </c>
    </row>
    <row r="8" spans="1:69" s="6" customFormat="1">
      <c r="A8" s="14">
        <v>6099408</v>
      </c>
      <c r="B8" s="5">
        <v>0</v>
      </c>
      <c r="C8" s="6">
        <v>0</v>
      </c>
      <c r="D8" s="6">
        <v>0</v>
      </c>
      <c r="E8" s="7">
        <v>27264</v>
      </c>
      <c r="F8" s="7">
        <v>44783</v>
      </c>
      <c r="G8" s="6">
        <f t="shared" si="0"/>
        <v>47</v>
      </c>
      <c r="H8" s="6">
        <v>0</v>
      </c>
      <c r="J8" s="6">
        <v>1</v>
      </c>
      <c r="K8" s="6">
        <v>0</v>
      </c>
      <c r="L8" s="6" t="s">
        <v>73</v>
      </c>
      <c r="M8" s="6">
        <v>1</v>
      </c>
      <c r="N8" s="6">
        <v>0</v>
      </c>
      <c r="O8" s="7">
        <v>45419</v>
      </c>
      <c r="P8" s="5">
        <f t="shared" si="1"/>
        <v>22.714285714285715</v>
      </c>
      <c r="Q8" s="6">
        <v>21</v>
      </c>
      <c r="R8" s="6">
        <v>2</v>
      </c>
      <c r="S8" s="6">
        <v>18</v>
      </c>
      <c r="T8" s="6">
        <v>16</v>
      </c>
      <c r="U8" s="6">
        <v>16</v>
      </c>
      <c r="V8" s="6">
        <v>21</v>
      </c>
      <c r="W8" s="6">
        <v>16</v>
      </c>
      <c r="X8" s="6">
        <v>15</v>
      </c>
      <c r="Y8" s="6">
        <v>18</v>
      </c>
      <c r="AF8" s="6">
        <v>16</v>
      </c>
      <c r="AG8" s="6">
        <v>0</v>
      </c>
      <c r="AH8" s="6">
        <v>0</v>
      </c>
      <c r="AI8" s="6">
        <v>0</v>
      </c>
      <c r="AJ8" s="6">
        <v>0</v>
      </c>
      <c r="AK8" s="6">
        <v>0</v>
      </c>
      <c r="AL8" s="6">
        <v>0</v>
      </c>
      <c r="AM8" s="6">
        <v>0</v>
      </c>
      <c r="AN8" s="6">
        <v>0</v>
      </c>
      <c r="AU8" s="6">
        <v>0</v>
      </c>
      <c r="AV8" s="8">
        <v>1.2</v>
      </c>
      <c r="AW8" s="8">
        <f t="shared" si="2"/>
        <v>-7.9181246047624804E-2</v>
      </c>
      <c r="AX8" s="8"/>
      <c r="AY8" s="8"/>
      <c r="AZ8" s="8">
        <v>1</v>
      </c>
      <c r="BA8" s="8">
        <f t="shared" si="3"/>
        <v>0</v>
      </c>
      <c r="BB8" s="8">
        <v>1.5</v>
      </c>
      <c r="BC8" s="8">
        <f t="shared" si="4"/>
        <v>-0.17609125905568127</v>
      </c>
      <c r="BD8" s="8">
        <v>1.5</v>
      </c>
      <c r="BE8" s="8">
        <f>LOG10(1/BD8)</f>
        <v>-0.17609125905568127</v>
      </c>
      <c r="BF8" s="8">
        <v>1.5</v>
      </c>
      <c r="BG8" s="8">
        <f t="shared" si="5"/>
        <v>-0.17609125905568127</v>
      </c>
      <c r="BK8" s="6">
        <v>1</v>
      </c>
      <c r="BL8" s="6" t="s">
        <v>71</v>
      </c>
      <c r="BP8" s="6" t="s">
        <v>72</v>
      </c>
      <c r="BQ8" s="7">
        <v>45419</v>
      </c>
    </row>
    <row r="9" spans="1:69" s="6" customFormat="1">
      <c r="A9" s="16">
        <v>8708495</v>
      </c>
      <c r="B9" s="5">
        <v>0</v>
      </c>
      <c r="C9" s="6">
        <v>0</v>
      </c>
      <c r="D9"/>
      <c r="E9" s="9" t="s">
        <v>75</v>
      </c>
      <c r="F9" s="10">
        <v>45267</v>
      </c>
      <c r="G9" s="6">
        <f t="shared" si="0"/>
        <v>63</v>
      </c>
      <c r="H9" s="6">
        <v>0</v>
      </c>
      <c r="I9"/>
      <c r="J9" s="6">
        <v>1</v>
      </c>
      <c r="K9" s="6">
        <v>1</v>
      </c>
      <c r="L9" s="6" t="s">
        <v>67</v>
      </c>
      <c r="M9" s="6">
        <v>0</v>
      </c>
      <c r="N9" s="6">
        <v>0</v>
      </c>
      <c r="O9" s="11">
        <v>45539</v>
      </c>
      <c r="P9" s="5">
        <f t="shared" si="1"/>
        <v>9.7142857142857135</v>
      </c>
      <c r="Q9" s="6">
        <v>21</v>
      </c>
      <c r="R9" s="6">
        <v>5</v>
      </c>
      <c r="S9" s="6">
        <v>16</v>
      </c>
      <c r="T9" s="6">
        <v>16</v>
      </c>
      <c r="U9"/>
      <c r="V9"/>
      <c r="W9"/>
      <c r="X9"/>
      <c r="Y9"/>
      <c r="Z9"/>
      <c r="AA9"/>
      <c r="AB9"/>
      <c r="AC9"/>
      <c r="AD9"/>
      <c r="AE9"/>
      <c r="AF9" s="6">
        <v>16</v>
      </c>
      <c r="AG9" s="6">
        <v>0</v>
      </c>
      <c r="AH9" s="6">
        <v>0</v>
      </c>
      <c r="AI9" s="6">
        <v>0</v>
      </c>
      <c r="AJ9"/>
      <c r="AK9"/>
      <c r="AL9"/>
      <c r="AM9"/>
      <c r="AN9"/>
      <c r="AO9"/>
      <c r="AP9"/>
      <c r="AQ9"/>
      <c r="AR9"/>
      <c r="AS9"/>
      <c r="AT9"/>
      <c r="AU9" s="6">
        <v>0</v>
      </c>
      <c r="AV9" s="8">
        <v>1.2</v>
      </c>
      <c r="AW9" s="8">
        <f t="shared" si="2"/>
        <v>-7.9181246047624804E-2</v>
      </c>
      <c r="AX9"/>
      <c r="AY9" s="8"/>
      <c r="AZ9" s="8">
        <v>1.2</v>
      </c>
      <c r="BA9" s="8">
        <f t="shared" si="3"/>
        <v>-7.9181246047624804E-2</v>
      </c>
      <c r="BB9" s="8">
        <v>1.2</v>
      </c>
      <c r="BC9" s="8">
        <f t="shared" si="4"/>
        <v>-7.9181246047624804E-2</v>
      </c>
      <c r="BD9"/>
      <c r="BE9"/>
      <c r="BF9" s="8">
        <v>1.2</v>
      </c>
      <c r="BG9" s="8">
        <f t="shared" si="5"/>
        <v>-7.9181246047624804E-2</v>
      </c>
      <c r="BH9"/>
      <c r="BI9"/>
      <c r="BJ9"/>
      <c r="BK9" s="6">
        <v>0</v>
      </c>
      <c r="BL9"/>
      <c r="BM9"/>
      <c r="BN9"/>
      <c r="BO9"/>
      <c r="BP9" s="6" t="s">
        <v>68</v>
      </c>
      <c r="BQ9" s="11">
        <v>45296</v>
      </c>
    </row>
    <row r="10" spans="1:69" s="6" customFormat="1">
      <c r="A10" s="14">
        <v>8550085</v>
      </c>
      <c r="B10" s="5">
        <v>0</v>
      </c>
      <c r="C10" s="6">
        <v>0</v>
      </c>
      <c r="D10" s="6">
        <v>0</v>
      </c>
      <c r="E10" s="7">
        <v>13048</v>
      </c>
      <c r="F10" s="7">
        <v>44966</v>
      </c>
      <c r="G10" s="6">
        <f t="shared" si="0"/>
        <v>87</v>
      </c>
      <c r="H10" s="6">
        <v>2</v>
      </c>
      <c r="J10" s="6">
        <v>1</v>
      </c>
      <c r="K10" s="6">
        <v>1</v>
      </c>
      <c r="L10" s="6" t="s">
        <v>70</v>
      </c>
      <c r="M10" s="6">
        <v>0</v>
      </c>
      <c r="N10" s="6">
        <v>0</v>
      </c>
      <c r="O10" s="7">
        <v>45521</v>
      </c>
      <c r="P10" s="5">
        <f t="shared" si="1"/>
        <v>19.821428571428573</v>
      </c>
      <c r="Q10" s="6">
        <v>22</v>
      </c>
      <c r="R10" s="6">
        <v>11</v>
      </c>
      <c r="S10" s="6">
        <v>18</v>
      </c>
      <c r="T10" s="6">
        <v>22</v>
      </c>
      <c r="U10" s="6">
        <v>12</v>
      </c>
      <c r="V10" s="6">
        <v>12</v>
      </c>
      <c r="W10" s="6">
        <v>14</v>
      </c>
      <c r="X10" s="6">
        <v>13</v>
      </c>
      <c r="AF10" s="6">
        <v>12</v>
      </c>
      <c r="AG10" s="6">
        <v>2</v>
      </c>
      <c r="AH10" s="6">
        <v>0</v>
      </c>
      <c r="AI10" s="6">
        <v>1</v>
      </c>
      <c r="AJ10" s="6">
        <v>2</v>
      </c>
      <c r="AK10" s="6">
        <v>2</v>
      </c>
      <c r="AL10" s="6">
        <v>2</v>
      </c>
      <c r="AM10" s="6">
        <v>2</v>
      </c>
      <c r="AU10" s="6">
        <v>2</v>
      </c>
      <c r="AV10" s="8">
        <v>0.5</v>
      </c>
      <c r="AW10" s="8">
        <f t="shared" si="2"/>
        <v>0.3010299956639812</v>
      </c>
      <c r="AX10" s="8"/>
      <c r="AY10" s="8"/>
      <c r="AZ10" s="8">
        <v>0.5</v>
      </c>
      <c r="BA10" s="8">
        <f t="shared" si="3"/>
        <v>0.3010299956639812</v>
      </c>
      <c r="BB10" s="8">
        <v>0.5</v>
      </c>
      <c r="BC10" s="8">
        <f t="shared" si="4"/>
        <v>0.3010299956639812</v>
      </c>
      <c r="BD10" s="8">
        <v>0.5</v>
      </c>
      <c r="BE10" s="8">
        <f>LOG10(1/BD10)</f>
        <v>0.3010299956639812</v>
      </c>
      <c r="BF10" s="8">
        <v>0.9</v>
      </c>
      <c r="BG10" s="8">
        <f t="shared" si="5"/>
        <v>4.5757490560675143E-2</v>
      </c>
      <c r="BH10" s="6">
        <v>-10.96</v>
      </c>
      <c r="BI10" s="6">
        <v>-13.58</v>
      </c>
      <c r="BJ10" s="7">
        <v>45460</v>
      </c>
      <c r="BK10" s="6">
        <v>1</v>
      </c>
      <c r="BL10" s="6" t="s">
        <v>76</v>
      </c>
      <c r="BP10" s="6" t="s">
        <v>72</v>
      </c>
      <c r="BQ10" s="7">
        <v>45521</v>
      </c>
    </row>
    <row r="11" spans="1:69" s="6" customFormat="1">
      <c r="A11" s="15">
        <v>7637357</v>
      </c>
      <c r="B11" s="5">
        <v>0</v>
      </c>
      <c r="C11" s="6">
        <v>0</v>
      </c>
      <c r="D11" s="6">
        <v>0</v>
      </c>
      <c r="E11" s="7">
        <v>25447</v>
      </c>
      <c r="F11" s="7">
        <v>43132</v>
      </c>
      <c r="G11" s="6">
        <f t="shared" si="0"/>
        <v>48</v>
      </c>
      <c r="H11" s="6">
        <v>0</v>
      </c>
      <c r="J11" s="6">
        <v>1</v>
      </c>
      <c r="K11" s="6">
        <v>1</v>
      </c>
      <c r="L11" s="6" t="s">
        <v>67</v>
      </c>
      <c r="M11" s="6">
        <v>0</v>
      </c>
      <c r="N11" s="6">
        <v>0</v>
      </c>
      <c r="O11" s="7">
        <v>45532</v>
      </c>
      <c r="P11" s="5">
        <f t="shared" si="1"/>
        <v>85.714285714285708</v>
      </c>
      <c r="Q11" s="6">
        <v>22</v>
      </c>
      <c r="R11" s="6">
        <v>23</v>
      </c>
      <c r="S11" s="6">
        <v>30</v>
      </c>
      <c r="T11" s="6">
        <v>17</v>
      </c>
      <c r="AF11" s="6">
        <v>17</v>
      </c>
      <c r="AG11" s="6">
        <v>1</v>
      </c>
      <c r="AH11" s="6">
        <v>1</v>
      </c>
      <c r="AI11" s="6">
        <v>3</v>
      </c>
      <c r="AU11" s="6">
        <v>3</v>
      </c>
      <c r="AV11" s="8">
        <v>0.9</v>
      </c>
      <c r="AW11" s="8">
        <f t="shared" si="2"/>
        <v>4.5757490560675143E-2</v>
      </c>
      <c r="AX11" s="8"/>
      <c r="AY11" s="8"/>
      <c r="AZ11" s="8">
        <v>0.9</v>
      </c>
      <c r="BA11" s="8">
        <f t="shared" si="3"/>
        <v>4.5757490560675143E-2</v>
      </c>
      <c r="BB11" s="8">
        <v>0.8</v>
      </c>
      <c r="BC11" s="8">
        <f t="shared" si="4"/>
        <v>9.691001300805642E-2</v>
      </c>
      <c r="BD11" s="8"/>
      <c r="BE11" s="8"/>
      <c r="BF11" s="8">
        <v>0.8</v>
      </c>
      <c r="BG11" s="8">
        <f t="shared" si="5"/>
        <v>9.691001300805642E-2</v>
      </c>
      <c r="BK11" s="6">
        <v>0</v>
      </c>
      <c r="BP11" s="6" t="s">
        <v>68</v>
      </c>
      <c r="BQ11" s="7">
        <v>43172</v>
      </c>
    </row>
    <row r="12" spans="1:69" s="6" customFormat="1">
      <c r="A12" s="14">
        <v>5423015</v>
      </c>
      <c r="B12" s="5">
        <v>0</v>
      </c>
      <c r="C12" s="6">
        <v>0</v>
      </c>
      <c r="D12" s="6">
        <v>0</v>
      </c>
      <c r="E12" s="7">
        <v>27332</v>
      </c>
      <c r="F12" s="7">
        <v>44918</v>
      </c>
      <c r="G12" s="6">
        <f t="shared" si="0"/>
        <v>48</v>
      </c>
      <c r="H12" s="6">
        <v>0</v>
      </c>
      <c r="J12" s="6">
        <v>1</v>
      </c>
      <c r="K12" s="6">
        <v>1</v>
      </c>
      <c r="L12" s="6" t="s">
        <v>77</v>
      </c>
      <c r="M12" s="6">
        <v>1</v>
      </c>
      <c r="N12" s="6">
        <v>0</v>
      </c>
      <c r="O12" s="7">
        <v>45532</v>
      </c>
      <c r="P12" s="5">
        <f t="shared" si="1"/>
        <v>21.928571428571427</v>
      </c>
      <c r="Q12" s="6">
        <v>23</v>
      </c>
      <c r="R12" s="6">
        <v>3</v>
      </c>
      <c r="S12" s="6">
        <v>10</v>
      </c>
      <c r="T12" s="6">
        <v>12</v>
      </c>
      <c r="U12" s="6">
        <v>13</v>
      </c>
      <c r="V12" s="6">
        <v>13</v>
      </c>
      <c r="W12" s="6">
        <v>13</v>
      </c>
      <c r="X12" s="6">
        <v>12</v>
      </c>
      <c r="AF12" s="6">
        <v>13</v>
      </c>
      <c r="AG12" s="6">
        <v>0</v>
      </c>
      <c r="AH12" s="6">
        <v>0</v>
      </c>
      <c r="AI12" s="6">
        <v>0</v>
      </c>
      <c r="AJ12" s="6">
        <v>0</v>
      </c>
      <c r="AK12" s="6">
        <v>0</v>
      </c>
      <c r="AL12" s="6">
        <v>0</v>
      </c>
      <c r="AM12" s="6">
        <v>0</v>
      </c>
      <c r="AU12" s="6">
        <v>0</v>
      </c>
      <c r="AV12" s="8">
        <v>1.5</v>
      </c>
      <c r="AW12" s="8">
        <f t="shared" si="2"/>
        <v>-0.17609125905568127</v>
      </c>
      <c r="AX12" s="8">
        <v>0.6</v>
      </c>
      <c r="AY12" s="8">
        <f>LOG10(1/AX12)</f>
        <v>0.22184874961635639</v>
      </c>
      <c r="AZ12" s="8">
        <v>1.2</v>
      </c>
      <c r="BA12" s="8">
        <f t="shared" si="3"/>
        <v>-7.9181246047624804E-2</v>
      </c>
      <c r="BB12" s="8">
        <v>1.2</v>
      </c>
      <c r="BC12" s="8">
        <f t="shared" si="4"/>
        <v>-7.9181246047624804E-2</v>
      </c>
      <c r="BD12" s="8">
        <v>1.2</v>
      </c>
      <c r="BE12" s="8">
        <f>LOG10(1/BD12)</f>
        <v>-7.9181246047624804E-2</v>
      </c>
      <c r="BF12" s="8">
        <v>1.2</v>
      </c>
      <c r="BG12" s="8">
        <f t="shared" si="5"/>
        <v>-7.9181246047624804E-2</v>
      </c>
      <c r="BK12" s="6">
        <v>0</v>
      </c>
      <c r="BP12" s="6" t="s">
        <v>68</v>
      </c>
      <c r="BQ12" s="7">
        <v>45387</v>
      </c>
    </row>
    <row r="13" spans="1:69" s="6" customFormat="1">
      <c r="A13" s="14">
        <v>7910045</v>
      </c>
      <c r="B13" s="5">
        <v>0</v>
      </c>
      <c r="C13" s="6">
        <v>1</v>
      </c>
      <c r="D13" s="6">
        <v>0</v>
      </c>
      <c r="E13" s="7">
        <v>14845</v>
      </c>
      <c r="F13" s="7">
        <v>44063</v>
      </c>
      <c r="G13" s="6">
        <f t="shared" si="0"/>
        <v>79</v>
      </c>
      <c r="H13" s="6">
        <v>2</v>
      </c>
      <c r="J13" s="6">
        <v>1</v>
      </c>
      <c r="K13" s="6">
        <v>1</v>
      </c>
      <c r="L13" s="6" t="s">
        <v>70</v>
      </c>
      <c r="M13" s="6">
        <v>0</v>
      </c>
      <c r="N13" s="6">
        <v>0</v>
      </c>
      <c r="O13" s="7">
        <v>44790</v>
      </c>
      <c r="P13" s="5">
        <f t="shared" si="1"/>
        <v>25.964285714285715</v>
      </c>
      <c r="Q13" s="6">
        <v>24</v>
      </c>
      <c r="R13" s="6">
        <v>13</v>
      </c>
      <c r="S13" s="6">
        <v>20</v>
      </c>
      <c r="T13" s="6">
        <v>18</v>
      </c>
      <c r="U13" s="6">
        <v>15</v>
      </c>
      <c r="V13" s="6">
        <v>16</v>
      </c>
      <c r="W13" s="6">
        <v>20</v>
      </c>
      <c r="Y13" s="6">
        <v>14</v>
      </c>
      <c r="AF13" s="6">
        <v>14</v>
      </c>
      <c r="AG13" s="6">
        <v>4</v>
      </c>
      <c r="AH13" s="6">
        <v>2</v>
      </c>
      <c r="AI13" s="6">
        <v>2</v>
      </c>
      <c r="AJ13" s="6">
        <v>2</v>
      </c>
      <c r="AK13" s="6">
        <v>2</v>
      </c>
      <c r="AL13" s="6">
        <v>2</v>
      </c>
      <c r="AM13" s="6">
        <v>2</v>
      </c>
      <c r="AU13" s="6">
        <v>2</v>
      </c>
      <c r="AV13" s="8">
        <v>1</v>
      </c>
      <c r="AW13" s="8">
        <f t="shared" si="2"/>
        <v>0</v>
      </c>
      <c r="AX13" s="8">
        <v>0.15</v>
      </c>
      <c r="AY13" s="8">
        <f>LOG10(1/AX13)</f>
        <v>0.82390874094431876</v>
      </c>
      <c r="AZ13" s="8">
        <v>0.8</v>
      </c>
      <c r="BA13" s="8">
        <f t="shared" si="3"/>
        <v>9.691001300805642E-2</v>
      </c>
      <c r="BB13" s="8">
        <v>0.8</v>
      </c>
      <c r="BC13" s="8">
        <f t="shared" si="4"/>
        <v>9.691001300805642E-2</v>
      </c>
      <c r="BD13" s="8">
        <v>1</v>
      </c>
      <c r="BE13" s="8">
        <f>LOG10(1/BD13)</f>
        <v>0</v>
      </c>
      <c r="BF13" s="8">
        <v>1</v>
      </c>
      <c r="BG13" s="8">
        <f t="shared" si="5"/>
        <v>0</v>
      </c>
      <c r="BH13" s="6">
        <v>-4.6900000000000004</v>
      </c>
      <c r="BK13" s="6">
        <v>0</v>
      </c>
      <c r="BP13" s="6" t="s">
        <v>78</v>
      </c>
      <c r="BQ13" s="7">
        <v>44790</v>
      </c>
    </row>
    <row r="14" spans="1:69" s="6" customFormat="1">
      <c r="A14" s="14">
        <v>789070</v>
      </c>
      <c r="B14" s="5">
        <v>0</v>
      </c>
      <c r="C14" s="6">
        <v>0</v>
      </c>
      <c r="D14" s="6">
        <v>1</v>
      </c>
      <c r="E14" s="7">
        <v>20246</v>
      </c>
      <c r="F14" s="7">
        <v>44188</v>
      </c>
      <c r="G14" s="6">
        <f t="shared" si="0"/>
        <v>65</v>
      </c>
      <c r="H14" s="6">
        <v>0</v>
      </c>
      <c r="J14" s="6">
        <v>1</v>
      </c>
      <c r="K14" s="6">
        <v>1</v>
      </c>
      <c r="L14" s="6" t="s">
        <v>70</v>
      </c>
      <c r="M14" s="6">
        <v>1</v>
      </c>
      <c r="N14" s="6">
        <v>0</v>
      </c>
      <c r="O14" s="7">
        <v>45532</v>
      </c>
      <c r="P14" s="5">
        <f t="shared" si="1"/>
        <v>48</v>
      </c>
      <c r="Q14" s="6">
        <v>24</v>
      </c>
      <c r="R14" s="6">
        <v>4</v>
      </c>
      <c r="S14" s="6">
        <v>6</v>
      </c>
      <c r="T14" s="6">
        <v>16</v>
      </c>
      <c r="U14" s="6">
        <v>16</v>
      </c>
      <c r="V14" s="6">
        <v>15</v>
      </c>
      <c r="W14" s="6">
        <v>16</v>
      </c>
      <c r="AF14" s="6">
        <v>16</v>
      </c>
      <c r="AG14" s="6">
        <v>0</v>
      </c>
      <c r="AH14" s="6">
        <v>0</v>
      </c>
      <c r="AI14" s="6">
        <v>0</v>
      </c>
      <c r="AJ14" s="6">
        <v>0</v>
      </c>
      <c r="AU14" s="6">
        <v>0</v>
      </c>
      <c r="AV14" s="8"/>
      <c r="AW14" s="8"/>
      <c r="AX14" s="8">
        <v>0.5</v>
      </c>
      <c r="AY14" s="8">
        <f>LOG10(1/AX14)</f>
        <v>0.3010299956639812</v>
      </c>
      <c r="AZ14" s="8"/>
      <c r="BA14" s="8"/>
      <c r="BB14" s="8">
        <v>0.3</v>
      </c>
      <c r="BC14" s="8">
        <f t="shared" si="4"/>
        <v>0.52287874528033762</v>
      </c>
      <c r="BD14" s="8">
        <v>0.7</v>
      </c>
      <c r="BE14" s="8">
        <f>LOG10(1/BD14)</f>
        <v>0.15490195998574319</v>
      </c>
      <c r="BF14" s="8">
        <v>0.7</v>
      </c>
      <c r="BG14" s="8">
        <f t="shared" si="5"/>
        <v>0.15490195998574319</v>
      </c>
      <c r="BH14" s="6">
        <v>-5.52</v>
      </c>
      <c r="BK14" s="6">
        <v>1</v>
      </c>
      <c r="BL14" s="6" t="s">
        <v>76</v>
      </c>
      <c r="BP14" s="6" t="s">
        <v>68</v>
      </c>
      <c r="BQ14" s="7">
        <v>44474</v>
      </c>
    </row>
    <row r="15" spans="1:69" s="6" customFormat="1">
      <c r="A15" s="14">
        <v>8035067</v>
      </c>
      <c r="B15" s="5">
        <v>1</v>
      </c>
      <c r="C15" s="6">
        <v>0</v>
      </c>
      <c r="D15" s="6">
        <v>0</v>
      </c>
      <c r="E15" s="7">
        <v>15588</v>
      </c>
      <c r="F15" s="7">
        <v>44215</v>
      </c>
      <c r="G15" s="6">
        <f t="shared" si="0"/>
        <v>78</v>
      </c>
      <c r="H15" s="6">
        <v>2</v>
      </c>
      <c r="J15" s="6">
        <v>1</v>
      </c>
      <c r="K15" s="6">
        <v>1</v>
      </c>
      <c r="L15" s="6" t="s">
        <v>70</v>
      </c>
      <c r="M15" s="6">
        <v>0</v>
      </c>
      <c r="N15" s="6">
        <v>0</v>
      </c>
      <c r="O15" s="7">
        <v>44293</v>
      </c>
      <c r="P15" s="5">
        <f t="shared" si="1"/>
        <v>2.7857142857142856</v>
      </c>
      <c r="Q15" s="6">
        <v>26</v>
      </c>
      <c r="R15" s="6">
        <v>9</v>
      </c>
      <c r="S15" s="6">
        <v>10</v>
      </c>
      <c r="T15" s="6">
        <v>27</v>
      </c>
      <c r="U15" s="6">
        <v>20</v>
      </c>
      <c r="AF15" s="6">
        <v>20</v>
      </c>
      <c r="AG15" s="6">
        <v>3</v>
      </c>
      <c r="AH15" s="6">
        <v>0</v>
      </c>
      <c r="AI15" s="6">
        <v>0</v>
      </c>
      <c r="AJ15" s="6">
        <v>3</v>
      </c>
      <c r="AU15" s="6">
        <v>3</v>
      </c>
      <c r="AV15" s="8">
        <v>0.3</v>
      </c>
      <c r="AW15" s="8">
        <f t="shared" ref="AW15:AW25" si="6">LOG10(1/AV15)</f>
        <v>0.52287874528033762</v>
      </c>
      <c r="AX15" s="8"/>
      <c r="AY15" s="8"/>
      <c r="AZ15" s="8">
        <v>0.3</v>
      </c>
      <c r="BA15" s="8">
        <f>LOG10(1/AZ15)</f>
        <v>0.52287874528033762</v>
      </c>
      <c r="BB15" s="8">
        <v>0.4</v>
      </c>
      <c r="BC15" s="8">
        <f t="shared" si="4"/>
        <v>0.3979400086720376</v>
      </c>
      <c r="BD15" s="8">
        <v>0.5</v>
      </c>
      <c r="BE15" s="8">
        <f>LOG10(1/BD15)</f>
        <v>0.3010299956639812</v>
      </c>
      <c r="BF15" s="8">
        <v>0.5</v>
      </c>
      <c r="BG15" s="8">
        <f t="shared" si="5"/>
        <v>0.3010299956639812</v>
      </c>
      <c r="BH15" s="6">
        <v>-2.98</v>
      </c>
      <c r="BK15" s="6">
        <v>0</v>
      </c>
      <c r="BP15" s="6" t="s">
        <v>79</v>
      </c>
      <c r="BQ15" s="7">
        <v>44293</v>
      </c>
    </row>
    <row r="16" spans="1:69" s="6" customFormat="1">
      <c r="A16" s="14">
        <v>7876548</v>
      </c>
      <c r="B16" s="5">
        <v>1</v>
      </c>
      <c r="C16" s="6">
        <v>0</v>
      </c>
      <c r="D16" s="6">
        <v>0</v>
      </c>
      <c r="E16" s="7">
        <v>24690</v>
      </c>
      <c r="F16" s="7">
        <v>43609</v>
      </c>
      <c r="G16" s="6">
        <f t="shared" si="0"/>
        <v>51</v>
      </c>
      <c r="H16" s="6">
        <v>3</v>
      </c>
      <c r="J16" s="6">
        <v>3</v>
      </c>
      <c r="K16" s="6">
        <v>0</v>
      </c>
      <c r="L16" s="6" t="s">
        <v>80</v>
      </c>
      <c r="M16" s="6">
        <v>0</v>
      </c>
      <c r="N16" s="6">
        <v>0</v>
      </c>
      <c r="O16" s="7">
        <v>45518</v>
      </c>
      <c r="P16" s="5">
        <f t="shared" si="1"/>
        <v>68.178571428571431</v>
      </c>
      <c r="Q16" s="6">
        <v>26</v>
      </c>
      <c r="R16" s="6">
        <v>9</v>
      </c>
      <c r="S16" s="6">
        <v>16</v>
      </c>
      <c r="T16" s="6">
        <v>13</v>
      </c>
      <c r="U16" s="6">
        <v>13</v>
      </c>
      <c r="X16" s="6">
        <v>18</v>
      </c>
      <c r="Y16" s="6">
        <v>18</v>
      </c>
      <c r="Z16" s="6">
        <v>18</v>
      </c>
      <c r="AA16" s="6">
        <v>18</v>
      </c>
      <c r="AB16" s="6">
        <v>18</v>
      </c>
      <c r="AC16" s="6">
        <v>18</v>
      </c>
      <c r="AD16" s="6">
        <v>18</v>
      </c>
      <c r="AE16" s="6">
        <v>18</v>
      </c>
      <c r="AF16" s="6">
        <v>13</v>
      </c>
      <c r="AG16" s="6">
        <v>5</v>
      </c>
      <c r="AH16" s="6">
        <v>0</v>
      </c>
      <c r="AI16" s="6">
        <v>3</v>
      </c>
      <c r="AJ16" s="6">
        <v>3</v>
      </c>
      <c r="AM16" s="6">
        <v>0</v>
      </c>
      <c r="AN16" s="6">
        <v>0</v>
      </c>
      <c r="AO16" s="6">
        <v>0</v>
      </c>
      <c r="AP16" s="6">
        <v>0</v>
      </c>
      <c r="AQ16" s="6">
        <v>0</v>
      </c>
      <c r="AR16" s="6">
        <v>0</v>
      </c>
      <c r="AS16" s="6">
        <v>0</v>
      </c>
      <c r="AT16" s="6">
        <v>0</v>
      </c>
      <c r="AU16" s="6">
        <v>0</v>
      </c>
      <c r="AV16" s="8">
        <v>1.5</v>
      </c>
      <c r="AW16" s="8">
        <f t="shared" si="6"/>
        <v>-0.17609125905568127</v>
      </c>
      <c r="AX16" s="8"/>
      <c r="AY16" s="8"/>
      <c r="AZ16" s="8">
        <v>1.2</v>
      </c>
      <c r="BA16" s="8">
        <f>LOG10(1/AZ16)</f>
        <v>-7.9181246047624804E-2</v>
      </c>
      <c r="BB16" s="8">
        <v>1.5</v>
      </c>
      <c r="BC16" s="8">
        <f t="shared" si="4"/>
        <v>-0.17609125905568127</v>
      </c>
      <c r="BD16" s="8">
        <v>1.5</v>
      </c>
      <c r="BE16" s="8">
        <f>LOG10(1/BD16)</f>
        <v>-0.17609125905568127</v>
      </c>
      <c r="BF16" s="8">
        <v>1.2</v>
      </c>
      <c r="BG16" s="8">
        <f t="shared" si="5"/>
        <v>-7.9181246047624804E-2</v>
      </c>
      <c r="BK16" s="6">
        <v>0</v>
      </c>
      <c r="BP16" s="6" t="s">
        <v>72</v>
      </c>
      <c r="BQ16" s="7">
        <v>45518</v>
      </c>
    </row>
    <row r="17" spans="1:69" s="6" customFormat="1">
      <c r="A17" s="17">
        <v>8704449</v>
      </c>
      <c r="B17" s="5">
        <v>1</v>
      </c>
      <c r="C17" s="6">
        <v>1</v>
      </c>
      <c r="D17">
        <v>0</v>
      </c>
      <c r="E17" s="9" t="s">
        <v>81</v>
      </c>
      <c r="F17" s="10">
        <v>45260</v>
      </c>
      <c r="G17" s="6">
        <f t="shared" si="0"/>
        <v>66</v>
      </c>
      <c r="H17" s="6">
        <v>2</v>
      </c>
      <c r="I17"/>
      <c r="J17" s="6">
        <v>1</v>
      </c>
      <c r="K17" s="6">
        <v>1</v>
      </c>
      <c r="L17" s="6" t="s">
        <v>67</v>
      </c>
      <c r="M17" s="6">
        <v>0</v>
      </c>
      <c r="N17" s="6">
        <v>1</v>
      </c>
      <c r="O17" s="11">
        <v>45296</v>
      </c>
      <c r="P17" s="5">
        <f t="shared" si="1"/>
        <v>1.2857142857142858</v>
      </c>
      <c r="Q17" s="6">
        <v>26</v>
      </c>
      <c r="R17" s="6">
        <v>8</v>
      </c>
      <c r="S17" s="6">
        <v>9</v>
      </c>
      <c r="T17" s="6">
        <v>29</v>
      </c>
      <c r="U17"/>
      <c r="V17"/>
      <c r="W17"/>
      <c r="X17"/>
      <c r="Y17"/>
      <c r="Z17"/>
      <c r="AA17"/>
      <c r="AB17"/>
      <c r="AC17"/>
      <c r="AD17"/>
      <c r="AE17"/>
      <c r="AF17" s="6">
        <v>29</v>
      </c>
      <c r="AG17" s="6">
        <v>6</v>
      </c>
      <c r="AH17" s="6">
        <v>0</v>
      </c>
      <c r="AI17" s="6">
        <v>6</v>
      </c>
      <c r="AJ17"/>
      <c r="AK17"/>
      <c r="AL17"/>
      <c r="AM17"/>
      <c r="AN17"/>
      <c r="AO17"/>
      <c r="AP17"/>
      <c r="AQ17"/>
      <c r="AR17"/>
      <c r="AS17"/>
      <c r="AT17"/>
      <c r="AU17" s="6">
        <v>6</v>
      </c>
      <c r="AV17" s="8">
        <v>0.2</v>
      </c>
      <c r="AW17" s="8">
        <f t="shared" si="6"/>
        <v>0.69897000433601886</v>
      </c>
      <c r="AX17">
        <v>0.1</v>
      </c>
      <c r="AY17" s="8">
        <f>LOG10(1/AX17)</f>
        <v>1</v>
      </c>
      <c r="AZ17" s="8">
        <v>0.3</v>
      </c>
      <c r="BA17" s="8">
        <f>LOG10(1/AZ17)</f>
        <v>0.52287874528033762</v>
      </c>
      <c r="BB17" s="8">
        <v>0.3</v>
      </c>
      <c r="BC17" s="8">
        <f t="shared" si="4"/>
        <v>0.52287874528033762</v>
      </c>
      <c r="BD17"/>
      <c r="BE17"/>
      <c r="BF17" s="8">
        <v>0.3</v>
      </c>
      <c r="BG17" s="8">
        <f t="shared" si="5"/>
        <v>0.52287874528033762</v>
      </c>
      <c r="BH17"/>
      <c r="BI17"/>
      <c r="BJ17"/>
      <c r="BK17" s="6">
        <v>0</v>
      </c>
      <c r="BL17"/>
      <c r="BM17" s="6" t="s">
        <v>82</v>
      </c>
      <c r="BN17" s="11">
        <v>45302</v>
      </c>
      <c r="BO17"/>
      <c r="BP17" s="6" t="s">
        <v>68</v>
      </c>
      <c r="BQ17" s="11">
        <v>45331</v>
      </c>
    </row>
    <row r="18" spans="1:69" s="6" customFormat="1">
      <c r="A18" s="14">
        <v>1061313</v>
      </c>
      <c r="B18" s="5">
        <v>1</v>
      </c>
      <c r="C18" s="6">
        <v>0</v>
      </c>
      <c r="D18" s="6">
        <v>1</v>
      </c>
      <c r="E18" s="7">
        <v>10835</v>
      </c>
      <c r="F18" s="7">
        <v>44805</v>
      </c>
      <c r="G18" s="6">
        <f t="shared" si="0"/>
        <v>93</v>
      </c>
      <c r="H18" s="6">
        <v>2</v>
      </c>
      <c r="J18" s="6">
        <v>1</v>
      </c>
      <c r="K18" s="6">
        <v>1</v>
      </c>
      <c r="L18" s="6" t="s">
        <v>67</v>
      </c>
      <c r="M18" s="6">
        <v>0</v>
      </c>
      <c r="N18" s="6">
        <v>1</v>
      </c>
      <c r="O18" s="7">
        <v>44853</v>
      </c>
      <c r="P18" s="5">
        <f t="shared" si="1"/>
        <v>1.7142857142857142</v>
      </c>
      <c r="Q18" s="6">
        <v>28</v>
      </c>
      <c r="R18" s="6">
        <v>6</v>
      </c>
      <c r="S18" s="6">
        <v>20</v>
      </c>
      <c r="T18" s="6">
        <v>30</v>
      </c>
      <c r="AF18" s="6">
        <v>30</v>
      </c>
      <c r="AG18" s="6">
        <v>5</v>
      </c>
      <c r="AH18" s="6">
        <v>0</v>
      </c>
      <c r="AI18" s="6">
        <v>3</v>
      </c>
      <c r="AU18" s="6">
        <v>3</v>
      </c>
      <c r="AV18" s="8">
        <v>0.3</v>
      </c>
      <c r="AW18" s="8">
        <f t="shared" si="6"/>
        <v>0.52287874528033762</v>
      </c>
      <c r="AX18" s="8">
        <v>0.15</v>
      </c>
      <c r="AY18" s="8">
        <f>LOG10(1/AX18)</f>
        <v>0.82390874094431876</v>
      </c>
      <c r="AZ18" s="8"/>
      <c r="BA18" s="8"/>
      <c r="BB18" s="8">
        <v>0.06</v>
      </c>
      <c r="BC18" s="8">
        <f t="shared" si="4"/>
        <v>1.2218487496163564</v>
      </c>
      <c r="BD18" s="8">
        <v>0.15</v>
      </c>
      <c r="BE18" s="8">
        <f>LOG10(1/BD18)</f>
        <v>0.82390874094431876</v>
      </c>
      <c r="BF18" s="8">
        <v>0.15</v>
      </c>
      <c r="BG18" s="8">
        <f t="shared" si="5"/>
        <v>0.82390874094431876</v>
      </c>
      <c r="BK18" s="6">
        <v>0</v>
      </c>
      <c r="BM18" s="6" t="s">
        <v>82</v>
      </c>
      <c r="BN18" s="7">
        <v>44861</v>
      </c>
      <c r="BP18" s="6" t="s">
        <v>83</v>
      </c>
      <c r="BQ18" s="7">
        <v>44853</v>
      </c>
    </row>
    <row r="19" spans="1:69" s="6" customFormat="1">
      <c r="A19" s="14">
        <v>8242178</v>
      </c>
      <c r="B19" s="5">
        <v>1</v>
      </c>
      <c r="C19" s="6">
        <v>0</v>
      </c>
      <c r="D19" s="6">
        <v>0</v>
      </c>
      <c r="E19" s="7">
        <v>22182</v>
      </c>
      <c r="F19" s="7">
        <v>44407</v>
      </c>
      <c r="G19" s="6">
        <f t="shared" si="0"/>
        <v>60</v>
      </c>
      <c r="H19" s="6">
        <v>0</v>
      </c>
      <c r="J19" s="6">
        <v>3</v>
      </c>
      <c r="L19" s="6" t="s">
        <v>70</v>
      </c>
      <c r="M19" s="6">
        <v>1</v>
      </c>
      <c r="N19" s="6">
        <v>1</v>
      </c>
      <c r="O19" s="7">
        <v>44682</v>
      </c>
      <c r="P19" s="5">
        <f t="shared" si="1"/>
        <v>9.8214285714285712</v>
      </c>
      <c r="Q19" s="6">
        <v>30</v>
      </c>
      <c r="R19" s="6">
        <v>3</v>
      </c>
      <c r="S19" s="6">
        <v>22</v>
      </c>
      <c r="T19" s="6">
        <v>22</v>
      </c>
      <c r="U19" s="6">
        <v>22</v>
      </c>
      <c r="V19" s="6">
        <v>12</v>
      </c>
      <c r="AF19" s="6">
        <v>38</v>
      </c>
      <c r="AG19" s="6">
        <v>4</v>
      </c>
      <c r="AH19" s="6">
        <v>2</v>
      </c>
      <c r="AI19" s="6">
        <v>4</v>
      </c>
      <c r="AJ19" s="6">
        <v>4</v>
      </c>
      <c r="AK19" s="6">
        <v>5</v>
      </c>
      <c r="AU19" s="6">
        <v>5</v>
      </c>
      <c r="AV19" s="8">
        <v>0.8</v>
      </c>
      <c r="AW19" s="8">
        <f t="shared" si="6"/>
        <v>9.691001300805642E-2</v>
      </c>
      <c r="AX19" s="8">
        <v>0.6</v>
      </c>
      <c r="AY19" s="8">
        <f>LOG10(1/AX19)</f>
        <v>0.22184874961635639</v>
      </c>
      <c r="AZ19" s="8">
        <v>0.5</v>
      </c>
      <c r="BA19" s="8">
        <f t="shared" ref="BA19:BA24" si="7">LOG10(1/AZ19)</f>
        <v>0.3010299956639812</v>
      </c>
      <c r="BB19" s="8">
        <v>0.5</v>
      </c>
      <c r="BC19" s="8">
        <f t="shared" si="4"/>
        <v>0.3010299956639812</v>
      </c>
      <c r="BD19" s="8">
        <v>0.6</v>
      </c>
      <c r="BE19" s="8">
        <f>LOG10(1/BD19)</f>
        <v>0.22184874961635639</v>
      </c>
      <c r="BF19" s="8">
        <v>0.5</v>
      </c>
      <c r="BG19" s="8">
        <f t="shared" si="5"/>
        <v>0.3010299956639812</v>
      </c>
      <c r="BH19" s="6">
        <v>-2.88</v>
      </c>
      <c r="BK19" s="6">
        <v>1</v>
      </c>
      <c r="BL19" s="6" t="s">
        <v>84</v>
      </c>
      <c r="BM19" s="6" t="s">
        <v>82</v>
      </c>
      <c r="BN19" s="7">
        <v>45078</v>
      </c>
      <c r="BP19" s="6" t="s">
        <v>83</v>
      </c>
      <c r="BQ19" s="7">
        <v>44682</v>
      </c>
    </row>
    <row r="20" spans="1:69" s="6" customFormat="1">
      <c r="A20" s="14">
        <v>8554749</v>
      </c>
      <c r="B20" s="5">
        <v>1</v>
      </c>
      <c r="C20" s="6">
        <v>0</v>
      </c>
      <c r="D20" s="6">
        <v>1</v>
      </c>
      <c r="E20" s="7">
        <v>17662</v>
      </c>
      <c r="F20" s="7">
        <v>44939</v>
      </c>
      <c r="G20" s="6">
        <f t="shared" si="0"/>
        <v>74</v>
      </c>
      <c r="H20" s="6">
        <v>2</v>
      </c>
      <c r="J20" s="6">
        <v>1</v>
      </c>
      <c r="K20" s="6">
        <v>1</v>
      </c>
      <c r="L20" s="6" t="s">
        <v>67</v>
      </c>
      <c r="M20" s="6">
        <v>0</v>
      </c>
      <c r="N20" s="6">
        <v>1</v>
      </c>
      <c r="O20" s="7">
        <v>44965</v>
      </c>
      <c r="P20" s="5">
        <f t="shared" si="1"/>
        <v>0.9285714285714286</v>
      </c>
      <c r="Q20" s="6">
        <v>31</v>
      </c>
      <c r="R20" s="6">
        <v>21</v>
      </c>
      <c r="S20" s="6">
        <v>58</v>
      </c>
      <c r="T20" s="6">
        <v>46</v>
      </c>
      <c r="AF20" s="6">
        <v>46</v>
      </c>
      <c r="AG20" s="6">
        <v>4</v>
      </c>
      <c r="AH20" s="6">
        <v>0</v>
      </c>
      <c r="AI20" s="6">
        <v>5</v>
      </c>
      <c r="AU20" s="6">
        <v>5</v>
      </c>
      <c r="AV20" s="8">
        <v>0.5</v>
      </c>
      <c r="AW20" s="8">
        <f t="shared" si="6"/>
        <v>0.3010299956639812</v>
      </c>
      <c r="AX20" s="8"/>
      <c r="AY20" s="8"/>
      <c r="AZ20" s="8">
        <v>0.6</v>
      </c>
      <c r="BA20" s="8">
        <f t="shared" si="7"/>
        <v>0.22184874961635639</v>
      </c>
      <c r="BB20" s="8">
        <v>1.2</v>
      </c>
      <c r="BC20" s="8">
        <f t="shared" si="4"/>
        <v>-7.9181246047624804E-2</v>
      </c>
      <c r="BD20" s="8">
        <v>0.7</v>
      </c>
      <c r="BE20" s="8">
        <f>LOG10(1/BD20)</f>
        <v>0.15490195998574319</v>
      </c>
      <c r="BF20" s="8">
        <v>0.7</v>
      </c>
      <c r="BG20" s="8">
        <f t="shared" si="5"/>
        <v>0.15490195998574319</v>
      </c>
      <c r="BH20" s="6">
        <v>-4.2</v>
      </c>
      <c r="BK20" s="6">
        <v>0</v>
      </c>
      <c r="BM20" s="6" t="s">
        <v>82</v>
      </c>
      <c r="BN20" s="7">
        <v>45009</v>
      </c>
      <c r="BP20" s="6" t="s">
        <v>83</v>
      </c>
      <c r="BQ20" s="7">
        <v>44965</v>
      </c>
    </row>
    <row r="21" spans="1:69" s="6" customFormat="1">
      <c r="A21" s="14">
        <v>8191921</v>
      </c>
      <c r="B21" s="5">
        <v>1</v>
      </c>
      <c r="C21" s="6">
        <v>0</v>
      </c>
      <c r="D21" s="6">
        <v>0</v>
      </c>
      <c r="E21" s="7">
        <v>25601</v>
      </c>
      <c r="F21" s="7">
        <v>44434</v>
      </c>
      <c r="G21" s="6">
        <f t="shared" si="0"/>
        <v>51</v>
      </c>
      <c r="H21" s="6">
        <v>0</v>
      </c>
      <c r="J21" s="6">
        <v>1</v>
      </c>
      <c r="K21" s="6">
        <v>0</v>
      </c>
      <c r="L21" s="6" t="s">
        <v>73</v>
      </c>
      <c r="M21" s="6">
        <v>0</v>
      </c>
      <c r="N21" s="6">
        <v>1</v>
      </c>
      <c r="O21" s="7">
        <v>45017</v>
      </c>
      <c r="P21" s="5">
        <f t="shared" si="1"/>
        <v>20.821428571428573</v>
      </c>
      <c r="Q21" s="6">
        <v>32</v>
      </c>
      <c r="R21" s="6">
        <v>2</v>
      </c>
      <c r="S21" s="6">
        <v>10</v>
      </c>
      <c r="T21" s="6">
        <v>20</v>
      </c>
      <c r="U21" s="6">
        <v>16</v>
      </c>
      <c r="V21" s="6">
        <v>16</v>
      </c>
      <c r="W21" s="6">
        <v>16</v>
      </c>
      <c r="AF21" s="6">
        <v>22</v>
      </c>
      <c r="AG21" s="6">
        <v>5</v>
      </c>
      <c r="AH21" s="6">
        <v>4</v>
      </c>
      <c r="AI21" s="6">
        <v>3</v>
      </c>
      <c r="AJ21" s="6">
        <v>4</v>
      </c>
      <c r="AK21" s="6">
        <v>2</v>
      </c>
      <c r="AL21" s="6">
        <v>1</v>
      </c>
      <c r="AU21" s="6">
        <v>3</v>
      </c>
      <c r="AV21" s="8">
        <v>1.2</v>
      </c>
      <c r="AW21" s="8">
        <f t="shared" si="6"/>
        <v>-7.9181246047624804E-2</v>
      </c>
      <c r="AX21" s="8">
        <v>0.2</v>
      </c>
      <c r="AY21" s="8">
        <f>LOG10(1/AX21)</f>
        <v>0.69897000433601886</v>
      </c>
      <c r="AZ21" s="8">
        <v>0.9</v>
      </c>
      <c r="BA21" s="8">
        <f t="shared" si="7"/>
        <v>4.5757490560675143E-2</v>
      </c>
      <c r="BB21" s="8">
        <v>0.9</v>
      </c>
      <c r="BC21" s="8">
        <f t="shared" si="4"/>
        <v>4.5757490560675143E-2</v>
      </c>
      <c r="BD21" s="8">
        <v>0.9</v>
      </c>
      <c r="BE21" s="8">
        <f>LOG10(1/BD21)</f>
        <v>4.5757490560675143E-2</v>
      </c>
      <c r="BF21" s="8">
        <v>0.7</v>
      </c>
      <c r="BG21" s="8">
        <f t="shared" si="5"/>
        <v>0.15490195998574319</v>
      </c>
      <c r="BH21" s="6">
        <v>-3.59</v>
      </c>
      <c r="BK21" s="6">
        <v>1</v>
      </c>
      <c r="BL21" s="6" t="s">
        <v>85</v>
      </c>
      <c r="BM21" s="6" t="s">
        <v>86</v>
      </c>
      <c r="BP21" s="6" t="s">
        <v>83</v>
      </c>
      <c r="BQ21" s="7">
        <v>45017</v>
      </c>
    </row>
    <row r="22" spans="1:69">
      <c r="A22" s="17">
        <v>5887194</v>
      </c>
      <c r="B22" s="5">
        <v>1</v>
      </c>
      <c r="C22" s="6">
        <v>0</v>
      </c>
      <c r="E22" s="9" t="s">
        <v>87</v>
      </c>
      <c r="F22" s="10">
        <v>45302</v>
      </c>
      <c r="G22" s="6">
        <f t="shared" si="0"/>
        <v>49</v>
      </c>
      <c r="H22" s="6">
        <v>0</v>
      </c>
      <c r="J22" s="6">
        <v>1</v>
      </c>
      <c r="K22" s="6">
        <v>1</v>
      </c>
      <c r="L22" s="6" t="s">
        <v>67</v>
      </c>
      <c r="M22" s="6">
        <v>1</v>
      </c>
      <c r="N22" s="6">
        <v>1</v>
      </c>
      <c r="O22" s="11">
        <v>45346</v>
      </c>
      <c r="P22" s="5">
        <f t="shared" si="1"/>
        <v>1.5714285714285714</v>
      </c>
      <c r="Q22" s="6">
        <v>32</v>
      </c>
      <c r="R22" s="6">
        <v>8</v>
      </c>
      <c r="S22" s="6">
        <v>35</v>
      </c>
      <c r="T22" s="6">
        <v>25</v>
      </c>
      <c r="AF22" s="6">
        <v>25</v>
      </c>
      <c r="AG22" s="6">
        <v>5</v>
      </c>
      <c r="AH22" s="6">
        <v>0</v>
      </c>
      <c r="AI22" s="6">
        <v>5</v>
      </c>
      <c r="AU22" s="6">
        <v>5</v>
      </c>
      <c r="AV22" s="8">
        <v>0.5</v>
      </c>
      <c r="AW22" s="8">
        <f t="shared" si="6"/>
        <v>0.3010299956639812</v>
      </c>
      <c r="AX22">
        <v>0.6</v>
      </c>
      <c r="AY22" s="8">
        <f>LOG10(1/AX22)</f>
        <v>0.22184874961635639</v>
      </c>
      <c r="AZ22" s="8">
        <v>0.8</v>
      </c>
      <c r="BA22" s="8">
        <f t="shared" si="7"/>
        <v>9.691001300805642E-2</v>
      </c>
      <c r="BB22" s="8">
        <v>0.8</v>
      </c>
      <c r="BC22" s="8">
        <f t="shared" si="4"/>
        <v>9.691001300805642E-2</v>
      </c>
      <c r="BF22" s="8">
        <v>0.8</v>
      </c>
      <c r="BG22" s="8">
        <f t="shared" si="5"/>
        <v>9.691001300805642E-2</v>
      </c>
      <c r="BH22">
        <v>-16.78</v>
      </c>
      <c r="BK22" s="6">
        <v>0</v>
      </c>
      <c r="BP22" s="6" t="s">
        <v>72</v>
      </c>
      <c r="BQ22" s="11">
        <v>45535</v>
      </c>
    </row>
    <row r="23" spans="1:69">
      <c r="A23" s="14">
        <v>8035067</v>
      </c>
      <c r="B23" s="5">
        <v>1</v>
      </c>
      <c r="C23" s="6">
        <v>0</v>
      </c>
      <c r="D23" s="6">
        <v>1</v>
      </c>
      <c r="E23" s="7">
        <v>15588</v>
      </c>
      <c r="F23" s="7">
        <v>43937</v>
      </c>
      <c r="G23" s="6">
        <f t="shared" si="0"/>
        <v>77</v>
      </c>
      <c r="H23" s="6">
        <v>2</v>
      </c>
      <c r="I23" s="6"/>
      <c r="J23" s="6">
        <v>1</v>
      </c>
      <c r="K23" s="6">
        <v>1</v>
      </c>
      <c r="L23" s="6" t="s">
        <v>70</v>
      </c>
      <c r="M23" s="6">
        <v>0</v>
      </c>
      <c r="N23" s="6">
        <v>1</v>
      </c>
      <c r="O23" s="7">
        <v>44013</v>
      </c>
      <c r="P23" s="5">
        <f t="shared" si="1"/>
        <v>2.7142857142857144</v>
      </c>
      <c r="Q23" s="6">
        <v>34</v>
      </c>
      <c r="R23" s="6">
        <v>19</v>
      </c>
      <c r="S23" s="6">
        <v>18</v>
      </c>
      <c r="T23" s="6">
        <v>16</v>
      </c>
      <c r="U23" s="6">
        <v>22</v>
      </c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>
        <v>22</v>
      </c>
      <c r="AG23" s="6">
        <v>7</v>
      </c>
      <c r="AH23" s="6">
        <v>0</v>
      </c>
      <c r="AI23" s="6">
        <v>4</v>
      </c>
      <c r="AJ23" s="6">
        <v>6</v>
      </c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>
        <v>6</v>
      </c>
      <c r="AV23" s="8">
        <v>0.3</v>
      </c>
      <c r="AW23" s="8">
        <f t="shared" si="6"/>
        <v>0.52287874528033762</v>
      </c>
      <c r="AX23" s="8"/>
      <c r="AY23" s="8"/>
      <c r="AZ23" s="8">
        <v>0.01</v>
      </c>
      <c r="BA23" s="8">
        <f t="shared" si="7"/>
        <v>2</v>
      </c>
      <c r="BB23" s="8">
        <v>0.4</v>
      </c>
      <c r="BC23" s="8">
        <f t="shared" si="4"/>
        <v>0.3979400086720376</v>
      </c>
      <c r="BD23" s="8">
        <v>0.4</v>
      </c>
      <c r="BE23" s="8">
        <f>LOG10(1/BD23)</f>
        <v>0.3979400086720376</v>
      </c>
      <c r="BF23" s="8">
        <v>0.4</v>
      </c>
      <c r="BG23" s="8">
        <f t="shared" si="5"/>
        <v>0.3979400086720376</v>
      </c>
      <c r="BH23" s="6">
        <v>-3.65</v>
      </c>
      <c r="BI23" s="6"/>
      <c r="BJ23" s="6"/>
      <c r="BK23" s="6">
        <v>1</v>
      </c>
      <c r="BL23" s="6" t="s">
        <v>76</v>
      </c>
      <c r="BM23" s="6" t="s">
        <v>82</v>
      </c>
      <c r="BN23" s="7">
        <v>44028</v>
      </c>
      <c r="BO23" s="6"/>
      <c r="BP23" s="6" t="s">
        <v>83</v>
      </c>
      <c r="BQ23" s="7">
        <v>44013</v>
      </c>
    </row>
    <row r="24" spans="1:69">
      <c r="A24" s="14">
        <v>7883161</v>
      </c>
      <c r="B24" s="5">
        <v>1</v>
      </c>
      <c r="C24" s="6">
        <v>0</v>
      </c>
      <c r="D24" s="6">
        <v>0</v>
      </c>
      <c r="E24" s="7">
        <v>15483</v>
      </c>
      <c r="F24" s="7">
        <v>44050</v>
      </c>
      <c r="G24" s="6">
        <f t="shared" si="0"/>
        <v>78</v>
      </c>
      <c r="H24" s="6">
        <v>2</v>
      </c>
      <c r="I24" s="6"/>
      <c r="J24" s="6">
        <v>1</v>
      </c>
      <c r="K24" s="6">
        <v>1</v>
      </c>
      <c r="L24" s="6" t="s">
        <v>70</v>
      </c>
      <c r="M24" s="6">
        <v>1</v>
      </c>
      <c r="N24" s="6">
        <v>1</v>
      </c>
      <c r="O24" s="7">
        <v>44076</v>
      </c>
      <c r="P24" s="5">
        <f t="shared" si="1"/>
        <v>0.9285714285714286</v>
      </c>
      <c r="Q24" s="6">
        <v>42</v>
      </c>
      <c r="R24" s="6">
        <v>28</v>
      </c>
      <c r="S24" s="6">
        <v>24</v>
      </c>
      <c r="T24" s="6">
        <v>40</v>
      </c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>
        <v>40</v>
      </c>
      <c r="AG24" s="6">
        <v>4</v>
      </c>
      <c r="AH24" s="6">
        <v>4</v>
      </c>
      <c r="AI24" s="6">
        <v>4</v>
      </c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>
        <v>4</v>
      </c>
      <c r="AV24" s="8">
        <v>0.2</v>
      </c>
      <c r="AW24" s="8">
        <f t="shared" si="6"/>
        <v>0.69897000433601886</v>
      </c>
      <c r="AX24" s="8"/>
      <c r="AY24" s="8"/>
      <c r="AZ24" s="8">
        <v>0.3</v>
      </c>
      <c r="BA24" s="8">
        <f t="shared" si="7"/>
        <v>0.52287874528033762</v>
      </c>
      <c r="BB24" s="8">
        <v>0.5</v>
      </c>
      <c r="BC24" s="8">
        <f t="shared" si="4"/>
        <v>0.3010299956639812</v>
      </c>
      <c r="BD24" s="8">
        <v>0.2</v>
      </c>
      <c r="BE24" s="8">
        <f>LOG10(1/BD24)</f>
        <v>0.69897000433601886</v>
      </c>
      <c r="BF24" s="8">
        <v>0.3</v>
      </c>
      <c r="BG24" s="8">
        <f t="shared" si="5"/>
        <v>0.52287874528033762</v>
      </c>
      <c r="BH24" s="6"/>
      <c r="BI24" s="6"/>
      <c r="BJ24" s="6"/>
      <c r="BK24" s="6">
        <v>0</v>
      </c>
      <c r="BL24" s="6"/>
      <c r="BM24" s="6" t="s">
        <v>82</v>
      </c>
      <c r="BN24" s="7">
        <v>44119</v>
      </c>
      <c r="BO24" s="6"/>
      <c r="BP24" s="6" t="s">
        <v>83</v>
      </c>
      <c r="BQ24" s="7">
        <v>44076</v>
      </c>
    </row>
    <row r="25" spans="1:69">
      <c r="A25" s="14">
        <v>7861680</v>
      </c>
      <c r="B25" s="5">
        <v>1</v>
      </c>
      <c r="C25" s="6">
        <v>0</v>
      </c>
      <c r="D25" s="6">
        <v>1</v>
      </c>
      <c r="E25" s="7">
        <v>26996</v>
      </c>
      <c r="F25" s="7">
        <v>44379</v>
      </c>
      <c r="G25" s="6">
        <f t="shared" si="0"/>
        <v>47</v>
      </c>
      <c r="H25" s="6">
        <v>3</v>
      </c>
      <c r="I25" s="6"/>
      <c r="J25" s="6">
        <v>1</v>
      </c>
      <c r="K25" s="6">
        <v>1</v>
      </c>
      <c r="L25" s="6" t="s">
        <v>73</v>
      </c>
      <c r="M25" s="6">
        <v>0</v>
      </c>
      <c r="N25" s="6">
        <v>1</v>
      </c>
      <c r="O25" s="7">
        <v>44405</v>
      </c>
      <c r="P25" s="5">
        <f t="shared" si="1"/>
        <v>0.9285714285714286</v>
      </c>
      <c r="Q25" s="6">
        <v>48</v>
      </c>
      <c r="R25" s="6">
        <v>7</v>
      </c>
      <c r="S25" s="6">
        <v>37</v>
      </c>
      <c r="T25" s="6">
        <v>23</v>
      </c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>
        <v>23</v>
      </c>
      <c r="AG25" s="6">
        <v>5</v>
      </c>
      <c r="AH25" s="6">
        <v>0</v>
      </c>
      <c r="AI25" s="6">
        <v>7</v>
      </c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>
        <v>7</v>
      </c>
      <c r="AV25" s="8">
        <v>0.6</v>
      </c>
      <c r="AW25" s="8">
        <f t="shared" si="6"/>
        <v>0.22184874961635639</v>
      </c>
      <c r="AX25" s="8"/>
      <c r="AY25" s="8"/>
      <c r="AZ25" s="8"/>
      <c r="BA25" s="8"/>
      <c r="BB25" s="8">
        <v>0.6</v>
      </c>
      <c r="BC25" s="8">
        <f t="shared" si="4"/>
        <v>0.22184874961635639</v>
      </c>
      <c r="BD25" s="8">
        <v>0.6</v>
      </c>
      <c r="BE25" s="8">
        <f>LOG10(1/BD25)</f>
        <v>0.22184874961635639</v>
      </c>
      <c r="BF25" s="8">
        <v>1</v>
      </c>
      <c r="BG25" s="8">
        <f t="shared" si="5"/>
        <v>0</v>
      </c>
      <c r="BH25" s="6">
        <v>-8.66</v>
      </c>
      <c r="BI25" s="6"/>
      <c r="BJ25" s="6"/>
      <c r="BK25" s="6">
        <v>0</v>
      </c>
      <c r="BL25" s="6"/>
      <c r="BM25" s="6" t="s">
        <v>82</v>
      </c>
      <c r="BN25" s="7">
        <v>44435</v>
      </c>
      <c r="BO25" s="6"/>
      <c r="BP25" s="6" t="s">
        <v>83</v>
      </c>
      <c r="BQ25" s="7">
        <v>44405</v>
      </c>
    </row>
  </sheetData>
  <autoFilter ref="A1:BQ1" xr:uid="{02416E99-9B29-46A6-BB16-527E403C6136}">
    <sortState xmlns:xlrd2="http://schemas.microsoft.com/office/spreadsheetml/2017/richdata2" ref="A2:BQ25">
      <sortCondition ref="B1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Glaucoma surgery</vt:lpstr>
      <vt:lpstr>SFIOL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修 森田</dc:creator>
  <cp:lastModifiedBy>修 森田</cp:lastModifiedBy>
  <dcterms:created xsi:type="dcterms:W3CDTF">2025-03-23T22:38:33Z</dcterms:created>
  <dcterms:modified xsi:type="dcterms:W3CDTF">2025-03-23T22:39:53Z</dcterms:modified>
</cp:coreProperties>
</file>