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Sheet1" sheetId="1" r:id="rId1"/>
  </sheets>
  <definedNames>
    <definedName name="_xlnm._FilterDatabase" localSheetId="0" hidden="1">Sheet1!$A$1:$O$18</definedName>
  </definedNames>
  <calcPr calcId="144525"/>
</workbook>
</file>

<file path=xl/sharedStrings.xml><?xml version="1.0" encoding="utf-8"?>
<sst xmlns="http://schemas.openxmlformats.org/spreadsheetml/2006/main" count="239" uniqueCount="151">
  <si>
    <t>ID</t>
  </si>
  <si>
    <t>Prognosis</t>
  </si>
  <si>
    <t>First author</t>
  </si>
  <si>
    <t>GA</t>
  </si>
  <si>
    <t>Delivery weeks</t>
  </si>
  <si>
    <t>Delivery days</t>
  </si>
  <si>
    <t>Tumor nature</t>
  </si>
  <si>
    <t>Tumor type</t>
  </si>
  <si>
    <t>Tumor size</t>
  </si>
  <si>
    <t>Max tumor size</t>
  </si>
  <si>
    <t>Hyper Vascularization (Yes/No)</t>
  </si>
  <si>
    <t>Histopathology</t>
  </si>
  <si>
    <t>Maternal Clinical features</t>
  </si>
  <si>
    <t>Time of death</t>
  </si>
  <si>
    <t>Cause of fatal death/Discharged date</t>
  </si>
  <si>
    <t>D01</t>
  </si>
  <si>
    <t>Dead</t>
  </si>
  <si>
    <t>MĂDĂLINA9</t>
  </si>
  <si>
    <t>18w</t>
  </si>
  <si>
    <t>Solid,with focal cystic</t>
  </si>
  <si>
    <t>type II</t>
  </si>
  <si>
    <t>3.3/3.0cm</t>
  </si>
  <si>
    <t>yes</t>
  </si>
  <si>
    <t>Immature teratoma</t>
  </si>
  <si>
    <t>Placental hypoposition,placental abruption,Vaginal bleeding</t>
  </si>
  <si>
    <t>Intrauterine death</t>
  </si>
  <si>
    <t>No heartbeat, Premature delivery</t>
  </si>
  <si>
    <t>D02</t>
  </si>
  <si>
    <t>22w</t>
  </si>
  <si>
    <t>Solid,with cystic foci</t>
  </si>
  <si>
    <t>type I</t>
  </si>
  <si>
    <t>8.5/5.5 cm</t>
  </si>
  <si>
    <t>Abdominal pain, metrorrhagia</t>
  </si>
  <si>
    <t>Premature delivery, Premature rupture of membrane</t>
  </si>
  <si>
    <t>D03</t>
  </si>
  <si>
    <t>T. VAN MIEGHEM10</t>
  </si>
  <si>
    <t>26+4w</t>
  </si>
  <si>
    <t>Solid</t>
  </si>
  <si>
    <t>13.1×10.1×11.8cm</t>
  </si>
  <si>
    <t>cardiac instability</t>
  </si>
  <si>
    <t>3 days of age</t>
  </si>
  <si>
    <t>prematurity, hemodynamic instability.</t>
  </si>
  <si>
    <t>D04</t>
  </si>
  <si>
    <t>Shinobu Goto11</t>
  </si>
  <si>
    <t>27+1</t>
  </si>
  <si>
    <t>Solid, tumor ruptured,bleeding</t>
  </si>
  <si>
    <t>16 ×14 × 8 cm</t>
  </si>
  <si>
    <t>Polyhydramnios,uterinecontraction,mirror syndrome</t>
  </si>
  <si>
    <t>first day after surgery</t>
  </si>
  <si>
    <t>fetal subcutaneous edema</t>
  </si>
  <si>
    <t>D05</t>
  </si>
  <si>
    <t>Ivana MARKOVIĆ12</t>
  </si>
  <si>
    <t>6.2x5.0cm</t>
  </si>
  <si>
    <t>Severepain, polyhydramnios</t>
  </si>
  <si>
    <t>Termination pregnancy</t>
  </si>
  <si>
    <t>Rapid tumor growth, fetus immaturity</t>
  </si>
  <si>
    <t>D06</t>
  </si>
  <si>
    <t>Case in this study</t>
  </si>
  <si>
    <t>33w</t>
  </si>
  <si>
    <t>Solid, Tumor rupture, bleeding</t>
  </si>
  <si>
    <t>13x11x8cm</t>
  </si>
  <si>
    <t>Excessive and bloody  amniotic fluid, enlarged placenta, severe abdominal pain, vaginal bleeding</t>
  </si>
  <si>
    <t xml:space="preserve">3 days of age  </t>
  </si>
  <si>
    <t>Severe fetal distress, cardiovascular instability, heart failure</t>
  </si>
  <si>
    <t>S01</t>
  </si>
  <si>
    <t>Alive</t>
  </si>
  <si>
    <t>Aloui H13</t>
  </si>
  <si>
    <t>37w</t>
  </si>
  <si>
    <t>Solid-cystic,</t>
  </si>
  <si>
    <t>35x40x20cm</t>
  </si>
  <si>
    <t>No mentioned</t>
  </si>
  <si>
    <t>Gestational diabetes, polyhydramnios</t>
  </si>
  <si>
    <t>Cesarean delivery, Excised tumor and coccyx</t>
  </si>
  <si>
    <t>15th day</t>
  </si>
  <si>
    <t>S02</t>
  </si>
  <si>
    <t>Brillantino C14</t>
  </si>
  <si>
    <t>solid with cystic foci</t>
  </si>
  <si>
    <t>17x11.5 x12cm</t>
  </si>
  <si>
    <t>Immature teratoma with foci of yolk sac tumor</t>
  </si>
  <si>
    <t>Neonatal atrial septal defect, elevated AFP</t>
  </si>
  <si>
    <t>45th</t>
  </si>
  <si>
    <t>S03</t>
  </si>
  <si>
    <t xml:space="preserve"> Bista A15</t>
  </si>
  <si>
    <t>36+3w</t>
  </si>
  <si>
    <t>10.3×7.4×9.7cm</t>
  </si>
  <si>
    <t>Mature teratoma</t>
  </si>
  <si>
    <t>wound infection, wound gaping</t>
  </si>
  <si>
    <t>Cesarean delivery, Excised tumor</t>
  </si>
  <si>
    <t xml:space="preserve"> 25th</t>
  </si>
  <si>
    <t>S04</t>
  </si>
  <si>
    <t>Shinobu Goto16</t>
  </si>
  <si>
    <t>-</t>
  </si>
  <si>
    <t>Solid-cystic</t>
  </si>
  <si>
    <t>18 ×17 cm</t>
  </si>
  <si>
    <t>Overweight, consanguineous parents</t>
  </si>
  <si>
    <t>7th</t>
  </si>
  <si>
    <t>S05</t>
  </si>
  <si>
    <t>Guitart J17</t>
  </si>
  <si>
    <t>--</t>
  </si>
  <si>
    <t>35w</t>
  </si>
  <si>
    <t>19x15 cm</t>
  </si>
  <si>
    <t>Premature rupture of membranes, ulcerations and bleeding on tumor,s surface</t>
  </si>
  <si>
    <t>Preoperative endovascular embolization, exercising tumor and coccyx</t>
  </si>
  <si>
    <t>25th</t>
  </si>
  <si>
    <t>S06</t>
  </si>
  <si>
    <t>Toms A18</t>
  </si>
  <si>
    <t>39w</t>
  </si>
  <si>
    <t>Solid-cystic, tumor rupture</t>
  </si>
  <si>
    <t>a benign fetiform teratoma</t>
  </si>
  <si>
    <t>Preoperative ligation of the tumor's supplying artery, excised tumor and coccyx</t>
  </si>
  <si>
    <t>Estimated at about 25th</t>
  </si>
  <si>
    <t>S07</t>
  </si>
  <si>
    <t>Ahmad M19</t>
  </si>
  <si>
    <t>Cystic</t>
  </si>
  <si>
    <t>Fatal acute renal failure, hydronephrosis</t>
  </si>
  <si>
    <t>Stagely excised tumor and coccyx</t>
  </si>
  <si>
    <t xml:space="preserve">Discharged after the recovery of physical indicators </t>
  </si>
  <si>
    <t>S08</t>
  </si>
  <si>
    <t>Yannick20</t>
  </si>
  <si>
    <t>Multic-cyctic mass</t>
  </si>
  <si>
    <t>type IV</t>
  </si>
  <si>
    <t>30x13cm</t>
  </si>
  <si>
    <t>no</t>
  </si>
  <si>
    <t>AFP slightly increased</t>
  </si>
  <si>
    <t>excised tumor and coccyx</t>
  </si>
  <si>
    <t>S09</t>
  </si>
  <si>
    <t>Baró AM21</t>
  </si>
  <si>
    <t>19x15cm</t>
  </si>
  <si>
    <t>immature teratoma, male fatus</t>
  </si>
  <si>
    <t>severe polyhydramnios, gestational diabetes, premature rupture of membranes, AFP markly increased</t>
  </si>
  <si>
    <t>Cesarean section, embolization of the middle sacral artery, Excision of tumor and coccyx</t>
  </si>
  <si>
    <t>S10</t>
  </si>
  <si>
    <t>Alani MA22</t>
  </si>
  <si>
    <t>18×11×16cm</t>
  </si>
  <si>
    <t>Immature teratoma with malignant foci</t>
  </si>
  <si>
    <t>Fetal distress, Tumor rupture and minor bleeding, bloody amniotic fluid</t>
  </si>
  <si>
    <t>Cesarean section, Excision of the tumor and coccyx, Postoperative chemotherapy</t>
  </si>
  <si>
    <t>Discharged after the recovery of physical indicators</t>
  </si>
  <si>
    <t>S11</t>
  </si>
  <si>
    <t>Takamatsu M23</t>
  </si>
  <si>
    <t>29+3</t>
  </si>
  <si>
    <t>6x3x3cm</t>
  </si>
  <si>
    <t>Fetal distress, Premature delivery, low birth weight</t>
  </si>
  <si>
    <t>Cesarean section, Excision of the tumor</t>
  </si>
  <si>
    <t>discharged after a normal weight</t>
  </si>
  <si>
    <t>Type I</t>
  </si>
  <si>
    <t>Type II</t>
  </si>
  <si>
    <t>Type IV</t>
  </si>
  <si>
    <t>Immature</t>
  </si>
  <si>
    <t>Mature</t>
  </si>
  <si>
    <t>Malignant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</si>
</sst>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B35" sqref="B35:E37"/>
    </sheetView>
  </sheetViews>
  <sheetFormatPr defaultColWidth="9" defaultRowHeight="13.8"/>
  <cols>
    <col min="3" max="3" width="17.5555555555556" customWidth="1"/>
    <col min="4" max="4" width="3.33333333333333" customWidth="1"/>
    <col min="5" max="5" width="13.2222222222222" customWidth="1"/>
    <col min="6" max="6" width="24.5555555555556" customWidth="1"/>
    <col min="7" max="8" width="31.1111111111111" customWidth="1"/>
    <col min="9" max="10" width="16.2222222222222" customWidth="1"/>
    <col min="11" max="11" width="26.5555555555556" customWidth="1"/>
    <col min="12" max="12" width="38.8888888888889" customWidth="1"/>
    <col min="13" max="13" width="80.2222222222222" customWidth="1"/>
    <col min="14" max="14" width="76.5555555555556" customWidth="1"/>
    <col min="15" max="15" width="50.111111111111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t="s">
        <v>17</v>
      </c>
      <c r="D2">
        <v>27</v>
      </c>
      <c r="E2" t="s">
        <v>18</v>
      </c>
      <c r="F2">
        <f>18*7</f>
        <v>126</v>
      </c>
      <c r="G2" t="s">
        <v>19</v>
      </c>
      <c r="H2" t="s">
        <v>20</v>
      </c>
      <c r="I2" t="s">
        <v>21</v>
      </c>
      <c r="J2">
        <v>3.3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</row>
    <row r="3" spans="1:15">
      <c r="A3" t="s">
        <v>27</v>
      </c>
      <c r="B3" t="s">
        <v>16</v>
      </c>
      <c r="C3" t="s">
        <v>17</v>
      </c>
      <c r="D3">
        <v>26</v>
      </c>
      <c r="E3" t="s">
        <v>28</v>
      </c>
      <c r="F3">
        <f>22*7</f>
        <v>154</v>
      </c>
      <c r="G3" t="s">
        <v>29</v>
      </c>
      <c r="H3" t="s">
        <v>30</v>
      </c>
      <c r="I3" t="s">
        <v>31</v>
      </c>
      <c r="J3">
        <v>8.5</v>
      </c>
      <c r="K3" t="s">
        <v>22</v>
      </c>
      <c r="L3" t="s">
        <v>23</v>
      </c>
      <c r="M3" t="s">
        <v>32</v>
      </c>
      <c r="N3" t="s">
        <v>25</v>
      </c>
      <c r="O3" t="s">
        <v>33</v>
      </c>
    </row>
    <row r="4" spans="1:15">
      <c r="A4" t="s">
        <v>34</v>
      </c>
      <c r="B4" t="s">
        <v>16</v>
      </c>
      <c r="C4" t="s">
        <v>35</v>
      </c>
      <c r="D4">
        <v>33</v>
      </c>
      <c r="E4" t="s">
        <v>36</v>
      </c>
      <c r="F4">
        <f>26*7+4</f>
        <v>186</v>
      </c>
      <c r="G4" t="s">
        <v>37</v>
      </c>
      <c r="H4" t="s">
        <v>20</v>
      </c>
      <c r="I4" t="s">
        <v>38</v>
      </c>
      <c r="J4">
        <v>13.1</v>
      </c>
      <c r="K4" t="s">
        <v>22</v>
      </c>
      <c r="L4" t="s">
        <v>23</v>
      </c>
      <c r="M4" t="s">
        <v>39</v>
      </c>
      <c r="N4" t="s">
        <v>40</v>
      </c>
      <c r="O4" t="s">
        <v>41</v>
      </c>
    </row>
    <row r="5" spans="1:15">
      <c r="A5" t="s">
        <v>42</v>
      </c>
      <c r="B5" t="s">
        <v>16</v>
      </c>
      <c r="C5" t="s">
        <v>43</v>
      </c>
      <c r="D5">
        <v>22</v>
      </c>
      <c r="E5" t="s">
        <v>44</v>
      </c>
      <c r="F5">
        <f>27*7+1</f>
        <v>190</v>
      </c>
      <c r="G5" t="s">
        <v>45</v>
      </c>
      <c r="H5" t="s">
        <v>20</v>
      </c>
      <c r="I5" t="s">
        <v>46</v>
      </c>
      <c r="J5">
        <v>16</v>
      </c>
      <c r="K5" t="s">
        <v>22</v>
      </c>
      <c r="L5" t="s">
        <v>23</v>
      </c>
      <c r="M5" t="s">
        <v>47</v>
      </c>
      <c r="N5" t="s">
        <v>48</v>
      </c>
      <c r="O5" t="s">
        <v>49</v>
      </c>
    </row>
    <row r="6" spans="1:15">
      <c r="A6" t="s">
        <v>50</v>
      </c>
      <c r="B6" t="s">
        <v>16</v>
      </c>
      <c r="C6" t="s">
        <v>51</v>
      </c>
      <c r="D6">
        <v>21</v>
      </c>
      <c r="E6" t="s">
        <v>28</v>
      </c>
      <c r="F6">
        <f>22*7</f>
        <v>154</v>
      </c>
      <c r="G6" t="s">
        <v>37</v>
      </c>
      <c r="H6" t="s">
        <v>20</v>
      </c>
      <c r="I6" t="s">
        <v>52</v>
      </c>
      <c r="J6">
        <v>6.2</v>
      </c>
      <c r="K6" t="s">
        <v>22</v>
      </c>
      <c r="L6" t="s">
        <v>23</v>
      </c>
      <c r="M6" t="s">
        <v>53</v>
      </c>
      <c r="N6" t="s">
        <v>54</v>
      </c>
      <c r="O6" t="s">
        <v>55</v>
      </c>
    </row>
    <row r="7" spans="1:15">
      <c r="A7" t="s">
        <v>56</v>
      </c>
      <c r="B7" t="s">
        <v>16</v>
      </c>
      <c r="C7" t="s">
        <v>57</v>
      </c>
      <c r="D7">
        <v>35</v>
      </c>
      <c r="E7" t="s">
        <v>58</v>
      </c>
      <c r="F7">
        <f>33*7</f>
        <v>231</v>
      </c>
      <c r="G7" t="s">
        <v>59</v>
      </c>
      <c r="H7" t="s">
        <v>30</v>
      </c>
      <c r="I7" t="s">
        <v>60</v>
      </c>
      <c r="J7">
        <v>13</v>
      </c>
      <c r="K7" t="s">
        <v>22</v>
      </c>
      <c r="L7" t="s">
        <v>23</v>
      </c>
      <c r="M7" t="s">
        <v>61</v>
      </c>
      <c r="N7" t="s">
        <v>62</v>
      </c>
      <c r="O7" t="s">
        <v>63</v>
      </c>
    </row>
    <row r="8" spans="1:15">
      <c r="A8" t="s">
        <v>64</v>
      </c>
      <c r="B8" t="s">
        <v>65</v>
      </c>
      <c r="C8" t="s">
        <v>66</v>
      </c>
      <c r="D8">
        <v>32</v>
      </c>
      <c r="E8" t="s">
        <v>67</v>
      </c>
      <c r="F8">
        <f>37*7</f>
        <v>259</v>
      </c>
      <c r="G8" t="s">
        <v>68</v>
      </c>
      <c r="H8" t="s">
        <v>30</v>
      </c>
      <c r="I8" t="s">
        <v>69</v>
      </c>
      <c r="J8">
        <v>35</v>
      </c>
      <c r="K8" t="s">
        <v>22</v>
      </c>
      <c r="L8" t="s">
        <v>70</v>
      </c>
      <c r="M8" t="s">
        <v>71</v>
      </c>
      <c r="N8" t="s">
        <v>72</v>
      </c>
      <c r="O8" t="s">
        <v>73</v>
      </c>
    </row>
    <row r="9" spans="1:15">
      <c r="A9" t="s">
        <v>74</v>
      </c>
      <c r="B9" t="s">
        <v>65</v>
      </c>
      <c r="C9" t="s">
        <v>75</v>
      </c>
      <c r="D9">
        <v>28</v>
      </c>
      <c r="E9" t="s">
        <v>67</v>
      </c>
      <c r="F9">
        <f>37*7</f>
        <v>259</v>
      </c>
      <c r="G9" t="s">
        <v>76</v>
      </c>
      <c r="H9" t="s">
        <v>30</v>
      </c>
      <c r="I9" t="s">
        <v>77</v>
      </c>
      <c r="J9">
        <v>17</v>
      </c>
      <c r="K9" t="s">
        <v>22</v>
      </c>
      <c r="L9" t="s">
        <v>78</v>
      </c>
      <c r="M9" t="s">
        <v>79</v>
      </c>
      <c r="N9" t="s">
        <v>72</v>
      </c>
      <c r="O9" t="s">
        <v>80</v>
      </c>
    </row>
    <row r="10" spans="1:15">
      <c r="A10" t="s">
        <v>81</v>
      </c>
      <c r="B10" t="s">
        <v>65</v>
      </c>
      <c r="C10" t="s">
        <v>82</v>
      </c>
      <c r="D10">
        <v>35</v>
      </c>
      <c r="E10" t="s">
        <v>83</v>
      </c>
      <c r="F10">
        <f>36*7+3</f>
        <v>255</v>
      </c>
      <c r="G10" t="s">
        <v>76</v>
      </c>
      <c r="H10" t="s">
        <v>30</v>
      </c>
      <c r="I10" t="s">
        <v>84</v>
      </c>
      <c r="J10">
        <v>10.3</v>
      </c>
      <c r="K10" t="s">
        <v>22</v>
      </c>
      <c r="L10" t="s">
        <v>85</v>
      </c>
      <c r="M10" t="s">
        <v>86</v>
      </c>
      <c r="N10" t="s">
        <v>87</v>
      </c>
      <c r="O10" t="s">
        <v>88</v>
      </c>
    </row>
    <row r="11" spans="1:15">
      <c r="A11" t="s">
        <v>89</v>
      </c>
      <c r="B11" t="s">
        <v>65</v>
      </c>
      <c r="C11" t="s">
        <v>90</v>
      </c>
      <c r="D11" t="s">
        <v>91</v>
      </c>
      <c r="E11" t="s">
        <v>91</v>
      </c>
      <c r="G11" t="s">
        <v>92</v>
      </c>
      <c r="H11" t="s">
        <v>30</v>
      </c>
      <c r="I11" t="s">
        <v>93</v>
      </c>
      <c r="J11">
        <v>18</v>
      </c>
      <c r="K11" t="s">
        <v>22</v>
      </c>
      <c r="L11" t="s">
        <v>23</v>
      </c>
      <c r="M11" t="s">
        <v>94</v>
      </c>
      <c r="N11" t="s">
        <v>87</v>
      </c>
      <c r="O11" t="s">
        <v>95</v>
      </c>
    </row>
    <row r="12" spans="1:15">
      <c r="A12" t="s">
        <v>96</v>
      </c>
      <c r="B12" t="s">
        <v>65</v>
      </c>
      <c r="C12" t="s">
        <v>97</v>
      </c>
      <c r="D12" t="s">
        <v>98</v>
      </c>
      <c r="E12" t="s">
        <v>99</v>
      </c>
      <c r="F12">
        <f>35*7</f>
        <v>245</v>
      </c>
      <c r="G12" t="s">
        <v>92</v>
      </c>
      <c r="H12" t="s">
        <v>30</v>
      </c>
      <c r="I12" t="s">
        <v>100</v>
      </c>
      <c r="J12">
        <v>19</v>
      </c>
      <c r="K12" t="s">
        <v>22</v>
      </c>
      <c r="L12" t="s">
        <v>23</v>
      </c>
      <c r="M12" t="s">
        <v>101</v>
      </c>
      <c r="N12" t="s">
        <v>102</v>
      </c>
      <c r="O12" t="s">
        <v>103</v>
      </c>
    </row>
    <row r="13" spans="1:15">
      <c r="A13" t="s">
        <v>104</v>
      </c>
      <c r="B13" t="s">
        <v>65</v>
      </c>
      <c r="C13" t="s">
        <v>105</v>
      </c>
      <c r="D13" t="s">
        <v>98</v>
      </c>
      <c r="E13" t="s">
        <v>106</v>
      </c>
      <c r="F13">
        <f>39*7</f>
        <v>273</v>
      </c>
      <c r="G13" t="s">
        <v>107</v>
      </c>
      <c r="H13" t="s">
        <v>20</v>
      </c>
      <c r="I13" t="s">
        <v>91</v>
      </c>
      <c r="K13" t="s">
        <v>22</v>
      </c>
      <c r="L13" t="s">
        <v>108</v>
      </c>
      <c r="M13" t="s">
        <v>91</v>
      </c>
      <c r="N13" t="s">
        <v>109</v>
      </c>
      <c r="O13" t="s">
        <v>110</v>
      </c>
    </row>
    <row r="14" spans="1:15">
      <c r="A14" t="s">
        <v>111</v>
      </c>
      <c r="B14" t="s">
        <v>65</v>
      </c>
      <c r="C14" t="s">
        <v>112</v>
      </c>
      <c r="D14">
        <v>25</v>
      </c>
      <c r="E14">
        <v>34</v>
      </c>
      <c r="F14">
        <f>34*7</f>
        <v>238</v>
      </c>
      <c r="G14" t="s">
        <v>113</v>
      </c>
      <c r="H14" t="s">
        <v>20</v>
      </c>
      <c r="I14" t="s">
        <v>91</v>
      </c>
      <c r="K14" t="s">
        <v>22</v>
      </c>
      <c r="L14" t="s">
        <v>85</v>
      </c>
      <c r="M14" t="s">
        <v>114</v>
      </c>
      <c r="N14" t="s">
        <v>115</v>
      </c>
      <c r="O14" t="s">
        <v>116</v>
      </c>
    </row>
    <row r="15" spans="1:15">
      <c r="A15" t="s">
        <v>117</v>
      </c>
      <c r="B15" t="s">
        <v>65</v>
      </c>
      <c r="C15" t="s">
        <v>118</v>
      </c>
      <c r="D15" t="s">
        <v>91</v>
      </c>
      <c r="E15">
        <v>36</v>
      </c>
      <c r="F15">
        <f>36*7</f>
        <v>252</v>
      </c>
      <c r="G15" t="s">
        <v>119</v>
      </c>
      <c r="H15" t="s">
        <v>120</v>
      </c>
      <c r="I15" t="s">
        <v>121</v>
      </c>
      <c r="J15">
        <v>30</v>
      </c>
      <c r="K15" t="s">
        <v>122</v>
      </c>
      <c r="L15" t="s">
        <v>85</v>
      </c>
      <c r="M15" t="s">
        <v>123</v>
      </c>
      <c r="N15" t="s">
        <v>124</v>
      </c>
      <c r="O15" t="s">
        <v>116</v>
      </c>
    </row>
    <row r="16" spans="1:15">
      <c r="A16" t="s">
        <v>125</v>
      </c>
      <c r="B16" t="s">
        <v>65</v>
      </c>
      <c r="C16" t="s">
        <v>126</v>
      </c>
      <c r="D16">
        <v>26</v>
      </c>
      <c r="E16">
        <v>35</v>
      </c>
      <c r="F16">
        <f>35*7</f>
        <v>245</v>
      </c>
      <c r="G16" t="s">
        <v>68</v>
      </c>
      <c r="H16" t="s">
        <v>30</v>
      </c>
      <c r="I16" t="s">
        <v>127</v>
      </c>
      <c r="J16">
        <v>19</v>
      </c>
      <c r="K16" t="s">
        <v>22</v>
      </c>
      <c r="L16" t="s">
        <v>128</v>
      </c>
      <c r="M16" t="s">
        <v>129</v>
      </c>
      <c r="N16" t="s">
        <v>130</v>
      </c>
      <c r="O16" t="s">
        <v>103</v>
      </c>
    </row>
    <row r="17" spans="1:15">
      <c r="A17" t="s">
        <v>131</v>
      </c>
      <c r="B17" t="s">
        <v>65</v>
      </c>
      <c r="C17" t="s">
        <v>132</v>
      </c>
      <c r="D17">
        <v>28</v>
      </c>
      <c r="E17">
        <v>35</v>
      </c>
      <c r="F17">
        <f>35*7</f>
        <v>245</v>
      </c>
      <c r="G17" t="s">
        <v>92</v>
      </c>
      <c r="H17" t="s">
        <v>30</v>
      </c>
      <c r="I17" t="s">
        <v>133</v>
      </c>
      <c r="J17">
        <v>18</v>
      </c>
      <c r="K17" t="s">
        <v>22</v>
      </c>
      <c r="L17" t="s">
        <v>134</v>
      </c>
      <c r="M17" t="s">
        <v>135</v>
      </c>
      <c r="N17" t="s">
        <v>136</v>
      </c>
      <c r="O17" t="s">
        <v>137</v>
      </c>
    </row>
    <row r="18" spans="1:15">
      <c r="A18" t="s">
        <v>138</v>
      </c>
      <c r="B18" t="s">
        <v>65</v>
      </c>
      <c r="C18" t="s">
        <v>139</v>
      </c>
      <c r="D18">
        <v>29</v>
      </c>
      <c r="E18" t="s">
        <v>140</v>
      </c>
      <c r="F18">
        <f>29*7+3</f>
        <v>206</v>
      </c>
      <c r="G18" t="s">
        <v>68</v>
      </c>
      <c r="H18" t="s">
        <v>30</v>
      </c>
      <c r="I18" t="s">
        <v>141</v>
      </c>
      <c r="J18">
        <v>6</v>
      </c>
      <c r="K18" t="s">
        <v>22</v>
      </c>
      <c r="L18" t="s">
        <v>23</v>
      </c>
      <c r="M18" t="s">
        <v>142</v>
      </c>
      <c r="N18" t="s">
        <v>143</v>
      </c>
      <c r="O18" t="s">
        <v>144</v>
      </c>
    </row>
    <row r="20" spans="3:5">
      <c r="C20" t="s">
        <v>145</v>
      </c>
      <c r="D20" t="s">
        <v>146</v>
      </c>
      <c r="E20" t="s">
        <v>147</v>
      </c>
    </row>
    <row r="21" spans="2:5">
      <c r="B21" t="s">
        <v>16</v>
      </c>
      <c r="C21">
        <v>2</v>
      </c>
      <c r="D21">
        <v>4</v>
      </c>
      <c r="E21">
        <v>0</v>
      </c>
    </row>
    <row r="22" spans="2:5">
      <c r="B22" t="s">
        <v>65</v>
      </c>
      <c r="C22">
        <v>8</v>
      </c>
      <c r="D22">
        <v>2</v>
      </c>
      <c r="E22">
        <v>1</v>
      </c>
    </row>
    <row r="25" spans="3:5">
      <c r="C25" t="s">
        <v>145</v>
      </c>
      <c r="D25" t="s">
        <v>146</v>
      </c>
      <c r="E25" t="s">
        <v>147</v>
      </c>
    </row>
    <row r="26" spans="2:5">
      <c r="B26" t="s">
        <v>16</v>
      </c>
      <c r="C26">
        <f>2/6*100</f>
        <v>33.3333333333333</v>
      </c>
      <c r="D26">
        <f>4/6*100</f>
        <v>66.6666666666667</v>
      </c>
      <c r="E26">
        <v>0</v>
      </c>
    </row>
    <row r="27" spans="2:5">
      <c r="B27" t="s">
        <v>65</v>
      </c>
      <c r="C27">
        <f>8/11*100</f>
        <v>72.7272727272727</v>
      </c>
      <c r="D27">
        <f>2/11*100</f>
        <v>18.1818181818182</v>
      </c>
      <c r="E27">
        <f>1/11*100</f>
        <v>9.09090909090909</v>
      </c>
    </row>
    <row r="30" spans="3:5">
      <c r="C30" t="s">
        <v>148</v>
      </c>
      <c r="D30" t="s">
        <v>149</v>
      </c>
      <c r="E30" t="s">
        <v>150</v>
      </c>
    </row>
    <row r="31" spans="2:5">
      <c r="B31" t="s">
        <v>16</v>
      </c>
      <c r="C31">
        <v>6</v>
      </c>
      <c r="D31">
        <v>0</v>
      </c>
      <c r="E31">
        <v>0</v>
      </c>
    </row>
    <row r="32" spans="2:5">
      <c r="B32" t="s">
        <v>65</v>
      </c>
      <c r="C32">
        <v>7</v>
      </c>
      <c r="D32">
        <v>3</v>
      </c>
      <c r="E32">
        <v>1</v>
      </c>
    </row>
    <row r="35" spans="3:5">
      <c r="C35" t="s">
        <v>148</v>
      </c>
      <c r="D35" t="s">
        <v>149</v>
      </c>
      <c r="E35" t="s">
        <v>150</v>
      </c>
    </row>
    <row r="36" spans="2:5">
      <c r="B36" t="s">
        <v>16</v>
      </c>
      <c r="C36">
        <v>100</v>
      </c>
      <c r="D36">
        <v>0</v>
      </c>
      <c r="E36">
        <v>0</v>
      </c>
    </row>
    <row r="37" spans="2:5">
      <c r="B37" t="s">
        <v>65</v>
      </c>
      <c r="C37">
        <f>7/11*100</f>
        <v>63.6363636363636</v>
      </c>
      <c r="D37">
        <f>3/11*100</f>
        <v>27.2727272727273</v>
      </c>
      <c r="E37">
        <f>1/11*100</f>
        <v>9.09090909090909</v>
      </c>
    </row>
  </sheetData>
  <autoFilter ref="A1:O18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Weihua Guo</dc:creator>
  <cp:lastModifiedBy>白宝琴</cp:lastModifiedBy>
  <dcterms:created xsi:type="dcterms:W3CDTF">2015-06-05T18:17:00Z</dcterms:created>
  <dcterms:modified xsi:type="dcterms:W3CDTF">2025-03-15T03:10:54Z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51AF31C165004AE18A934189FA4D6322</vt:lpwstr>
  </property>
  <property fmtid="{D5CDD505-2E9C-101B-9397-08002B2CF9AE}" pid="3" name="KSOProductBuildVer">
    <vt:lpwstr>2052-11.1.0.12375</vt:lpwstr>
  </property>
</Properties>
</file>