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heets/sheet1.xml" ContentType="application/vnd.openxmlformats-officedocument.spreadsheetml.chart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chartsheets/sheet2.xml" ContentType="application/vnd.openxmlformats-officedocument.spreadsheetml.chart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chartsheets/sheet3.xml" ContentType="application/vnd.openxmlformats-officedocument.spreadsheetml.chart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chartsheets/sheet4.xml" ContentType="application/vnd.openxmlformats-officedocument.spreadsheetml.chartsheet+xml"/>
  <Override PartName="/xl/worksheets/sheet15.xml" ContentType="application/vnd.openxmlformats-officedocument.spreadsheetml.worksheet+xml"/>
  <Override PartName="/xl/chartsheets/sheet5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4cc5f91e3ccf937/Doctorado/SAM/General_4. Papers propios/25_01 JAMT/Tablas/"/>
    </mc:Choice>
  </mc:AlternateContent>
  <xr:revisionPtr revIDLastSave="270" documentId="8_{2F162B27-0A15-48E3-9D37-8CD26C0F71B2}" xr6:coauthVersionLast="47" xr6:coauthVersionMax="47" xr10:uidLastSave="{E5FD7E9B-041C-437F-B381-E2ACDAAD2A99}"/>
  <bookViews>
    <workbookView xWindow="-108" yWindow="-108" windowWidth="23256" windowHeight="12576" tabRatio="621" firstSheet="2" activeTab="4" xr2:uid="{00000000-000D-0000-FFFF-FFFF00000000}"/>
  </bookViews>
  <sheets>
    <sheet name="Potencia" sheetId="1" r:id="rId1"/>
    <sheet name="Ft_Potencia" sheetId="11" r:id="rId2"/>
    <sheet name="Cond1" sheetId="2" r:id="rId3"/>
    <sheet name="Cond1Pot" sheetId="5" r:id="rId4"/>
    <sheet name="Cond1Eesp" sheetId="6" r:id="rId5"/>
    <sheet name="Cond1Eesp_Graf" sheetId="15" r:id="rId6"/>
    <sheet name="Cond2" sheetId="3" r:id="rId7"/>
    <sheet name="Cond2Pot" sheetId="9" r:id="rId8"/>
    <sheet name="Cond2Eesp" sheetId="10" r:id="rId9"/>
    <sheet name="Cond2Eesp_Graf" sheetId="16" r:id="rId10"/>
    <sheet name="Cond3" sheetId="13" r:id="rId11"/>
    <sheet name="Cond3Pot" sheetId="12" r:id="rId12"/>
    <sheet name="Cond3Eesp" sheetId="14" r:id="rId13"/>
    <sheet name="Cond3Eesp_Graf" sheetId="17" r:id="rId14"/>
    <sheet name="Cond4" sheetId="4" r:id="rId15"/>
    <sheet name="Cond4Pot" sheetId="8" r:id="rId16"/>
    <sheet name="Cond4Eesp" sheetId="7" r:id="rId17"/>
    <sheet name="Cond4Eesp_Graf" sheetId="19" r:id="rId18"/>
    <sheet name="Media comparada" sheetId="20" r:id="rId19"/>
    <sheet name="Grafico Completo" sheetId="22" r:id="rId2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21" i="6" l="1"/>
  <c r="W21" i="6"/>
  <c r="V21" i="6"/>
  <c r="U21" i="6"/>
  <c r="T21" i="6"/>
  <c r="S21" i="6"/>
  <c r="R21" i="6"/>
  <c r="Q21" i="6"/>
  <c r="X15" i="6"/>
  <c r="W15" i="6"/>
  <c r="V15" i="6"/>
  <c r="U15" i="6"/>
  <c r="T15" i="6"/>
  <c r="S15" i="6"/>
  <c r="R15" i="6"/>
  <c r="Q15" i="6"/>
  <c r="X9" i="6"/>
  <c r="W9" i="6"/>
  <c r="V9" i="6"/>
  <c r="U9" i="6"/>
  <c r="T9" i="6"/>
  <c r="S9" i="6"/>
  <c r="R9" i="6"/>
  <c r="Q9" i="6"/>
  <c r="X3" i="6"/>
  <c r="W3" i="6"/>
  <c r="V3" i="6"/>
  <c r="U3" i="6"/>
  <c r="T3" i="6"/>
  <c r="S3" i="6"/>
  <c r="R3" i="6"/>
  <c r="Q3" i="6"/>
  <c r="C3" i="20" l="1"/>
  <c r="D2" i="5" l="1"/>
  <c r="G2" i="5"/>
  <c r="J2" i="5"/>
  <c r="D3" i="5"/>
  <c r="G3" i="5"/>
  <c r="J3" i="5"/>
  <c r="D4" i="5"/>
  <c r="G4" i="5"/>
  <c r="J4" i="5"/>
  <c r="D5" i="5"/>
  <c r="G5" i="5"/>
  <c r="J5" i="5"/>
  <c r="D6" i="5"/>
  <c r="G6" i="5"/>
  <c r="J6" i="5"/>
  <c r="D7" i="5"/>
  <c r="G7" i="5"/>
  <c r="J7" i="5"/>
  <c r="D8" i="5"/>
  <c r="G8" i="5"/>
  <c r="J8" i="5"/>
  <c r="D9" i="5"/>
  <c r="G9" i="5"/>
  <c r="J9" i="5"/>
  <c r="D10" i="5"/>
  <c r="G10" i="5"/>
  <c r="J10" i="5"/>
  <c r="D11" i="5"/>
  <c r="G11" i="5"/>
  <c r="J11" i="5"/>
  <c r="D12" i="5"/>
  <c r="G12" i="5"/>
  <c r="J12" i="5"/>
  <c r="D13" i="5"/>
  <c r="G13" i="5"/>
  <c r="J13" i="5"/>
  <c r="D14" i="5"/>
  <c r="G14" i="5"/>
  <c r="J14" i="5"/>
  <c r="D15" i="5"/>
  <c r="G15" i="5"/>
  <c r="J15" i="5"/>
  <c r="D16" i="5"/>
  <c r="G16" i="5"/>
  <c r="J16" i="5"/>
  <c r="D17" i="5"/>
  <c r="G17" i="5"/>
  <c r="J17" i="5"/>
  <c r="D18" i="5"/>
  <c r="G18" i="5"/>
  <c r="J18" i="5"/>
  <c r="D19" i="5"/>
  <c r="G19" i="5"/>
  <c r="J19" i="5"/>
  <c r="D20" i="5"/>
  <c r="G20" i="5"/>
  <c r="J20" i="5"/>
  <c r="D21" i="5"/>
  <c r="G21" i="5"/>
  <c r="J21" i="5"/>
  <c r="D22" i="5"/>
  <c r="G22" i="5"/>
  <c r="J22" i="5"/>
  <c r="D23" i="5"/>
  <c r="G23" i="5"/>
  <c r="J23" i="5"/>
  <c r="D24" i="5"/>
  <c r="G24" i="5"/>
  <c r="J24" i="5"/>
  <c r="D25" i="5"/>
  <c r="G25" i="5"/>
  <c r="J25" i="5"/>
  <c r="B2" i="5"/>
  <c r="M2" i="5"/>
  <c r="B3" i="5"/>
  <c r="M3" i="5"/>
  <c r="B4" i="5"/>
  <c r="M4" i="5"/>
  <c r="B5" i="5"/>
  <c r="M5" i="5"/>
  <c r="B6" i="5"/>
  <c r="M6" i="5"/>
  <c r="B7" i="5"/>
  <c r="M7" i="5"/>
  <c r="B8" i="5"/>
  <c r="M8" i="5"/>
  <c r="B9" i="5"/>
  <c r="M9" i="5"/>
  <c r="B10" i="5"/>
  <c r="M10" i="5"/>
  <c r="B11" i="5"/>
  <c r="M11" i="5"/>
  <c r="B12" i="5"/>
  <c r="M12" i="5"/>
  <c r="B13" i="5"/>
  <c r="M13" i="5"/>
  <c r="B14" i="5"/>
  <c r="M14" i="5"/>
  <c r="B15" i="5"/>
  <c r="M15" i="5"/>
  <c r="B16" i="5"/>
  <c r="M16" i="5"/>
  <c r="B17" i="5"/>
  <c r="M17" i="5"/>
  <c r="B18" i="5"/>
  <c r="M18" i="5"/>
  <c r="B19" i="5"/>
  <c r="M19" i="5"/>
  <c r="B20" i="5"/>
  <c r="M20" i="5"/>
  <c r="B21" i="5"/>
  <c r="M21" i="5"/>
  <c r="B22" i="5"/>
  <c r="M22" i="5"/>
  <c r="B23" i="5"/>
  <c r="M23" i="5"/>
  <c r="B24" i="5"/>
  <c r="M24" i="5"/>
  <c r="B25" i="5"/>
  <c r="M25" i="5"/>
  <c r="P30" i="7"/>
  <c r="P34" i="7" s="1"/>
  <c r="O30" i="7"/>
  <c r="O34" i="7" s="1"/>
  <c r="P30" i="14"/>
  <c r="P34" i="14" s="1"/>
  <c r="O30" i="14"/>
  <c r="O34" i="14" s="1"/>
  <c r="P30" i="10"/>
  <c r="P34" i="10" s="1"/>
  <c r="O30" i="10"/>
  <c r="O34" i="10" s="1"/>
  <c r="M30" i="7"/>
  <c r="M30" i="14"/>
  <c r="M30" i="10"/>
  <c r="N30" i="10"/>
  <c r="N34" i="10"/>
  <c r="N34" i="6"/>
  <c r="M30" i="6"/>
  <c r="N30" i="6"/>
  <c r="E5" i="20"/>
  <c r="P30" i="6" l="1"/>
  <c r="P34" i="6" s="1"/>
  <c r="O30" i="6"/>
  <c r="O34" i="6" s="1"/>
  <c r="B29" i="6"/>
  <c r="M8" i="13"/>
  <c r="L8" i="13"/>
  <c r="M2" i="13"/>
  <c r="L2" i="13"/>
  <c r="M14" i="3"/>
  <c r="L14" i="3"/>
  <c r="M2" i="3"/>
  <c r="L2" i="3"/>
  <c r="M14" i="2"/>
  <c r="L14" i="2"/>
  <c r="M2" i="2"/>
  <c r="L2" i="2"/>
  <c r="K25" i="3"/>
  <c r="K24" i="3"/>
  <c r="K23" i="3"/>
  <c r="K22" i="3"/>
  <c r="K21" i="3"/>
  <c r="K20" i="3"/>
  <c r="K19" i="3"/>
  <c r="K18" i="3"/>
  <c r="K17" i="3"/>
  <c r="K16" i="3"/>
  <c r="K15" i="3"/>
  <c r="K14" i="3"/>
  <c r="K13" i="3"/>
  <c r="K12" i="3"/>
  <c r="K11" i="3"/>
  <c r="K10" i="3"/>
  <c r="K9" i="3"/>
  <c r="K8" i="3"/>
  <c r="K7" i="3"/>
  <c r="K6" i="3"/>
  <c r="K5" i="3"/>
  <c r="K4" i="3"/>
  <c r="K3" i="3"/>
  <c r="K2" i="3"/>
  <c r="K3" i="2"/>
  <c r="K4" i="2"/>
  <c r="K5" i="2"/>
  <c r="K6" i="2"/>
  <c r="K7" i="2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" i="2"/>
  <c r="I20" i="14"/>
  <c r="G20" i="14"/>
  <c r="E20" i="14"/>
  <c r="C20" i="14"/>
  <c r="I19" i="14"/>
  <c r="G19" i="14"/>
  <c r="E19" i="14"/>
  <c r="C19" i="14"/>
  <c r="I18" i="14"/>
  <c r="G18" i="14"/>
  <c r="E18" i="14"/>
  <c r="C18" i="14"/>
  <c r="I17" i="14"/>
  <c r="G17" i="14"/>
  <c r="E17" i="14"/>
  <c r="C17" i="14"/>
  <c r="I16" i="14"/>
  <c r="G16" i="14"/>
  <c r="E16" i="14"/>
  <c r="C16" i="14"/>
  <c r="I15" i="14"/>
  <c r="G15" i="14"/>
  <c r="E15" i="14"/>
  <c r="C15" i="14"/>
  <c r="I14" i="14"/>
  <c r="G14" i="14"/>
  <c r="E14" i="14"/>
  <c r="C14" i="14"/>
  <c r="I13" i="14"/>
  <c r="G13" i="14"/>
  <c r="E13" i="14"/>
  <c r="C13" i="14"/>
  <c r="I12" i="14"/>
  <c r="G12" i="14"/>
  <c r="E12" i="14"/>
  <c r="C12" i="14"/>
  <c r="I11" i="14"/>
  <c r="G11" i="14"/>
  <c r="E11" i="14"/>
  <c r="C11" i="14"/>
  <c r="I10" i="14"/>
  <c r="G10" i="14"/>
  <c r="E10" i="14"/>
  <c r="C10" i="14"/>
  <c r="I9" i="14"/>
  <c r="G9" i="14"/>
  <c r="E9" i="14"/>
  <c r="C9" i="14"/>
  <c r="I8" i="14"/>
  <c r="G8" i="14"/>
  <c r="E8" i="14"/>
  <c r="C8" i="14"/>
  <c r="I7" i="14"/>
  <c r="G7" i="14"/>
  <c r="E7" i="14"/>
  <c r="C7" i="14"/>
  <c r="I6" i="14"/>
  <c r="G6" i="14"/>
  <c r="E6" i="14"/>
  <c r="C6" i="14"/>
  <c r="I5" i="14"/>
  <c r="G5" i="14"/>
  <c r="E5" i="14"/>
  <c r="C5" i="14"/>
  <c r="I4" i="14"/>
  <c r="G4" i="14"/>
  <c r="E4" i="14"/>
  <c r="C4" i="14"/>
  <c r="I3" i="14"/>
  <c r="G3" i="14"/>
  <c r="E3" i="14"/>
  <c r="C3" i="14"/>
  <c r="D30" i="6" l="1"/>
  <c r="D31" i="6" s="1"/>
  <c r="D32" i="6" s="1"/>
  <c r="D33" i="6" s="1"/>
  <c r="D34" i="6" s="1"/>
  <c r="D35" i="6" s="1"/>
  <c r="E30" i="6"/>
  <c r="E31" i="6" s="1"/>
  <c r="E32" i="6" s="1"/>
  <c r="E33" i="6" s="1"/>
  <c r="E34" i="6" s="1"/>
  <c r="E35" i="6" s="1"/>
  <c r="B8" i="13"/>
  <c r="C8" i="13"/>
  <c r="D2" i="12" s="1"/>
  <c r="B3" i="14" s="1"/>
  <c r="O3" i="14" s="1"/>
  <c r="D8" i="13"/>
  <c r="G2" i="12" s="1"/>
  <c r="D3" i="14" s="1"/>
  <c r="E8" i="13"/>
  <c r="J2" i="12" s="1"/>
  <c r="F3" i="14" s="1"/>
  <c r="F8" i="13"/>
  <c r="M2" i="12" s="1"/>
  <c r="H3" i="14" s="1"/>
  <c r="G8" i="13"/>
  <c r="O2" i="12" s="1"/>
  <c r="B9" i="13"/>
  <c r="C9" i="13"/>
  <c r="D3" i="12" s="1"/>
  <c r="B4" i="14" s="1"/>
  <c r="D9" i="13"/>
  <c r="G3" i="12" s="1"/>
  <c r="D4" i="14" s="1"/>
  <c r="E9" i="13"/>
  <c r="J3" i="12" s="1"/>
  <c r="F4" i="14" s="1"/>
  <c r="F9" i="13"/>
  <c r="M3" i="12" s="1"/>
  <c r="H4" i="14" s="1"/>
  <c r="G9" i="13"/>
  <c r="O3" i="12" s="1"/>
  <c r="B10" i="13"/>
  <c r="C10" i="13"/>
  <c r="D4" i="12" s="1"/>
  <c r="B5" i="14" s="1"/>
  <c r="O5" i="14" s="1"/>
  <c r="D10" i="13"/>
  <c r="G4" i="12" s="1"/>
  <c r="D5" i="14" s="1"/>
  <c r="E10" i="13"/>
  <c r="J4" i="12" s="1"/>
  <c r="F5" i="14" s="1"/>
  <c r="F10" i="13"/>
  <c r="M4" i="12" s="1"/>
  <c r="H5" i="14" s="1"/>
  <c r="G10" i="13"/>
  <c r="O4" i="12" s="1"/>
  <c r="B11" i="13"/>
  <c r="C11" i="13"/>
  <c r="D5" i="12" s="1"/>
  <c r="B6" i="14" s="1"/>
  <c r="D11" i="13"/>
  <c r="G5" i="12" s="1"/>
  <c r="D6" i="14" s="1"/>
  <c r="E11" i="13"/>
  <c r="J5" i="12" s="1"/>
  <c r="F6" i="14" s="1"/>
  <c r="F11" i="13"/>
  <c r="M5" i="12" s="1"/>
  <c r="H6" i="14" s="1"/>
  <c r="G11" i="13"/>
  <c r="O5" i="12" s="1"/>
  <c r="B12" i="13"/>
  <c r="C12" i="13"/>
  <c r="D6" i="12" s="1"/>
  <c r="B7" i="14" s="1"/>
  <c r="O7" i="14" s="1"/>
  <c r="D12" i="13"/>
  <c r="G6" i="12" s="1"/>
  <c r="D7" i="14" s="1"/>
  <c r="E12" i="13"/>
  <c r="J6" i="12" s="1"/>
  <c r="F7" i="14" s="1"/>
  <c r="F12" i="13"/>
  <c r="M6" i="12" s="1"/>
  <c r="H7" i="14" s="1"/>
  <c r="G12" i="13"/>
  <c r="O6" i="12" s="1"/>
  <c r="B13" i="13"/>
  <c r="C13" i="13"/>
  <c r="D7" i="12" s="1"/>
  <c r="B8" i="14" s="1"/>
  <c r="D13" i="13"/>
  <c r="G7" i="12" s="1"/>
  <c r="D8" i="14" s="1"/>
  <c r="E13" i="13"/>
  <c r="J7" i="12" s="1"/>
  <c r="F8" i="14" s="1"/>
  <c r="F13" i="13"/>
  <c r="M7" i="12" s="1"/>
  <c r="H8" i="14" s="1"/>
  <c r="G13" i="13"/>
  <c r="O7" i="12" s="1"/>
  <c r="B2" i="13"/>
  <c r="C2" i="13"/>
  <c r="D8" i="12" s="1"/>
  <c r="B9" i="14" s="1"/>
  <c r="O9" i="14" s="1"/>
  <c r="D2" i="13"/>
  <c r="G8" i="12" s="1"/>
  <c r="D9" i="14" s="1"/>
  <c r="E2" i="13"/>
  <c r="J8" i="12" s="1"/>
  <c r="F9" i="14" s="1"/>
  <c r="F2" i="13"/>
  <c r="M8" i="12" s="1"/>
  <c r="H9" i="14" s="1"/>
  <c r="G2" i="13"/>
  <c r="O8" i="12" s="1"/>
  <c r="B3" i="13"/>
  <c r="C3" i="13"/>
  <c r="D9" i="12" s="1"/>
  <c r="B10" i="14" s="1"/>
  <c r="D3" i="13"/>
  <c r="G9" i="12" s="1"/>
  <c r="D10" i="14" s="1"/>
  <c r="E3" i="13"/>
  <c r="J9" i="12" s="1"/>
  <c r="F10" i="14" s="1"/>
  <c r="F3" i="13"/>
  <c r="M9" i="12" s="1"/>
  <c r="H10" i="14" s="1"/>
  <c r="G3" i="13"/>
  <c r="O9" i="12" s="1"/>
  <c r="B4" i="13"/>
  <c r="C4" i="13"/>
  <c r="D10" i="12" s="1"/>
  <c r="B11" i="14" s="1"/>
  <c r="O11" i="14" s="1"/>
  <c r="D4" i="13"/>
  <c r="G10" i="12" s="1"/>
  <c r="D11" i="14" s="1"/>
  <c r="E4" i="13"/>
  <c r="J10" i="12" s="1"/>
  <c r="F11" i="14" s="1"/>
  <c r="F4" i="13"/>
  <c r="M10" i="12" s="1"/>
  <c r="H11" i="14" s="1"/>
  <c r="G4" i="13"/>
  <c r="O10" i="12" s="1"/>
  <c r="B5" i="13"/>
  <c r="C5" i="13"/>
  <c r="D11" i="12" s="1"/>
  <c r="B12" i="14" s="1"/>
  <c r="D5" i="13"/>
  <c r="G11" i="12" s="1"/>
  <c r="D12" i="14" s="1"/>
  <c r="E5" i="13"/>
  <c r="J11" i="12" s="1"/>
  <c r="F12" i="14" s="1"/>
  <c r="F5" i="13"/>
  <c r="M11" i="12" s="1"/>
  <c r="H12" i="14" s="1"/>
  <c r="G5" i="13"/>
  <c r="O11" i="12" s="1"/>
  <c r="B6" i="13"/>
  <c r="C6" i="13"/>
  <c r="D12" i="12" s="1"/>
  <c r="B13" i="14" s="1"/>
  <c r="O13" i="14" s="1"/>
  <c r="D6" i="13"/>
  <c r="G12" i="12" s="1"/>
  <c r="D13" i="14" s="1"/>
  <c r="E6" i="13"/>
  <c r="J12" i="12" s="1"/>
  <c r="F13" i="14" s="1"/>
  <c r="F6" i="13"/>
  <c r="M12" i="12" s="1"/>
  <c r="H13" i="14" s="1"/>
  <c r="G6" i="13"/>
  <c r="O12" i="12" s="1"/>
  <c r="B7" i="13"/>
  <c r="C7" i="13"/>
  <c r="D13" i="12" s="1"/>
  <c r="B14" i="14" s="1"/>
  <c r="D7" i="13"/>
  <c r="G13" i="12" s="1"/>
  <c r="D14" i="14" s="1"/>
  <c r="E7" i="13"/>
  <c r="J13" i="12" s="1"/>
  <c r="F14" i="14" s="1"/>
  <c r="F7" i="13"/>
  <c r="M13" i="12" s="1"/>
  <c r="H14" i="14" s="1"/>
  <c r="G7" i="13"/>
  <c r="O13" i="12" s="1"/>
  <c r="B14" i="13"/>
  <c r="C14" i="13"/>
  <c r="D14" i="12" s="1"/>
  <c r="B15" i="14" s="1"/>
  <c r="O15" i="14" s="1"/>
  <c r="D14" i="13"/>
  <c r="G14" i="12" s="1"/>
  <c r="D15" i="14" s="1"/>
  <c r="E14" i="13"/>
  <c r="J14" i="12" s="1"/>
  <c r="F15" i="14" s="1"/>
  <c r="F14" i="13"/>
  <c r="M14" i="12" s="1"/>
  <c r="H15" i="14" s="1"/>
  <c r="G14" i="13"/>
  <c r="O14" i="12" s="1"/>
  <c r="B15" i="13"/>
  <c r="C15" i="13"/>
  <c r="D15" i="12" s="1"/>
  <c r="B16" i="14" s="1"/>
  <c r="D15" i="13"/>
  <c r="G15" i="12" s="1"/>
  <c r="D16" i="14" s="1"/>
  <c r="E15" i="13"/>
  <c r="J15" i="12" s="1"/>
  <c r="F16" i="14" s="1"/>
  <c r="F15" i="13"/>
  <c r="M15" i="12" s="1"/>
  <c r="H16" i="14" s="1"/>
  <c r="G15" i="13"/>
  <c r="O15" i="12" s="1"/>
  <c r="B16" i="13"/>
  <c r="C16" i="13"/>
  <c r="D16" i="12" s="1"/>
  <c r="B17" i="14" s="1"/>
  <c r="O17" i="14" s="1"/>
  <c r="D16" i="13"/>
  <c r="G16" i="12" s="1"/>
  <c r="D17" i="14" s="1"/>
  <c r="E16" i="13"/>
  <c r="J16" i="12" s="1"/>
  <c r="F17" i="14" s="1"/>
  <c r="F16" i="13"/>
  <c r="M16" i="12" s="1"/>
  <c r="H17" i="14" s="1"/>
  <c r="G16" i="13"/>
  <c r="O16" i="12" s="1"/>
  <c r="B17" i="13"/>
  <c r="C17" i="13"/>
  <c r="D17" i="12" s="1"/>
  <c r="B18" i="14" s="1"/>
  <c r="D17" i="13"/>
  <c r="G17" i="12" s="1"/>
  <c r="D18" i="14" s="1"/>
  <c r="E17" i="13"/>
  <c r="J17" i="12" s="1"/>
  <c r="F18" i="14" s="1"/>
  <c r="F17" i="13"/>
  <c r="M17" i="12" s="1"/>
  <c r="H18" i="14" s="1"/>
  <c r="G17" i="13"/>
  <c r="O17" i="12" s="1"/>
  <c r="B18" i="13"/>
  <c r="C18" i="13"/>
  <c r="D18" i="12" s="1"/>
  <c r="B19" i="14" s="1"/>
  <c r="O19" i="14" s="1"/>
  <c r="D18" i="13"/>
  <c r="G18" i="12" s="1"/>
  <c r="D19" i="14" s="1"/>
  <c r="E18" i="13"/>
  <c r="J18" i="12" s="1"/>
  <c r="F19" i="14" s="1"/>
  <c r="F18" i="13"/>
  <c r="M18" i="12" s="1"/>
  <c r="H19" i="14" s="1"/>
  <c r="G18" i="13"/>
  <c r="O18" i="12" s="1"/>
  <c r="B19" i="13"/>
  <c r="C19" i="13"/>
  <c r="D19" i="12" s="1"/>
  <c r="B20" i="14" s="1"/>
  <c r="D19" i="13"/>
  <c r="G19" i="12" s="1"/>
  <c r="D20" i="14" s="1"/>
  <c r="E19" i="13"/>
  <c r="J19" i="12" s="1"/>
  <c r="F20" i="14" s="1"/>
  <c r="F19" i="13"/>
  <c r="M19" i="12" s="1"/>
  <c r="H20" i="14" s="1"/>
  <c r="G19" i="13"/>
  <c r="O19" i="12" s="1"/>
  <c r="O20" i="14" l="1"/>
  <c r="M15" i="14"/>
  <c r="O14" i="14"/>
  <c r="O12" i="14"/>
  <c r="P9" i="14" s="1"/>
  <c r="O10" i="14"/>
  <c r="O8" i="14"/>
  <c r="O4" i="14"/>
  <c r="O18" i="14"/>
  <c r="O16" i="14"/>
  <c r="M9" i="14"/>
  <c r="N9" i="14" s="1"/>
  <c r="E4" i="20" s="1"/>
  <c r="O6" i="14"/>
  <c r="P3" i="14" s="1"/>
  <c r="M3" i="14"/>
  <c r="P15" i="14"/>
  <c r="F30" i="6"/>
  <c r="F31" i="6" s="1"/>
  <c r="F32" i="6" s="1"/>
  <c r="F33" i="6" s="1"/>
  <c r="F34" i="6" s="1"/>
  <c r="B19" i="12"/>
  <c r="K19" i="13"/>
  <c r="B17" i="12"/>
  <c r="K17" i="13"/>
  <c r="B15" i="12"/>
  <c r="K15" i="13"/>
  <c r="B13" i="12"/>
  <c r="K7" i="13"/>
  <c r="B11" i="12"/>
  <c r="K5" i="13"/>
  <c r="B9" i="12"/>
  <c r="K3" i="13"/>
  <c r="B7" i="12"/>
  <c r="K13" i="13"/>
  <c r="B5" i="12"/>
  <c r="K11" i="13"/>
  <c r="B3" i="12"/>
  <c r="K9" i="13"/>
  <c r="B18" i="12"/>
  <c r="K18" i="13"/>
  <c r="B16" i="12"/>
  <c r="K16" i="13"/>
  <c r="B14" i="12"/>
  <c r="K14" i="13"/>
  <c r="B12" i="12"/>
  <c r="K6" i="13"/>
  <c r="B10" i="12"/>
  <c r="K4" i="13"/>
  <c r="B8" i="12"/>
  <c r="K2" i="13"/>
  <c r="B6" i="12"/>
  <c r="K12" i="13"/>
  <c r="B4" i="12"/>
  <c r="K10" i="13"/>
  <c r="B2" i="12"/>
  <c r="K8" i="13"/>
  <c r="I26" i="7"/>
  <c r="G26" i="7"/>
  <c r="E26" i="7"/>
  <c r="C26" i="7"/>
  <c r="I25" i="7"/>
  <c r="G25" i="7"/>
  <c r="E25" i="7"/>
  <c r="C25" i="7"/>
  <c r="I24" i="7"/>
  <c r="G24" i="7"/>
  <c r="E24" i="7"/>
  <c r="C24" i="7"/>
  <c r="I23" i="7"/>
  <c r="G23" i="7"/>
  <c r="E23" i="7"/>
  <c r="C23" i="7"/>
  <c r="I22" i="7"/>
  <c r="G22" i="7"/>
  <c r="E22" i="7"/>
  <c r="C22" i="7"/>
  <c r="I21" i="7"/>
  <c r="G21" i="7"/>
  <c r="E21" i="7"/>
  <c r="C21" i="7"/>
  <c r="I20" i="7"/>
  <c r="G20" i="7"/>
  <c r="E20" i="7"/>
  <c r="C20" i="7"/>
  <c r="I19" i="7"/>
  <c r="G19" i="7"/>
  <c r="E19" i="7"/>
  <c r="C19" i="7"/>
  <c r="I18" i="7"/>
  <c r="G18" i="7"/>
  <c r="E18" i="7"/>
  <c r="C18" i="7"/>
  <c r="I17" i="7"/>
  <c r="G17" i="7"/>
  <c r="E17" i="7"/>
  <c r="C17" i="7"/>
  <c r="I16" i="7"/>
  <c r="G16" i="7"/>
  <c r="E16" i="7"/>
  <c r="C16" i="7"/>
  <c r="I15" i="7"/>
  <c r="G15" i="7"/>
  <c r="E15" i="7"/>
  <c r="C15" i="7"/>
  <c r="I14" i="7"/>
  <c r="G14" i="7"/>
  <c r="E14" i="7"/>
  <c r="C14" i="7"/>
  <c r="I13" i="7"/>
  <c r="G13" i="7"/>
  <c r="E13" i="7"/>
  <c r="C13" i="7"/>
  <c r="I12" i="7"/>
  <c r="G12" i="7"/>
  <c r="E12" i="7"/>
  <c r="C12" i="7"/>
  <c r="I11" i="7"/>
  <c r="G11" i="7"/>
  <c r="E11" i="7"/>
  <c r="C11" i="7"/>
  <c r="I10" i="7"/>
  <c r="G10" i="7"/>
  <c r="E10" i="7"/>
  <c r="C10" i="7"/>
  <c r="I9" i="7"/>
  <c r="G9" i="7"/>
  <c r="E9" i="7"/>
  <c r="C9" i="7"/>
  <c r="I8" i="7"/>
  <c r="G8" i="7"/>
  <c r="E8" i="7"/>
  <c r="C8" i="7"/>
  <c r="I7" i="7"/>
  <c r="G7" i="7"/>
  <c r="E7" i="7"/>
  <c r="C7" i="7"/>
  <c r="I6" i="7"/>
  <c r="G6" i="7"/>
  <c r="E6" i="7"/>
  <c r="C6" i="7"/>
  <c r="I5" i="7"/>
  <c r="G5" i="7"/>
  <c r="E5" i="7"/>
  <c r="C5" i="7"/>
  <c r="I4" i="7"/>
  <c r="G4" i="7"/>
  <c r="E4" i="7"/>
  <c r="C4" i="7"/>
  <c r="I3" i="7"/>
  <c r="G3" i="7"/>
  <c r="E3" i="7"/>
  <c r="C3" i="7"/>
  <c r="I26" i="10"/>
  <c r="G26" i="10"/>
  <c r="E26" i="10"/>
  <c r="C26" i="10"/>
  <c r="I25" i="10"/>
  <c r="G25" i="10"/>
  <c r="E25" i="10"/>
  <c r="C25" i="10"/>
  <c r="I24" i="10"/>
  <c r="G24" i="10"/>
  <c r="E24" i="10"/>
  <c r="C24" i="10"/>
  <c r="I23" i="10"/>
  <c r="G23" i="10"/>
  <c r="E23" i="10"/>
  <c r="C23" i="10"/>
  <c r="I22" i="10"/>
  <c r="G22" i="10"/>
  <c r="E22" i="10"/>
  <c r="C22" i="10"/>
  <c r="I21" i="10"/>
  <c r="G21" i="10"/>
  <c r="E21" i="10"/>
  <c r="C21" i="10"/>
  <c r="I20" i="10"/>
  <c r="G20" i="10"/>
  <c r="E20" i="10"/>
  <c r="C20" i="10"/>
  <c r="I19" i="10"/>
  <c r="G19" i="10"/>
  <c r="E19" i="10"/>
  <c r="C19" i="10"/>
  <c r="I18" i="10"/>
  <c r="G18" i="10"/>
  <c r="E18" i="10"/>
  <c r="C18" i="10"/>
  <c r="I17" i="10"/>
  <c r="G17" i="10"/>
  <c r="E17" i="10"/>
  <c r="C17" i="10"/>
  <c r="I16" i="10"/>
  <c r="G16" i="10"/>
  <c r="E16" i="10"/>
  <c r="C16" i="10"/>
  <c r="I15" i="10"/>
  <c r="G15" i="10"/>
  <c r="E15" i="10"/>
  <c r="C15" i="10"/>
  <c r="I14" i="10"/>
  <c r="G14" i="10"/>
  <c r="E14" i="10"/>
  <c r="C14" i="10"/>
  <c r="I13" i="10"/>
  <c r="G13" i="10"/>
  <c r="E13" i="10"/>
  <c r="C13" i="10"/>
  <c r="I12" i="10"/>
  <c r="G12" i="10"/>
  <c r="E12" i="10"/>
  <c r="C12" i="10"/>
  <c r="I11" i="10"/>
  <c r="G11" i="10"/>
  <c r="E11" i="10"/>
  <c r="C11" i="10"/>
  <c r="I10" i="10"/>
  <c r="G10" i="10"/>
  <c r="E10" i="10"/>
  <c r="C10" i="10"/>
  <c r="I9" i="10"/>
  <c r="G9" i="10"/>
  <c r="E9" i="10"/>
  <c r="C9" i="10"/>
  <c r="I8" i="10"/>
  <c r="G8" i="10"/>
  <c r="E8" i="10"/>
  <c r="C8" i="10"/>
  <c r="I7" i="10"/>
  <c r="G7" i="10"/>
  <c r="E7" i="10"/>
  <c r="C7" i="10"/>
  <c r="I6" i="10"/>
  <c r="G6" i="10"/>
  <c r="E6" i="10"/>
  <c r="C6" i="10"/>
  <c r="I5" i="10"/>
  <c r="G5" i="10"/>
  <c r="E5" i="10"/>
  <c r="C5" i="10"/>
  <c r="I4" i="10"/>
  <c r="G4" i="10"/>
  <c r="E4" i="10"/>
  <c r="C4" i="10"/>
  <c r="I3" i="10"/>
  <c r="G3" i="10"/>
  <c r="E3" i="10"/>
  <c r="C3" i="10"/>
  <c r="N3" i="14" l="1"/>
  <c r="G30" i="6"/>
  <c r="G31" i="6" s="1"/>
  <c r="G32" i="6" s="1"/>
  <c r="G33" i="6" s="1"/>
  <c r="G34" i="6" s="1"/>
  <c r="H30" i="6" s="1"/>
  <c r="H31" i="6" s="1"/>
  <c r="H32" i="6" s="1"/>
  <c r="H33" i="6" s="1"/>
  <c r="H34" i="6" s="1"/>
  <c r="F35" i="6"/>
  <c r="C4" i="6"/>
  <c r="C5" i="6"/>
  <c r="C6" i="6"/>
  <c r="C7" i="6"/>
  <c r="C8" i="6"/>
  <c r="C9" i="6"/>
  <c r="C10" i="6"/>
  <c r="C11" i="6"/>
  <c r="C12" i="6"/>
  <c r="C13" i="6"/>
  <c r="C14" i="6"/>
  <c r="C15" i="6"/>
  <c r="C16" i="6"/>
  <c r="C17" i="6"/>
  <c r="C18" i="6"/>
  <c r="C19" i="6"/>
  <c r="C20" i="6"/>
  <c r="C21" i="6"/>
  <c r="C22" i="6"/>
  <c r="C23" i="6"/>
  <c r="C24" i="6"/>
  <c r="C25" i="6"/>
  <c r="C26" i="6"/>
  <c r="C3" i="6"/>
  <c r="E4" i="6"/>
  <c r="G4" i="6"/>
  <c r="I4" i="6"/>
  <c r="E5" i="6"/>
  <c r="G5" i="6"/>
  <c r="I5" i="6"/>
  <c r="E6" i="6"/>
  <c r="G6" i="6"/>
  <c r="I6" i="6"/>
  <c r="E7" i="6"/>
  <c r="G7" i="6"/>
  <c r="I7" i="6"/>
  <c r="E8" i="6"/>
  <c r="G8" i="6"/>
  <c r="I8" i="6"/>
  <c r="E9" i="6"/>
  <c r="G9" i="6"/>
  <c r="I9" i="6"/>
  <c r="E10" i="6"/>
  <c r="G10" i="6"/>
  <c r="I10" i="6"/>
  <c r="E11" i="6"/>
  <c r="G11" i="6"/>
  <c r="I11" i="6"/>
  <c r="E12" i="6"/>
  <c r="G12" i="6"/>
  <c r="I12" i="6"/>
  <c r="E13" i="6"/>
  <c r="G13" i="6"/>
  <c r="I13" i="6"/>
  <c r="E14" i="6"/>
  <c r="G14" i="6"/>
  <c r="I14" i="6"/>
  <c r="E15" i="6"/>
  <c r="G15" i="6"/>
  <c r="I15" i="6"/>
  <c r="E16" i="6"/>
  <c r="G16" i="6"/>
  <c r="I16" i="6"/>
  <c r="E17" i="6"/>
  <c r="G17" i="6"/>
  <c r="I17" i="6"/>
  <c r="E18" i="6"/>
  <c r="G18" i="6"/>
  <c r="I18" i="6"/>
  <c r="E19" i="6"/>
  <c r="G19" i="6"/>
  <c r="I19" i="6"/>
  <c r="E20" i="6"/>
  <c r="G20" i="6"/>
  <c r="I20" i="6"/>
  <c r="E21" i="6"/>
  <c r="G21" i="6"/>
  <c r="I21" i="6"/>
  <c r="E22" i="6"/>
  <c r="G22" i="6"/>
  <c r="I22" i="6"/>
  <c r="E23" i="6"/>
  <c r="G23" i="6"/>
  <c r="I23" i="6"/>
  <c r="E24" i="6"/>
  <c r="G24" i="6"/>
  <c r="I24" i="6"/>
  <c r="E25" i="6"/>
  <c r="G25" i="6"/>
  <c r="I25" i="6"/>
  <c r="E26" i="6"/>
  <c r="G26" i="6"/>
  <c r="I26" i="6"/>
  <c r="I3" i="6"/>
  <c r="G3" i="6"/>
  <c r="E3" i="6"/>
  <c r="H35" i="6" l="1"/>
  <c r="I30" i="6"/>
  <c r="I31" i="6" s="1"/>
  <c r="I32" i="6" s="1"/>
  <c r="I33" i="6" s="1"/>
  <c r="I34" i="6" s="1"/>
  <c r="G35" i="6"/>
  <c r="B3" i="11"/>
  <c r="C3" i="11"/>
  <c r="D3" i="11"/>
  <c r="E3" i="11"/>
  <c r="F3" i="11"/>
  <c r="G3" i="11"/>
  <c r="B4" i="11"/>
  <c r="C4" i="11"/>
  <c r="D4" i="11"/>
  <c r="E4" i="11"/>
  <c r="F4" i="11"/>
  <c r="G4" i="11"/>
  <c r="B5" i="11"/>
  <c r="C5" i="11"/>
  <c r="D5" i="11"/>
  <c r="E5" i="11"/>
  <c r="F5" i="11"/>
  <c r="G5" i="11"/>
  <c r="B6" i="11"/>
  <c r="C6" i="11"/>
  <c r="D6" i="11"/>
  <c r="E6" i="11"/>
  <c r="F6" i="11"/>
  <c r="G6" i="11"/>
  <c r="B7" i="11"/>
  <c r="C7" i="11"/>
  <c r="D7" i="11"/>
  <c r="E7" i="11"/>
  <c r="F7" i="11"/>
  <c r="G7" i="11"/>
  <c r="B8" i="11"/>
  <c r="C8" i="11"/>
  <c r="D8" i="11"/>
  <c r="E8" i="11"/>
  <c r="F8" i="11"/>
  <c r="G8" i="11"/>
  <c r="B9" i="11"/>
  <c r="C9" i="11"/>
  <c r="D9" i="11"/>
  <c r="E9" i="11"/>
  <c r="F9" i="11"/>
  <c r="G9" i="11"/>
  <c r="B10" i="11"/>
  <c r="C10" i="11"/>
  <c r="D10" i="11"/>
  <c r="E10" i="11"/>
  <c r="F10" i="11"/>
  <c r="G10" i="11"/>
  <c r="B11" i="11"/>
  <c r="C11" i="11"/>
  <c r="D11" i="11"/>
  <c r="E11" i="11"/>
  <c r="F11" i="11"/>
  <c r="G11" i="11"/>
  <c r="B12" i="11"/>
  <c r="C12" i="11"/>
  <c r="D12" i="11"/>
  <c r="E12" i="11"/>
  <c r="F12" i="11"/>
  <c r="G12" i="11"/>
  <c r="B13" i="11"/>
  <c r="C13" i="11"/>
  <c r="D13" i="11"/>
  <c r="E13" i="11"/>
  <c r="F13" i="11"/>
  <c r="G13" i="11"/>
  <c r="B14" i="11"/>
  <c r="C14" i="11"/>
  <c r="D14" i="11"/>
  <c r="E14" i="11"/>
  <c r="F14" i="11"/>
  <c r="G14" i="11"/>
  <c r="B15" i="11"/>
  <c r="C15" i="11"/>
  <c r="D15" i="11"/>
  <c r="E15" i="11"/>
  <c r="F15" i="11"/>
  <c r="G15" i="11"/>
  <c r="B16" i="11"/>
  <c r="C16" i="11"/>
  <c r="D16" i="11"/>
  <c r="E16" i="11"/>
  <c r="F16" i="11"/>
  <c r="G16" i="11"/>
  <c r="B17" i="11"/>
  <c r="C17" i="11"/>
  <c r="D17" i="11"/>
  <c r="E17" i="11"/>
  <c r="F17" i="11"/>
  <c r="G17" i="11"/>
  <c r="B18" i="11"/>
  <c r="C18" i="11"/>
  <c r="D18" i="11"/>
  <c r="E18" i="11"/>
  <c r="F18" i="11"/>
  <c r="G18" i="11"/>
  <c r="B19" i="11"/>
  <c r="C19" i="11"/>
  <c r="D19" i="11"/>
  <c r="E19" i="11"/>
  <c r="F19" i="11"/>
  <c r="G19" i="11"/>
  <c r="B20" i="11"/>
  <c r="C20" i="11"/>
  <c r="D20" i="11"/>
  <c r="E20" i="11"/>
  <c r="F20" i="11"/>
  <c r="G20" i="11"/>
  <c r="B21" i="11"/>
  <c r="C21" i="11"/>
  <c r="D21" i="11"/>
  <c r="E21" i="11"/>
  <c r="F21" i="11"/>
  <c r="G21" i="11"/>
  <c r="B22" i="11"/>
  <c r="C22" i="11"/>
  <c r="D22" i="11"/>
  <c r="E22" i="11"/>
  <c r="F22" i="11"/>
  <c r="G22" i="11"/>
  <c r="B23" i="11"/>
  <c r="C23" i="11"/>
  <c r="D23" i="11"/>
  <c r="E23" i="11"/>
  <c r="F23" i="11"/>
  <c r="G23" i="11"/>
  <c r="B24" i="11"/>
  <c r="C24" i="11"/>
  <c r="D24" i="11"/>
  <c r="E24" i="11"/>
  <c r="F24" i="11"/>
  <c r="G24" i="11"/>
  <c r="B25" i="11"/>
  <c r="C25" i="11"/>
  <c r="D25" i="11"/>
  <c r="E25" i="11"/>
  <c r="F25" i="11"/>
  <c r="G25" i="11"/>
  <c r="B26" i="11"/>
  <c r="C26" i="11"/>
  <c r="D26" i="11"/>
  <c r="E26" i="11"/>
  <c r="F26" i="11"/>
  <c r="G26" i="11"/>
  <c r="B27" i="11"/>
  <c r="C27" i="11"/>
  <c r="D27" i="11"/>
  <c r="E27" i="11"/>
  <c r="F27" i="11"/>
  <c r="G27" i="11"/>
  <c r="B28" i="11"/>
  <c r="C28" i="11"/>
  <c r="D28" i="11"/>
  <c r="E28" i="11"/>
  <c r="F28" i="11"/>
  <c r="G28" i="11"/>
  <c r="B29" i="11"/>
  <c r="C29" i="11"/>
  <c r="D29" i="11"/>
  <c r="E29" i="11"/>
  <c r="F29" i="11"/>
  <c r="G29" i="11"/>
  <c r="B30" i="11"/>
  <c r="C30" i="11"/>
  <c r="D30" i="11"/>
  <c r="E30" i="11"/>
  <c r="F30" i="11"/>
  <c r="G30" i="11"/>
  <c r="B31" i="11"/>
  <c r="C31" i="11"/>
  <c r="D31" i="11"/>
  <c r="E31" i="11"/>
  <c r="F31" i="11"/>
  <c r="G31" i="11"/>
  <c r="B32" i="11"/>
  <c r="C32" i="11"/>
  <c r="D32" i="11"/>
  <c r="E32" i="11"/>
  <c r="F32" i="11"/>
  <c r="G32" i="11"/>
  <c r="B33" i="11"/>
  <c r="C33" i="11"/>
  <c r="D33" i="11"/>
  <c r="E33" i="11"/>
  <c r="F33" i="11"/>
  <c r="G33" i="11"/>
  <c r="B34" i="11"/>
  <c r="C34" i="11"/>
  <c r="D34" i="11"/>
  <c r="E34" i="11"/>
  <c r="F34" i="11"/>
  <c r="G34" i="11"/>
  <c r="B35" i="11"/>
  <c r="C35" i="11"/>
  <c r="D35" i="11"/>
  <c r="E35" i="11"/>
  <c r="F35" i="11"/>
  <c r="G35" i="11"/>
  <c r="B36" i="11"/>
  <c r="C36" i="11"/>
  <c r="D36" i="11"/>
  <c r="E36" i="11"/>
  <c r="F36" i="11"/>
  <c r="G36" i="11"/>
  <c r="B37" i="11"/>
  <c r="C37" i="11"/>
  <c r="D37" i="11"/>
  <c r="E37" i="11"/>
  <c r="F37" i="11"/>
  <c r="G37" i="11"/>
  <c r="B38" i="11"/>
  <c r="C38" i="11"/>
  <c r="D38" i="11"/>
  <c r="E38" i="11"/>
  <c r="F38" i="11"/>
  <c r="G38" i="11"/>
  <c r="B39" i="11"/>
  <c r="C39" i="11"/>
  <c r="D39" i="11"/>
  <c r="E39" i="11"/>
  <c r="F39" i="11"/>
  <c r="G39" i="11"/>
  <c r="B40" i="11"/>
  <c r="C40" i="11"/>
  <c r="D40" i="11"/>
  <c r="E40" i="11"/>
  <c r="F40" i="11"/>
  <c r="G40" i="11"/>
  <c r="B41" i="11"/>
  <c r="C41" i="11"/>
  <c r="D41" i="11"/>
  <c r="E41" i="11"/>
  <c r="F41" i="11"/>
  <c r="G41" i="11"/>
  <c r="B42" i="11"/>
  <c r="C42" i="11"/>
  <c r="D42" i="11"/>
  <c r="E42" i="11"/>
  <c r="F42" i="11"/>
  <c r="G42" i="11"/>
  <c r="B43" i="11"/>
  <c r="C43" i="11"/>
  <c r="D43" i="11"/>
  <c r="E43" i="11"/>
  <c r="F43" i="11"/>
  <c r="G43" i="11"/>
  <c r="B44" i="11"/>
  <c r="C44" i="11"/>
  <c r="D44" i="11"/>
  <c r="E44" i="11"/>
  <c r="F44" i="11"/>
  <c r="G44" i="11"/>
  <c r="B45" i="11"/>
  <c r="C45" i="11"/>
  <c r="D45" i="11"/>
  <c r="E45" i="11"/>
  <c r="F45" i="11"/>
  <c r="G45" i="11"/>
  <c r="B46" i="11"/>
  <c r="C46" i="11"/>
  <c r="D46" i="11"/>
  <c r="E46" i="11"/>
  <c r="F46" i="11"/>
  <c r="G46" i="11"/>
  <c r="B47" i="11"/>
  <c r="C47" i="11"/>
  <c r="D47" i="11"/>
  <c r="E47" i="11"/>
  <c r="F47" i="11"/>
  <c r="G47" i="11"/>
  <c r="B48" i="11"/>
  <c r="C48" i="11"/>
  <c r="D48" i="11"/>
  <c r="E48" i="11"/>
  <c r="F48" i="11"/>
  <c r="G48" i="11"/>
  <c r="B49" i="11"/>
  <c r="C49" i="11"/>
  <c r="D49" i="11"/>
  <c r="E49" i="11"/>
  <c r="F49" i="11"/>
  <c r="G49" i="11"/>
  <c r="B50" i="11"/>
  <c r="C50" i="11"/>
  <c r="D50" i="11"/>
  <c r="E50" i="11"/>
  <c r="F50" i="11"/>
  <c r="G50" i="11"/>
  <c r="B51" i="11"/>
  <c r="C51" i="11"/>
  <c r="D51" i="11"/>
  <c r="E51" i="11"/>
  <c r="F51" i="11"/>
  <c r="G51" i="11"/>
  <c r="B52" i="11"/>
  <c r="C52" i="11"/>
  <c r="D52" i="11"/>
  <c r="E52" i="11"/>
  <c r="F52" i="11"/>
  <c r="G52" i="11"/>
  <c r="B53" i="11"/>
  <c r="C53" i="11"/>
  <c r="D53" i="11"/>
  <c r="E53" i="11"/>
  <c r="F53" i="11"/>
  <c r="G53" i="11"/>
  <c r="B54" i="11"/>
  <c r="C54" i="11"/>
  <c r="D54" i="11"/>
  <c r="E54" i="11"/>
  <c r="F54" i="11"/>
  <c r="G54" i="11"/>
  <c r="B55" i="11"/>
  <c r="C55" i="11"/>
  <c r="D55" i="11"/>
  <c r="E55" i="11"/>
  <c r="F55" i="11"/>
  <c r="G55" i="11"/>
  <c r="B56" i="11"/>
  <c r="C56" i="11"/>
  <c r="D56" i="11"/>
  <c r="E56" i="11"/>
  <c r="F56" i="11"/>
  <c r="G56" i="11"/>
  <c r="B57" i="11"/>
  <c r="C57" i="11"/>
  <c r="D57" i="11"/>
  <c r="E57" i="11"/>
  <c r="F57" i="11"/>
  <c r="G57" i="11"/>
  <c r="B58" i="11"/>
  <c r="C58" i="11"/>
  <c r="D58" i="11"/>
  <c r="E58" i="11"/>
  <c r="F58" i="11"/>
  <c r="G58" i="11"/>
  <c r="B59" i="11"/>
  <c r="C59" i="11"/>
  <c r="D59" i="11"/>
  <c r="E59" i="11"/>
  <c r="F59" i="11"/>
  <c r="G59" i="11"/>
  <c r="B60" i="11"/>
  <c r="C60" i="11"/>
  <c r="D60" i="11"/>
  <c r="E60" i="11"/>
  <c r="F60" i="11"/>
  <c r="G60" i="11"/>
  <c r="B61" i="11"/>
  <c r="C61" i="11"/>
  <c r="D61" i="11"/>
  <c r="E61" i="11"/>
  <c r="F61" i="11"/>
  <c r="G61" i="11"/>
  <c r="B62" i="11"/>
  <c r="C62" i="11"/>
  <c r="D62" i="11"/>
  <c r="E62" i="11"/>
  <c r="F62" i="11"/>
  <c r="G62" i="11"/>
  <c r="B63" i="11"/>
  <c r="C63" i="11"/>
  <c r="D63" i="11"/>
  <c r="E63" i="11"/>
  <c r="F63" i="11"/>
  <c r="G63" i="11"/>
  <c r="B64" i="11"/>
  <c r="C64" i="11"/>
  <c r="D64" i="11"/>
  <c r="E64" i="11"/>
  <c r="F64" i="11"/>
  <c r="G64" i="11"/>
  <c r="B65" i="11"/>
  <c r="C65" i="11"/>
  <c r="D65" i="11"/>
  <c r="E65" i="11"/>
  <c r="F65" i="11"/>
  <c r="G65" i="11"/>
  <c r="B66" i="11"/>
  <c r="C66" i="11"/>
  <c r="D66" i="11"/>
  <c r="E66" i="11"/>
  <c r="F66" i="11"/>
  <c r="G66" i="11"/>
  <c r="B67" i="11"/>
  <c r="C67" i="11"/>
  <c r="D67" i="11"/>
  <c r="E67" i="11"/>
  <c r="F67" i="11"/>
  <c r="G67" i="11"/>
  <c r="B68" i="11"/>
  <c r="C68" i="11"/>
  <c r="D68" i="11"/>
  <c r="E68" i="11"/>
  <c r="F68" i="11"/>
  <c r="G68" i="11"/>
  <c r="B69" i="11"/>
  <c r="C69" i="11"/>
  <c r="D69" i="11"/>
  <c r="E69" i="11"/>
  <c r="F69" i="11"/>
  <c r="G69" i="11"/>
  <c r="B70" i="11"/>
  <c r="C70" i="11"/>
  <c r="D70" i="11"/>
  <c r="E70" i="11"/>
  <c r="F70" i="11"/>
  <c r="G70" i="11"/>
  <c r="B71" i="11"/>
  <c r="C71" i="11"/>
  <c r="D71" i="11"/>
  <c r="E71" i="11"/>
  <c r="F71" i="11"/>
  <c r="G71" i="11"/>
  <c r="B72" i="11"/>
  <c r="C72" i="11"/>
  <c r="D72" i="11"/>
  <c r="E72" i="11"/>
  <c r="F72" i="11"/>
  <c r="G72" i="11"/>
  <c r="B73" i="11"/>
  <c r="C73" i="11"/>
  <c r="D73" i="11"/>
  <c r="E73" i="11"/>
  <c r="F73" i="11"/>
  <c r="G73" i="11"/>
  <c r="B74" i="11"/>
  <c r="C74" i="11"/>
  <c r="D74" i="11"/>
  <c r="E74" i="11"/>
  <c r="F74" i="11"/>
  <c r="G74" i="11"/>
  <c r="B75" i="11"/>
  <c r="C75" i="11"/>
  <c r="D75" i="11"/>
  <c r="E75" i="11"/>
  <c r="F75" i="11"/>
  <c r="G75" i="11"/>
  <c r="B76" i="11"/>
  <c r="C76" i="11"/>
  <c r="D76" i="11"/>
  <c r="E76" i="11"/>
  <c r="F76" i="11"/>
  <c r="G76" i="11"/>
  <c r="B77" i="11"/>
  <c r="C77" i="11"/>
  <c r="D77" i="11"/>
  <c r="E77" i="11"/>
  <c r="F77" i="11"/>
  <c r="G77" i="11"/>
  <c r="B78" i="11"/>
  <c r="C78" i="11"/>
  <c r="D78" i="11"/>
  <c r="E78" i="11"/>
  <c r="F78" i="11"/>
  <c r="G78" i="11"/>
  <c r="B79" i="11"/>
  <c r="C79" i="11"/>
  <c r="D79" i="11"/>
  <c r="E79" i="11"/>
  <c r="F79" i="11"/>
  <c r="G79" i="11"/>
  <c r="B80" i="11"/>
  <c r="C80" i="11"/>
  <c r="D80" i="11"/>
  <c r="E80" i="11"/>
  <c r="F80" i="11"/>
  <c r="G80" i="11"/>
  <c r="B81" i="11"/>
  <c r="C81" i="11"/>
  <c r="D81" i="11"/>
  <c r="E81" i="11"/>
  <c r="F81" i="11"/>
  <c r="G81" i="11"/>
  <c r="B82" i="11"/>
  <c r="C82" i="11"/>
  <c r="D82" i="11"/>
  <c r="E82" i="11"/>
  <c r="F82" i="11"/>
  <c r="G82" i="11"/>
  <c r="B83" i="11"/>
  <c r="C83" i="11"/>
  <c r="D83" i="11"/>
  <c r="E83" i="11"/>
  <c r="F83" i="11"/>
  <c r="G83" i="11"/>
  <c r="B84" i="11"/>
  <c r="C84" i="11"/>
  <c r="D84" i="11"/>
  <c r="E84" i="11"/>
  <c r="F84" i="11"/>
  <c r="G84" i="11"/>
  <c r="B85" i="11"/>
  <c r="C85" i="11"/>
  <c r="D85" i="11"/>
  <c r="E85" i="11"/>
  <c r="F85" i="11"/>
  <c r="G85" i="11"/>
  <c r="B86" i="11"/>
  <c r="C86" i="11"/>
  <c r="D86" i="11"/>
  <c r="E86" i="11"/>
  <c r="F86" i="11"/>
  <c r="G86" i="11"/>
  <c r="B87" i="11"/>
  <c r="C87" i="11"/>
  <c r="D87" i="11"/>
  <c r="E87" i="11"/>
  <c r="F87" i="11"/>
  <c r="G87" i="11"/>
  <c r="B88" i="11"/>
  <c r="C88" i="11"/>
  <c r="D88" i="11"/>
  <c r="E88" i="11"/>
  <c r="F88" i="11"/>
  <c r="G88" i="11"/>
  <c r="B89" i="11"/>
  <c r="C89" i="11"/>
  <c r="D89" i="11"/>
  <c r="E89" i="11"/>
  <c r="F89" i="11"/>
  <c r="G89" i="11"/>
  <c r="B90" i="11"/>
  <c r="C90" i="11"/>
  <c r="D90" i="11"/>
  <c r="E90" i="11"/>
  <c r="F90" i="11"/>
  <c r="G90" i="11"/>
  <c r="B91" i="11"/>
  <c r="C91" i="11"/>
  <c r="D91" i="11"/>
  <c r="E91" i="11"/>
  <c r="F91" i="11"/>
  <c r="G91" i="11"/>
  <c r="B92" i="11"/>
  <c r="C92" i="11"/>
  <c r="D92" i="11"/>
  <c r="E92" i="11"/>
  <c r="F92" i="11"/>
  <c r="G92" i="11"/>
  <c r="B93" i="11"/>
  <c r="C93" i="11"/>
  <c r="D93" i="11"/>
  <c r="E93" i="11"/>
  <c r="F93" i="11"/>
  <c r="G93" i="11"/>
  <c r="B94" i="11"/>
  <c r="C94" i="11"/>
  <c r="D94" i="11"/>
  <c r="E94" i="11"/>
  <c r="F94" i="11"/>
  <c r="G94" i="11"/>
  <c r="B95" i="11"/>
  <c r="C95" i="11"/>
  <c r="D95" i="11"/>
  <c r="E95" i="11"/>
  <c r="F95" i="11"/>
  <c r="G95" i="11"/>
  <c r="B96" i="11"/>
  <c r="C96" i="11"/>
  <c r="D96" i="11"/>
  <c r="E96" i="11"/>
  <c r="F96" i="11"/>
  <c r="G96" i="11"/>
  <c r="B97" i="11"/>
  <c r="C97" i="11"/>
  <c r="D97" i="11"/>
  <c r="E97" i="11"/>
  <c r="F97" i="11"/>
  <c r="G97" i="11"/>
  <c r="B98" i="11"/>
  <c r="C98" i="11"/>
  <c r="D98" i="11"/>
  <c r="E98" i="11"/>
  <c r="F98" i="11"/>
  <c r="G98" i="11"/>
  <c r="B99" i="11"/>
  <c r="C99" i="11"/>
  <c r="D99" i="11"/>
  <c r="E99" i="11"/>
  <c r="F99" i="11"/>
  <c r="G99" i="11"/>
  <c r="B100" i="11"/>
  <c r="C100" i="11"/>
  <c r="D100" i="11"/>
  <c r="E100" i="11"/>
  <c r="F100" i="11"/>
  <c r="G100" i="11"/>
  <c r="B101" i="11"/>
  <c r="C101" i="11"/>
  <c r="D101" i="11"/>
  <c r="E101" i="11"/>
  <c r="F101" i="11"/>
  <c r="G101" i="11"/>
  <c r="B102" i="11"/>
  <c r="C102" i="11"/>
  <c r="D102" i="11"/>
  <c r="E102" i="11"/>
  <c r="F102" i="11"/>
  <c r="G102" i="11"/>
  <c r="B103" i="11"/>
  <c r="C103" i="11"/>
  <c r="D103" i="11"/>
  <c r="E103" i="11"/>
  <c r="F103" i="11"/>
  <c r="G103" i="11"/>
  <c r="B104" i="11"/>
  <c r="C104" i="11"/>
  <c r="D104" i="11"/>
  <c r="E104" i="11"/>
  <c r="F104" i="11"/>
  <c r="G104" i="11"/>
  <c r="B105" i="11"/>
  <c r="C105" i="11"/>
  <c r="D105" i="11"/>
  <c r="E105" i="11"/>
  <c r="F105" i="11"/>
  <c r="G105" i="11"/>
  <c r="B106" i="11"/>
  <c r="C106" i="11"/>
  <c r="D106" i="11"/>
  <c r="E106" i="11"/>
  <c r="F106" i="11"/>
  <c r="G106" i="11"/>
  <c r="B107" i="11"/>
  <c r="C107" i="11"/>
  <c r="D107" i="11"/>
  <c r="E107" i="11"/>
  <c r="F107" i="11"/>
  <c r="G107" i="11"/>
  <c r="B108" i="11"/>
  <c r="C108" i="11"/>
  <c r="D108" i="11"/>
  <c r="E108" i="11"/>
  <c r="F108" i="11"/>
  <c r="G108" i="11"/>
  <c r="B109" i="11"/>
  <c r="C109" i="11"/>
  <c r="D109" i="11"/>
  <c r="E109" i="11"/>
  <c r="F109" i="11"/>
  <c r="G109" i="11"/>
  <c r="B110" i="11"/>
  <c r="C110" i="11"/>
  <c r="D110" i="11"/>
  <c r="E110" i="11"/>
  <c r="F110" i="11"/>
  <c r="G110" i="11"/>
  <c r="B111" i="11"/>
  <c r="C111" i="11"/>
  <c r="D111" i="11"/>
  <c r="E111" i="11"/>
  <c r="F111" i="11"/>
  <c r="G111" i="11"/>
  <c r="B112" i="11"/>
  <c r="C112" i="11"/>
  <c r="D112" i="11"/>
  <c r="E112" i="11"/>
  <c r="F112" i="11"/>
  <c r="G112" i="11"/>
  <c r="B113" i="11"/>
  <c r="C113" i="11"/>
  <c r="D113" i="11"/>
  <c r="E113" i="11"/>
  <c r="F113" i="11"/>
  <c r="G113" i="11"/>
  <c r="B114" i="11"/>
  <c r="C114" i="11"/>
  <c r="D114" i="11"/>
  <c r="E114" i="11"/>
  <c r="F114" i="11"/>
  <c r="G114" i="11"/>
  <c r="B115" i="11"/>
  <c r="C115" i="11"/>
  <c r="D115" i="11"/>
  <c r="E115" i="11"/>
  <c r="F115" i="11"/>
  <c r="G115" i="11"/>
  <c r="B116" i="11"/>
  <c r="C116" i="11"/>
  <c r="D116" i="11"/>
  <c r="E116" i="11"/>
  <c r="F116" i="11"/>
  <c r="G116" i="11"/>
  <c r="B117" i="11"/>
  <c r="C117" i="11"/>
  <c r="D117" i="11"/>
  <c r="E117" i="11"/>
  <c r="F117" i="11"/>
  <c r="G117" i="11"/>
  <c r="B118" i="11"/>
  <c r="C118" i="11"/>
  <c r="D118" i="11"/>
  <c r="E118" i="11"/>
  <c r="F118" i="11"/>
  <c r="G118" i="11"/>
  <c r="B119" i="11"/>
  <c r="C119" i="11"/>
  <c r="D119" i="11"/>
  <c r="E119" i="11"/>
  <c r="F119" i="11"/>
  <c r="G119" i="11"/>
  <c r="B120" i="11"/>
  <c r="C120" i="11"/>
  <c r="D120" i="11"/>
  <c r="E120" i="11"/>
  <c r="F120" i="11"/>
  <c r="G120" i="11"/>
  <c r="B121" i="11"/>
  <c r="C121" i="11"/>
  <c r="D121" i="11"/>
  <c r="E121" i="11"/>
  <c r="F121" i="11"/>
  <c r="G121" i="11"/>
  <c r="B122" i="11"/>
  <c r="C122" i="11"/>
  <c r="D122" i="11"/>
  <c r="E122" i="11"/>
  <c r="F122" i="11"/>
  <c r="G122" i="11"/>
  <c r="B123" i="11"/>
  <c r="C123" i="11"/>
  <c r="D123" i="11"/>
  <c r="E123" i="11"/>
  <c r="F123" i="11"/>
  <c r="G123" i="11"/>
  <c r="B124" i="11"/>
  <c r="C124" i="11"/>
  <c r="D124" i="11"/>
  <c r="E124" i="11"/>
  <c r="F124" i="11"/>
  <c r="G124" i="11"/>
  <c r="B125" i="11"/>
  <c r="C125" i="11"/>
  <c r="D125" i="11"/>
  <c r="E125" i="11"/>
  <c r="F125" i="11"/>
  <c r="G125" i="11"/>
  <c r="B126" i="11"/>
  <c r="C126" i="11"/>
  <c r="D126" i="11"/>
  <c r="E126" i="11"/>
  <c r="F126" i="11"/>
  <c r="G126" i="11"/>
  <c r="B127" i="11"/>
  <c r="C127" i="11"/>
  <c r="D127" i="11"/>
  <c r="E127" i="11"/>
  <c r="F127" i="11"/>
  <c r="G127" i="11"/>
  <c r="B128" i="11"/>
  <c r="C128" i="11"/>
  <c r="D128" i="11"/>
  <c r="E128" i="11"/>
  <c r="F128" i="11"/>
  <c r="G128" i="11"/>
  <c r="B129" i="11"/>
  <c r="C129" i="11"/>
  <c r="D129" i="11"/>
  <c r="E129" i="11"/>
  <c r="F129" i="11"/>
  <c r="G129" i="11"/>
  <c r="B130" i="11"/>
  <c r="C130" i="11"/>
  <c r="D130" i="11"/>
  <c r="E130" i="11"/>
  <c r="F130" i="11"/>
  <c r="G130" i="11"/>
  <c r="B131" i="11"/>
  <c r="C131" i="11"/>
  <c r="D131" i="11"/>
  <c r="E131" i="11"/>
  <c r="F131" i="11"/>
  <c r="G131" i="11"/>
  <c r="B132" i="11"/>
  <c r="C132" i="11"/>
  <c r="D132" i="11"/>
  <c r="E132" i="11"/>
  <c r="F132" i="11"/>
  <c r="G132" i="11"/>
  <c r="B133" i="11"/>
  <c r="C133" i="11"/>
  <c r="D133" i="11"/>
  <c r="E133" i="11"/>
  <c r="F133" i="11"/>
  <c r="G133" i="11"/>
  <c r="B134" i="11"/>
  <c r="C134" i="11"/>
  <c r="D134" i="11"/>
  <c r="E134" i="11"/>
  <c r="F134" i="11"/>
  <c r="G134" i="11"/>
  <c r="B135" i="11"/>
  <c r="C135" i="11"/>
  <c r="D135" i="11"/>
  <c r="E135" i="11"/>
  <c r="F135" i="11"/>
  <c r="G135" i="11"/>
  <c r="B136" i="11"/>
  <c r="C136" i="11"/>
  <c r="D136" i="11"/>
  <c r="E136" i="11"/>
  <c r="F136" i="11"/>
  <c r="G136" i="11"/>
  <c r="B137" i="11"/>
  <c r="C137" i="11"/>
  <c r="D137" i="11"/>
  <c r="E137" i="11"/>
  <c r="F137" i="11"/>
  <c r="G137" i="11"/>
  <c r="B138" i="11"/>
  <c r="C138" i="11"/>
  <c r="D138" i="11"/>
  <c r="E138" i="11"/>
  <c r="F138" i="11"/>
  <c r="G138" i="11"/>
  <c r="B139" i="11"/>
  <c r="C139" i="11"/>
  <c r="D139" i="11"/>
  <c r="E139" i="11"/>
  <c r="F139" i="11"/>
  <c r="G139" i="11"/>
  <c r="B140" i="11"/>
  <c r="C140" i="11"/>
  <c r="D140" i="11"/>
  <c r="E140" i="11"/>
  <c r="F140" i="11"/>
  <c r="G140" i="11"/>
  <c r="B141" i="11"/>
  <c r="C141" i="11"/>
  <c r="D141" i="11"/>
  <c r="E141" i="11"/>
  <c r="F141" i="11"/>
  <c r="G141" i="11"/>
  <c r="B142" i="11"/>
  <c r="C142" i="11"/>
  <c r="D142" i="11"/>
  <c r="E142" i="11"/>
  <c r="F142" i="11"/>
  <c r="G142" i="11"/>
  <c r="B143" i="11"/>
  <c r="C143" i="11"/>
  <c r="D143" i="11"/>
  <c r="E143" i="11"/>
  <c r="F143" i="11"/>
  <c r="G143" i="11"/>
  <c r="B144" i="11"/>
  <c r="C144" i="11"/>
  <c r="D144" i="11"/>
  <c r="E144" i="11"/>
  <c r="F144" i="11"/>
  <c r="G144" i="11"/>
  <c r="B145" i="11"/>
  <c r="C145" i="11"/>
  <c r="D145" i="11"/>
  <c r="E145" i="11"/>
  <c r="F145" i="11"/>
  <c r="G145" i="11"/>
  <c r="B146" i="11"/>
  <c r="C146" i="11"/>
  <c r="D146" i="11"/>
  <c r="E146" i="11"/>
  <c r="F146" i="11"/>
  <c r="G146" i="11"/>
  <c r="C2" i="11"/>
  <c r="D2" i="11"/>
  <c r="E2" i="11"/>
  <c r="F2" i="11"/>
  <c r="G2" i="11"/>
  <c r="B2" i="11"/>
  <c r="J30" i="6" l="1"/>
  <c r="J31" i="6" s="1"/>
  <c r="J32" i="6" s="1"/>
  <c r="J33" i="6" s="1"/>
  <c r="J34" i="6" s="1"/>
  <c r="I35" i="6"/>
  <c r="B2" i="3"/>
  <c r="C2" i="3"/>
  <c r="D2" i="9" s="1"/>
  <c r="B3" i="10" s="1"/>
  <c r="D2" i="3"/>
  <c r="G2" i="9" s="1"/>
  <c r="D3" i="10" s="1"/>
  <c r="E2" i="3"/>
  <c r="J2" i="9" s="1"/>
  <c r="F3" i="10" s="1"/>
  <c r="F2" i="3"/>
  <c r="M2" i="9" s="1"/>
  <c r="H3" i="10" s="1"/>
  <c r="G2" i="3"/>
  <c r="O2" i="9" s="1"/>
  <c r="B3" i="3"/>
  <c r="B3" i="9" s="1"/>
  <c r="C3" i="3"/>
  <c r="D3" i="9" s="1"/>
  <c r="B4" i="10" s="1"/>
  <c r="O4" i="10" s="1"/>
  <c r="D3" i="3"/>
  <c r="E3" i="3"/>
  <c r="J3" i="9" s="1"/>
  <c r="F4" i="10" s="1"/>
  <c r="F3" i="3"/>
  <c r="M3" i="9" s="1"/>
  <c r="H4" i="10" s="1"/>
  <c r="G3" i="3"/>
  <c r="O3" i="9" s="1"/>
  <c r="B4" i="3"/>
  <c r="C4" i="3"/>
  <c r="D4" i="9" s="1"/>
  <c r="B5" i="10" s="1"/>
  <c r="D4" i="3"/>
  <c r="G4" i="9" s="1"/>
  <c r="D5" i="10" s="1"/>
  <c r="E4" i="3"/>
  <c r="J4" i="9" s="1"/>
  <c r="F5" i="10" s="1"/>
  <c r="F4" i="3"/>
  <c r="M4" i="9" s="1"/>
  <c r="H5" i="10" s="1"/>
  <c r="G4" i="3"/>
  <c r="O4" i="9" s="1"/>
  <c r="B5" i="3"/>
  <c r="C5" i="3"/>
  <c r="D5" i="9" s="1"/>
  <c r="B6" i="10" s="1"/>
  <c r="O6" i="10" s="1"/>
  <c r="D5" i="3"/>
  <c r="E5" i="3"/>
  <c r="J5" i="9" s="1"/>
  <c r="F6" i="10" s="1"/>
  <c r="F5" i="3"/>
  <c r="M5" i="9" s="1"/>
  <c r="H6" i="10" s="1"/>
  <c r="G5" i="3"/>
  <c r="O5" i="9" s="1"/>
  <c r="B6" i="3"/>
  <c r="B6" i="9" s="1"/>
  <c r="C6" i="3"/>
  <c r="D6" i="9" s="1"/>
  <c r="B7" i="10" s="1"/>
  <c r="D6" i="3"/>
  <c r="E6" i="3"/>
  <c r="J6" i="9" s="1"/>
  <c r="F7" i="10" s="1"/>
  <c r="F6" i="3"/>
  <c r="M6" i="9" s="1"/>
  <c r="H7" i="10" s="1"/>
  <c r="G6" i="3"/>
  <c r="O6" i="9" s="1"/>
  <c r="B7" i="3"/>
  <c r="B7" i="9" s="1"/>
  <c r="C7" i="3"/>
  <c r="D7" i="9" s="1"/>
  <c r="B8" i="10" s="1"/>
  <c r="O8" i="10" s="1"/>
  <c r="D7" i="3"/>
  <c r="E7" i="3"/>
  <c r="J7" i="9" s="1"/>
  <c r="F8" i="10" s="1"/>
  <c r="F7" i="3"/>
  <c r="M7" i="9" s="1"/>
  <c r="H8" i="10" s="1"/>
  <c r="G7" i="3"/>
  <c r="O7" i="9" s="1"/>
  <c r="B8" i="3"/>
  <c r="C8" i="3"/>
  <c r="D8" i="9" s="1"/>
  <c r="B9" i="10" s="1"/>
  <c r="D8" i="3"/>
  <c r="G8" i="9" s="1"/>
  <c r="D9" i="10" s="1"/>
  <c r="E8" i="3"/>
  <c r="J8" i="9" s="1"/>
  <c r="F9" i="10" s="1"/>
  <c r="F8" i="3"/>
  <c r="M8" i="9" s="1"/>
  <c r="H9" i="10" s="1"/>
  <c r="G8" i="3"/>
  <c r="O8" i="9" s="1"/>
  <c r="B9" i="3"/>
  <c r="C9" i="3"/>
  <c r="D9" i="9" s="1"/>
  <c r="B10" i="10" s="1"/>
  <c r="O10" i="10" s="1"/>
  <c r="D9" i="3"/>
  <c r="G9" i="9" s="1"/>
  <c r="D10" i="10" s="1"/>
  <c r="E9" i="3"/>
  <c r="J9" i="9" s="1"/>
  <c r="F10" i="10" s="1"/>
  <c r="F9" i="3"/>
  <c r="M9" i="9" s="1"/>
  <c r="H10" i="10" s="1"/>
  <c r="G9" i="3"/>
  <c r="O9" i="9" s="1"/>
  <c r="B10" i="3"/>
  <c r="C10" i="3"/>
  <c r="D10" i="9" s="1"/>
  <c r="B11" i="10" s="1"/>
  <c r="D10" i="3"/>
  <c r="G10" i="9" s="1"/>
  <c r="D11" i="10" s="1"/>
  <c r="E10" i="3"/>
  <c r="J10" i="9" s="1"/>
  <c r="F11" i="10" s="1"/>
  <c r="F10" i="3"/>
  <c r="M10" i="9" s="1"/>
  <c r="H11" i="10" s="1"/>
  <c r="G10" i="3"/>
  <c r="O10" i="9" s="1"/>
  <c r="B11" i="3"/>
  <c r="C11" i="3"/>
  <c r="D11" i="9" s="1"/>
  <c r="B12" i="10" s="1"/>
  <c r="O12" i="10" s="1"/>
  <c r="D11" i="3"/>
  <c r="E11" i="3"/>
  <c r="J11" i="9" s="1"/>
  <c r="F12" i="10" s="1"/>
  <c r="F11" i="3"/>
  <c r="M11" i="9" s="1"/>
  <c r="H12" i="10" s="1"/>
  <c r="G11" i="3"/>
  <c r="O11" i="9" s="1"/>
  <c r="B12" i="3"/>
  <c r="B12" i="9" s="1"/>
  <c r="C12" i="3"/>
  <c r="D12" i="9" s="1"/>
  <c r="B13" i="10" s="1"/>
  <c r="D12" i="3"/>
  <c r="G12" i="9" s="1"/>
  <c r="D13" i="10" s="1"/>
  <c r="E12" i="3"/>
  <c r="J12" i="9" s="1"/>
  <c r="F13" i="10" s="1"/>
  <c r="F12" i="3"/>
  <c r="M12" i="9" s="1"/>
  <c r="H13" i="10" s="1"/>
  <c r="G12" i="3"/>
  <c r="O12" i="9" s="1"/>
  <c r="B13" i="3"/>
  <c r="C13" i="3"/>
  <c r="D13" i="9" s="1"/>
  <c r="B14" i="10" s="1"/>
  <c r="O14" i="10" s="1"/>
  <c r="D13" i="3"/>
  <c r="E13" i="3"/>
  <c r="J13" i="9" s="1"/>
  <c r="F14" i="10" s="1"/>
  <c r="F13" i="3"/>
  <c r="M13" i="9" s="1"/>
  <c r="H14" i="10" s="1"/>
  <c r="G13" i="3"/>
  <c r="O13" i="9" s="1"/>
  <c r="B14" i="3"/>
  <c r="C14" i="3"/>
  <c r="D14" i="9" s="1"/>
  <c r="B15" i="10" s="1"/>
  <c r="D14" i="3"/>
  <c r="G14" i="9" s="1"/>
  <c r="D15" i="10" s="1"/>
  <c r="E14" i="3"/>
  <c r="J14" i="9" s="1"/>
  <c r="F15" i="10" s="1"/>
  <c r="F14" i="3"/>
  <c r="M14" i="9" s="1"/>
  <c r="H15" i="10" s="1"/>
  <c r="G14" i="3"/>
  <c r="O14" i="9" s="1"/>
  <c r="B15" i="3"/>
  <c r="C15" i="3"/>
  <c r="D15" i="9" s="1"/>
  <c r="B16" i="10" s="1"/>
  <c r="O16" i="10" s="1"/>
  <c r="D15" i="3"/>
  <c r="E15" i="3"/>
  <c r="J15" i="9" s="1"/>
  <c r="F16" i="10" s="1"/>
  <c r="F15" i="3"/>
  <c r="M15" i="9" s="1"/>
  <c r="H16" i="10" s="1"/>
  <c r="G15" i="3"/>
  <c r="O15" i="9" s="1"/>
  <c r="B16" i="3"/>
  <c r="C16" i="3"/>
  <c r="D16" i="9" s="1"/>
  <c r="B17" i="10" s="1"/>
  <c r="D16" i="3"/>
  <c r="G16" i="9" s="1"/>
  <c r="D17" i="10" s="1"/>
  <c r="E16" i="3"/>
  <c r="J16" i="9" s="1"/>
  <c r="F17" i="10" s="1"/>
  <c r="F16" i="3"/>
  <c r="M16" i="9" s="1"/>
  <c r="H17" i="10" s="1"/>
  <c r="G16" i="3"/>
  <c r="O16" i="9" s="1"/>
  <c r="B17" i="3"/>
  <c r="C17" i="3"/>
  <c r="D17" i="9" s="1"/>
  <c r="B18" i="10" s="1"/>
  <c r="O18" i="10" s="1"/>
  <c r="D17" i="3"/>
  <c r="G17" i="9" s="1"/>
  <c r="D18" i="10" s="1"/>
  <c r="E17" i="3"/>
  <c r="J17" i="9" s="1"/>
  <c r="F18" i="10" s="1"/>
  <c r="F17" i="3"/>
  <c r="M17" i="9" s="1"/>
  <c r="H18" i="10" s="1"/>
  <c r="G17" i="3"/>
  <c r="O17" i="9" s="1"/>
  <c r="B18" i="3"/>
  <c r="B18" i="9" s="1"/>
  <c r="C18" i="3"/>
  <c r="D18" i="9" s="1"/>
  <c r="B19" i="10" s="1"/>
  <c r="D18" i="3"/>
  <c r="G18" i="9" s="1"/>
  <c r="D19" i="10" s="1"/>
  <c r="E18" i="3"/>
  <c r="J18" i="9" s="1"/>
  <c r="F19" i="10" s="1"/>
  <c r="F18" i="3"/>
  <c r="M18" i="9" s="1"/>
  <c r="H19" i="10" s="1"/>
  <c r="G18" i="3"/>
  <c r="O18" i="9" s="1"/>
  <c r="B19" i="3"/>
  <c r="C19" i="3"/>
  <c r="D19" i="9" s="1"/>
  <c r="B20" i="10" s="1"/>
  <c r="O20" i="10" s="1"/>
  <c r="D19" i="3"/>
  <c r="E19" i="3"/>
  <c r="J19" i="9" s="1"/>
  <c r="F20" i="10" s="1"/>
  <c r="F19" i="3"/>
  <c r="M19" i="9" s="1"/>
  <c r="H20" i="10" s="1"/>
  <c r="G19" i="3"/>
  <c r="O19" i="9" s="1"/>
  <c r="B20" i="3"/>
  <c r="B20" i="9" s="1"/>
  <c r="C20" i="3"/>
  <c r="D20" i="9" s="1"/>
  <c r="B21" i="10" s="1"/>
  <c r="D20" i="3"/>
  <c r="G20" i="9" s="1"/>
  <c r="D21" i="10" s="1"/>
  <c r="E20" i="3"/>
  <c r="J20" i="9" s="1"/>
  <c r="F21" i="10" s="1"/>
  <c r="F20" i="3"/>
  <c r="M20" i="9" s="1"/>
  <c r="H21" i="10" s="1"/>
  <c r="G20" i="3"/>
  <c r="O20" i="9" s="1"/>
  <c r="B21" i="3"/>
  <c r="C21" i="3"/>
  <c r="D21" i="9" s="1"/>
  <c r="B22" i="10" s="1"/>
  <c r="O22" i="10" s="1"/>
  <c r="D21" i="3"/>
  <c r="G21" i="9" s="1"/>
  <c r="D22" i="10" s="1"/>
  <c r="E21" i="3"/>
  <c r="J21" i="9" s="1"/>
  <c r="F22" i="10" s="1"/>
  <c r="F21" i="3"/>
  <c r="M21" i="9" s="1"/>
  <c r="H22" i="10" s="1"/>
  <c r="G21" i="3"/>
  <c r="O21" i="9" s="1"/>
  <c r="B22" i="3"/>
  <c r="C22" i="3"/>
  <c r="D22" i="9" s="1"/>
  <c r="B23" i="10" s="1"/>
  <c r="D22" i="3"/>
  <c r="G22" i="9" s="1"/>
  <c r="D23" i="10" s="1"/>
  <c r="E22" i="3"/>
  <c r="J22" i="9" s="1"/>
  <c r="F23" i="10" s="1"/>
  <c r="F22" i="3"/>
  <c r="M22" i="9" s="1"/>
  <c r="H23" i="10" s="1"/>
  <c r="G22" i="3"/>
  <c r="O22" i="9" s="1"/>
  <c r="B23" i="3"/>
  <c r="B23" i="9" s="1"/>
  <c r="C23" i="3"/>
  <c r="D23" i="9" s="1"/>
  <c r="B24" i="10" s="1"/>
  <c r="O24" i="10" s="1"/>
  <c r="D23" i="3"/>
  <c r="E23" i="3"/>
  <c r="J23" i="9" s="1"/>
  <c r="F24" i="10" s="1"/>
  <c r="F23" i="3"/>
  <c r="M23" i="9" s="1"/>
  <c r="H24" i="10" s="1"/>
  <c r="G23" i="3"/>
  <c r="O23" i="9" s="1"/>
  <c r="B24" i="3"/>
  <c r="B24" i="9" s="1"/>
  <c r="C24" i="3"/>
  <c r="D24" i="9" s="1"/>
  <c r="B25" i="10" s="1"/>
  <c r="D24" i="3"/>
  <c r="G24" i="9" s="1"/>
  <c r="D25" i="10" s="1"/>
  <c r="E24" i="3"/>
  <c r="J24" i="9" s="1"/>
  <c r="F25" i="10" s="1"/>
  <c r="F24" i="3"/>
  <c r="M24" i="9" s="1"/>
  <c r="H25" i="10" s="1"/>
  <c r="G24" i="3"/>
  <c r="O24" i="9" s="1"/>
  <c r="B25" i="3"/>
  <c r="B25" i="9" s="1"/>
  <c r="C25" i="3"/>
  <c r="D25" i="9" s="1"/>
  <c r="B26" i="10" s="1"/>
  <c r="O26" i="10" s="1"/>
  <c r="D25" i="3"/>
  <c r="G25" i="9" s="1"/>
  <c r="D26" i="10" s="1"/>
  <c r="E25" i="3"/>
  <c r="J25" i="9" s="1"/>
  <c r="F26" i="10" s="1"/>
  <c r="F25" i="3"/>
  <c r="M25" i="9" s="1"/>
  <c r="H26" i="10" s="1"/>
  <c r="G25" i="3"/>
  <c r="O25" i="9" s="1"/>
  <c r="G23" i="9"/>
  <c r="D24" i="10" s="1"/>
  <c r="B22" i="9"/>
  <c r="B21" i="9"/>
  <c r="G19" i="9"/>
  <c r="D20" i="10" s="1"/>
  <c r="B19" i="9"/>
  <c r="B17" i="9"/>
  <c r="B16" i="9"/>
  <c r="G15" i="9"/>
  <c r="D16" i="10" s="1"/>
  <c r="B15" i="9"/>
  <c r="B14" i="9"/>
  <c r="G13" i="9"/>
  <c r="D14" i="10" s="1"/>
  <c r="B13" i="9"/>
  <c r="G11" i="9"/>
  <c r="D12" i="10" s="1"/>
  <c r="B11" i="9"/>
  <c r="B10" i="9"/>
  <c r="B9" i="9"/>
  <c r="B8" i="9"/>
  <c r="G7" i="9"/>
  <c r="D8" i="10" s="1"/>
  <c r="G6" i="9"/>
  <c r="D7" i="10" s="1"/>
  <c r="G5" i="9"/>
  <c r="D6" i="10" s="1"/>
  <c r="B5" i="9"/>
  <c r="B4" i="9"/>
  <c r="G3" i="9"/>
  <c r="D4" i="10" s="1"/>
  <c r="B2" i="9"/>
  <c r="A2" i="9"/>
  <c r="A3" i="9"/>
  <c r="A4" i="9"/>
  <c r="A5" i="9"/>
  <c r="A6" i="9"/>
  <c r="A7" i="9"/>
  <c r="A8" i="9"/>
  <c r="A9" i="9"/>
  <c r="A10" i="9"/>
  <c r="A11" i="9"/>
  <c r="A12" i="9"/>
  <c r="A13" i="9"/>
  <c r="A14" i="9"/>
  <c r="A15" i="9"/>
  <c r="A16" i="9"/>
  <c r="A17" i="9"/>
  <c r="A18" i="9"/>
  <c r="A19" i="9"/>
  <c r="A20" i="9"/>
  <c r="A21" i="9"/>
  <c r="A22" i="9"/>
  <c r="A23" i="9"/>
  <c r="A24" i="9"/>
  <c r="A25" i="9"/>
  <c r="B2" i="4"/>
  <c r="C2" i="4"/>
  <c r="D2" i="4"/>
  <c r="G2" i="8" s="1"/>
  <c r="D3" i="7" s="1"/>
  <c r="E2" i="4"/>
  <c r="J2" i="8" s="1"/>
  <c r="F3" i="7" s="1"/>
  <c r="F2" i="4"/>
  <c r="M2" i="8" s="1"/>
  <c r="H3" i="7" s="1"/>
  <c r="G2" i="4"/>
  <c r="O2" i="8" s="1"/>
  <c r="B3" i="4"/>
  <c r="C3" i="4"/>
  <c r="D3" i="8" s="1"/>
  <c r="B4" i="7" s="1"/>
  <c r="D3" i="4"/>
  <c r="G3" i="8" s="1"/>
  <c r="D4" i="7" s="1"/>
  <c r="E3" i="4"/>
  <c r="J3" i="8" s="1"/>
  <c r="F4" i="7" s="1"/>
  <c r="F3" i="4"/>
  <c r="M3" i="8" s="1"/>
  <c r="H4" i="7" s="1"/>
  <c r="G3" i="4"/>
  <c r="O3" i="8" s="1"/>
  <c r="B4" i="4"/>
  <c r="C4" i="4"/>
  <c r="D4" i="8" s="1"/>
  <c r="B5" i="7" s="1"/>
  <c r="O5" i="7" s="1"/>
  <c r="D4" i="4"/>
  <c r="G4" i="8" s="1"/>
  <c r="D5" i="7" s="1"/>
  <c r="E4" i="4"/>
  <c r="J4" i="8" s="1"/>
  <c r="F5" i="7" s="1"/>
  <c r="F4" i="4"/>
  <c r="M4" i="8" s="1"/>
  <c r="H5" i="7" s="1"/>
  <c r="G4" i="4"/>
  <c r="O4" i="8" s="1"/>
  <c r="B5" i="4"/>
  <c r="C5" i="4"/>
  <c r="D5" i="8" s="1"/>
  <c r="B6" i="7" s="1"/>
  <c r="D5" i="4"/>
  <c r="G5" i="8" s="1"/>
  <c r="D6" i="7" s="1"/>
  <c r="E5" i="4"/>
  <c r="J5" i="8" s="1"/>
  <c r="F6" i="7" s="1"/>
  <c r="F5" i="4"/>
  <c r="M5" i="8" s="1"/>
  <c r="H6" i="7" s="1"/>
  <c r="G5" i="4"/>
  <c r="O5" i="8" s="1"/>
  <c r="B6" i="4"/>
  <c r="C6" i="4"/>
  <c r="D6" i="8" s="1"/>
  <c r="B7" i="7" s="1"/>
  <c r="O7" i="7" s="1"/>
  <c r="D6" i="4"/>
  <c r="G6" i="8" s="1"/>
  <c r="D7" i="7" s="1"/>
  <c r="E6" i="4"/>
  <c r="J6" i="8" s="1"/>
  <c r="F7" i="7" s="1"/>
  <c r="F6" i="4"/>
  <c r="M6" i="8" s="1"/>
  <c r="H7" i="7" s="1"/>
  <c r="G6" i="4"/>
  <c r="O6" i="8" s="1"/>
  <c r="B7" i="4"/>
  <c r="C7" i="4"/>
  <c r="D7" i="8" s="1"/>
  <c r="B8" i="7" s="1"/>
  <c r="D7" i="4"/>
  <c r="G7" i="8" s="1"/>
  <c r="D8" i="7" s="1"/>
  <c r="E7" i="4"/>
  <c r="J7" i="8" s="1"/>
  <c r="F8" i="7" s="1"/>
  <c r="F7" i="4"/>
  <c r="M7" i="8" s="1"/>
  <c r="H8" i="7" s="1"/>
  <c r="G7" i="4"/>
  <c r="O7" i="8" s="1"/>
  <c r="B8" i="4"/>
  <c r="K8" i="4" s="1"/>
  <c r="C8" i="4"/>
  <c r="D8" i="8" s="1"/>
  <c r="B9" i="7" s="1"/>
  <c r="O9" i="7" s="1"/>
  <c r="D8" i="4"/>
  <c r="G8" i="8" s="1"/>
  <c r="D9" i="7" s="1"/>
  <c r="E8" i="4"/>
  <c r="J8" i="8" s="1"/>
  <c r="F9" i="7" s="1"/>
  <c r="F8" i="4"/>
  <c r="M8" i="8" s="1"/>
  <c r="H9" i="7" s="1"/>
  <c r="G8" i="4"/>
  <c r="O8" i="8" s="1"/>
  <c r="B9" i="4"/>
  <c r="C9" i="4"/>
  <c r="D9" i="8" s="1"/>
  <c r="B10" i="7" s="1"/>
  <c r="D9" i="4"/>
  <c r="G9" i="8" s="1"/>
  <c r="D10" i="7" s="1"/>
  <c r="E9" i="4"/>
  <c r="J9" i="8" s="1"/>
  <c r="F10" i="7" s="1"/>
  <c r="F9" i="4"/>
  <c r="M9" i="8" s="1"/>
  <c r="H10" i="7" s="1"/>
  <c r="G9" i="4"/>
  <c r="O9" i="8" s="1"/>
  <c r="B10" i="4"/>
  <c r="K10" i="4" s="1"/>
  <c r="C10" i="4"/>
  <c r="D10" i="8" s="1"/>
  <c r="B11" i="7" s="1"/>
  <c r="O11" i="7" s="1"/>
  <c r="D10" i="4"/>
  <c r="G10" i="8" s="1"/>
  <c r="D11" i="7" s="1"/>
  <c r="E10" i="4"/>
  <c r="J10" i="8" s="1"/>
  <c r="F11" i="7" s="1"/>
  <c r="F10" i="4"/>
  <c r="M10" i="8" s="1"/>
  <c r="H11" i="7" s="1"/>
  <c r="G10" i="4"/>
  <c r="O10" i="8" s="1"/>
  <c r="B11" i="4"/>
  <c r="C11" i="4"/>
  <c r="D11" i="8" s="1"/>
  <c r="B12" i="7" s="1"/>
  <c r="D11" i="4"/>
  <c r="G11" i="8" s="1"/>
  <c r="D12" i="7" s="1"/>
  <c r="E11" i="4"/>
  <c r="J11" i="8" s="1"/>
  <c r="F12" i="7" s="1"/>
  <c r="F11" i="4"/>
  <c r="M11" i="8" s="1"/>
  <c r="H12" i="7" s="1"/>
  <c r="G11" i="4"/>
  <c r="O11" i="8" s="1"/>
  <c r="B12" i="4"/>
  <c r="C12" i="4"/>
  <c r="D12" i="8" s="1"/>
  <c r="B13" i="7" s="1"/>
  <c r="O13" i="7" s="1"/>
  <c r="D12" i="4"/>
  <c r="G12" i="8" s="1"/>
  <c r="D13" i="7" s="1"/>
  <c r="E12" i="4"/>
  <c r="J12" i="8" s="1"/>
  <c r="F13" i="7" s="1"/>
  <c r="F12" i="4"/>
  <c r="M12" i="8" s="1"/>
  <c r="H13" i="7" s="1"/>
  <c r="G12" i="4"/>
  <c r="O12" i="8" s="1"/>
  <c r="B13" i="4"/>
  <c r="C13" i="4"/>
  <c r="D13" i="8" s="1"/>
  <c r="B14" i="7" s="1"/>
  <c r="D13" i="4"/>
  <c r="G13" i="8" s="1"/>
  <c r="D14" i="7" s="1"/>
  <c r="E13" i="4"/>
  <c r="J13" i="8" s="1"/>
  <c r="F14" i="7" s="1"/>
  <c r="F13" i="4"/>
  <c r="M13" i="8" s="1"/>
  <c r="H14" i="7" s="1"/>
  <c r="G13" i="4"/>
  <c r="O13" i="8" s="1"/>
  <c r="B14" i="4"/>
  <c r="C14" i="4"/>
  <c r="D14" i="8" s="1"/>
  <c r="B15" i="7" s="1"/>
  <c r="O15" i="7" s="1"/>
  <c r="D14" i="4"/>
  <c r="G14" i="8" s="1"/>
  <c r="D15" i="7" s="1"/>
  <c r="E14" i="4"/>
  <c r="J14" i="8" s="1"/>
  <c r="F15" i="7" s="1"/>
  <c r="F14" i="4"/>
  <c r="M14" i="8" s="1"/>
  <c r="H15" i="7" s="1"/>
  <c r="G14" i="4"/>
  <c r="O14" i="8" s="1"/>
  <c r="B15" i="4"/>
  <c r="C15" i="4"/>
  <c r="D15" i="8" s="1"/>
  <c r="B16" i="7" s="1"/>
  <c r="D15" i="4"/>
  <c r="G15" i="8" s="1"/>
  <c r="D16" i="7" s="1"/>
  <c r="E15" i="4"/>
  <c r="J15" i="8" s="1"/>
  <c r="F16" i="7" s="1"/>
  <c r="F15" i="4"/>
  <c r="M15" i="8" s="1"/>
  <c r="H16" i="7" s="1"/>
  <c r="G15" i="4"/>
  <c r="O15" i="8" s="1"/>
  <c r="B16" i="4"/>
  <c r="C16" i="4"/>
  <c r="D16" i="8" s="1"/>
  <c r="B17" i="7" s="1"/>
  <c r="O17" i="7" s="1"/>
  <c r="D16" i="4"/>
  <c r="G16" i="8" s="1"/>
  <c r="D17" i="7" s="1"/>
  <c r="E16" i="4"/>
  <c r="J16" i="8" s="1"/>
  <c r="F17" i="7" s="1"/>
  <c r="F16" i="4"/>
  <c r="M16" i="8" s="1"/>
  <c r="H17" i="7" s="1"/>
  <c r="G16" i="4"/>
  <c r="O16" i="8" s="1"/>
  <c r="B17" i="4"/>
  <c r="C17" i="4"/>
  <c r="D17" i="8" s="1"/>
  <c r="B18" i="7" s="1"/>
  <c r="D17" i="4"/>
  <c r="G17" i="8" s="1"/>
  <c r="D18" i="7" s="1"/>
  <c r="E17" i="4"/>
  <c r="J17" i="8" s="1"/>
  <c r="F18" i="7" s="1"/>
  <c r="F17" i="4"/>
  <c r="M17" i="8" s="1"/>
  <c r="H18" i="7" s="1"/>
  <c r="G17" i="4"/>
  <c r="O17" i="8" s="1"/>
  <c r="B18" i="4"/>
  <c r="C18" i="4"/>
  <c r="D18" i="8" s="1"/>
  <c r="B19" i="7" s="1"/>
  <c r="O19" i="7" s="1"/>
  <c r="D18" i="4"/>
  <c r="G18" i="8" s="1"/>
  <c r="D19" i="7" s="1"/>
  <c r="E18" i="4"/>
  <c r="J18" i="8" s="1"/>
  <c r="F19" i="7" s="1"/>
  <c r="F18" i="4"/>
  <c r="M18" i="8" s="1"/>
  <c r="H19" i="7" s="1"/>
  <c r="G18" i="4"/>
  <c r="O18" i="8" s="1"/>
  <c r="B19" i="4"/>
  <c r="C19" i="4"/>
  <c r="D19" i="8" s="1"/>
  <c r="B20" i="7" s="1"/>
  <c r="D19" i="4"/>
  <c r="G19" i="8" s="1"/>
  <c r="D20" i="7" s="1"/>
  <c r="E19" i="4"/>
  <c r="J19" i="8" s="1"/>
  <c r="F20" i="7" s="1"/>
  <c r="F19" i="4"/>
  <c r="M19" i="8" s="1"/>
  <c r="H20" i="7" s="1"/>
  <c r="G19" i="4"/>
  <c r="O19" i="8" s="1"/>
  <c r="B20" i="4"/>
  <c r="C20" i="4"/>
  <c r="D20" i="8" s="1"/>
  <c r="B21" i="7" s="1"/>
  <c r="O21" i="7" s="1"/>
  <c r="D20" i="4"/>
  <c r="G20" i="8" s="1"/>
  <c r="D21" i="7" s="1"/>
  <c r="E20" i="4"/>
  <c r="J20" i="8" s="1"/>
  <c r="F21" i="7" s="1"/>
  <c r="F20" i="4"/>
  <c r="M20" i="8" s="1"/>
  <c r="H21" i="7" s="1"/>
  <c r="G20" i="4"/>
  <c r="O20" i="8" s="1"/>
  <c r="B21" i="4"/>
  <c r="C21" i="4"/>
  <c r="D21" i="8" s="1"/>
  <c r="B22" i="7" s="1"/>
  <c r="D21" i="4"/>
  <c r="G21" i="8" s="1"/>
  <c r="D22" i="7" s="1"/>
  <c r="E21" i="4"/>
  <c r="J21" i="8" s="1"/>
  <c r="F22" i="7" s="1"/>
  <c r="F21" i="4"/>
  <c r="M21" i="8" s="1"/>
  <c r="H22" i="7" s="1"/>
  <c r="G21" i="4"/>
  <c r="O21" i="8" s="1"/>
  <c r="B22" i="4"/>
  <c r="C22" i="4"/>
  <c r="D22" i="8" s="1"/>
  <c r="B23" i="7" s="1"/>
  <c r="O23" i="7" s="1"/>
  <c r="D22" i="4"/>
  <c r="G22" i="8" s="1"/>
  <c r="D23" i="7" s="1"/>
  <c r="E22" i="4"/>
  <c r="J22" i="8" s="1"/>
  <c r="F23" i="7" s="1"/>
  <c r="F22" i="4"/>
  <c r="M22" i="8" s="1"/>
  <c r="H23" i="7" s="1"/>
  <c r="G22" i="4"/>
  <c r="O22" i="8" s="1"/>
  <c r="B23" i="4"/>
  <c r="C23" i="4"/>
  <c r="D23" i="8" s="1"/>
  <c r="B24" i="7" s="1"/>
  <c r="D23" i="4"/>
  <c r="G23" i="8" s="1"/>
  <c r="D24" i="7" s="1"/>
  <c r="E23" i="4"/>
  <c r="J23" i="8" s="1"/>
  <c r="F24" i="7" s="1"/>
  <c r="F23" i="4"/>
  <c r="M23" i="8" s="1"/>
  <c r="H24" i="7" s="1"/>
  <c r="G23" i="4"/>
  <c r="O23" i="8" s="1"/>
  <c r="B24" i="4"/>
  <c r="C24" i="4"/>
  <c r="D24" i="8" s="1"/>
  <c r="B25" i="7" s="1"/>
  <c r="O25" i="7" s="1"/>
  <c r="D24" i="4"/>
  <c r="G24" i="8" s="1"/>
  <c r="D25" i="7" s="1"/>
  <c r="E24" i="4"/>
  <c r="J24" i="8" s="1"/>
  <c r="F25" i="7" s="1"/>
  <c r="F24" i="4"/>
  <c r="M24" i="8" s="1"/>
  <c r="H25" i="7" s="1"/>
  <c r="G24" i="4"/>
  <c r="O24" i="8" s="1"/>
  <c r="B25" i="4"/>
  <c r="C25" i="4"/>
  <c r="D25" i="8" s="1"/>
  <c r="B26" i="7" s="1"/>
  <c r="D25" i="4"/>
  <c r="G25" i="8" s="1"/>
  <c r="D26" i="7" s="1"/>
  <c r="E25" i="4"/>
  <c r="J25" i="8" s="1"/>
  <c r="F26" i="7" s="1"/>
  <c r="F25" i="4"/>
  <c r="M25" i="8" s="1"/>
  <c r="H26" i="7" s="1"/>
  <c r="G25" i="4"/>
  <c r="O25" i="8" s="1"/>
  <c r="D2" i="8"/>
  <c r="B3" i="7" s="1"/>
  <c r="O3" i="7" s="1"/>
  <c r="C2" i="2"/>
  <c r="B3" i="6" s="1"/>
  <c r="O3" i="6" s="1"/>
  <c r="D2" i="2"/>
  <c r="D3" i="6" s="1"/>
  <c r="E2" i="2"/>
  <c r="F3" i="6" s="1"/>
  <c r="F2" i="2"/>
  <c r="H3" i="6" s="1"/>
  <c r="G2" i="2"/>
  <c r="O2" i="5" s="1"/>
  <c r="C3" i="2"/>
  <c r="B4" i="6" s="1"/>
  <c r="D3" i="2"/>
  <c r="D4" i="6" s="1"/>
  <c r="E3" i="2"/>
  <c r="F4" i="6" s="1"/>
  <c r="F3" i="2"/>
  <c r="H4" i="6" s="1"/>
  <c r="G3" i="2"/>
  <c r="O3" i="5" s="1"/>
  <c r="C4" i="2"/>
  <c r="B5" i="6" s="1"/>
  <c r="D4" i="2"/>
  <c r="D5" i="6" s="1"/>
  <c r="E4" i="2"/>
  <c r="F5" i="6" s="1"/>
  <c r="F4" i="2"/>
  <c r="H5" i="6" s="1"/>
  <c r="G4" i="2"/>
  <c r="O4" i="5" s="1"/>
  <c r="C5" i="2"/>
  <c r="B6" i="6" s="1"/>
  <c r="O6" i="6" s="1"/>
  <c r="D5" i="2"/>
  <c r="D6" i="6" s="1"/>
  <c r="E5" i="2"/>
  <c r="F6" i="6" s="1"/>
  <c r="F5" i="2"/>
  <c r="H6" i="6" s="1"/>
  <c r="G5" i="2"/>
  <c r="O5" i="5" s="1"/>
  <c r="C6" i="2"/>
  <c r="B7" i="6" s="1"/>
  <c r="O7" i="6" s="1"/>
  <c r="D6" i="2"/>
  <c r="D7" i="6" s="1"/>
  <c r="E6" i="2"/>
  <c r="F7" i="6" s="1"/>
  <c r="F6" i="2"/>
  <c r="H7" i="6" s="1"/>
  <c r="G6" i="2"/>
  <c r="O6" i="5" s="1"/>
  <c r="C7" i="2"/>
  <c r="B8" i="6" s="1"/>
  <c r="D7" i="2"/>
  <c r="D8" i="6" s="1"/>
  <c r="E7" i="2"/>
  <c r="F8" i="6" s="1"/>
  <c r="F7" i="2"/>
  <c r="H8" i="6" s="1"/>
  <c r="G7" i="2"/>
  <c r="O7" i="5" s="1"/>
  <c r="C8" i="2"/>
  <c r="B9" i="6" s="1"/>
  <c r="D8" i="2"/>
  <c r="D9" i="6" s="1"/>
  <c r="E8" i="2"/>
  <c r="F9" i="6" s="1"/>
  <c r="F8" i="2"/>
  <c r="H9" i="6" s="1"/>
  <c r="G8" i="2"/>
  <c r="O8" i="5" s="1"/>
  <c r="C9" i="2"/>
  <c r="B10" i="6" s="1"/>
  <c r="O10" i="6" s="1"/>
  <c r="D9" i="2"/>
  <c r="D10" i="6" s="1"/>
  <c r="E9" i="2"/>
  <c r="F10" i="6" s="1"/>
  <c r="F9" i="2"/>
  <c r="H10" i="6" s="1"/>
  <c r="G9" i="2"/>
  <c r="O9" i="5" s="1"/>
  <c r="C10" i="2"/>
  <c r="B11" i="6" s="1"/>
  <c r="O11" i="6" s="1"/>
  <c r="D10" i="2"/>
  <c r="D11" i="6" s="1"/>
  <c r="E10" i="2"/>
  <c r="F11" i="6" s="1"/>
  <c r="F10" i="2"/>
  <c r="H11" i="6" s="1"/>
  <c r="G10" i="2"/>
  <c r="O10" i="5" s="1"/>
  <c r="C11" i="2"/>
  <c r="B12" i="6" s="1"/>
  <c r="D11" i="2"/>
  <c r="D12" i="6" s="1"/>
  <c r="E11" i="2"/>
  <c r="F12" i="6" s="1"/>
  <c r="F11" i="2"/>
  <c r="H12" i="6" s="1"/>
  <c r="G11" i="2"/>
  <c r="O11" i="5" s="1"/>
  <c r="C12" i="2"/>
  <c r="B13" i="6" s="1"/>
  <c r="D12" i="2"/>
  <c r="D13" i="6" s="1"/>
  <c r="E12" i="2"/>
  <c r="F13" i="6" s="1"/>
  <c r="F12" i="2"/>
  <c r="H13" i="6" s="1"/>
  <c r="G12" i="2"/>
  <c r="O12" i="5" s="1"/>
  <c r="C13" i="2"/>
  <c r="B14" i="6" s="1"/>
  <c r="O14" i="6" s="1"/>
  <c r="D13" i="2"/>
  <c r="D14" i="6" s="1"/>
  <c r="E13" i="2"/>
  <c r="F14" i="6" s="1"/>
  <c r="F13" i="2"/>
  <c r="H14" i="6" s="1"/>
  <c r="G13" i="2"/>
  <c r="O13" i="5" s="1"/>
  <c r="C14" i="2"/>
  <c r="B15" i="6" s="1"/>
  <c r="O15" i="6" s="1"/>
  <c r="D14" i="2"/>
  <c r="D15" i="6" s="1"/>
  <c r="E14" i="2"/>
  <c r="F15" i="6" s="1"/>
  <c r="F14" i="2"/>
  <c r="H15" i="6" s="1"/>
  <c r="G14" i="2"/>
  <c r="O14" i="5" s="1"/>
  <c r="C15" i="2"/>
  <c r="B16" i="6" s="1"/>
  <c r="D15" i="2"/>
  <c r="D16" i="6" s="1"/>
  <c r="E15" i="2"/>
  <c r="F16" i="6" s="1"/>
  <c r="F15" i="2"/>
  <c r="H16" i="6" s="1"/>
  <c r="G15" i="2"/>
  <c r="O15" i="5" s="1"/>
  <c r="C16" i="2"/>
  <c r="B17" i="6" s="1"/>
  <c r="D16" i="2"/>
  <c r="D17" i="6" s="1"/>
  <c r="E16" i="2"/>
  <c r="F17" i="6" s="1"/>
  <c r="F16" i="2"/>
  <c r="H17" i="6" s="1"/>
  <c r="G16" i="2"/>
  <c r="O16" i="5" s="1"/>
  <c r="C17" i="2"/>
  <c r="B18" i="6" s="1"/>
  <c r="O18" i="6" s="1"/>
  <c r="D17" i="2"/>
  <c r="D18" i="6" s="1"/>
  <c r="E17" i="2"/>
  <c r="F18" i="6" s="1"/>
  <c r="F17" i="2"/>
  <c r="H18" i="6" s="1"/>
  <c r="G17" i="2"/>
  <c r="O17" i="5" s="1"/>
  <c r="C18" i="2"/>
  <c r="B19" i="6" s="1"/>
  <c r="O19" i="6" s="1"/>
  <c r="D18" i="2"/>
  <c r="D19" i="6" s="1"/>
  <c r="E18" i="2"/>
  <c r="F19" i="6" s="1"/>
  <c r="F18" i="2"/>
  <c r="H19" i="6" s="1"/>
  <c r="G18" i="2"/>
  <c r="O18" i="5" s="1"/>
  <c r="C19" i="2"/>
  <c r="B20" i="6" s="1"/>
  <c r="D19" i="2"/>
  <c r="D20" i="6" s="1"/>
  <c r="E19" i="2"/>
  <c r="F20" i="6" s="1"/>
  <c r="F19" i="2"/>
  <c r="H20" i="6" s="1"/>
  <c r="G19" i="2"/>
  <c r="O19" i="5" s="1"/>
  <c r="C20" i="2"/>
  <c r="B21" i="6" s="1"/>
  <c r="D20" i="2"/>
  <c r="D21" i="6" s="1"/>
  <c r="E20" i="2"/>
  <c r="F21" i="6" s="1"/>
  <c r="F20" i="2"/>
  <c r="H21" i="6" s="1"/>
  <c r="G20" i="2"/>
  <c r="O20" i="5" s="1"/>
  <c r="C21" i="2"/>
  <c r="B22" i="6" s="1"/>
  <c r="O22" i="6" s="1"/>
  <c r="D21" i="2"/>
  <c r="D22" i="6" s="1"/>
  <c r="E21" i="2"/>
  <c r="F22" i="6" s="1"/>
  <c r="F21" i="2"/>
  <c r="H22" i="6" s="1"/>
  <c r="G21" i="2"/>
  <c r="O21" i="5" s="1"/>
  <c r="C22" i="2"/>
  <c r="B23" i="6" s="1"/>
  <c r="O23" i="6" s="1"/>
  <c r="D22" i="2"/>
  <c r="D23" i="6" s="1"/>
  <c r="E22" i="2"/>
  <c r="F23" i="6" s="1"/>
  <c r="F22" i="2"/>
  <c r="H23" i="6" s="1"/>
  <c r="G22" i="2"/>
  <c r="O22" i="5" s="1"/>
  <c r="C23" i="2"/>
  <c r="B24" i="6" s="1"/>
  <c r="D23" i="2"/>
  <c r="D24" i="6" s="1"/>
  <c r="E23" i="2"/>
  <c r="F24" i="6" s="1"/>
  <c r="F23" i="2"/>
  <c r="H24" i="6" s="1"/>
  <c r="G23" i="2"/>
  <c r="O23" i="5" s="1"/>
  <c r="C24" i="2"/>
  <c r="B25" i="6" s="1"/>
  <c r="D24" i="2"/>
  <c r="D25" i="6" s="1"/>
  <c r="E24" i="2"/>
  <c r="F25" i="6" s="1"/>
  <c r="F24" i="2"/>
  <c r="H25" i="6" s="1"/>
  <c r="G24" i="2"/>
  <c r="O24" i="5" s="1"/>
  <c r="C25" i="2"/>
  <c r="B26" i="6" s="1"/>
  <c r="O26" i="6" s="1"/>
  <c r="D25" i="2"/>
  <c r="D26" i="6" s="1"/>
  <c r="E25" i="2"/>
  <c r="F26" i="6" s="1"/>
  <c r="F25" i="2"/>
  <c r="H26" i="6" s="1"/>
  <c r="G25" i="2"/>
  <c r="O25" i="5" s="1"/>
  <c r="B3" i="2"/>
  <c r="B4" i="2"/>
  <c r="B5" i="2"/>
  <c r="B6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" i="2"/>
  <c r="O26" i="7" l="1"/>
  <c r="O24" i="7"/>
  <c r="O22" i="7"/>
  <c r="O18" i="7"/>
  <c r="P15" i="7" s="1"/>
  <c r="O16" i="7"/>
  <c r="O14" i="7"/>
  <c r="O12" i="7"/>
  <c r="M9" i="7"/>
  <c r="N9" i="7" s="1"/>
  <c r="F4" i="20" s="1"/>
  <c r="O6" i="7"/>
  <c r="M3" i="7"/>
  <c r="M21" i="7"/>
  <c r="N15" i="7" s="1"/>
  <c r="F5" i="20" s="1"/>
  <c r="O20" i="7"/>
  <c r="M15" i="7"/>
  <c r="O10" i="7"/>
  <c r="O8" i="7"/>
  <c r="O4" i="7"/>
  <c r="P3" i="7" s="1"/>
  <c r="P21" i="7"/>
  <c r="P9" i="7"/>
  <c r="M21" i="10"/>
  <c r="M15" i="10"/>
  <c r="N15" i="10" s="1"/>
  <c r="D5" i="20" s="1"/>
  <c r="M9" i="10"/>
  <c r="M3" i="10"/>
  <c r="O25" i="10"/>
  <c r="O23" i="10"/>
  <c r="P21" i="10" s="1"/>
  <c r="O21" i="10"/>
  <c r="O19" i="10"/>
  <c r="O17" i="10"/>
  <c r="O15" i="10"/>
  <c r="O13" i="10"/>
  <c r="O11" i="10"/>
  <c r="O9" i="10"/>
  <c r="P9" i="10" s="1"/>
  <c r="O7" i="10"/>
  <c r="P3" i="10" s="1"/>
  <c r="O5" i="10"/>
  <c r="O3" i="10"/>
  <c r="P15" i="10"/>
  <c r="M21" i="6"/>
  <c r="M9" i="6"/>
  <c r="O25" i="6"/>
  <c r="O21" i="6"/>
  <c r="P21" i="6" s="1"/>
  <c r="O17" i="6"/>
  <c r="M15" i="6"/>
  <c r="O13" i="6"/>
  <c r="O9" i="6"/>
  <c r="P9" i="6" s="1"/>
  <c r="O5" i="6"/>
  <c r="M3" i="6"/>
  <c r="O24" i="6"/>
  <c r="O20" i="6"/>
  <c r="P15" i="6" s="1"/>
  <c r="O16" i="6"/>
  <c r="O12" i="6"/>
  <c r="O8" i="6"/>
  <c r="O4" i="6"/>
  <c r="P3" i="6" s="1"/>
  <c r="K30" i="6"/>
  <c r="K31" i="6" s="1"/>
  <c r="K32" i="6" s="1"/>
  <c r="K33" i="6" s="1"/>
  <c r="K34" i="6" s="1"/>
  <c r="K35" i="6" s="1"/>
  <c r="J35" i="6"/>
  <c r="B10" i="8"/>
  <c r="B24" i="8"/>
  <c r="K24" i="4"/>
  <c r="B20" i="8"/>
  <c r="K20" i="4"/>
  <c r="B16" i="8"/>
  <c r="K16" i="4"/>
  <c r="B12" i="8"/>
  <c r="K12" i="4"/>
  <c r="B4" i="8"/>
  <c r="K4" i="4"/>
  <c r="B25" i="8"/>
  <c r="K25" i="4"/>
  <c r="B19" i="8"/>
  <c r="K19" i="4"/>
  <c r="B15" i="8"/>
  <c r="K15" i="4"/>
  <c r="B3" i="8"/>
  <c r="K3" i="4"/>
  <c r="B21" i="8"/>
  <c r="K21" i="4"/>
  <c r="B17" i="8"/>
  <c r="K17" i="4"/>
  <c r="B13" i="8"/>
  <c r="K13" i="4"/>
  <c r="B11" i="8"/>
  <c r="K11" i="4"/>
  <c r="B9" i="8"/>
  <c r="K9" i="4"/>
  <c r="B7" i="8"/>
  <c r="K7" i="4"/>
  <c r="B5" i="8"/>
  <c r="K5" i="4"/>
  <c r="B8" i="8"/>
  <c r="B23" i="8"/>
  <c r="K23" i="4"/>
  <c r="B22" i="8"/>
  <c r="K22" i="4"/>
  <c r="B18" i="8"/>
  <c r="K18" i="4"/>
  <c r="B14" i="8"/>
  <c r="K14" i="4"/>
  <c r="B6" i="8"/>
  <c r="K6" i="4"/>
  <c r="B2" i="8"/>
  <c r="K2" i="4"/>
  <c r="N3" i="7" l="1"/>
  <c r="F3" i="20" s="1"/>
  <c r="N3" i="10"/>
  <c r="D3" i="20" s="1"/>
  <c r="N9" i="10"/>
  <c r="D4" i="20" s="1"/>
  <c r="N15" i="6"/>
  <c r="C5" i="20" s="1"/>
  <c r="N3" i="6"/>
  <c r="N9" i="6"/>
  <c r="C4" i="20" s="1"/>
  <c r="M14" i="4"/>
  <c r="L14" i="4"/>
  <c r="M2" i="4"/>
  <c r="L2" i="4"/>
</calcChain>
</file>

<file path=xl/sharedStrings.xml><?xml version="1.0" encoding="utf-8"?>
<sst xmlns="http://schemas.openxmlformats.org/spreadsheetml/2006/main" count="1058" uniqueCount="200">
  <si>
    <t>Nombre</t>
  </si>
  <si>
    <t>Cara de presion entrada</t>
  </si>
  <si>
    <t>Cara de presion</t>
  </si>
  <si>
    <t>Cara de Succion</t>
  </si>
  <si>
    <t>Cara de presion salida</t>
  </si>
  <si>
    <t>AL10P1_completo.csv</t>
  </si>
  <si>
    <t>AL10P2_completo.csv</t>
  </si>
  <si>
    <t>AL10P3_completo.csv</t>
  </si>
  <si>
    <t>AL10P4_completo.csv</t>
  </si>
  <si>
    <t>AL11P1_completo.csv</t>
  </si>
  <si>
    <t>AL11P2_completo.csv</t>
  </si>
  <si>
    <t>AL11P3_completo.csv</t>
  </si>
  <si>
    <t>AL11P4_completo.csv</t>
  </si>
  <si>
    <t>AL12P1_completo.csv</t>
  </si>
  <si>
    <t>AL12P2_completo.csv</t>
  </si>
  <si>
    <t>AL12P3_completo.csv</t>
  </si>
  <si>
    <t>AL12P4_completo.csv</t>
  </si>
  <si>
    <t>AL13P1_completo.csv</t>
  </si>
  <si>
    <t>AL13P2_completo.csv</t>
  </si>
  <si>
    <t>AL13P3_completo.csv</t>
  </si>
  <si>
    <t>AL13P4_completo.csv</t>
  </si>
  <si>
    <t>AL14P1_completo.csv</t>
  </si>
  <si>
    <t>AL14P2_completo.csv</t>
  </si>
  <si>
    <t>AL14P3_completo.csv</t>
  </si>
  <si>
    <t>AL14P4_completo.csv</t>
  </si>
  <si>
    <t>AL15P1_completo.csv</t>
  </si>
  <si>
    <t>AL15P2_completo.csv</t>
  </si>
  <si>
    <t>AL15P3_completo.csv</t>
  </si>
  <si>
    <t>AL15P4_completo.csv</t>
  </si>
  <si>
    <t>AL16P1_completo.csv</t>
  </si>
  <si>
    <t>AL16P2_completo.csv</t>
  </si>
  <si>
    <t>AL16P3_completo.csv</t>
  </si>
  <si>
    <t>AL16P4_completo.csv</t>
  </si>
  <si>
    <t>AL17P1_completo.csv</t>
  </si>
  <si>
    <t>AL17P2_completo.csv</t>
  </si>
  <si>
    <t>AL17P3_completo.csv</t>
  </si>
  <si>
    <t>AL17P4_completo.csv</t>
  </si>
  <si>
    <t>AL18P1_completo.csv</t>
  </si>
  <si>
    <t>AL18P2_completo.csv</t>
  </si>
  <si>
    <t>AL18P3_completo.csv</t>
  </si>
  <si>
    <t>AL18P4_completo.csv</t>
  </si>
  <si>
    <t>AL19P1_completo.csv</t>
  </si>
  <si>
    <t>AL19P2_completo.csv</t>
  </si>
  <si>
    <t>AL19P32_completo.csv</t>
  </si>
  <si>
    <t>AL19P3_completo.csv</t>
  </si>
  <si>
    <t>AL19P4_completo.csv</t>
  </si>
  <si>
    <t>AL20P1_completo.csv</t>
  </si>
  <si>
    <t>AL20P2_completo.csv</t>
  </si>
  <si>
    <t>AL20P3_completo.csv</t>
  </si>
  <si>
    <t>AL20P4_completo.csv</t>
  </si>
  <si>
    <t>AL21P1_completo.csv</t>
  </si>
  <si>
    <t>AL21P2_completo.csv</t>
  </si>
  <si>
    <t>AL21P3_completo.csv</t>
  </si>
  <si>
    <t>AL21P4_completo.csv</t>
  </si>
  <si>
    <t>AL22P1_completo.csv</t>
  </si>
  <si>
    <t>AL22P2_completo.csv</t>
  </si>
  <si>
    <t>AL22P3_completo.csv</t>
  </si>
  <si>
    <t>AL22P4_completo.csv</t>
  </si>
  <si>
    <t>AL23P1_completo.csv</t>
  </si>
  <si>
    <t>AL23P2_completo.csv</t>
  </si>
  <si>
    <t>AL23P3_completo.csv</t>
  </si>
  <si>
    <t>AL23P4_completo.csv</t>
  </si>
  <si>
    <t>AL24P1_completo.csv</t>
  </si>
  <si>
    <t>AL24P2_completo.csv</t>
  </si>
  <si>
    <t>AL24P3_completo.csv</t>
  </si>
  <si>
    <t>AL24P4_completo.csv</t>
  </si>
  <si>
    <t>AL25P1_completo.csv</t>
  </si>
  <si>
    <t>AL25P2_completo.csv</t>
  </si>
  <si>
    <t>AL25P3_completo.csv</t>
  </si>
  <si>
    <t>AL25P4_completo.csv</t>
  </si>
  <si>
    <t>AL26P1_completo.csv</t>
  </si>
  <si>
    <t>AL26P2_completo.csv</t>
  </si>
  <si>
    <t>AL26P3_completo.csv</t>
  </si>
  <si>
    <t>AL26P4_completo.csv</t>
  </si>
  <si>
    <t>AL27P1_completo.csv</t>
  </si>
  <si>
    <t>AL27P2_completo.csv</t>
  </si>
  <si>
    <t>AL27P3_completo.csv</t>
  </si>
  <si>
    <t>AL27P4_completo.csv</t>
  </si>
  <si>
    <t>AL28P1_completo.csv</t>
  </si>
  <si>
    <t>AL28P2_completo.csv</t>
  </si>
  <si>
    <t>AL28P3_completo.csv</t>
  </si>
  <si>
    <t>AL28P4_completo.csv</t>
  </si>
  <si>
    <t>AL29P1_completo.csv</t>
  </si>
  <si>
    <t>AL29P2_completo.csv</t>
  </si>
  <si>
    <t>AL29P3_completo.csv</t>
  </si>
  <si>
    <t>AL29P4_completo.csv</t>
  </si>
  <si>
    <t>AL30P1_completo.csv</t>
  </si>
  <si>
    <t>AL30P2_completo.csv</t>
  </si>
  <si>
    <t>AL30P3_completo.csv</t>
  </si>
  <si>
    <t>AL30P4_completo.csv</t>
  </si>
  <si>
    <t>AL31P1_completo.csv</t>
  </si>
  <si>
    <t>AL31P2_completo.csv</t>
  </si>
  <si>
    <t>AL31P3_completo.csv</t>
  </si>
  <si>
    <t>AL31P4_completo.csv</t>
  </si>
  <si>
    <t>AL32P1_completo.csv</t>
  </si>
  <si>
    <t>AL32P2_completo.csv</t>
  </si>
  <si>
    <t>AL32P3_completo.csv</t>
  </si>
  <si>
    <t>AL32P4_completo.csv</t>
  </si>
  <si>
    <t>AL33P1_completo.csv</t>
  </si>
  <si>
    <t>AL33P2_completo.csv</t>
  </si>
  <si>
    <t>AL33P3_completo.csv</t>
  </si>
  <si>
    <t>AL33P4_completo.csv</t>
  </si>
  <si>
    <t>AL34P1_completo.csv</t>
  </si>
  <si>
    <t>AL34P2_completo.csv</t>
  </si>
  <si>
    <t>AL34P3_completo.csv</t>
  </si>
  <si>
    <t>AL34P4_completo.csv</t>
  </si>
  <si>
    <t>AL35P1_completo.csv</t>
  </si>
  <si>
    <t>AL35P2_completo.csv</t>
  </si>
  <si>
    <t>AL35P3_completo.csv</t>
  </si>
  <si>
    <t>AL35P4_completo.csv</t>
  </si>
  <si>
    <t>AL36P1_completo.csv</t>
  </si>
  <si>
    <t>AL36P2_completo.csv</t>
  </si>
  <si>
    <t>AL36P3_completo.csv</t>
  </si>
  <si>
    <t>AL36P4_completo.csv</t>
  </si>
  <si>
    <t>AL37P1_completo.csv</t>
  </si>
  <si>
    <t>AL37P2_completo.csv</t>
  </si>
  <si>
    <t>AL37P3_completo.csv</t>
  </si>
  <si>
    <t>AL37P4_completo.csv</t>
  </si>
  <si>
    <t>AL38P1_completo.csv</t>
  </si>
  <si>
    <t>AL38P2_completo.csv</t>
  </si>
  <si>
    <t>AL38P3_completo.csv</t>
  </si>
  <si>
    <t>AL38P4_completo.csv</t>
  </si>
  <si>
    <t>AL39P1_completo.csv</t>
  </si>
  <si>
    <t>AL39P2_completo.csv</t>
  </si>
  <si>
    <t>AL39P3_completo.csv</t>
  </si>
  <si>
    <t>AL39P4_completo.csv</t>
  </si>
  <si>
    <t>AL4P1_completo.csv</t>
  </si>
  <si>
    <t>AL4P2_completo.csv</t>
  </si>
  <si>
    <t>AL4P3_completo.csv</t>
  </si>
  <si>
    <t>AL4P4_completo.csv</t>
  </si>
  <si>
    <t>AL5P1_completo.csv</t>
  </si>
  <si>
    <t>AL5P2_completo.csv</t>
  </si>
  <si>
    <t>AL5P3_completo.csv</t>
  </si>
  <si>
    <t>AL5P4_completo.csv</t>
  </si>
  <si>
    <t>AL6P1_completo.csv</t>
  </si>
  <si>
    <t>AL6P2_completo.csv</t>
  </si>
  <si>
    <t>AL6P3_completo.csv</t>
  </si>
  <si>
    <t>AL6P4_completo.csv</t>
  </si>
  <si>
    <t>AL7P1_completo.csv</t>
  </si>
  <si>
    <t>AL7P2_completo.csv</t>
  </si>
  <si>
    <t>AL7P3_completo.csv</t>
  </si>
  <si>
    <t>AL7P4_completo.csv</t>
  </si>
  <si>
    <t>AL8P1_completo.csv</t>
  </si>
  <si>
    <t>AL8P2_completo.csv</t>
  </si>
  <si>
    <t>AL8P3_completo.csv</t>
  </si>
  <si>
    <t>AL8P4_completo.csv</t>
  </si>
  <si>
    <t>AL9P1_completo.csv</t>
  </si>
  <si>
    <t>AL9P2_completo.csv</t>
  </si>
  <si>
    <t>AL9P3_completo.csv</t>
  </si>
  <si>
    <t>AL9P4_completo.csv</t>
  </si>
  <si>
    <t>Grano</t>
  </si>
  <si>
    <t>Densidad</t>
  </si>
  <si>
    <t>AD</t>
  </si>
  <si>
    <t>BD</t>
  </si>
  <si>
    <t>AGR</t>
  </si>
  <si>
    <t>Agr</t>
  </si>
  <si>
    <t>Borde de entrada</t>
  </si>
  <si>
    <t>Borde de salida</t>
  </si>
  <si>
    <t>Energia especifica</t>
  </si>
  <si>
    <t>Tasa de arranque</t>
  </si>
  <si>
    <t>Vs</t>
  </si>
  <si>
    <t>Cara de succion</t>
  </si>
  <si>
    <t>Trayectoria</t>
  </si>
  <si>
    <t>Dif entrada resto presion</t>
  </si>
  <si>
    <t xml:space="preserve">Media </t>
  </si>
  <si>
    <t>Desvest</t>
  </si>
  <si>
    <t>Al1Tr2</t>
  </si>
  <si>
    <t>Al1Tr3</t>
  </si>
  <si>
    <t>Al1Tr4</t>
  </si>
  <si>
    <t>Al2Tr2</t>
  </si>
  <si>
    <t>Al2Tr3</t>
  </si>
  <si>
    <t>Al2Tr4</t>
  </si>
  <si>
    <t>Acondicionamiento</t>
  </si>
  <si>
    <t>Presion 1</t>
  </si>
  <si>
    <t xml:space="preserve">Entrada </t>
  </si>
  <si>
    <t>Succion</t>
  </si>
  <si>
    <t>Salida</t>
  </si>
  <si>
    <t>Presion 2</t>
  </si>
  <si>
    <t>Alabe1 Tr1</t>
  </si>
  <si>
    <t>Alabe1 Tr2</t>
  </si>
  <si>
    <t>Alabe1 Tr3</t>
  </si>
  <si>
    <t>Alabe1 Tr4</t>
  </si>
  <si>
    <t>Alabe2 Tr1</t>
  </si>
  <si>
    <t>Alabe2 Tr2</t>
  </si>
  <si>
    <t>Alabe2 Tr3</t>
  </si>
  <si>
    <t>Alabe2 Tr4</t>
  </si>
  <si>
    <t>Condición 1</t>
  </si>
  <si>
    <t>Condición 2</t>
  </si>
  <si>
    <t>Condición 3</t>
  </si>
  <si>
    <t>Condición 4</t>
  </si>
  <si>
    <t>AD46</t>
  </si>
  <si>
    <t>--</t>
  </si>
  <si>
    <t>BD46</t>
  </si>
  <si>
    <t>AD76</t>
  </si>
  <si>
    <t>DIFERENCIA BD76</t>
  </si>
  <si>
    <t>DIFERENCIA 
BD76</t>
  </si>
  <si>
    <t>Diferencia 
succion presion</t>
  </si>
  <si>
    <t>Medias</t>
  </si>
  <si>
    <t>Eesp</t>
  </si>
  <si>
    <t>Agrr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</si>
</sst>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2" fontId="0" fillId="0" borderId="0" xfId="0" applyNumberFormat="1"/>
    <xf numFmtId="164" fontId="0" fillId="0" borderId="0" xfId="0" applyNumberFormat="1"/>
    <xf numFmtId="16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9" fontId="0" fillId="0" borderId="0" xfId="42" applyFont="1" applyAlignment="1">
      <alignment horizontal="center"/>
    </xf>
    <xf numFmtId="165" fontId="0" fillId="0" borderId="0" xfId="42" applyNumberFormat="1" applyFont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10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wrapText="1"/>
    </xf>
    <xf numFmtId="0" fontId="0" fillId="33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9" fontId="0" fillId="0" borderId="17" xfId="42" applyFont="1" applyBorder="1" applyAlignment="1">
      <alignment horizontal="center" vertical="center"/>
    </xf>
    <xf numFmtId="9" fontId="0" fillId="0" borderId="18" xfId="42" applyFont="1" applyBorder="1" applyAlignment="1">
      <alignment horizontal="center" vertical="center"/>
    </xf>
    <xf numFmtId="9" fontId="0" fillId="0" borderId="18" xfId="42" quotePrefix="1" applyFont="1" applyBorder="1" applyAlignment="1">
      <alignment horizontal="center" vertical="center"/>
    </xf>
    <xf numFmtId="9" fontId="0" fillId="0" borderId="19" xfId="42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9" fontId="0" fillId="0" borderId="21" xfId="42" applyFont="1" applyBorder="1" applyAlignment="1">
      <alignment horizontal="center" vertical="center"/>
    </xf>
    <xf numFmtId="9" fontId="0" fillId="0" borderId="22" xfId="42" applyFont="1" applyBorder="1" applyAlignment="1">
      <alignment horizontal="center" vertical="center"/>
    </xf>
    <xf numFmtId="9" fontId="0" fillId="0" borderId="23" xfId="42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9" fontId="0" fillId="0" borderId="25" xfId="42" applyFont="1" applyBorder="1" applyAlignment="1">
      <alignment horizontal="center" vertical="center"/>
    </xf>
    <xf numFmtId="9" fontId="0" fillId="0" borderId="26" xfId="42" applyFont="1" applyBorder="1" applyAlignment="1">
      <alignment horizontal="center" vertical="center"/>
    </xf>
    <xf numFmtId="9" fontId="0" fillId="0" borderId="27" xfId="42" applyFont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19" fillId="0" borderId="0" xfId="0" applyNumberFormat="1" applyFont="1"/>
    <xf numFmtId="164" fontId="19" fillId="0" borderId="0" xfId="0" applyNumberFormat="1" applyFont="1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2" fontId="0" fillId="0" borderId="0" xfId="0" applyNumberFormat="1" applyAlignment="1">
      <alignment horizontal="center" wrapText="1"/>
    </xf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Porcentaje" xfId="42" builtinId="5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7.xml"/><Relationship Id="rId13" Type="http://schemas.openxmlformats.org/officeDocument/2006/relationships/worksheet" Target="worksheets/sheet11.xml"/><Relationship Id="rId18" Type="http://schemas.openxmlformats.org/officeDocument/2006/relationships/chartsheet" Target="chartsheets/sheet4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6.xml"/><Relationship Id="rId12" Type="http://schemas.openxmlformats.org/officeDocument/2006/relationships/worksheet" Target="worksheets/sheet10.xml"/><Relationship Id="rId17" Type="http://schemas.openxmlformats.org/officeDocument/2006/relationships/worksheet" Target="worksheets/sheet14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3.xml"/><Relationship Id="rId20" Type="http://schemas.openxmlformats.org/officeDocument/2006/relationships/chartsheet" Target="chartsheets/sheet5.xml"/><Relationship Id="rId1" Type="http://schemas.openxmlformats.org/officeDocument/2006/relationships/worksheet" Target="worksheets/sheet1.xml"/><Relationship Id="rId6" Type="http://schemas.openxmlformats.org/officeDocument/2006/relationships/chartsheet" Target="chartsheets/sheet1.xml"/><Relationship Id="rId11" Type="http://schemas.openxmlformats.org/officeDocument/2006/relationships/worksheet" Target="worksheets/sheet9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2.xml"/><Relationship Id="rId23" Type="http://schemas.openxmlformats.org/officeDocument/2006/relationships/sharedStrings" Target="sharedStrings.xml"/><Relationship Id="rId10" Type="http://schemas.openxmlformats.org/officeDocument/2006/relationships/chartsheet" Target="chartsheets/sheet2.xml"/><Relationship Id="rId19" Type="http://schemas.openxmlformats.org/officeDocument/2006/relationships/worksheet" Target="worksheets/sheet1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8.xml"/><Relationship Id="rId14" Type="http://schemas.openxmlformats.org/officeDocument/2006/relationships/chartsheet" Target="chartsheets/sheet3.xml"/><Relationship Id="rId22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2800"/>
              <a:t>AGR</a:t>
            </a:r>
            <a:r>
              <a:rPr lang="es-ES" sz="2800" baseline="0"/>
              <a:t> =8.6-8.5-8.4</a:t>
            </a:r>
            <a:endParaRPr lang="es-ES" sz="2800"/>
          </a:p>
        </c:rich>
      </c:tx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AD46</c:v>
          </c:tx>
          <c:spPr>
            <a:ln w="2540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Pt>
            <c:idx val="3"/>
            <c:marker>
              <c:symbol val="circle"/>
              <c:size val="5"/>
              <c:spPr>
                <a:solidFill>
                  <a:schemeClr val="accent1"/>
                </a:solidFill>
                <a:ln w="9525">
                  <a:solidFill>
                    <a:schemeClr val="accent1"/>
                  </a:solidFill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 xmlns:c15="http://schemas.microsoft.com/office/drawing/2012/chart">
              <c:ext xmlns:c16="http://schemas.microsoft.com/office/drawing/2014/chart" uri="{C3380CC4-5D6E-409C-BE32-E72D297353CC}">
                <c16:uniqueId val="{00000000-B435-4984-A9E4-1E8D991023CC}"/>
              </c:ext>
            </c:extLst>
          </c:dPt>
          <c:xVal>
            <c:numRef>
              <c:f>Cond1Eesp!$F$37:$F$42</c:f>
              <c:numCache>
                <c:formatCode>0.0</c:formatCode>
                <c:ptCount val="6"/>
                <c:pt idx="0">
                  <c:v>216.66665610581114</c:v>
                </c:pt>
                <c:pt idx="1">
                  <c:v>230.29058262594444</c:v>
                </c:pt>
                <c:pt idx="2">
                  <c:v>243.34902246843163</c:v>
                </c:pt>
                <c:pt idx="3">
                  <c:v>271.27328186694922</c:v>
                </c:pt>
                <c:pt idx="4">
                  <c:v>284.89720838708251</c:v>
                </c:pt>
                <c:pt idx="5">
                  <c:v>297.9556482295697</c:v>
                </c:pt>
              </c:numCache>
            </c:numRef>
          </c:xVal>
          <c:yVal>
            <c:numRef>
              <c:f>Cond1Eesp!$F$3:$F$8</c:f>
              <c:numCache>
                <c:formatCode>0.0</c:formatCode>
                <c:ptCount val="6"/>
                <c:pt idx="0">
                  <c:v>113.95475391177035</c:v>
                </c:pt>
                <c:pt idx="1">
                  <c:v>134.26052233302715</c:v>
                </c:pt>
                <c:pt idx="2">
                  <c:v>153.36128766425247</c:v>
                </c:pt>
                <c:pt idx="3">
                  <c:v>124.03924540838719</c:v>
                </c:pt>
                <c:pt idx="4">
                  <c:v>147.08424805513971</c:v>
                </c:pt>
                <c:pt idx="5">
                  <c:v>167.2685845580294</c:v>
                </c:pt>
              </c:numCache>
            </c:numRef>
          </c:y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0-286A-4FFF-B50B-BEB00FA7988C}"/>
            </c:ext>
          </c:extLst>
        </c:ser>
        <c:ser>
          <c:idx val="1"/>
          <c:order val="1"/>
          <c:tx>
            <c:v>BD46</c:v>
          </c:tx>
          <c:spPr>
            <a:ln w="25400" cap="rnd">
              <a:solidFill>
                <a:schemeClr val="accent2"/>
              </a:solidFill>
              <a:prstDash val="sysDot"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Pt>
            <c:idx val="3"/>
            <c:marker>
              <c:symbol val="circle"/>
              <c:size val="5"/>
              <c:spPr>
                <a:solidFill>
                  <a:schemeClr val="accent2"/>
                </a:solidFill>
                <a:ln w="9525">
                  <a:solidFill>
                    <a:schemeClr val="accent2"/>
                  </a:solidFill>
                </a:ln>
                <a:effectLst/>
              </c:spPr>
            </c:marker>
            <c:bubble3D val="0"/>
            <c:spPr>
              <a:ln w="25400" cap="rnd">
                <a:noFill/>
                <a:prstDash val="sysDot"/>
                <a:round/>
              </a:ln>
              <a:effectLst/>
            </c:spPr>
            <c:extLst xmlns:c15="http://schemas.microsoft.com/office/drawing/2012/chart">
              <c:ext xmlns:c16="http://schemas.microsoft.com/office/drawing/2014/chart" uri="{C3380CC4-5D6E-409C-BE32-E72D297353CC}">
                <c16:uniqueId val="{00000001-B435-4984-A9E4-1E8D991023CC}"/>
              </c:ext>
            </c:extLst>
          </c:dPt>
          <c:xVal>
            <c:numRef>
              <c:f>Cond1Eesp!$F$37:$F$42</c:f>
              <c:numCache>
                <c:formatCode>0.0</c:formatCode>
                <c:ptCount val="6"/>
                <c:pt idx="0">
                  <c:v>216.66665610581114</c:v>
                </c:pt>
                <c:pt idx="1">
                  <c:v>230.29058262594444</c:v>
                </c:pt>
                <c:pt idx="2">
                  <c:v>243.34902246843163</c:v>
                </c:pt>
                <c:pt idx="3">
                  <c:v>271.27328186694922</c:v>
                </c:pt>
                <c:pt idx="4">
                  <c:v>284.89720838708251</c:v>
                </c:pt>
                <c:pt idx="5">
                  <c:v>297.9556482295697</c:v>
                </c:pt>
              </c:numCache>
            </c:numRef>
          </c:xVal>
          <c:yVal>
            <c:numRef>
              <c:f>Cond1Eesp!$F$9:$F$14</c:f>
              <c:numCache>
                <c:formatCode>0.0</c:formatCode>
                <c:ptCount val="6"/>
                <c:pt idx="0">
                  <c:v>112.13954544237932</c:v>
                </c:pt>
                <c:pt idx="1">
                  <c:v>133.09472908556236</c:v>
                </c:pt>
                <c:pt idx="2">
                  <c:v>150.12260208624963</c:v>
                </c:pt>
                <c:pt idx="3">
                  <c:v>122.62741659886083</c:v>
                </c:pt>
                <c:pt idx="4">
                  <c:v>140.47808631950596</c:v>
                </c:pt>
                <c:pt idx="5">
                  <c:v>158.6955933221395</c:v>
                </c:pt>
              </c:numCache>
            </c:numRef>
          </c:y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1-286A-4FFF-B50B-BEB00FA7988C}"/>
            </c:ext>
          </c:extLst>
        </c:ser>
        <c:ser>
          <c:idx val="2"/>
          <c:order val="2"/>
          <c:tx>
            <c:v>AD76</c:v>
          </c:tx>
          <c:spPr>
            <a:ln w="25400" cap="rnd">
              <a:solidFill>
                <a:schemeClr val="accent3"/>
              </a:solidFill>
              <a:prstDash val="sysDash"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dPt>
            <c:idx val="3"/>
            <c:marker>
              <c:symbol val="circle"/>
              <c:size val="5"/>
              <c:spPr>
                <a:solidFill>
                  <a:schemeClr val="accent3"/>
                </a:solidFill>
                <a:ln w="9525">
                  <a:solidFill>
                    <a:schemeClr val="accent3"/>
                  </a:solidFill>
                </a:ln>
                <a:effectLst/>
              </c:spPr>
            </c:marker>
            <c:bubble3D val="0"/>
            <c:spPr>
              <a:ln w="25400" cap="rnd">
                <a:noFill/>
                <a:prstDash val="sysDash"/>
                <a:round/>
              </a:ln>
              <a:effectLst/>
            </c:spPr>
            <c:extLst xmlns:c15="http://schemas.microsoft.com/office/drawing/2012/chart">
              <c:ext xmlns:c16="http://schemas.microsoft.com/office/drawing/2014/chart" uri="{C3380CC4-5D6E-409C-BE32-E72D297353CC}">
                <c16:uniqueId val="{00000002-B435-4984-A9E4-1E8D991023CC}"/>
              </c:ext>
            </c:extLst>
          </c:dPt>
          <c:xVal>
            <c:numRef>
              <c:f>Cond1Eesp!$F$37:$F$42</c:f>
              <c:numCache>
                <c:formatCode>0.0</c:formatCode>
                <c:ptCount val="6"/>
                <c:pt idx="0">
                  <c:v>216.66665610581114</c:v>
                </c:pt>
                <c:pt idx="1">
                  <c:v>230.29058262594444</c:v>
                </c:pt>
                <c:pt idx="2">
                  <c:v>243.34902246843163</c:v>
                </c:pt>
                <c:pt idx="3">
                  <c:v>271.27328186694922</c:v>
                </c:pt>
                <c:pt idx="4">
                  <c:v>284.89720838708251</c:v>
                </c:pt>
                <c:pt idx="5">
                  <c:v>297.9556482295697</c:v>
                </c:pt>
              </c:numCache>
            </c:numRef>
          </c:xVal>
          <c:yVal>
            <c:numRef>
              <c:f>Cond1Eesp!$F$15:$F$20</c:f>
              <c:numCache>
                <c:formatCode>0.0</c:formatCode>
                <c:ptCount val="6"/>
                <c:pt idx="0">
                  <c:v>103.66857258522117</c:v>
                </c:pt>
                <c:pt idx="1">
                  <c:v>119.6881067397174</c:v>
                </c:pt>
                <c:pt idx="2">
                  <c:v>136.02479427611956</c:v>
                </c:pt>
                <c:pt idx="3">
                  <c:v>112.74461493217633</c:v>
                </c:pt>
                <c:pt idx="4">
                  <c:v>131.34603921436519</c:v>
                </c:pt>
                <c:pt idx="5">
                  <c:v>145.55034009377502</c:v>
                </c:pt>
              </c:numCache>
            </c:numRef>
          </c:y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2-286A-4FFF-B50B-BEB00FA7988C}"/>
            </c:ext>
          </c:extLst>
        </c:ser>
        <c:ser>
          <c:idx val="3"/>
          <c:order val="3"/>
          <c:tx>
            <c:v>BD76</c:v>
          </c:tx>
          <c:spPr>
            <a:ln w="25400" cap="rnd">
              <a:solidFill>
                <a:schemeClr val="accent4"/>
              </a:solidFill>
              <a:prstDash val="dash"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Pt>
            <c:idx val="3"/>
            <c:marker>
              <c:symbol val="circle"/>
              <c:size val="5"/>
              <c:spPr>
                <a:solidFill>
                  <a:schemeClr val="accent4"/>
                </a:solidFill>
                <a:ln w="9525">
                  <a:solidFill>
                    <a:schemeClr val="accent4"/>
                  </a:solidFill>
                </a:ln>
                <a:effectLst/>
              </c:spPr>
            </c:marker>
            <c:bubble3D val="0"/>
            <c:spPr>
              <a:ln w="25400" cap="rnd">
                <a:noFill/>
                <a:prstDash val="dash"/>
                <a:round/>
              </a:ln>
              <a:effectLst/>
            </c:spPr>
            <c:extLst xmlns:c15="http://schemas.microsoft.com/office/drawing/2012/chart">
              <c:ext xmlns:c16="http://schemas.microsoft.com/office/drawing/2014/chart" uri="{C3380CC4-5D6E-409C-BE32-E72D297353CC}">
                <c16:uniqueId val="{00000003-B435-4984-A9E4-1E8D991023CC}"/>
              </c:ext>
            </c:extLst>
          </c:dPt>
          <c:xVal>
            <c:numRef>
              <c:f>Cond1Eesp!$F$37:$F$42</c:f>
              <c:numCache>
                <c:formatCode>0.0</c:formatCode>
                <c:ptCount val="6"/>
                <c:pt idx="0">
                  <c:v>216.66665610581114</c:v>
                </c:pt>
                <c:pt idx="1">
                  <c:v>230.29058262594444</c:v>
                </c:pt>
                <c:pt idx="2">
                  <c:v>243.34902246843163</c:v>
                </c:pt>
                <c:pt idx="3">
                  <c:v>271.27328186694922</c:v>
                </c:pt>
                <c:pt idx="4">
                  <c:v>284.89720838708251</c:v>
                </c:pt>
                <c:pt idx="5">
                  <c:v>297.9556482295697</c:v>
                </c:pt>
              </c:numCache>
            </c:numRef>
          </c:xVal>
          <c:yVal>
            <c:numRef>
              <c:f>Cond1Eesp!$F$21:$F$26</c:f>
              <c:numCache>
                <c:formatCode>0.0</c:formatCode>
                <c:ptCount val="6"/>
                <c:pt idx="0">
                  <c:v>117.98855051041708</c:v>
                </c:pt>
                <c:pt idx="1">
                  <c:v>134.06622345844968</c:v>
                </c:pt>
                <c:pt idx="2">
                  <c:v>146.12187284283434</c:v>
                </c:pt>
                <c:pt idx="3">
                  <c:v>106.89560986413855</c:v>
                </c:pt>
                <c:pt idx="4">
                  <c:v>124.35127972957652</c:v>
                </c:pt>
                <c:pt idx="5">
                  <c:v>144.40727459565636</c:v>
                </c:pt>
              </c:numCache>
            </c:numRef>
          </c:y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3-286A-4FFF-B50B-BEB00FA798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91114128"/>
        <c:axId val="1472254703"/>
      </c:scatterChart>
      <c:valAx>
        <c:axId val="1291114128"/>
        <c:scaling>
          <c:orientation val="minMax"/>
          <c:max val="300"/>
          <c:min val="2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1600"/>
                  <a:t>Material eliminado</a:t>
                </a:r>
                <a:r>
                  <a:rPr lang="es-ES" sz="1600" baseline="0"/>
                  <a:t> (mm</a:t>
                </a:r>
                <a:r>
                  <a:rPr lang="es-ES" sz="1600" baseline="30000"/>
                  <a:t>3</a:t>
                </a:r>
                <a:r>
                  <a:rPr lang="es-ES" sz="1600" baseline="0"/>
                  <a:t>/mm)</a:t>
                </a:r>
                <a:endParaRPr lang="es-ES" sz="16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472254703"/>
        <c:crosses val="autoZero"/>
        <c:crossBetween val="midCat"/>
      </c:valAx>
      <c:valAx>
        <c:axId val="1472254703"/>
        <c:scaling>
          <c:orientation val="minMax"/>
          <c:max val="300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1600"/>
                  <a:t>E</a:t>
                </a:r>
                <a:r>
                  <a:rPr lang="es-ES" sz="1600" baseline="-25000"/>
                  <a:t>c</a:t>
                </a:r>
                <a:r>
                  <a:rPr lang="es-ES" sz="1600" baseline="0"/>
                  <a:t>(J/mm</a:t>
                </a:r>
                <a:r>
                  <a:rPr lang="es-ES" sz="1600" baseline="30000"/>
                  <a:t>3</a:t>
                </a:r>
                <a:r>
                  <a:rPr lang="es-ES" sz="1600" baseline="0"/>
                  <a:t>)</a:t>
                </a:r>
                <a:endParaRPr lang="es-ES" sz="16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2911141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2800"/>
              <a:t>AGR = 6.1-6.1-6.0</a:t>
            </a:r>
            <a:r>
              <a:rPr lang="es-ES" sz="2800" baseline="0"/>
              <a:t> </a:t>
            </a:r>
            <a:endParaRPr lang="es-ES" sz="2800"/>
          </a:p>
        </c:rich>
      </c:tx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AD46</c:v>
          </c:tx>
          <c:spPr>
            <a:ln w="2540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Pt>
            <c:idx val="3"/>
            <c:marker>
              <c:symbol val="circle"/>
              <c:size val="5"/>
              <c:spPr>
                <a:solidFill>
                  <a:schemeClr val="accent1"/>
                </a:solidFill>
                <a:ln w="9525">
                  <a:solidFill>
                    <a:schemeClr val="accent1"/>
                  </a:solidFill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1-2480-46BD-83FA-621B8A71C200}"/>
              </c:ext>
            </c:extLst>
          </c:dPt>
          <c:xVal>
            <c:numRef>
              <c:f>Cond1Eesp!$F$37:$F$42</c:f>
              <c:numCache>
                <c:formatCode>0.0</c:formatCode>
                <c:ptCount val="6"/>
                <c:pt idx="0">
                  <c:v>216.66665610581114</c:v>
                </c:pt>
                <c:pt idx="1">
                  <c:v>230.29058262594444</c:v>
                </c:pt>
                <c:pt idx="2">
                  <c:v>243.34902246843163</c:v>
                </c:pt>
                <c:pt idx="3">
                  <c:v>271.27328186694922</c:v>
                </c:pt>
                <c:pt idx="4">
                  <c:v>284.89720838708251</c:v>
                </c:pt>
                <c:pt idx="5">
                  <c:v>297.9556482295697</c:v>
                </c:pt>
              </c:numCache>
            </c:numRef>
          </c:xVal>
          <c:yVal>
            <c:numRef>
              <c:f>Cond2Eesp!$F$3:$F$8</c:f>
              <c:numCache>
                <c:formatCode>0.0</c:formatCode>
                <c:ptCount val="6"/>
                <c:pt idx="0">
                  <c:v>129.20936367135013</c:v>
                </c:pt>
                <c:pt idx="1">
                  <c:v>147.15200068863794</c:v>
                </c:pt>
                <c:pt idx="2">
                  <c:v>165.53037832986243</c:v>
                </c:pt>
                <c:pt idx="3">
                  <c:v>154.58043305621038</c:v>
                </c:pt>
                <c:pt idx="4">
                  <c:v>168.06572681390668</c:v>
                </c:pt>
                <c:pt idx="5">
                  <c:v>184.5540188244884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D2C-47A5-AB9F-0D1582A39D52}"/>
            </c:ext>
          </c:extLst>
        </c:ser>
        <c:ser>
          <c:idx val="1"/>
          <c:order val="1"/>
          <c:tx>
            <c:v>BD46</c:v>
          </c:tx>
          <c:spPr>
            <a:ln w="25400" cap="rnd">
              <a:solidFill>
                <a:schemeClr val="accent2"/>
              </a:solidFill>
              <a:prstDash val="sysDot"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Pt>
            <c:idx val="3"/>
            <c:marker>
              <c:symbol val="circle"/>
              <c:size val="5"/>
              <c:spPr>
                <a:solidFill>
                  <a:schemeClr val="accent2"/>
                </a:solidFill>
                <a:ln w="9525">
                  <a:solidFill>
                    <a:schemeClr val="accent2"/>
                  </a:solidFill>
                </a:ln>
                <a:effectLst/>
              </c:spPr>
            </c:marker>
            <c:bubble3D val="0"/>
            <c:spPr>
              <a:ln w="25400" cap="rnd">
                <a:noFill/>
                <a:prstDash val="sysDot"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0-2480-46BD-83FA-621B8A71C200}"/>
              </c:ext>
            </c:extLst>
          </c:dPt>
          <c:xVal>
            <c:numRef>
              <c:f>Cond1Eesp!$F$37:$F$42</c:f>
              <c:numCache>
                <c:formatCode>0.0</c:formatCode>
                <c:ptCount val="6"/>
                <c:pt idx="0">
                  <c:v>216.66665610581114</c:v>
                </c:pt>
                <c:pt idx="1">
                  <c:v>230.29058262594444</c:v>
                </c:pt>
                <c:pt idx="2">
                  <c:v>243.34902246843163</c:v>
                </c:pt>
                <c:pt idx="3">
                  <c:v>271.27328186694922</c:v>
                </c:pt>
                <c:pt idx="4">
                  <c:v>284.89720838708251</c:v>
                </c:pt>
                <c:pt idx="5">
                  <c:v>297.9556482295697</c:v>
                </c:pt>
              </c:numCache>
            </c:numRef>
          </c:xVal>
          <c:yVal>
            <c:numRef>
              <c:f>Cond2Eesp!$F$9:$F$14</c:f>
              <c:numCache>
                <c:formatCode>0.0</c:formatCode>
                <c:ptCount val="6"/>
                <c:pt idx="0">
                  <c:v>145.4259234843536</c:v>
                </c:pt>
                <c:pt idx="1">
                  <c:v>165.29402817079878</c:v>
                </c:pt>
                <c:pt idx="2">
                  <c:v>179.61281350120893</c:v>
                </c:pt>
                <c:pt idx="3">
                  <c:v>142.28723448828842</c:v>
                </c:pt>
                <c:pt idx="4">
                  <c:v>163.53021994336646</c:v>
                </c:pt>
                <c:pt idx="5">
                  <c:v>178.37751217038905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D2C-47A5-AB9F-0D1582A39D52}"/>
            </c:ext>
          </c:extLst>
        </c:ser>
        <c:ser>
          <c:idx val="2"/>
          <c:order val="2"/>
          <c:tx>
            <c:v>AD76</c:v>
          </c:tx>
          <c:spPr>
            <a:ln w="25400" cap="rnd">
              <a:solidFill>
                <a:schemeClr val="accent3"/>
              </a:solidFill>
              <a:prstDash val="sysDash"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dPt>
            <c:idx val="3"/>
            <c:marker>
              <c:symbol val="circle"/>
              <c:size val="5"/>
              <c:spPr>
                <a:solidFill>
                  <a:schemeClr val="accent3"/>
                </a:solidFill>
                <a:ln w="9525">
                  <a:solidFill>
                    <a:schemeClr val="accent3"/>
                  </a:solidFill>
                </a:ln>
                <a:effectLst/>
              </c:spPr>
            </c:marker>
            <c:bubble3D val="0"/>
            <c:spPr>
              <a:ln w="25400" cap="rnd">
                <a:noFill/>
                <a:prstDash val="sysDash"/>
                <a:round/>
              </a:ln>
              <a:effectLst/>
            </c:spPr>
            <c:extLst xmlns:c15="http://schemas.microsoft.com/office/drawing/2012/chart">
              <c:ext xmlns:c16="http://schemas.microsoft.com/office/drawing/2014/chart" uri="{C3380CC4-5D6E-409C-BE32-E72D297353CC}">
                <c16:uniqueId val="{00000003-2480-46BD-83FA-621B8A71C200}"/>
              </c:ext>
            </c:extLst>
          </c:dPt>
          <c:xVal>
            <c:numRef>
              <c:f>Cond1Eesp!$F$37:$F$42</c:f>
              <c:numCache>
                <c:formatCode>0.0</c:formatCode>
                <c:ptCount val="6"/>
                <c:pt idx="0">
                  <c:v>216.66665610581114</c:v>
                </c:pt>
                <c:pt idx="1">
                  <c:v>230.29058262594444</c:v>
                </c:pt>
                <c:pt idx="2">
                  <c:v>243.34902246843163</c:v>
                </c:pt>
                <c:pt idx="3">
                  <c:v>271.27328186694922</c:v>
                </c:pt>
                <c:pt idx="4">
                  <c:v>284.89720838708251</c:v>
                </c:pt>
                <c:pt idx="5">
                  <c:v>297.9556482295697</c:v>
                </c:pt>
              </c:numCache>
            </c:numRef>
          </c:xVal>
          <c:yVal>
            <c:numRef>
              <c:f>Cond2Eesp!$F$15:$F$20</c:f>
              <c:numCache>
                <c:formatCode>0.0</c:formatCode>
                <c:ptCount val="6"/>
                <c:pt idx="0">
                  <c:v>126.85534692430124</c:v>
                </c:pt>
                <c:pt idx="1">
                  <c:v>139.59282257107091</c:v>
                </c:pt>
                <c:pt idx="2">
                  <c:v>154.65972661864757</c:v>
                </c:pt>
                <c:pt idx="3">
                  <c:v>129.73247850402768</c:v>
                </c:pt>
                <c:pt idx="4">
                  <c:v>143.12043902593553</c:v>
                </c:pt>
                <c:pt idx="5">
                  <c:v>157.62444981261527</c:v>
                </c:pt>
              </c:numCache>
            </c:numRef>
          </c:y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2-CD2C-47A5-AB9F-0D1582A39D52}"/>
            </c:ext>
          </c:extLst>
        </c:ser>
        <c:ser>
          <c:idx val="3"/>
          <c:order val="3"/>
          <c:tx>
            <c:v>BD76</c:v>
          </c:tx>
          <c:spPr>
            <a:ln w="25400" cap="rnd">
              <a:solidFill>
                <a:schemeClr val="accent4"/>
              </a:solidFill>
              <a:prstDash val="dash"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Pt>
            <c:idx val="3"/>
            <c:marker>
              <c:symbol val="circle"/>
              <c:size val="5"/>
              <c:spPr>
                <a:solidFill>
                  <a:schemeClr val="accent4"/>
                </a:solidFill>
                <a:ln w="9525">
                  <a:solidFill>
                    <a:schemeClr val="accent4"/>
                  </a:solidFill>
                </a:ln>
                <a:effectLst/>
              </c:spPr>
            </c:marker>
            <c:bubble3D val="0"/>
            <c:spPr>
              <a:ln w="25400" cap="rnd">
                <a:noFill/>
                <a:prstDash val="dash"/>
                <a:round/>
              </a:ln>
              <a:effectLst/>
            </c:spPr>
            <c:extLst xmlns:c15="http://schemas.microsoft.com/office/drawing/2012/chart">
              <c:ext xmlns:c16="http://schemas.microsoft.com/office/drawing/2014/chart" uri="{C3380CC4-5D6E-409C-BE32-E72D297353CC}">
                <c16:uniqueId val="{00000002-2480-46BD-83FA-621B8A71C200}"/>
              </c:ext>
            </c:extLst>
          </c:dPt>
          <c:xVal>
            <c:numRef>
              <c:f>Cond1Eesp!$F$37:$F$42</c:f>
              <c:numCache>
                <c:formatCode>0.0</c:formatCode>
                <c:ptCount val="6"/>
                <c:pt idx="0">
                  <c:v>216.66665610581114</c:v>
                </c:pt>
                <c:pt idx="1">
                  <c:v>230.29058262594444</c:v>
                </c:pt>
                <c:pt idx="2">
                  <c:v>243.34902246843163</c:v>
                </c:pt>
                <c:pt idx="3">
                  <c:v>271.27328186694922</c:v>
                </c:pt>
                <c:pt idx="4">
                  <c:v>284.89720838708251</c:v>
                </c:pt>
                <c:pt idx="5">
                  <c:v>297.9556482295697</c:v>
                </c:pt>
              </c:numCache>
            </c:numRef>
          </c:xVal>
          <c:yVal>
            <c:numRef>
              <c:f>Cond2Eesp!$F$21:$F$26</c:f>
              <c:numCache>
                <c:formatCode>0.0</c:formatCode>
                <c:ptCount val="6"/>
                <c:pt idx="0">
                  <c:v>121.88575601386471</c:v>
                </c:pt>
                <c:pt idx="1">
                  <c:v>139.84479517498983</c:v>
                </c:pt>
                <c:pt idx="2">
                  <c:v>156.14208821563142</c:v>
                </c:pt>
                <c:pt idx="3">
                  <c:v>127.37846175697878</c:v>
                </c:pt>
                <c:pt idx="4">
                  <c:v>147.15200068863794</c:v>
                </c:pt>
                <c:pt idx="5">
                  <c:v>162.56565513589473</c:v>
                </c:pt>
              </c:numCache>
            </c:numRef>
          </c:y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3-CD2C-47A5-AB9F-0D1582A39D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91114128"/>
        <c:axId val="1472254703"/>
      </c:scatterChart>
      <c:valAx>
        <c:axId val="1291114128"/>
        <c:scaling>
          <c:orientation val="minMax"/>
          <c:max val="300"/>
          <c:min val="2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16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Material eliminado (mm</a:t>
                </a:r>
                <a:r>
                  <a:rPr lang="es-ES" sz="1600" b="0" i="0" u="none" strike="noStrike" kern="1200" baseline="3000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3</a:t>
                </a:r>
                <a:r>
                  <a:rPr lang="es-ES" sz="16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/mm)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472254703"/>
        <c:crosses val="autoZero"/>
        <c:crossBetween val="midCat"/>
      </c:valAx>
      <c:valAx>
        <c:axId val="1472254703"/>
        <c:scaling>
          <c:orientation val="minMax"/>
          <c:max val="300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16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E</a:t>
                </a:r>
                <a:r>
                  <a:rPr lang="es-ES" sz="1600" b="0" i="0" u="none" strike="noStrike" kern="1200" baseline="-2500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c</a:t>
                </a:r>
                <a:r>
                  <a:rPr lang="es-ES" sz="16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(J/mm</a:t>
                </a:r>
                <a:r>
                  <a:rPr lang="es-ES" sz="1600" b="0" i="0" u="none" strike="noStrike" kern="1200" baseline="3000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3</a:t>
                </a:r>
                <a:r>
                  <a:rPr lang="es-ES" sz="16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2911141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2800"/>
              <a:t>AGR =3.0-2.9-2.9</a:t>
            </a:r>
          </a:p>
        </c:rich>
      </c:tx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scatterChart>
        <c:scatterStyle val="lineMarker"/>
        <c:varyColors val="0"/>
        <c:ser>
          <c:idx val="1"/>
          <c:order val="0"/>
          <c:tx>
            <c:v>BD46</c:v>
          </c:tx>
          <c:spPr>
            <a:ln w="25400" cap="rnd">
              <a:solidFill>
                <a:schemeClr val="accent2"/>
              </a:solidFill>
              <a:prstDash val="sysDot"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Pt>
            <c:idx val="3"/>
            <c:marker>
              <c:symbol val="circle"/>
              <c:size val="5"/>
              <c:spPr>
                <a:solidFill>
                  <a:schemeClr val="accent2"/>
                </a:solidFill>
                <a:ln w="9525">
                  <a:solidFill>
                    <a:schemeClr val="accent2"/>
                  </a:solidFill>
                </a:ln>
                <a:effectLst/>
              </c:spPr>
            </c:marker>
            <c:bubble3D val="0"/>
            <c:spPr>
              <a:ln w="25400" cap="rnd">
                <a:noFill/>
                <a:prstDash val="sysDot"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4-F701-4C32-80C9-8A3F2BB7549B}"/>
              </c:ext>
            </c:extLst>
          </c:dPt>
          <c:xVal>
            <c:numRef>
              <c:f>Cond1Eesp!$F$37:$F$42</c:f>
              <c:numCache>
                <c:formatCode>0.0</c:formatCode>
                <c:ptCount val="6"/>
                <c:pt idx="0">
                  <c:v>216.66665610581114</c:v>
                </c:pt>
                <c:pt idx="1">
                  <c:v>230.29058262594444</c:v>
                </c:pt>
                <c:pt idx="2">
                  <c:v>243.34902246843163</c:v>
                </c:pt>
                <c:pt idx="3">
                  <c:v>271.27328186694922</c:v>
                </c:pt>
                <c:pt idx="4">
                  <c:v>284.89720838708251</c:v>
                </c:pt>
                <c:pt idx="5">
                  <c:v>297.9556482295697</c:v>
                </c:pt>
              </c:numCache>
            </c:numRef>
          </c:xVal>
          <c:yVal>
            <c:numRef>
              <c:f>Cond3Eesp!$F$9:$F$14</c:f>
              <c:numCache>
                <c:formatCode>0.0</c:formatCode>
                <c:ptCount val="6"/>
                <c:pt idx="0">
                  <c:v>157.87721897948478</c:v>
                </c:pt>
                <c:pt idx="1">
                  <c:v>182.78092688277047</c:v>
                </c:pt>
                <c:pt idx="2">
                  <c:v>198.24554975248216</c:v>
                </c:pt>
                <c:pt idx="3">
                  <c:v>167.24678687144234</c:v>
                </c:pt>
                <c:pt idx="4">
                  <c:v>192.70976735541478</c:v>
                </c:pt>
                <c:pt idx="5">
                  <c:v>207.53830989712975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701-4C32-80C9-8A3F2BB7549B}"/>
            </c:ext>
          </c:extLst>
        </c:ser>
        <c:ser>
          <c:idx val="2"/>
          <c:order val="1"/>
          <c:tx>
            <c:v>AD76</c:v>
          </c:tx>
          <c:spPr>
            <a:ln w="25400" cap="rnd">
              <a:solidFill>
                <a:schemeClr val="accent3"/>
              </a:solidFill>
              <a:prstDash val="sysDash"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dPt>
            <c:idx val="3"/>
            <c:marker>
              <c:symbol val="circle"/>
              <c:size val="5"/>
              <c:spPr>
                <a:solidFill>
                  <a:schemeClr val="accent3"/>
                </a:solidFill>
                <a:ln w="9525">
                  <a:solidFill>
                    <a:schemeClr val="accent3"/>
                  </a:solidFill>
                </a:ln>
                <a:effectLst/>
              </c:spPr>
            </c:marker>
            <c:bubble3D val="0"/>
            <c:spPr>
              <a:ln w="25400" cap="rnd">
                <a:noFill/>
                <a:prstDash val="sysDash"/>
                <a:round/>
              </a:ln>
              <a:effectLst/>
            </c:spPr>
            <c:extLst xmlns:c15="http://schemas.microsoft.com/office/drawing/2012/chart">
              <c:ext xmlns:c16="http://schemas.microsoft.com/office/drawing/2014/chart" uri="{C3380CC4-5D6E-409C-BE32-E72D297353CC}">
                <c16:uniqueId val="{00000006-F701-4C32-80C9-8A3F2BB7549B}"/>
              </c:ext>
            </c:extLst>
          </c:dPt>
          <c:xVal>
            <c:numRef>
              <c:f>Cond1Eesp!$F$37:$F$42</c:f>
              <c:numCache>
                <c:formatCode>0.0</c:formatCode>
                <c:ptCount val="6"/>
                <c:pt idx="0">
                  <c:v>216.66665610581114</c:v>
                </c:pt>
                <c:pt idx="1">
                  <c:v>230.29058262594444</c:v>
                </c:pt>
                <c:pt idx="2">
                  <c:v>243.34902246843163</c:v>
                </c:pt>
                <c:pt idx="3">
                  <c:v>271.27328186694922</c:v>
                </c:pt>
                <c:pt idx="4">
                  <c:v>284.89720838708251</c:v>
                </c:pt>
                <c:pt idx="5">
                  <c:v>297.9556482295697</c:v>
                </c:pt>
              </c:numCache>
            </c:numRef>
          </c:xVal>
          <c:yVal>
            <c:numRef>
              <c:f>Cond3Eesp!$F$3:$F$8</c:f>
              <c:numCache>
                <c:formatCode>0.0</c:formatCode>
                <c:ptCount val="6"/>
                <c:pt idx="0">
                  <c:v>149.91308627132088</c:v>
                </c:pt>
                <c:pt idx="1">
                  <c:v>166.08242245150501</c:v>
                </c:pt>
                <c:pt idx="2">
                  <c:v>192.93540109839782</c:v>
                </c:pt>
                <c:pt idx="3">
                  <c:v>157.40874058488691</c:v>
                </c:pt>
                <c:pt idx="4">
                  <c:v>185.03748153564419</c:v>
                </c:pt>
                <c:pt idx="5">
                  <c:v>200.0155993038436</c:v>
                </c:pt>
              </c:numCache>
            </c:numRef>
          </c:y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2-F701-4C32-80C9-8A3F2BB7549B}"/>
            </c:ext>
          </c:extLst>
        </c:ser>
        <c:ser>
          <c:idx val="3"/>
          <c:order val="2"/>
          <c:tx>
            <c:v>BD76</c:v>
          </c:tx>
          <c:spPr>
            <a:ln w="25400" cap="rnd">
              <a:solidFill>
                <a:schemeClr val="accent4"/>
              </a:solidFill>
              <a:prstDash val="dash"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Pt>
            <c:idx val="3"/>
            <c:marker>
              <c:symbol val="circle"/>
              <c:size val="5"/>
              <c:spPr>
                <a:solidFill>
                  <a:schemeClr val="accent4"/>
                </a:solidFill>
                <a:ln w="9525">
                  <a:solidFill>
                    <a:schemeClr val="accent4"/>
                  </a:solidFill>
                </a:ln>
                <a:effectLst/>
              </c:spPr>
            </c:marker>
            <c:bubble3D val="0"/>
            <c:spPr>
              <a:ln w="25400" cap="rnd">
                <a:noFill/>
                <a:prstDash val="dash"/>
                <a:round/>
              </a:ln>
              <a:effectLst/>
            </c:spPr>
            <c:extLst xmlns:c15="http://schemas.microsoft.com/office/drawing/2012/chart">
              <c:ext xmlns:c16="http://schemas.microsoft.com/office/drawing/2014/chart" uri="{C3380CC4-5D6E-409C-BE32-E72D297353CC}">
                <c16:uniqueId val="{00000005-F701-4C32-80C9-8A3F2BB7549B}"/>
              </c:ext>
            </c:extLst>
          </c:dPt>
          <c:xVal>
            <c:numRef>
              <c:f>Cond1Eesp!$F$37:$F$42</c:f>
              <c:numCache>
                <c:formatCode>0.0</c:formatCode>
                <c:ptCount val="6"/>
                <c:pt idx="0">
                  <c:v>216.66665610581114</c:v>
                </c:pt>
                <c:pt idx="1">
                  <c:v>230.29058262594444</c:v>
                </c:pt>
                <c:pt idx="2">
                  <c:v>243.34902246843163</c:v>
                </c:pt>
                <c:pt idx="3">
                  <c:v>271.27328186694922</c:v>
                </c:pt>
                <c:pt idx="4">
                  <c:v>284.89720838708251</c:v>
                </c:pt>
                <c:pt idx="5">
                  <c:v>297.9556482295697</c:v>
                </c:pt>
              </c:numCache>
            </c:numRef>
          </c:xVal>
          <c:yVal>
            <c:numRef>
              <c:f>Cond3Eesp!$F$15:$F$20</c:f>
              <c:numCache>
                <c:formatCode>0.0</c:formatCode>
                <c:ptCount val="6"/>
                <c:pt idx="0">
                  <c:v>157.87721897948478</c:v>
                </c:pt>
                <c:pt idx="1">
                  <c:v>176.4625738547241</c:v>
                </c:pt>
                <c:pt idx="2">
                  <c:v>195.59047542543999</c:v>
                </c:pt>
                <c:pt idx="3">
                  <c:v>164.90439489845295</c:v>
                </c:pt>
                <c:pt idx="4">
                  <c:v>183.23223781334522</c:v>
                </c:pt>
                <c:pt idx="5">
                  <c:v>201.3431364673647</c:v>
                </c:pt>
              </c:numCache>
            </c:numRef>
          </c:y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3-F701-4C32-80C9-8A3F2BB754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91114128"/>
        <c:axId val="1472254703"/>
      </c:scatterChart>
      <c:valAx>
        <c:axId val="1291114128"/>
        <c:scaling>
          <c:orientation val="minMax"/>
          <c:max val="300"/>
          <c:min val="2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16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Material eliminado (mm</a:t>
                </a:r>
                <a:r>
                  <a:rPr lang="es-ES" sz="1600" b="0" i="0" u="none" strike="noStrike" kern="1200" baseline="3000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3</a:t>
                </a:r>
                <a:r>
                  <a:rPr lang="es-ES" sz="16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/mm)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472254703"/>
        <c:crosses val="autoZero"/>
        <c:crossBetween val="midCat"/>
      </c:valAx>
      <c:valAx>
        <c:axId val="1472254703"/>
        <c:scaling>
          <c:orientation val="minMax"/>
          <c:max val="300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16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E</a:t>
                </a:r>
                <a:r>
                  <a:rPr lang="es-ES" sz="1600" b="0" i="0" u="none" strike="noStrike" kern="1200" baseline="-2500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c</a:t>
                </a:r>
                <a:r>
                  <a:rPr lang="es-ES" sz="16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(J/mm</a:t>
                </a:r>
                <a:r>
                  <a:rPr lang="es-ES" sz="1600" b="0" i="0" u="none" strike="noStrike" kern="1200" baseline="3000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3</a:t>
                </a:r>
                <a:r>
                  <a:rPr lang="es-ES" sz="16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29111412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2800"/>
              <a:t>AGR = 1.5-1.5-1.5</a:t>
            </a:r>
          </a:p>
        </c:rich>
      </c:tx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AD46</c:v>
          </c:tx>
          <c:spPr>
            <a:ln w="2540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Pt>
            <c:idx val="3"/>
            <c:marker>
              <c:symbol val="circle"/>
              <c:size val="5"/>
              <c:spPr>
                <a:solidFill>
                  <a:schemeClr val="accent1"/>
                </a:solidFill>
                <a:ln w="9525">
                  <a:solidFill>
                    <a:schemeClr val="accent1"/>
                  </a:solidFill>
                </a:ln>
                <a:effectLst/>
              </c:spPr>
            </c:marker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6-8B22-46CE-9B8E-3EC2832E4443}"/>
              </c:ext>
            </c:extLst>
          </c:dPt>
          <c:xVal>
            <c:numRef>
              <c:f>Cond1Eesp!$F$37:$F$42</c:f>
              <c:numCache>
                <c:formatCode>0.0</c:formatCode>
                <c:ptCount val="6"/>
                <c:pt idx="0">
                  <c:v>216.66665610581114</c:v>
                </c:pt>
                <c:pt idx="1">
                  <c:v>230.29058262594444</c:v>
                </c:pt>
                <c:pt idx="2">
                  <c:v>243.34902246843163</c:v>
                </c:pt>
                <c:pt idx="3">
                  <c:v>271.27328186694922</c:v>
                </c:pt>
                <c:pt idx="4">
                  <c:v>284.89720838708251</c:v>
                </c:pt>
                <c:pt idx="5">
                  <c:v>297.9556482295697</c:v>
                </c:pt>
              </c:numCache>
            </c:numRef>
          </c:xVal>
          <c:yVal>
            <c:numRef>
              <c:f>Cond4Eesp!$F$3:$F$8</c:f>
              <c:numCache>
                <c:formatCode>0.0</c:formatCode>
                <c:ptCount val="6"/>
                <c:pt idx="0">
                  <c:v>229.96128044504255</c:v>
                </c:pt>
                <c:pt idx="1">
                  <c:v>261.9731165988818</c:v>
                </c:pt>
                <c:pt idx="2">
                  <c:v>295.65427540435888</c:v>
                </c:pt>
                <c:pt idx="3">
                  <c:v>234.52400426339656</c:v>
                </c:pt>
                <c:pt idx="4">
                  <c:v>262.85222101699884</c:v>
                </c:pt>
                <c:pt idx="5">
                  <c:v>288.75854886431551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B22-46CE-9B8E-3EC2832E4443}"/>
            </c:ext>
          </c:extLst>
        </c:ser>
        <c:ser>
          <c:idx val="1"/>
          <c:order val="1"/>
          <c:tx>
            <c:v>BD46</c:v>
          </c:tx>
          <c:spPr>
            <a:ln w="25400" cap="rnd">
              <a:solidFill>
                <a:schemeClr val="accent2"/>
              </a:solidFill>
              <a:prstDash val="sysDot"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Pt>
            <c:idx val="3"/>
            <c:marker>
              <c:symbol val="circle"/>
              <c:size val="5"/>
              <c:spPr>
                <a:solidFill>
                  <a:schemeClr val="accent2"/>
                </a:solidFill>
                <a:ln w="9525">
                  <a:solidFill>
                    <a:schemeClr val="accent2"/>
                  </a:solidFill>
                </a:ln>
                <a:effectLst/>
              </c:spPr>
            </c:marker>
            <c:bubble3D val="0"/>
            <c:spPr>
              <a:ln w="25400" cap="rnd">
                <a:noFill/>
                <a:prstDash val="sysDot"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5-8B22-46CE-9B8E-3EC2832E4443}"/>
              </c:ext>
            </c:extLst>
          </c:dPt>
          <c:xVal>
            <c:numRef>
              <c:f>Cond1Eesp!$F$37:$F$42</c:f>
              <c:numCache>
                <c:formatCode>0.0</c:formatCode>
                <c:ptCount val="6"/>
                <c:pt idx="0">
                  <c:v>216.66665610581114</c:v>
                </c:pt>
                <c:pt idx="1">
                  <c:v>230.29058262594444</c:v>
                </c:pt>
                <c:pt idx="2">
                  <c:v>243.34902246843163</c:v>
                </c:pt>
                <c:pt idx="3">
                  <c:v>271.27328186694922</c:v>
                </c:pt>
                <c:pt idx="4">
                  <c:v>284.89720838708251</c:v>
                </c:pt>
                <c:pt idx="5">
                  <c:v>297.9556482295697</c:v>
                </c:pt>
              </c:numCache>
            </c:numRef>
          </c:xVal>
          <c:yVal>
            <c:numRef>
              <c:f>Cond4Eesp!$F$9:$F$14</c:f>
              <c:numCache>
                <c:formatCode>0.0</c:formatCode>
                <c:ptCount val="6"/>
                <c:pt idx="0">
                  <c:v>207.14766135327247</c:v>
                </c:pt>
                <c:pt idx="1">
                  <c:v>225.92983545608263</c:v>
                </c:pt>
                <c:pt idx="2">
                  <c:v>275.82906160173422</c:v>
                </c:pt>
                <c:pt idx="3">
                  <c:v>248.21217571845864</c:v>
                </c:pt>
                <c:pt idx="4">
                  <c:v>289.22535356051043</c:v>
                </c:pt>
                <c:pt idx="5">
                  <c:v>310.30769430195102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B22-46CE-9B8E-3EC2832E4443}"/>
            </c:ext>
          </c:extLst>
        </c:ser>
        <c:ser>
          <c:idx val="2"/>
          <c:order val="2"/>
          <c:tx>
            <c:v>AD76</c:v>
          </c:tx>
          <c:spPr>
            <a:ln w="25400" cap="rnd">
              <a:solidFill>
                <a:schemeClr val="accent3"/>
              </a:solidFill>
              <a:prstDash val="sysDash"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dPt>
            <c:idx val="3"/>
            <c:marker>
              <c:symbol val="circle"/>
              <c:size val="5"/>
              <c:spPr>
                <a:solidFill>
                  <a:schemeClr val="accent3"/>
                </a:solidFill>
                <a:ln w="9525">
                  <a:solidFill>
                    <a:schemeClr val="accent3"/>
                  </a:solidFill>
                </a:ln>
                <a:effectLst/>
              </c:spPr>
            </c:marker>
            <c:bubble3D val="0"/>
            <c:spPr>
              <a:ln w="25400" cap="rnd">
                <a:noFill/>
                <a:prstDash val="sysDash"/>
                <a:round/>
              </a:ln>
              <a:effectLst/>
            </c:spPr>
            <c:extLst xmlns:c15="http://schemas.microsoft.com/office/drawing/2012/chart">
              <c:ext xmlns:c16="http://schemas.microsoft.com/office/drawing/2014/chart" uri="{C3380CC4-5D6E-409C-BE32-E72D297353CC}">
                <c16:uniqueId val="{00000004-8B22-46CE-9B8E-3EC2832E4443}"/>
              </c:ext>
            </c:extLst>
          </c:dPt>
          <c:xVal>
            <c:numRef>
              <c:f>Cond1Eesp!$F$37:$F$42</c:f>
              <c:numCache>
                <c:formatCode>0.0</c:formatCode>
                <c:ptCount val="6"/>
                <c:pt idx="0">
                  <c:v>216.66665610581114</c:v>
                </c:pt>
                <c:pt idx="1">
                  <c:v>230.29058262594444</c:v>
                </c:pt>
                <c:pt idx="2">
                  <c:v>243.34902246843163</c:v>
                </c:pt>
                <c:pt idx="3">
                  <c:v>271.27328186694922</c:v>
                </c:pt>
                <c:pt idx="4">
                  <c:v>284.89720838708251</c:v>
                </c:pt>
                <c:pt idx="5">
                  <c:v>297.9556482295697</c:v>
                </c:pt>
              </c:numCache>
            </c:numRef>
          </c:xVal>
          <c:yVal>
            <c:numRef>
              <c:f>Cond4Eesp!$F$15:$F$20</c:f>
              <c:numCache>
                <c:formatCode>0.0</c:formatCode>
                <c:ptCount val="6"/>
                <c:pt idx="0">
                  <c:v>194.3720346618812</c:v>
                </c:pt>
                <c:pt idx="1">
                  <c:v>268.12684752570118</c:v>
                </c:pt>
                <c:pt idx="2">
                  <c:v>307.72179684943472</c:v>
                </c:pt>
                <c:pt idx="3">
                  <c:v>265.55052622820392</c:v>
                </c:pt>
                <c:pt idx="4">
                  <c:v>302.41191983226622</c:v>
                </c:pt>
                <c:pt idx="5">
                  <c:v>325.82307901704854</c:v>
                </c:pt>
              </c:numCache>
            </c:numRef>
          </c:y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2-8B22-46CE-9B8E-3EC2832E4443}"/>
            </c:ext>
          </c:extLst>
        </c:ser>
        <c:ser>
          <c:idx val="3"/>
          <c:order val="3"/>
          <c:tx>
            <c:v>BD76</c:v>
          </c:tx>
          <c:spPr>
            <a:ln w="25400" cap="rnd">
              <a:solidFill>
                <a:schemeClr val="accent4"/>
              </a:solidFill>
              <a:prstDash val="dash"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Pt>
            <c:idx val="3"/>
            <c:marker>
              <c:symbol val="circle"/>
              <c:size val="5"/>
              <c:spPr>
                <a:solidFill>
                  <a:schemeClr val="accent4"/>
                </a:solidFill>
                <a:ln w="9525">
                  <a:solidFill>
                    <a:schemeClr val="accent4"/>
                  </a:solidFill>
                </a:ln>
                <a:effectLst/>
              </c:spPr>
            </c:marker>
            <c:bubble3D val="0"/>
            <c:spPr>
              <a:ln w="25400" cap="rnd">
                <a:noFill/>
                <a:prstDash val="dash"/>
                <a:round/>
              </a:ln>
              <a:effectLst/>
            </c:spPr>
            <c:extLst xmlns:c15="http://schemas.microsoft.com/office/drawing/2012/chart">
              <c:ext xmlns:c16="http://schemas.microsoft.com/office/drawing/2014/chart" uri="{C3380CC4-5D6E-409C-BE32-E72D297353CC}">
                <c16:uniqueId val="{00000007-8B22-46CE-9B8E-3EC2832E4443}"/>
              </c:ext>
            </c:extLst>
          </c:dPt>
          <c:xVal>
            <c:numRef>
              <c:f>Cond1Eesp!$F$37:$F$42</c:f>
              <c:numCache>
                <c:formatCode>0.0</c:formatCode>
                <c:ptCount val="6"/>
                <c:pt idx="0">
                  <c:v>216.66665610581114</c:v>
                </c:pt>
                <c:pt idx="1">
                  <c:v>230.29058262594444</c:v>
                </c:pt>
                <c:pt idx="2">
                  <c:v>243.34902246843163</c:v>
                </c:pt>
                <c:pt idx="3">
                  <c:v>271.27328186694922</c:v>
                </c:pt>
                <c:pt idx="4">
                  <c:v>284.89720838708251</c:v>
                </c:pt>
                <c:pt idx="5">
                  <c:v>297.9556482295697</c:v>
                </c:pt>
              </c:numCache>
            </c:numRef>
          </c:xVal>
          <c:yVal>
            <c:numRef>
              <c:f>Cond4Eesp!$F$21:$F$26</c:f>
              <c:numCache>
                <c:formatCode>0.0</c:formatCode>
                <c:ptCount val="6"/>
                <c:pt idx="0">
                  <c:v>215.36056422630969</c:v>
                </c:pt>
                <c:pt idx="1">
                  <c:v>247.0283414908919</c:v>
                </c:pt>
                <c:pt idx="2">
                  <c:v>268.07136924418546</c:v>
                </c:pt>
                <c:pt idx="3">
                  <c:v>238.1741833180798</c:v>
                </c:pt>
                <c:pt idx="4">
                  <c:v>261.9731165988818</c:v>
                </c:pt>
                <c:pt idx="5">
                  <c:v>281.00085650676675</c:v>
                </c:pt>
              </c:numCache>
            </c:numRef>
          </c:y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3-8B22-46CE-9B8E-3EC2832E44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91114128"/>
        <c:axId val="1472254703"/>
      </c:scatterChart>
      <c:valAx>
        <c:axId val="1291114128"/>
        <c:scaling>
          <c:orientation val="minMax"/>
          <c:max val="300"/>
          <c:min val="2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16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Material eliminado (mm</a:t>
                </a:r>
                <a:r>
                  <a:rPr lang="es-ES" sz="1600" b="0" i="0" u="none" strike="noStrike" kern="1200" baseline="3000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3</a:t>
                </a:r>
                <a:r>
                  <a:rPr lang="es-ES" sz="16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/mm)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472254703"/>
        <c:crosses val="autoZero"/>
        <c:crossBetween val="midCat"/>
      </c:valAx>
      <c:valAx>
        <c:axId val="1472254703"/>
        <c:scaling>
          <c:orientation val="minMax"/>
          <c:max val="340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16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E</a:t>
                </a:r>
                <a:r>
                  <a:rPr lang="es-ES" sz="1600" b="0" i="0" u="none" strike="noStrike" kern="1200" baseline="-2500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c</a:t>
                </a:r>
                <a:r>
                  <a:rPr lang="es-ES" sz="16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(J/mm</a:t>
                </a:r>
                <a:r>
                  <a:rPr lang="es-ES" sz="1600" b="0" i="0" u="none" strike="noStrike" kern="1200" baseline="3000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3</a:t>
                </a:r>
                <a:r>
                  <a:rPr lang="es-ES" sz="16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2911141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2800"/>
              <a:t>AGR</a:t>
            </a:r>
            <a:r>
              <a:rPr lang="es-ES" sz="2800" baseline="0"/>
              <a:t> =</a:t>
            </a:r>
            <a:r>
              <a:rPr lang="es-ES" sz="28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8.6-8.5-8.4</a:t>
            </a:r>
            <a:endParaRPr lang="es-ES" sz="2800"/>
          </a:p>
        </c:rich>
      </c:tx>
      <c:overlay val="1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4"/>
          <c:order val="0"/>
          <c:tx>
            <c:v>AD46</c:v>
          </c:tx>
          <c:spPr>
            <a:ln w="25400">
              <a:solidFill>
                <a:schemeClr val="accent1">
                  <a:alpha val="20000"/>
                </a:schemeClr>
              </a:solidFill>
            </a:ln>
          </c:spPr>
          <c:marker>
            <c:symbol val="circle"/>
            <c:size val="7"/>
            <c:spPr>
              <a:solidFill>
                <a:schemeClr val="accent1">
                  <a:alpha val="20000"/>
                </a:schemeClr>
              </a:solidFill>
              <a:ln>
                <a:solidFill>
                  <a:schemeClr val="accent1">
                    <a:alpha val="20000"/>
                  </a:schemeClr>
                </a:solidFill>
              </a:ln>
            </c:spPr>
          </c:marker>
          <c:dPt>
            <c:idx val="3"/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4F-EE32-4E14-AC60-319C10BCF289}"/>
              </c:ext>
            </c:extLst>
          </c:dPt>
          <c:xVal>
            <c:numRef>
              <c:f>Cond1Eesp!$F$37:$F$42</c:f>
              <c:numCache>
                <c:formatCode>0.0</c:formatCode>
                <c:ptCount val="6"/>
                <c:pt idx="0">
                  <c:v>216.66665610581114</c:v>
                </c:pt>
                <c:pt idx="1">
                  <c:v>230.29058262594444</c:v>
                </c:pt>
                <c:pt idx="2">
                  <c:v>243.34902246843163</c:v>
                </c:pt>
                <c:pt idx="3">
                  <c:v>271.27328186694922</c:v>
                </c:pt>
                <c:pt idx="4">
                  <c:v>284.89720838708251</c:v>
                </c:pt>
                <c:pt idx="5">
                  <c:v>297.9556482295697</c:v>
                </c:pt>
              </c:numCache>
            </c:numRef>
          </c:xVal>
          <c:yVal>
            <c:numRef>
              <c:f>Cond4Eesp!$F$3:$F$8</c:f>
              <c:numCache>
                <c:formatCode>0.0</c:formatCode>
                <c:ptCount val="6"/>
                <c:pt idx="0">
                  <c:v>229.96128044504255</c:v>
                </c:pt>
                <c:pt idx="1">
                  <c:v>261.9731165988818</c:v>
                </c:pt>
                <c:pt idx="2">
                  <c:v>295.65427540435888</c:v>
                </c:pt>
                <c:pt idx="3">
                  <c:v>234.52400426339656</c:v>
                </c:pt>
                <c:pt idx="4">
                  <c:v>262.85222101699884</c:v>
                </c:pt>
                <c:pt idx="5">
                  <c:v>288.75854886431551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4E-EE32-4E14-AC60-319C10BCF289}"/>
            </c:ext>
          </c:extLst>
        </c:ser>
        <c:ser>
          <c:idx val="5"/>
          <c:order val="1"/>
          <c:tx>
            <c:v>BD46</c:v>
          </c:tx>
          <c:spPr>
            <a:ln w="25400">
              <a:solidFill>
                <a:schemeClr val="accent2">
                  <a:alpha val="20000"/>
                </a:schemeClr>
              </a:solidFill>
              <a:prstDash val="sysDot"/>
            </a:ln>
          </c:spPr>
          <c:marker>
            <c:symbol val="square"/>
            <c:size val="7"/>
            <c:spPr>
              <a:solidFill>
                <a:schemeClr val="accent2">
                  <a:alpha val="20000"/>
                </a:schemeClr>
              </a:solidFill>
              <a:ln>
                <a:solidFill>
                  <a:schemeClr val="accent2">
                    <a:alpha val="20000"/>
                  </a:schemeClr>
                </a:solidFill>
              </a:ln>
            </c:spPr>
          </c:marker>
          <c:dPt>
            <c:idx val="3"/>
            <c:bubble3D val="0"/>
            <c:spPr>
              <a:ln w="25400" cap="rnd">
                <a:noFill/>
                <a:prstDash val="sysDot"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51-EE32-4E14-AC60-319C10BCF289}"/>
              </c:ext>
            </c:extLst>
          </c:dPt>
          <c:xVal>
            <c:numRef>
              <c:f>Cond1Eesp!$F$37:$F$42</c:f>
              <c:numCache>
                <c:formatCode>0.0</c:formatCode>
                <c:ptCount val="6"/>
                <c:pt idx="0">
                  <c:v>216.66665610581114</c:v>
                </c:pt>
                <c:pt idx="1">
                  <c:v>230.29058262594444</c:v>
                </c:pt>
                <c:pt idx="2">
                  <c:v>243.34902246843163</c:v>
                </c:pt>
                <c:pt idx="3">
                  <c:v>271.27328186694922</c:v>
                </c:pt>
                <c:pt idx="4">
                  <c:v>284.89720838708251</c:v>
                </c:pt>
                <c:pt idx="5">
                  <c:v>297.9556482295697</c:v>
                </c:pt>
              </c:numCache>
            </c:numRef>
          </c:xVal>
          <c:yVal>
            <c:numRef>
              <c:f>Cond4Eesp!$F$9:$F$14</c:f>
              <c:numCache>
                <c:formatCode>0.0</c:formatCode>
                <c:ptCount val="6"/>
                <c:pt idx="0">
                  <c:v>207.14766135327247</c:v>
                </c:pt>
                <c:pt idx="1">
                  <c:v>225.92983545608263</c:v>
                </c:pt>
                <c:pt idx="2">
                  <c:v>275.82906160173422</c:v>
                </c:pt>
                <c:pt idx="3">
                  <c:v>248.21217571845864</c:v>
                </c:pt>
                <c:pt idx="4">
                  <c:v>289.22535356051043</c:v>
                </c:pt>
                <c:pt idx="5">
                  <c:v>310.30769430195102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50-EE32-4E14-AC60-319C10BCF289}"/>
            </c:ext>
          </c:extLst>
        </c:ser>
        <c:ser>
          <c:idx val="6"/>
          <c:order val="2"/>
          <c:tx>
            <c:v>AD76</c:v>
          </c:tx>
          <c:spPr>
            <a:ln w="25400">
              <a:solidFill>
                <a:schemeClr val="accent3">
                  <a:alpha val="20000"/>
                </a:schemeClr>
              </a:solidFill>
              <a:prstDash val="sysDash"/>
            </a:ln>
          </c:spPr>
          <c:marker>
            <c:symbol val="diamond"/>
            <c:size val="7"/>
            <c:spPr>
              <a:solidFill>
                <a:schemeClr val="accent3">
                  <a:alpha val="20000"/>
                </a:schemeClr>
              </a:solidFill>
              <a:ln>
                <a:solidFill>
                  <a:schemeClr val="accent3">
                    <a:alpha val="20000"/>
                  </a:schemeClr>
                </a:solidFill>
                <a:prstDash val="sysDash"/>
              </a:ln>
            </c:spPr>
          </c:marker>
          <c:dPt>
            <c:idx val="3"/>
            <c:bubble3D val="0"/>
            <c:spPr>
              <a:ln w="25400" cap="rnd">
                <a:noFill/>
                <a:prstDash val="sysDash"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53-EE32-4E14-AC60-319C10BCF289}"/>
              </c:ext>
            </c:extLst>
          </c:dPt>
          <c:xVal>
            <c:numRef>
              <c:f>Cond1Eesp!$F$37:$F$42</c:f>
              <c:numCache>
                <c:formatCode>0.0</c:formatCode>
                <c:ptCount val="6"/>
                <c:pt idx="0">
                  <c:v>216.66665610581114</c:v>
                </c:pt>
                <c:pt idx="1">
                  <c:v>230.29058262594444</c:v>
                </c:pt>
                <c:pt idx="2">
                  <c:v>243.34902246843163</c:v>
                </c:pt>
                <c:pt idx="3">
                  <c:v>271.27328186694922</c:v>
                </c:pt>
                <c:pt idx="4">
                  <c:v>284.89720838708251</c:v>
                </c:pt>
                <c:pt idx="5">
                  <c:v>297.9556482295697</c:v>
                </c:pt>
              </c:numCache>
            </c:numRef>
          </c:xVal>
          <c:yVal>
            <c:numRef>
              <c:f>Cond4Eesp!$F$15:$F$20</c:f>
              <c:numCache>
                <c:formatCode>0.0</c:formatCode>
                <c:ptCount val="6"/>
                <c:pt idx="0">
                  <c:v>194.3720346618812</c:v>
                </c:pt>
                <c:pt idx="1">
                  <c:v>268.12684752570118</c:v>
                </c:pt>
                <c:pt idx="2">
                  <c:v>307.72179684943472</c:v>
                </c:pt>
                <c:pt idx="3">
                  <c:v>265.55052622820392</c:v>
                </c:pt>
                <c:pt idx="4">
                  <c:v>302.41191983226622</c:v>
                </c:pt>
                <c:pt idx="5">
                  <c:v>325.82307901704854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52-EE32-4E14-AC60-319C10BCF289}"/>
            </c:ext>
          </c:extLst>
        </c:ser>
        <c:ser>
          <c:idx val="7"/>
          <c:order val="3"/>
          <c:tx>
            <c:v>BD76</c:v>
          </c:tx>
          <c:spPr>
            <a:ln w="25400">
              <a:solidFill>
                <a:schemeClr val="accent4">
                  <a:alpha val="20000"/>
                </a:schemeClr>
              </a:solidFill>
              <a:prstDash val="dash"/>
            </a:ln>
          </c:spPr>
          <c:marker>
            <c:symbol val="triangle"/>
            <c:size val="7"/>
            <c:spPr>
              <a:solidFill>
                <a:schemeClr val="accent4">
                  <a:alpha val="20000"/>
                </a:schemeClr>
              </a:solidFill>
              <a:ln>
                <a:solidFill>
                  <a:schemeClr val="accent4">
                    <a:alpha val="20000"/>
                  </a:schemeClr>
                </a:solidFill>
              </a:ln>
            </c:spPr>
          </c:marker>
          <c:dPt>
            <c:idx val="3"/>
            <c:bubble3D val="0"/>
            <c:spPr>
              <a:ln w="25400" cap="rnd">
                <a:noFill/>
                <a:prstDash val="dash"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55-EE32-4E14-AC60-319C10BCF289}"/>
              </c:ext>
            </c:extLst>
          </c:dPt>
          <c:xVal>
            <c:numRef>
              <c:f>Cond1Eesp!$F$37:$F$42</c:f>
              <c:numCache>
                <c:formatCode>0.0</c:formatCode>
                <c:ptCount val="6"/>
                <c:pt idx="0">
                  <c:v>216.66665610581114</c:v>
                </c:pt>
                <c:pt idx="1">
                  <c:v>230.29058262594444</c:v>
                </c:pt>
                <c:pt idx="2">
                  <c:v>243.34902246843163</c:v>
                </c:pt>
                <c:pt idx="3">
                  <c:v>271.27328186694922</c:v>
                </c:pt>
                <c:pt idx="4">
                  <c:v>284.89720838708251</c:v>
                </c:pt>
                <c:pt idx="5">
                  <c:v>297.9556482295697</c:v>
                </c:pt>
              </c:numCache>
            </c:numRef>
          </c:xVal>
          <c:yVal>
            <c:numRef>
              <c:f>Cond4Eesp!$F$21:$F$26</c:f>
              <c:numCache>
                <c:formatCode>0.0</c:formatCode>
                <c:ptCount val="6"/>
                <c:pt idx="0">
                  <c:v>215.36056422630969</c:v>
                </c:pt>
                <c:pt idx="1">
                  <c:v>247.0283414908919</c:v>
                </c:pt>
                <c:pt idx="2">
                  <c:v>268.07136924418546</c:v>
                </c:pt>
                <c:pt idx="3">
                  <c:v>238.1741833180798</c:v>
                </c:pt>
                <c:pt idx="4">
                  <c:v>261.9731165988818</c:v>
                </c:pt>
                <c:pt idx="5">
                  <c:v>281.00085650676675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54-EE32-4E14-AC60-319C10BCF289}"/>
            </c:ext>
          </c:extLst>
        </c:ser>
        <c:ser>
          <c:idx val="8"/>
          <c:order val="4"/>
          <c:tx>
            <c:v>BD46</c:v>
          </c:tx>
          <c:spPr>
            <a:ln w="25400" cap="rnd">
              <a:solidFill>
                <a:schemeClr val="accent2">
                  <a:alpha val="20000"/>
                </a:schemeClr>
              </a:solidFill>
              <a:prstDash val="sysDot"/>
              <a:round/>
            </a:ln>
            <a:effectLst/>
          </c:spPr>
          <c:marker>
            <c:symbol val="square"/>
            <c:size val="7"/>
            <c:spPr>
              <a:solidFill>
                <a:schemeClr val="accent2">
                  <a:alpha val="20000"/>
                </a:schemeClr>
              </a:solidFill>
              <a:ln>
                <a:solidFill>
                  <a:schemeClr val="accent2">
                    <a:alpha val="20000"/>
                  </a:schemeClr>
                </a:solidFill>
              </a:ln>
            </c:spPr>
          </c:marker>
          <c:dPt>
            <c:idx val="3"/>
            <c:bubble3D val="0"/>
            <c:spPr>
              <a:ln w="25400" cap="rnd">
                <a:noFill/>
                <a:prstDash val="sysDot"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57-EE32-4E14-AC60-319C10BCF289}"/>
              </c:ext>
            </c:extLst>
          </c:dPt>
          <c:xVal>
            <c:numRef>
              <c:f>Cond1Eesp!$F$37:$F$42</c:f>
              <c:numCache>
                <c:formatCode>0.0</c:formatCode>
                <c:ptCount val="6"/>
                <c:pt idx="0">
                  <c:v>216.66665610581114</c:v>
                </c:pt>
                <c:pt idx="1">
                  <c:v>230.29058262594444</c:v>
                </c:pt>
                <c:pt idx="2">
                  <c:v>243.34902246843163</c:v>
                </c:pt>
                <c:pt idx="3">
                  <c:v>271.27328186694922</c:v>
                </c:pt>
                <c:pt idx="4">
                  <c:v>284.89720838708251</c:v>
                </c:pt>
                <c:pt idx="5">
                  <c:v>297.9556482295697</c:v>
                </c:pt>
              </c:numCache>
            </c:numRef>
          </c:xVal>
          <c:yVal>
            <c:numRef>
              <c:f>Cond3Eesp!$F$9:$F$14</c:f>
              <c:numCache>
                <c:formatCode>0.0</c:formatCode>
                <c:ptCount val="6"/>
                <c:pt idx="0">
                  <c:v>157.87721897948478</c:v>
                </c:pt>
                <c:pt idx="1">
                  <c:v>182.78092688277047</c:v>
                </c:pt>
                <c:pt idx="2">
                  <c:v>198.24554975248216</c:v>
                </c:pt>
                <c:pt idx="3">
                  <c:v>167.24678687144234</c:v>
                </c:pt>
                <c:pt idx="4">
                  <c:v>192.70976735541478</c:v>
                </c:pt>
                <c:pt idx="5">
                  <c:v>207.53830989712975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56-EE32-4E14-AC60-319C10BCF289}"/>
            </c:ext>
          </c:extLst>
        </c:ser>
        <c:ser>
          <c:idx val="9"/>
          <c:order val="5"/>
          <c:tx>
            <c:v>AD76</c:v>
          </c:tx>
          <c:spPr>
            <a:ln w="25400" cap="rnd">
              <a:solidFill>
                <a:schemeClr val="accent3">
                  <a:alpha val="20000"/>
                </a:schemeClr>
              </a:solidFill>
              <a:prstDash val="sysDash"/>
              <a:round/>
            </a:ln>
            <a:effectLst/>
          </c:spPr>
          <c:marker>
            <c:symbol val="diamond"/>
            <c:size val="7"/>
            <c:spPr>
              <a:solidFill>
                <a:schemeClr val="accent3">
                  <a:alpha val="20000"/>
                </a:schemeClr>
              </a:solidFill>
              <a:ln>
                <a:solidFill>
                  <a:schemeClr val="accent3">
                    <a:alpha val="20000"/>
                  </a:schemeClr>
                </a:solidFill>
              </a:ln>
            </c:spPr>
          </c:marker>
          <c:dPt>
            <c:idx val="3"/>
            <c:bubble3D val="0"/>
            <c:spPr>
              <a:ln w="25400" cap="rnd">
                <a:noFill/>
                <a:prstDash val="sysDash"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59-EE32-4E14-AC60-319C10BCF289}"/>
              </c:ext>
            </c:extLst>
          </c:dPt>
          <c:xVal>
            <c:numRef>
              <c:f>Cond1Eesp!$F$37:$F$42</c:f>
              <c:numCache>
                <c:formatCode>0.0</c:formatCode>
                <c:ptCount val="6"/>
                <c:pt idx="0">
                  <c:v>216.66665610581114</c:v>
                </c:pt>
                <c:pt idx="1">
                  <c:v>230.29058262594444</c:v>
                </c:pt>
                <c:pt idx="2">
                  <c:v>243.34902246843163</c:v>
                </c:pt>
                <c:pt idx="3">
                  <c:v>271.27328186694922</c:v>
                </c:pt>
                <c:pt idx="4">
                  <c:v>284.89720838708251</c:v>
                </c:pt>
                <c:pt idx="5">
                  <c:v>297.9556482295697</c:v>
                </c:pt>
              </c:numCache>
            </c:numRef>
          </c:xVal>
          <c:yVal>
            <c:numRef>
              <c:f>Cond3Eesp!$F$3:$F$8</c:f>
              <c:numCache>
                <c:formatCode>0.0</c:formatCode>
                <c:ptCount val="6"/>
                <c:pt idx="0">
                  <c:v>149.91308627132088</c:v>
                </c:pt>
                <c:pt idx="1">
                  <c:v>166.08242245150501</c:v>
                </c:pt>
                <c:pt idx="2">
                  <c:v>192.93540109839782</c:v>
                </c:pt>
                <c:pt idx="3">
                  <c:v>157.40874058488691</c:v>
                </c:pt>
                <c:pt idx="4">
                  <c:v>185.03748153564419</c:v>
                </c:pt>
                <c:pt idx="5">
                  <c:v>200.0155993038436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58-EE32-4E14-AC60-319C10BCF289}"/>
            </c:ext>
          </c:extLst>
        </c:ser>
        <c:ser>
          <c:idx val="10"/>
          <c:order val="6"/>
          <c:tx>
            <c:v>BD76</c:v>
          </c:tx>
          <c:spPr>
            <a:ln w="25400" cap="rnd">
              <a:solidFill>
                <a:schemeClr val="accent4">
                  <a:alpha val="20000"/>
                </a:schemeClr>
              </a:solidFill>
              <a:prstDash val="dash"/>
              <a:round/>
            </a:ln>
            <a:effectLst/>
          </c:spPr>
          <c:marker>
            <c:symbol val="triangle"/>
            <c:size val="7"/>
            <c:spPr>
              <a:solidFill>
                <a:schemeClr val="accent4">
                  <a:alpha val="20000"/>
                </a:schemeClr>
              </a:solidFill>
              <a:ln>
                <a:solidFill>
                  <a:schemeClr val="accent4">
                    <a:alpha val="20000"/>
                  </a:schemeClr>
                </a:solidFill>
              </a:ln>
            </c:spPr>
          </c:marker>
          <c:dPt>
            <c:idx val="3"/>
            <c:bubble3D val="0"/>
            <c:spPr>
              <a:ln w="25400" cap="rnd">
                <a:noFill/>
                <a:prstDash val="dash"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5B-EE32-4E14-AC60-319C10BCF289}"/>
              </c:ext>
            </c:extLst>
          </c:dPt>
          <c:xVal>
            <c:numRef>
              <c:f>Cond1Eesp!$F$37:$F$42</c:f>
              <c:numCache>
                <c:formatCode>0.0</c:formatCode>
                <c:ptCount val="6"/>
                <c:pt idx="0">
                  <c:v>216.66665610581114</c:v>
                </c:pt>
                <c:pt idx="1">
                  <c:v>230.29058262594444</c:v>
                </c:pt>
                <c:pt idx="2">
                  <c:v>243.34902246843163</c:v>
                </c:pt>
                <c:pt idx="3">
                  <c:v>271.27328186694922</c:v>
                </c:pt>
                <c:pt idx="4">
                  <c:v>284.89720838708251</c:v>
                </c:pt>
                <c:pt idx="5">
                  <c:v>297.9556482295697</c:v>
                </c:pt>
              </c:numCache>
            </c:numRef>
          </c:xVal>
          <c:yVal>
            <c:numRef>
              <c:f>Cond3Eesp!$F$15:$F$20</c:f>
              <c:numCache>
                <c:formatCode>0.0</c:formatCode>
                <c:ptCount val="6"/>
                <c:pt idx="0">
                  <c:v>157.87721897948478</c:v>
                </c:pt>
                <c:pt idx="1">
                  <c:v>176.4625738547241</c:v>
                </c:pt>
                <c:pt idx="2">
                  <c:v>195.59047542543999</c:v>
                </c:pt>
                <c:pt idx="3">
                  <c:v>164.90439489845295</c:v>
                </c:pt>
                <c:pt idx="4">
                  <c:v>183.23223781334522</c:v>
                </c:pt>
                <c:pt idx="5">
                  <c:v>201.3431364673647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5A-EE32-4E14-AC60-319C10BCF289}"/>
            </c:ext>
          </c:extLst>
        </c:ser>
        <c:ser>
          <c:idx val="11"/>
          <c:order val="7"/>
          <c:tx>
            <c:v>AD46</c:v>
          </c:tx>
          <c:spPr>
            <a:ln w="25400" cap="rnd">
              <a:solidFill>
                <a:schemeClr val="accent1">
                  <a:alpha val="20000"/>
                </a:schemeClr>
              </a:solidFill>
              <a:round/>
            </a:ln>
            <a:effectLst/>
          </c:spPr>
          <c:marker>
            <c:symbol val="circle"/>
            <c:size val="7"/>
            <c:spPr>
              <a:solidFill>
                <a:schemeClr val="accent1">
                  <a:alpha val="20000"/>
                </a:schemeClr>
              </a:solidFill>
              <a:ln>
                <a:solidFill>
                  <a:schemeClr val="accent1">
                    <a:alpha val="20000"/>
                  </a:schemeClr>
                </a:solidFill>
              </a:ln>
            </c:spPr>
          </c:marker>
          <c:dPt>
            <c:idx val="3"/>
            <c:bubble3D val="0"/>
            <c:spPr>
              <a:ln w="2540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5D-EE32-4E14-AC60-319C10BCF289}"/>
              </c:ext>
            </c:extLst>
          </c:dPt>
          <c:xVal>
            <c:numRef>
              <c:f>Cond1Eesp!$F$37:$F$42</c:f>
              <c:numCache>
                <c:formatCode>0.0</c:formatCode>
                <c:ptCount val="6"/>
                <c:pt idx="0">
                  <c:v>216.66665610581114</c:v>
                </c:pt>
                <c:pt idx="1">
                  <c:v>230.29058262594444</c:v>
                </c:pt>
                <c:pt idx="2">
                  <c:v>243.34902246843163</c:v>
                </c:pt>
                <c:pt idx="3">
                  <c:v>271.27328186694922</c:v>
                </c:pt>
                <c:pt idx="4">
                  <c:v>284.89720838708251</c:v>
                </c:pt>
                <c:pt idx="5">
                  <c:v>297.9556482295697</c:v>
                </c:pt>
              </c:numCache>
            </c:numRef>
          </c:xVal>
          <c:yVal>
            <c:numRef>
              <c:f>Cond2Eesp!$F$3:$F$8</c:f>
              <c:numCache>
                <c:formatCode>0.0</c:formatCode>
                <c:ptCount val="6"/>
                <c:pt idx="0">
                  <c:v>129.20936367135013</c:v>
                </c:pt>
                <c:pt idx="1">
                  <c:v>147.15200068863794</c:v>
                </c:pt>
                <c:pt idx="2">
                  <c:v>165.53037832986243</c:v>
                </c:pt>
                <c:pt idx="3">
                  <c:v>154.58043305621038</c:v>
                </c:pt>
                <c:pt idx="4">
                  <c:v>168.06572681390668</c:v>
                </c:pt>
                <c:pt idx="5">
                  <c:v>184.5540188244884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5C-EE32-4E14-AC60-319C10BCF289}"/>
            </c:ext>
          </c:extLst>
        </c:ser>
        <c:ser>
          <c:idx val="12"/>
          <c:order val="8"/>
          <c:tx>
            <c:v>BD46</c:v>
          </c:tx>
          <c:spPr>
            <a:ln w="25400" cap="rnd">
              <a:solidFill>
                <a:schemeClr val="accent2">
                  <a:alpha val="20000"/>
                </a:schemeClr>
              </a:solidFill>
              <a:prstDash val="sysDot"/>
              <a:round/>
            </a:ln>
            <a:effectLst/>
          </c:spPr>
          <c:marker>
            <c:symbol val="square"/>
            <c:size val="7"/>
            <c:spPr>
              <a:solidFill>
                <a:schemeClr val="accent2">
                  <a:alpha val="20000"/>
                </a:schemeClr>
              </a:solidFill>
              <a:ln>
                <a:solidFill>
                  <a:schemeClr val="accent2">
                    <a:alpha val="20000"/>
                  </a:schemeClr>
                </a:solidFill>
              </a:ln>
            </c:spPr>
          </c:marker>
          <c:dPt>
            <c:idx val="3"/>
            <c:bubble3D val="0"/>
            <c:spPr>
              <a:ln w="25400" cap="rnd">
                <a:noFill/>
                <a:prstDash val="sysDot"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5F-EE32-4E14-AC60-319C10BCF289}"/>
              </c:ext>
            </c:extLst>
          </c:dPt>
          <c:xVal>
            <c:numRef>
              <c:f>Cond1Eesp!$F$37:$F$42</c:f>
              <c:numCache>
                <c:formatCode>0.0</c:formatCode>
                <c:ptCount val="6"/>
                <c:pt idx="0">
                  <c:v>216.66665610581114</c:v>
                </c:pt>
                <c:pt idx="1">
                  <c:v>230.29058262594444</c:v>
                </c:pt>
                <c:pt idx="2">
                  <c:v>243.34902246843163</c:v>
                </c:pt>
                <c:pt idx="3">
                  <c:v>271.27328186694922</c:v>
                </c:pt>
                <c:pt idx="4">
                  <c:v>284.89720838708251</c:v>
                </c:pt>
                <c:pt idx="5">
                  <c:v>297.9556482295697</c:v>
                </c:pt>
              </c:numCache>
            </c:numRef>
          </c:xVal>
          <c:yVal>
            <c:numRef>
              <c:f>Cond2Eesp!$F$9:$F$14</c:f>
              <c:numCache>
                <c:formatCode>0.0</c:formatCode>
                <c:ptCount val="6"/>
                <c:pt idx="0">
                  <c:v>145.4259234843536</c:v>
                </c:pt>
                <c:pt idx="1">
                  <c:v>165.29402817079878</c:v>
                </c:pt>
                <c:pt idx="2">
                  <c:v>179.61281350120893</c:v>
                </c:pt>
                <c:pt idx="3">
                  <c:v>142.28723448828842</c:v>
                </c:pt>
                <c:pt idx="4">
                  <c:v>163.53021994336646</c:v>
                </c:pt>
                <c:pt idx="5">
                  <c:v>178.37751217038905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5E-EE32-4E14-AC60-319C10BCF289}"/>
            </c:ext>
          </c:extLst>
        </c:ser>
        <c:ser>
          <c:idx val="13"/>
          <c:order val="9"/>
          <c:tx>
            <c:v>AD76</c:v>
          </c:tx>
          <c:spPr>
            <a:ln w="25400" cap="rnd">
              <a:solidFill>
                <a:schemeClr val="accent3">
                  <a:alpha val="20000"/>
                </a:schemeClr>
              </a:solidFill>
              <a:prstDash val="sysDash"/>
              <a:round/>
            </a:ln>
            <a:effectLst/>
          </c:spPr>
          <c:marker>
            <c:symbol val="diamond"/>
            <c:size val="7"/>
            <c:spPr>
              <a:solidFill>
                <a:schemeClr val="accent3">
                  <a:alpha val="20000"/>
                </a:schemeClr>
              </a:solidFill>
              <a:ln>
                <a:solidFill>
                  <a:schemeClr val="accent3">
                    <a:alpha val="20000"/>
                  </a:schemeClr>
                </a:solidFill>
              </a:ln>
            </c:spPr>
          </c:marker>
          <c:dPt>
            <c:idx val="3"/>
            <c:bubble3D val="0"/>
            <c:spPr>
              <a:ln w="25400" cap="rnd">
                <a:noFill/>
                <a:prstDash val="sysDash"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61-EE32-4E14-AC60-319C10BCF289}"/>
              </c:ext>
            </c:extLst>
          </c:dPt>
          <c:xVal>
            <c:numRef>
              <c:f>Cond1Eesp!$F$37:$F$42</c:f>
              <c:numCache>
                <c:formatCode>0.0</c:formatCode>
                <c:ptCount val="6"/>
                <c:pt idx="0">
                  <c:v>216.66665610581114</c:v>
                </c:pt>
                <c:pt idx="1">
                  <c:v>230.29058262594444</c:v>
                </c:pt>
                <c:pt idx="2">
                  <c:v>243.34902246843163</c:v>
                </c:pt>
                <c:pt idx="3">
                  <c:v>271.27328186694922</c:v>
                </c:pt>
                <c:pt idx="4">
                  <c:v>284.89720838708251</c:v>
                </c:pt>
                <c:pt idx="5">
                  <c:v>297.9556482295697</c:v>
                </c:pt>
              </c:numCache>
            </c:numRef>
          </c:xVal>
          <c:yVal>
            <c:numRef>
              <c:f>Cond2Eesp!$F$15:$F$20</c:f>
              <c:numCache>
                <c:formatCode>0.0</c:formatCode>
                <c:ptCount val="6"/>
                <c:pt idx="0">
                  <c:v>126.85534692430124</c:v>
                </c:pt>
                <c:pt idx="1">
                  <c:v>139.59282257107091</c:v>
                </c:pt>
                <c:pt idx="2">
                  <c:v>154.65972661864757</c:v>
                </c:pt>
                <c:pt idx="3">
                  <c:v>129.73247850402768</c:v>
                </c:pt>
                <c:pt idx="4">
                  <c:v>143.12043902593553</c:v>
                </c:pt>
                <c:pt idx="5">
                  <c:v>157.62444981261527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60-EE32-4E14-AC60-319C10BCF289}"/>
            </c:ext>
          </c:extLst>
        </c:ser>
        <c:ser>
          <c:idx val="14"/>
          <c:order val="10"/>
          <c:tx>
            <c:v>BD76</c:v>
          </c:tx>
          <c:spPr>
            <a:ln w="25400" cap="rnd">
              <a:solidFill>
                <a:schemeClr val="accent4">
                  <a:alpha val="20000"/>
                </a:schemeClr>
              </a:solidFill>
              <a:prstDash val="dash"/>
              <a:round/>
            </a:ln>
            <a:effectLst/>
          </c:spPr>
          <c:marker>
            <c:symbol val="triangle"/>
            <c:size val="7"/>
            <c:spPr>
              <a:solidFill>
                <a:schemeClr val="accent4">
                  <a:alpha val="20000"/>
                </a:schemeClr>
              </a:solidFill>
              <a:ln>
                <a:solidFill>
                  <a:schemeClr val="accent4">
                    <a:alpha val="20000"/>
                  </a:schemeClr>
                </a:solidFill>
              </a:ln>
            </c:spPr>
          </c:marker>
          <c:dPt>
            <c:idx val="3"/>
            <c:bubble3D val="0"/>
            <c:spPr>
              <a:ln w="25400" cap="rnd">
                <a:noFill/>
                <a:prstDash val="dash"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63-EE32-4E14-AC60-319C10BCF289}"/>
              </c:ext>
            </c:extLst>
          </c:dPt>
          <c:xVal>
            <c:numRef>
              <c:f>Cond1Eesp!$F$37:$F$42</c:f>
              <c:numCache>
                <c:formatCode>0.0</c:formatCode>
                <c:ptCount val="6"/>
                <c:pt idx="0">
                  <c:v>216.66665610581114</c:v>
                </c:pt>
                <c:pt idx="1">
                  <c:v>230.29058262594444</c:v>
                </c:pt>
                <c:pt idx="2">
                  <c:v>243.34902246843163</c:v>
                </c:pt>
                <c:pt idx="3">
                  <c:v>271.27328186694922</c:v>
                </c:pt>
                <c:pt idx="4">
                  <c:v>284.89720838708251</c:v>
                </c:pt>
                <c:pt idx="5">
                  <c:v>297.9556482295697</c:v>
                </c:pt>
              </c:numCache>
            </c:numRef>
          </c:xVal>
          <c:yVal>
            <c:numRef>
              <c:f>Cond2Eesp!$F$21:$F$26</c:f>
              <c:numCache>
                <c:formatCode>0.0</c:formatCode>
                <c:ptCount val="6"/>
                <c:pt idx="0">
                  <c:v>121.88575601386471</c:v>
                </c:pt>
                <c:pt idx="1">
                  <c:v>139.84479517498983</c:v>
                </c:pt>
                <c:pt idx="2">
                  <c:v>156.14208821563142</c:v>
                </c:pt>
                <c:pt idx="3">
                  <c:v>127.37846175697878</c:v>
                </c:pt>
                <c:pt idx="4">
                  <c:v>147.15200068863794</c:v>
                </c:pt>
                <c:pt idx="5">
                  <c:v>162.56565513589473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62-EE32-4E14-AC60-319C10BCF289}"/>
            </c:ext>
          </c:extLst>
        </c:ser>
        <c:ser>
          <c:idx val="0"/>
          <c:order val="11"/>
          <c:tx>
            <c:v>AD46</c:v>
          </c:tx>
          <c:spPr>
            <a:ln w="2540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7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Pt>
            <c:idx val="3"/>
            <c:bubble3D val="0"/>
            <c:spPr>
              <a:ln w="25400" cap="rnd">
                <a:noFill/>
                <a:round/>
              </a:ln>
              <a:effectLst/>
            </c:spPr>
            <c:extLst xmlns:c15="http://schemas.microsoft.com/office/drawing/2012/chart">
              <c:ext xmlns:c16="http://schemas.microsoft.com/office/drawing/2014/chart" uri="{C3380CC4-5D6E-409C-BE32-E72D297353CC}">
                <c16:uniqueId val="{00000040-EE32-4E14-AC60-319C10BCF289}"/>
              </c:ext>
            </c:extLst>
          </c:dPt>
          <c:xVal>
            <c:numRef>
              <c:f>Cond1Eesp!$F$37:$F$42</c:f>
              <c:numCache>
                <c:formatCode>0.0</c:formatCode>
                <c:ptCount val="6"/>
                <c:pt idx="0">
                  <c:v>216.66665610581114</c:v>
                </c:pt>
                <c:pt idx="1">
                  <c:v>230.29058262594444</c:v>
                </c:pt>
                <c:pt idx="2">
                  <c:v>243.34902246843163</c:v>
                </c:pt>
                <c:pt idx="3">
                  <c:v>271.27328186694922</c:v>
                </c:pt>
                <c:pt idx="4">
                  <c:v>284.89720838708251</c:v>
                </c:pt>
                <c:pt idx="5">
                  <c:v>297.9556482295697</c:v>
                </c:pt>
              </c:numCache>
            </c:numRef>
          </c:xVal>
          <c:yVal>
            <c:numRef>
              <c:f>Cond1Eesp!$F$3:$F$8</c:f>
              <c:numCache>
                <c:formatCode>0.0</c:formatCode>
                <c:ptCount val="6"/>
                <c:pt idx="0">
                  <c:v>113.95475391177035</c:v>
                </c:pt>
                <c:pt idx="1">
                  <c:v>134.26052233302715</c:v>
                </c:pt>
                <c:pt idx="2">
                  <c:v>153.36128766425247</c:v>
                </c:pt>
                <c:pt idx="3">
                  <c:v>124.03924540838719</c:v>
                </c:pt>
                <c:pt idx="4">
                  <c:v>147.08424805513971</c:v>
                </c:pt>
                <c:pt idx="5">
                  <c:v>167.2685845580294</c:v>
                </c:pt>
              </c:numCache>
            </c:numRef>
          </c:y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41-EE32-4E14-AC60-319C10BCF289}"/>
            </c:ext>
          </c:extLst>
        </c:ser>
        <c:ser>
          <c:idx val="1"/>
          <c:order val="12"/>
          <c:tx>
            <c:v>BD46</c:v>
          </c:tx>
          <c:spPr>
            <a:ln w="25400" cap="rnd">
              <a:solidFill>
                <a:schemeClr val="accent2"/>
              </a:solidFill>
              <a:prstDash val="sysDot"/>
              <a:round/>
            </a:ln>
            <a:effectLst/>
          </c:spPr>
          <c:marker>
            <c:symbol val="square"/>
            <c:size val="7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Pt>
            <c:idx val="3"/>
            <c:bubble3D val="0"/>
            <c:spPr>
              <a:ln w="25400" cap="rnd">
                <a:noFill/>
                <a:prstDash val="sysDot"/>
                <a:round/>
              </a:ln>
              <a:effectLst/>
            </c:spPr>
            <c:extLst xmlns:c15="http://schemas.microsoft.com/office/drawing/2012/chart">
              <c:ext xmlns:c16="http://schemas.microsoft.com/office/drawing/2014/chart" uri="{C3380CC4-5D6E-409C-BE32-E72D297353CC}">
                <c16:uniqueId val="{00000044-EE32-4E14-AC60-319C10BCF289}"/>
              </c:ext>
            </c:extLst>
          </c:dPt>
          <c:xVal>
            <c:numRef>
              <c:f>Cond1Eesp!$F$37:$F$42</c:f>
              <c:numCache>
                <c:formatCode>0.0</c:formatCode>
                <c:ptCount val="6"/>
                <c:pt idx="0">
                  <c:v>216.66665610581114</c:v>
                </c:pt>
                <c:pt idx="1">
                  <c:v>230.29058262594444</c:v>
                </c:pt>
                <c:pt idx="2">
                  <c:v>243.34902246843163</c:v>
                </c:pt>
                <c:pt idx="3">
                  <c:v>271.27328186694922</c:v>
                </c:pt>
                <c:pt idx="4">
                  <c:v>284.89720838708251</c:v>
                </c:pt>
                <c:pt idx="5">
                  <c:v>297.9556482295697</c:v>
                </c:pt>
              </c:numCache>
            </c:numRef>
          </c:xVal>
          <c:yVal>
            <c:numRef>
              <c:f>Cond1Eesp!$F$9:$F$14</c:f>
              <c:numCache>
                <c:formatCode>0.0</c:formatCode>
                <c:ptCount val="6"/>
                <c:pt idx="0">
                  <c:v>112.13954544237932</c:v>
                </c:pt>
                <c:pt idx="1">
                  <c:v>133.09472908556236</c:v>
                </c:pt>
                <c:pt idx="2">
                  <c:v>150.12260208624963</c:v>
                </c:pt>
                <c:pt idx="3">
                  <c:v>122.62741659886083</c:v>
                </c:pt>
                <c:pt idx="4">
                  <c:v>140.47808631950596</c:v>
                </c:pt>
                <c:pt idx="5">
                  <c:v>158.6955933221395</c:v>
                </c:pt>
              </c:numCache>
            </c:numRef>
          </c:y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45-EE32-4E14-AC60-319C10BCF289}"/>
            </c:ext>
          </c:extLst>
        </c:ser>
        <c:ser>
          <c:idx val="2"/>
          <c:order val="13"/>
          <c:tx>
            <c:v>AD76</c:v>
          </c:tx>
          <c:spPr>
            <a:ln w="25400" cap="rnd">
              <a:solidFill>
                <a:schemeClr val="accent3"/>
              </a:solidFill>
              <a:prstDash val="sysDash"/>
              <a:round/>
            </a:ln>
            <a:effectLst/>
          </c:spPr>
          <c:marker>
            <c:symbol val="diamond"/>
            <c:size val="7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dPt>
            <c:idx val="3"/>
            <c:bubble3D val="0"/>
            <c:spPr>
              <a:ln w="25400" cap="rnd">
                <a:noFill/>
                <a:prstDash val="sysDash"/>
                <a:round/>
              </a:ln>
              <a:effectLst/>
            </c:spPr>
            <c:extLst xmlns:c15="http://schemas.microsoft.com/office/drawing/2012/chart">
              <c:ext xmlns:c16="http://schemas.microsoft.com/office/drawing/2014/chart" uri="{C3380CC4-5D6E-409C-BE32-E72D297353CC}">
                <c16:uniqueId val="{00000048-EE32-4E14-AC60-319C10BCF289}"/>
              </c:ext>
            </c:extLst>
          </c:dPt>
          <c:xVal>
            <c:numRef>
              <c:f>Cond1Eesp!$F$37:$F$42</c:f>
              <c:numCache>
                <c:formatCode>0.0</c:formatCode>
                <c:ptCount val="6"/>
                <c:pt idx="0">
                  <c:v>216.66665610581114</c:v>
                </c:pt>
                <c:pt idx="1">
                  <c:v>230.29058262594444</c:v>
                </c:pt>
                <c:pt idx="2">
                  <c:v>243.34902246843163</c:v>
                </c:pt>
                <c:pt idx="3">
                  <c:v>271.27328186694922</c:v>
                </c:pt>
                <c:pt idx="4">
                  <c:v>284.89720838708251</c:v>
                </c:pt>
                <c:pt idx="5">
                  <c:v>297.9556482295697</c:v>
                </c:pt>
              </c:numCache>
            </c:numRef>
          </c:xVal>
          <c:yVal>
            <c:numRef>
              <c:f>Cond1Eesp!$F$15:$F$20</c:f>
              <c:numCache>
                <c:formatCode>0.0</c:formatCode>
                <c:ptCount val="6"/>
                <c:pt idx="0">
                  <c:v>103.66857258522117</c:v>
                </c:pt>
                <c:pt idx="1">
                  <c:v>119.6881067397174</c:v>
                </c:pt>
                <c:pt idx="2">
                  <c:v>136.02479427611956</c:v>
                </c:pt>
                <c:pt idx="3">
                  <c:v>112.74461493217633</c:v>
                </c:pt>
                <c:pt idx="4">
                  <c:v>131.34603921436519</c:v>
                </c:pt>
                <c:pt idx="5">
                  <c:v>145.55034009377502</c:v>
                </c:pt>
              </c:numCache>
            </c:numRef>
          </c:y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49-EE32-4E14-AC60-319C10BCF289}"/>
            </c:ext>
          </c:extLst>
        </c:ser>
        <c:ser>
          <c:idx val="3"/>
          <c:order val="14"/>
          <c:tx>
            <c:v>BD76</c:v>
          </c:tx>
          <c:spPr>
            <a:ln w="25400" cap="rnd">
              <a:solidFill>
                <a:schemeClr val="accent4"/>
              </a:solidFill>
              <a:prstDash val="dash"/>
              <a:round/>
            </a:ln>
            <a:effectLst/>
          </c:spPr>
          <c:marker>
            <c:symbol val="triangle"/>
            <c:size val="7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Pt>
            <c:idx val="3"/>
            <c:bubble3D val="0"/>
            <c:spPr>
              <a:ln w="25400" cap="rnd">
                <a:noFill/>
                <a:prstDash val="dash"/>
                <a:round/>
              </a:ln>
              <a:effectLst/>
            </c:spPr>
            <c:extLst xmlns:c15="http://schemas.microsoft.com/office/drawing/2012/chart">
              <c:ext xmlns:c16="http://schemas.microsoft.com/office/drawing/2014/chart" uri="{C3380CC4-5D6E-409C-BE32-E72D297353CC}">
                <c16:uniqueId val="{0000004C-EE32-4E14-AC60-319C10BCF289}"/>
              </c:ext>
            </c:extLst>
          </c:dPt>
          <c:xVal>
            <c:numRef>
              <c:f>Cond1Eesp!$F$37:$F$42</c:f>
              <c:numCache>
                <c:formatCode>0.0</c:formatCode>
                <c:ptCount val="6"/>
                <c:pt idx="0">
                  <c:v>216.66665610581114</c:v>
                </c:pt>
                <c:pt idx="1">
                  <c:v>230.29058262594444</c:v>
                </c:pt>
                <c:pt idx="2">
                  <c:v>243.34902246843163</c:v>
                </c:pt>
                <c:pt idx="3">
                  <c:v>271.27328186694922</c:v>
                </c:pt>
                <c:pt idx="4">
                  <c:v>284.89720838708251</c:v>
                </c:pt>
                <c:pt idx="5">
                  <c:v>297.9556482295697</c:v>
                </c:pt>
              </c:numCache>
            </c:numRef>
          </c:xVal>
          <c:yVal>
            <c:numRef>
              <c:f>Cond1Eesp!$F$21:$F$26</c:f>
              <c:numCache>
                <c:formatCode>0.0</c:formatCode>
                <c:ptCount val="6"/>
                <c:pt idx="0">
                  <c:v>117.98855051041708</c:v>
                </c:pt>
                <c:pt idx="1">
                  <c:v>134.06622345844968</c:v>
                </c:pt>
                <c:pt idx="2">
                  <c:v>146.12187284283434</c:v>
                </c:pt>
                <c:pt idx="3">
                  <c:v>106.89560986413855</c:v>
                </c:pt>
                <c:pt idx="4">
                  <c:v>124.35127972957652</c:v>
                </c:pt>
                <c:pt idx="5">
                  <c:v>144.40727459565636</c:v>
                </c:pt>
              </c:numCache>
            </c:numRef>
          </c:y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4D-EE32-4E14-AC60-319C10BCF2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91114128"/>
        <c:axId val="1472254703"/>
      </c:scatterChart>
      <c:valAx>
        <c:axId val="1291114128"/>
        <c:scaling>
          <c:orientation val="minMax"/>
          <c:max val="300"/>
          <c:min val="2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1800"/>
                  <a:t>Material eliminado</a:t>
                </a:r>
                <a:r>
                  <a:rPr lang="es-ES" sz="1800" baseline="0"/>
                  <a:t> (mm</a:t>
                </a:r>
                <a:r>
                  <a:rPr lang="es-ES" sz="1800" baseline="30000"/>
                  <a:t>3</a:t>
                </a:r>
                <a:r>
                  <a:rPr lang="es-ES" sz="1800" baseline="0"/>
                  <a:t>/mm)</a:t>
                </a:r>
                <a:endParaRPr lang="es-ES" sz="1800"/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472254703"/>
        <c:crosses val="autoZero"/>
        <c:crossBetween val="midCat"/>
      </c:valAx>
      <c:valAx>
        <c:axId val="1472254703"/>
        <c:scaling>
          <c:orientation val="minMax"/>
          <c:max val="340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 sz="1800"/>
                  <a:t>E</a:t>
                </a:r>
                <a:r>
                  <a:rPr lang="es-ES" sz="1800" baseline="-25000"/>
                  <a:t>c</a:t>
                </a:r>
                <a:r>
                  <a:rPr lang="es-ES" sz="1800" baseline="0"/>
                  <a:t>(J/mm</a:t>
                </a:r>
                <a:r>
                  <a:rPr lang="es-ES" sz="1800" baseline="30000"/>
                  <a:t>3</a:t>
                </a:r>
                <a:r>
                  <a:rPr lang="es-ES" sz="1800" baseline="0"/>
                  <a:t>)</a:t>
                </a:r>
                <a:endParaRPr lang="es-ES" sz="1800"/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291114128"/>
        <c:crosses val="autoZero"/>
        <c:crossBetween val="midCat"/>
      </c:valAx>
    </c:plotArea>
    <c:plotVisOnly val="1"/>
    <c:dispBlanksAs val="gap"/>
    <c:showDLblsOverMax val="0"/>
    <c:extLst/>
  </c:chart>
  <c:txPr>
    <a:bodyPr/>
    <a:lstStyle/>
    <a:p>
      <a:pPr>
        <a:defRPr/>
      </a:pPr>
      <a:endParaRPr lang="es-E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A6243969-CA18-4755-A024-9AF393C9ED71}">
  <sheetPr/>
  <sheetViews>
    <sheetView zoomScale="80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9E635018-99A1-4D28-98BD-3546BEA000B8}">
  <sheetPr/>
  <sheetViews>
    <sheetView zoomScale="80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2A7125FB-69A1-4F3A-917A-DD28369F9833}">
  <sheetPr/>
  <sheetViews>
    <sheetView zoomScale="80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F945FCCD-C93C-4179-B269-DE5905702D75}">
  <sheetPr/>
  <sheetViews>
    <sheetView zoomScale="80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F645F758-B7AE-4968-BE7F-F6371AEA01D8}">
  <sheetPr/>
  <sheetViews>
    <sheetView zoomScale="120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48700" cy="6276975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66DD9D39-88D0-D8FF-697C-17E67DAB952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48700" cy="6276975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55175E5F-83D9-E08F-6F62-D7D0D20EBBAB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48700" cy="6276975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B8B42D46-1C06-471D-34DF-D7A92C426BFC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648700" cy="6276975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F3B8A13B-1192-3CC9-01F9-FED9D38C18AE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B7A485F4-4BFA-6B18-12F3-0E1A1F02C2A1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6"/>
  <sheetViews>
    <sheetView workbookViewId="0">
      <selection activeCell="D33" sqref="D33"/>
    </sheetView>
  </sheetViews>
  <sheetFormatPr baseColWidth="10" defaultRowHeight="14.4" x14ac:dyDescent="0.3"/>
  <cols>
    <col min="1" max="1" width="20" bestFit="1" customWidth="1"/>
    <col min="2" max="2" width="22.33203125" bestFit="1" customWidth="1"/>
    <col min="3" max="3" width="14.6640625" bestFit="1" customWidth="1"/>
    <col min="4" max="4" width="16.44140625" bestFit="1" customWidth="1"/>
    <col min="5" max="5" width="14.6640625" bestFit="1" customWidth="1"/>
    <col min="6" max="6" width="14.5546875" bestFit="1" customWidth="1"/>
    <col min="7" max="7" width="20.44140625" bestFit="1" customWidth="1"/>
  </cols>
  <sheetData>
    <row r="1" spans="1:7" x14ac:dyDescent="0.3">
      <c r="A1" t="s">
        <v>0</v>
      </c>
      <c r="B1" t="s">
        <v>1</v>
      </c>
      <c r="C1" t="s">
        <v>2</v>
      </c>
      <c r="D1" t="s">
        <v>156</v>
      </c>
      <c r="E1" t="s">
        <v>3</v>
      </c>
      <c r="F1" t="s">
        <v>157</v>
      </c>
      <c r="G1" t="s">
        <v>4</v>
      </c>
    </row>
    <row r="2" spans="1:7" x14ac:dyDescent="0.3">
      <c r="A2" t="s">
        <v>5</v>
      </c>
      <c r="B2">
        <v>275</v>
      </c>
      <c r="C2">
        <v>265</v>
      </c>
      <c r="D2">
        <v>109</v>
      </c>
      <c r="E2">
        <v>243</v>
      </c>
      <c r="F2">
        <v>35</v>
      </c>
      <c r="G2">
        <v>236</v>
      </c>
    </row>
    <row r="3" spans="1:7" x14ac:dyDescent="0.3">
      <c r="A3" t="s">
        <v>6</v>
      </c>
      <c r="B3">
        <v>723</v>
      </c>
      <c r="C3">
        <v>668</v>
      </c>
      <c r="D3">
        <v>157</v>
      </c>
      <c r="E3">
        <v>585</v>
      </c>
      <c r="F3">
        <v>134</v>
      </c>
      <c r="G3">
        <v>462</v>
      </c>
    </row>
    <row r="4" spans="1:7" x14ac:dyDescent="0.3">
      <c r="A4" t="s">
        <v>7</v>
      </c>
      <c r="B4">
        <v>853</v>
      </c>
      <c r="C4">
        <v>829</v>
      </c>
      <c r="D4">
        <v>143</v>
      </c>
      <c r="E4">
        <v>690</v>
      </c>
      <c r="F4">
        <v>120</v>
      </c>
      <c r="G4">
        <v>498</v>
      </c>
    </row>
    <row r="5" spans="1:7" x14ac:dyDescent="0.3">
      <c r="A5" t="s">
        <v>8</v>
      </c>
      <c r="B5">
        <v>944</v>
      </c>
      <c r="C5">
        <v>893</v>
      </c>
      <c r="D5">
        <v>99</v>
      </c>
      <c r="E5">
        <v>767</v>
      </c>
      <c r="F5">
        <v>70</v>
      </c>
      <c r="G5">
        <v>584</v>
      </c>
    </row>
    <row r="6" spans="1:7" x14ac:dyDescent="0.3">
      <c r="A6" t="s">
        <v>9</v>
      </c>
      <c r="B6">
        <v>297</v>
      </c>
      <c r="C6">
        <v>275</v>
      </c>
      <c r="D6">
        <v>120</v>
      </c>
      <c r="E6">
        <v>264</v>
      </c>
      <c r="F6">
        <v>38</v>
      </c>
      <c r="G6">
        <v>245</v>
      </c>
    </row>
    <row r="7" spans="1:7" x14ac:dyDescent="0.3">
      <c r="A7" t="s">
        <v>10</v>
      </c>
      <c r="B7">
        <v>673</v>
      </c>
      <c r="C7">
        <v>632</v>
      </c>
      <c r="D7">
        <v>148</v>
      </c>
      <c r="E7">
        <v>530</v>
      </c>
      <c r="F7">
        <v>119</v>
      </c>
      <c r="G7">
        <v>428</v>
      </c>
    </row>
    <row r="8" spans="1:7" x14ac:dyDescent="0.3">
      <c r="A8" t="s">
        <v>11</v>
      </c>
      <c r="B8">
        <v>810</v>
      </c>
      <c r="C8">
        <v>783</v>
      </c>
      <c r="D8">
        <v>136</v>
      </c>
      <c r="E8">
        <v>640</v>
      </c>
      <c r="F8">
        <v>118</v>
      </c>
      <c r="G8">
        <v>475</v>
      </c>
    </row>
    <row r="9" spans="1:7" x14ac:dyDescent="0.3">
      <c r="A9" t="s">
        <v>12</v>
      </c>
      <c r="B9">
        <v>968</v>
      </c>
      <c r="C9">
        <v>889</v>
      </c>
      <c r="D9">
        <v>102</v>
      </c>
      <c r="E9">
        <v>758</v>
      </c>
      <c r="F9">
        <v>77</v>
      </c>
      <c r="G9">
        <v>580</v>
      </c>
    </row>
    <row r="10" spans="1:7" x14ac:dyDescent="0.3">
      <c r="A10" t="s">
        <v>13</v>
      </c>
      <c r="B10">
        <v>349</v>
      </c>
      <c r="C10">
        <v>324</v>
      </c>
      <c r="D10">
        <v>93</v>
      </c>
      <c r="E10">
        <v>183</v>
      </c>
      <c r="F10">
        <v>27</v>
      </c>
      <c r="G10">
        <v>273</v>
      </c>
    </row>
    <row r="11" spans="1:7" x14ac:dyDescent="0.3">
      <c r="A11" t="s">
        <v>14</v>
      </c>
      <c r="B11">
        <v>687</v>
      </c>
      <c r="C11">
        <v>625</v>
      </c>
      <c r="D11">
        <v>110</v>
      </c>
      <c r="E11">
        <v>494</v>
      </c>
      <c r="F11">
        <v>90</v>
      </c>
      <c r="G11">
        <v>396</v>
      </c>
    </row>
    <row r="12" spans="1:7" x14ac:dyDescent="0.3">
      <c r="A12" t="s">
        <v>15</v>
      </c>
      <c r="B12">
        <v>782</v>
      </c>
      <c r="C12">
        <v>740</v>
      </c>
      <c r="D12">
        <v>102</v>
      </c>
      <c r="E12">
        <v>584</v>
      </c>
      <c r="F12">
        <v>86</v>
      </c>
      <c r="G12">
        <v>431</v>
      </c>
    </row>
    <row r="13" spans="1:7" x14ac:dyDescent="0.3">
      <c r="A13" t="s">
        <v>16</v>
      </c>
      <c r="B13">
        <v>833</v>
      </c>
      <c r="C13">
        <v>772</v>
      </c>
      <c r="D13">
        <v>89</v>
      </c>
      <c r="E13">
        <v>670</v>
      </c>
      <c r="F13">
        <v>69</v>
      </c>
      <c r="G13">
        <v>523</v>
      </c>
    </row>
    <row r="14" spans="1:7" x14ac:dyDescent="0.3">
      <c r="A14" t="s">
        <v>17</v>
      </c>
      <c r="B14">
        <v>300</v>
      </c>
      <c r="C14">
        <v>283</v>
      </c>
      <c r="D14">
        <v>103</v>
      </c>
      <c r="E14">
        <v>289</v>
      </c>
      <c r="F14">
        <v>40</v>
      </c>
      <c r="G14">
        <v>239</v>
      </c>
    </row>
    <row r="15" spans="1:7" x14ac:dyDescent="0.3">
      <c r="A15" t="s">
        <v>18</v>
      </c>
      <c r="B15">
        <v>778</v>
      </c>
      <c r="C15">
        <v>708</v>
      </c>
      <c r="D15">
        <v>146</v>
      </c>
      <c r="E15">
        <v>591</v>
      </c>
      <c r="F15">
        <v>119</v>
      </c>
      <c r="G15">
        <v>460</v>
      </c>
    </row>
    <row r="16" spans="1:7" x14ac:dyDescent="0.3">
      <c r="A16" t="s">
        <v>19</v>
      </c>
      <c r="B16">
        <v>862</v>
      </c>
      <c r="C16">
        <v>820</v>
      </c>
      <c r="D16">
        <v>125</v>
      </c>
      <c r="E16">
        <v>667</v>
      </c>
      <c r="F16">
        <v>102</v>
      </c>
      <c r="G16">
        <v>496</v>
      </c>
    </row>
    <row r="17" spans="1:7" x14ac:dyDescent="0.3">
      <c r="A17" t="s">
        <v>20</v>
      </c>
      <c r="B17">
        <v>936</v>
      </c>
      <c r="C17">
        <v>868</v>
      </c>
      <c r="D17">
        <v>84</v>
      </c>
      <c r="E17">
        <v>747</v>
      </c>
      <c r="F17">
        <v>75</v>
      </c>
      <c r="G17">
        <v>568</v>
      </c>
    </row>
    <row r="18" spans="1:7" x14ac:dyDescent="0.3">
      <c r="A18" t="s">
        <v>21</v>
      </c>
      <c r="B18">
        <v>280</v>
      </c>
      <c r="C18">
        <v>257</v>
      </c>
      <c r="D18">
        <v>135</v>
      </c>
      <c r="E18">
        <v>256</v>
      </c>
      <c r="F18">
        <v>46</v>
      </c>
      <c r="G18">
        <v>230</v>
      </c>
    </row>
    <row r="19" spans="1:7" x14ac:dyDescent="0.3">
      <c r="A19" t="s">
        <v>22</v>
      </c>
      <c r="B19">
        <v>582</v>
      </c>
      <c r="C19">
        <v>549</v>
      </c>
      <c r="D19">
        <v>145</v>
      </c>
      <c r="E19">
        <v>485</v>
      </c>
      <c r="F19">
        <v>119</v>
      </c>
      <c r="G19">
        <v>383</v>
      </c>
    </row>
    <row r="20" spans="1:7" x14ac:dyDescent="0.3">
      <c r="A20" t="s">
        <v>23</v>
      </c>
      <c r="B20">
        <v>662</v>
      </c>
      <c r="C20">
        <v>646</v>
      </c>
      <c r="D20">
        <v>129</v>
      </c>
      <c r="E20">
        <v>554</v>
      </c>
      <c r="F20">
        <v>107</v>
      </c>
      <c r="G20">
        <v>409</v>
      </c>
    </row>
    <row r="21" spans="1:7" x14ac:dyDescent="0.3">
      <c r="A21" t="s">
        <v>24</v>
      </c>
      <c r="B21">
        <v>756</v>
      </c>
      <c r="C21">
        <v>708</v>
      </c>
      <c r="D21">
        <v>112</v>
      </c>
      <c r="E21">
        <v>626</v>
      </c>
      <c r="F21">
        <v>83</v>
      </c>
      <c r="G21">
        <v>497</v>
      </c>
    </row>
    <row r="22" spans="1:7" x14ac:dyDescent="0.3">
      <c r="A22" t="s">
        <v>25</v>
      </c>
      <c r="B22">
        <v>324</v>
      </c>
      <c r="C22">
        <v>296</v>
      </c>
      <c r="D22">
        <v>120</v>
      </c>
      <c r="E22">
        <v>271</v>
      </c>
      <c r="F22">
        <v>44</v>
      </c>
      <c r="G22">
        <v>243</v>
      </c>
    </row>
    <row r="23" spans="1:7" x14ac:dyDescent="0.3">
      <c r="A23" t="s">
        <v>26</v>
      </c>
      <c r="B23">
        <v>634</v>
      </c>
      <c r="C23">
        <v>590</v>
      </c>
      <c r="D23">
        <v>144</v>
      </c>
      <c r="E23">
        <v>496</v>
      </c>
      <c r="F23">
        <v>124</v>
      </c>
      <c r="G23">
        <v>394</v>
      </c>
    </row>
    <row r="24" spans="1:7" x14ac:dyDescent="0.3">
      <c r="A24" t="s">
        <v>27</v>
      </c>
      <c r="B24">
        <v>709</v>
      </c>
      <c r="C24">
        <v>681</v>
      </c>
      <c r="D24">
        <v>125</v>
      </c>
      <c r="E24">
        <v>568</v>
      </c>
      <c r="F24">
        <v>102</v>
      </c>
      <c r="G24">
        <v>423</v>
      </c>
    </row>
    <row r="25" spans="1:7" x14ac:dyDescent="0.3">
      <c r="A25" t="s">
        <v>28</v>
      </c>
      <c r="B25">
        <v>767</v>
      </c>
      <c r="C25">
        <v>724</v>
      </c>
      <c r="D25">
        <v>101</v>
      </c>
      <c r="E25">
        <v>638</v>
      </c>
      <c r="F25">
        <v>70</v>
      </c>
      <c r="G25">
        <v>504</v>
      </c>
    </row>
    <row r="26" spans="1:7" x14ac:dyDescent="0.3">
      <c r="A26" t="s">
        <v>29</v>
      </c>
      <c r="B26">
        <v>464</v>
      </c>
      <c r="C26">
        <v>438</v>
      </c>
      <c r="D26">
        <v>126</v>
      </c>
      <c r="E26">
        <v>271</v>
      </c>
      <c r="F26">
        <v>43</v>
      </c>
      <c r="G26">
        <v>351</v>
      </c>
    </row>
    <row r="27" spans="1:7" x14ac:dyDescent="0.3">
      <c r="A27" t="s">
        <v>30</v>
      </c>
      <c r="B27">
        <v>793</v>
      </c>
      <c r="C27">
        <v>702</v>
      </c>
      <c r="D27">
        <v>147</v>
      </c>
      <c r="E27">
        <v>556</v>
      </c>
      <c r="F27">
        <v>118</v>
      </c>
      <c r="G27">
        <v>476</v>
      </c>
    </row>
    <row r="28" spans="1:7" x14ac:dyDescent="0.3">
      <c r="A28" t="s">
        <v>31</v>
      </c>
      <c r="B28">
        <v>845</v>
      </c>
      <c r="C28">
        <v>809</v>
      </c>
      <c r="D28">
        <v>134</v>
      </c>
      <c r="E28">
        <v>656</v>
      </c>
      <c r="F28">
        <v>112</v>
      </c>
      <c r="G28">
        <v>520</v>
      </c>
    </row>
    <row r="29" spans="1:7" x14ac:dyDescent="0.3">
      <c r="A29" t="s">
        <v>32</v>
      </c>
      <c r="B29">
        <v>923</v>
      </c>
      <c r="C29">
        <v>846</v>
      </c>
      <c r="D29">
        <v>94</v>
      </c>
      <c r="E29">
        <v>727</v>
      </c>
      <c r="F29">
        <v>71</v>
      </c>
      <c r="G29">
        <v>590</v>
      </c>
    </row>
    <row r="30" spans="1:7" x14ac:dyDescent="0.3">
      <c r="A30" t="s">
        <v>33</v>
      </c>
      <c r="B30">
        <v>519</v>
      </c>
      <c r="C30">
        <v>492</v>
      </c>
      <c r="D30">
        <v>103</v>
      </c>
      <c r="E30">
        <v>232</v>
      </c>
      <c r="F30">
        <v>90</v>
      </c>
      <c r="G30">
        <v>360</v>
      </c>
    </row>
    <row r="31" spans="1:7" x14ac:dyDescent="0.3">
      <c r="A31" t="s">
        <v>34</v>
      </c>
      <c r="B31">
        <v>759</v>
      </c>
      <c r="C31">
        <v>712</v>
      </c>
      <c r="D31">
        <v>148</v>
      </c>
      <c r="E31">
        <v>544</v>
      </c>
      <c r="F31">
        <v>130</v>
      </c>
      <c r="G31">
        <v>465</v>
      </c>
    </row>
    <row r="32" spans="1:7" x14ac:dyDescent="0.3">
      <c r="A32" t="s">
        <v>35</v>
      </c>
      <c r="B32">
        <v>851</v>
      </c>
      <c r="C32">
        <v>822</v>
      </c>
      <c r="D32">
        <v>141</v>
      </c>
      <c r="E32">
        <v>649</v>
      </c>
      <c r="F32">
        <v>123</v>
      </c>
      <c r="G32">
        <v>503</v>
      </c>
    </row>
    <row r="33" spans="1:7" x14ac:dyDescent="0.3">
      <c r="A33" t="s">
        <v>36</v>
      </c>
      <c r="B33">
        <v>935</v>
      </c>
      <c r="C33">
        <v>860</v>
      </c>
      <c r="D33">
        <v>99</v>
      </c>
      <c r="E33">
        <v>722</v>
      </c>
      <c r="F33">
        <v>79</v>
      </c>
      <c r="G33">
        <v>571</v>
      </c>
    </row>
    <row r="34" spans="1:7" x14ac:dyDescent="0.3">
      <c r="A34" t="s">
        <v>37</v>
      </c>
      <c r="B34">
        <v>373</v>
      </c>
      <c r="C34">
        <v>376</v>
      </c>
      <c r="D34">
        <v>96</v>
      </c>
      <c r="E34">
        <v>235</v>
      </c>
      <c r="F34">
        <v>79</v>
      </c>
      <c r="G34">
        <v>296</v>
      </c>
    </row>
    <row r="35" spans="1:7" x14ac:dyDescent="0.3">
      <c r="A35" t="s">
        <v>38</v>
      </c>
      <c r="B35">
        <v>632</v>
      </c>
      <c r="C35">
        <v>608</v>
      </c>
      <c r="D35">
        <v>137</v>
      </c>
      <c r="E35">
        <v>492</v>
      </c>
      <c r="F35">
        <v>137</v>
      </c>
      <c r="G35">
        <v>403</v>
      </c>
    </row>
    <row r="36" spans="1:7" x14ac:dyDescent="0.3">
      <c r="A36" t="s">
        <v>39</v>
      </c>
      <c r="B36">
        <v>705</v>
      </c>
      <c r="C36">
        <v>692</v>
      </c>
      <c r="D36">
        <v>133</v>
      </c>
      <c r="E36">
        <v>574</v>
      </c>
      <c r="F36">
        <v>126</v>
      </c>
      <c r="G36">
        <v>428</v>
      </c>
    </row>
    <row r="37" spans="1:7" x14ac:dyDescent="0.3">
      <c r="A37" t="s">
        <v>40</v>
      </c>
      <c r="B37">
        <v>763</v>
      </c>
      <c r="C37">
        <v>726</v>
      </c>
      <c r="D37">
        <v>96</v>
      </c>
      <c r="E37">
        <v>635</v>
      </c>
      <c r="F37">
        <v>75</v>
      </c>
      <c r="G37">
        <v>495</v>
      </c>
    </row>
    <row r="38" spans="1:7" x14ac:dyDescent="0.3">
      <c r="A38" t="s">
        <v>41</v>
      </c>
      <c r="B38">
        <v>437</v>
      </c>
      <c r="C38">
        <v>427</v>
      </c>
      <c r="D38">
        <v>101</v>
      </c>
      <c r="E38">
        <v>237</v>
      </c>
      <c r="F38">
        <v>93</v>
      </c>
      <c r="G38">
        <v>326</v>
      </c>
    </row>
    <row r="39" spans="1:7" x14ac:dyDescent="0.3">
      <c r="A39" t="s">
        <v>42</v>
      </c>
      <c r="B39">
        <v>678</v>
      </c>
      <c r="C39">
        <v>650</v>
      </c>
      <c r="D39">
        <v>150</v>
      </c>
      <c r="E39">
        <v>515</v>
      </c>
      <c r="F39">
        <v>133</v>
      </c>
      <c r="G39">
        <v>428</v>
      </c>
    </row>
    <row r="40" spans="1:7" x14ac:dyDescent="0.3">
      <c r="A40" t="s">
        <v>43</v>
      </c>
      <c r="B40">
        <v>751</v>
      </c>
      <c r="C40">
        <v>741</v>
      </c>
      <c r="D40">
        <v>143</v>
      </c>
      <c r="E40">
        <v>609</v>
      </c>
      <c r="F40">
        <v>124</v>
      </c>
      <c r="G40">
        <v>74</v>
      </c>
    </row>
    <row r="41" spans="1:7" x14ac:dyDescent="0.3">
      <c r="A41" t="s">
        <v>44</v>
      </c>
      <c r="B41">
        <v>751</v>
      </c>
      <c r="C41">
        <v>741</v>
      </c>
      <c r="D41">
        <v>143</v>
      </c>
      <c r="E41">
        <v>609</v>
      </c>
      <c r="F41">
        <v>124</v>
      </c>
      <c r="G41">
        <v>74</v>
      </c>
    </row>
    <row r="42" spans="1:7" x14ac:dyDescent="0.3">
      <c r="A42" t="s">
        <v>45</v>
      </c>
      <c r="B42">
        <v>785</v>
      </c>
      <c r="C42">
        <v>716</v>
      </c>
      <c r="D42">
        <v>100</v>
      </c>
      <c r="E42">
        <v>623</v>
      </c>
      <c r="F42">
        <v>75</v>
      </c>
      <c r="G42">
        <v>511</v>
      </c>
    </row>
    <row r="43" spans="1:7" x14ac:dyDescent="0.3">
      <c r="A43" t="s">
        <v>46</v>
      </c>
      <c r="B43">
        <v>190</v>
      </c>
      <c r="C43">
        <v>192</v>
      </c>
      <c r="D43">
        <v>58</v>
      </c>
      <c r="E43">
        <v>117</v>
      </c>
      <c r="F43">
        <v>29</v>
      </c>
      <c r="G43">
        <v>136</v>
      </c>
    </row>
    <row r="44" spans="1:7" x14ac:dyDescent="0.3">
      <c r="A44" t="s">
        <v>47</v>
      </c>
      <c r="B44">
        <v>332</v>
      </c>
      <c r="C44">
        <v>312</v>
      </c>
      <c r="D44">
        <v>34</v>
      </c>
      <c r="E44">
        <v>252</v>
      </c>
      <c r="F44">
        <v>59</v>
      </c>
      <c r="G44">
        <v>215</v>
      </c>
    </row>
    <row r="45" spans="1:7" x14ac:dyDescent="0.3">
      <c r="A45" t="s">
        <v>48</v>
      </c>
      <c r="B45">
        <v>371</v>
      </c>
      <c r="C45">
        <v>355</v>
      </c>
      <c r="D45">
        <v>52</v>
      </c>
      <c r="E45">
        <v>298</v>
      </c>
      <c r="F45">
        <v>44</v>
      </c>
      <c r="G45">
        <v>237</v>
      </c>
    </row>
    <row r="46" spans="1:7" x14ac:dyDescent="0.3">
      <c r="A46" t="s">
        <v>49</v>
      </c>
      <c r="B46">
        <v>424</v>
      </c>
      <c r="C46">
        <v>394</v>
      </c>
      <c r="D46">
        <v>48</v>
      </c>
      <c r="E46">
        <v>343</v>
      </c>
      <c r="F46">
        <v>44</v>
      </c>
      <c r="G46">
        <v>284</v>
      </c>
    </row>
    <row r="47" spans="1:7" x14ac:dyDescent="0.3">
      <c r="A47" t="s">
        <v>50</v>
      </c>
      <c r="B47">
        <v>197</v>
      </c>
      <c r="C47">
        <v>193</v>
      </c>
      <c r="D47">
        <v>23</v>
      </c>
      <c r="E47">
        <v>71</v>
      </c>
      <c r="F47">
        <v>15</v>
      </c>
      <c r="G47">
        <v>153</v>
      </c>
    </row>
    <row r="48" spans="1:7" x14ac:dyDescent="0.3">
      <c r="A48" t="s">
        <v>51</v>
      </c>
      <c r="B48">
        <v>365</v>
      </c>
      <c r="C48">
        <v>338</v>
      </c>
      <c r="D48">
        <v>66</v>
      </c>
      <c r="E48">
        <v>257</v>
      </c>
      <c r="F48">
        <v>58</v>
      </c>
      <c r="G48">
        <v>236</v>
      </c>
    </row>
    <row r="49" spans="1:7" x14ac:dyDescent="0.3">
      <c r="A49" t="s">
        <v>52</v>
      </c>
      <c r="B49">
        <v>397</v>
      </c>
      <c r="C49">
        <v>372</v>
      </c>
      <c r="D49">
        <v>55</v>
      </c>
      <c r="E49">
        <v>299</v>
      </c>
      <c r="F49">
        <v>51</v>
      </c>
      <c r="G49">
        <v>248</v>
      </c>
    </row>
    <row r="50" spans="1:7" x14ac:dyDescent="0.3">
      <c r="A50" t="s">
        <v>53</v>
      </c>
      <c r="B50">
        <v>429</v>
      </c>
      <c r="C50">
        <v>397</v>
      </c>
      <c r="D50">
        <v>49</v>
      </c>
      <c r="E50">
        <v>335</v>
      </c>
      <c r="F50">
        <v>40</v>
      </c>
      <c r="G50">
        <v>275</v>
      </c>
    </row>
    <row r="51" spans="1:7" x14ac:dyDescent="0.3">
      <c r="A51" t="s">
        <v>54</v>
      </c>
      <c r="B51">
        <v>255</v>
      </c>
      <c r="C51">
        <v>217</v>
      </c>
      <c r="D51">
        <v>48</v>
      </c>
      <c r="E51">
        <v>131</v>
      </c>
      <c r="F51">
        <v>38</v>
      </c>
      <c r="G51">
        <v>171</v>
      </c>
    </row>
    <row r="52" spans="1:7" x14ac:dyDescent="0.3">
      <c r="A52" t="s">
        <v>55</v>
      </c>
      <c r="B52">
        <v>331</v>
      </c>
      <c r="C52">
        <v>296</v>
      </c>
      <c r="D52">
        <v>36</v>
      </c>
      <c r="E52">
        <v>213</v>
      </c>
      <c r="F52">
        <v>33</v>
      </c>
      <c r="G52">
        <v>155</v>
      </c>
    </row>
    <row r="53" spans="1:7" x14ac:dyDescent="0.3">
      <c r="A53" t="s">
        <v>56</v>
      </c>
      <c r="B53">
        <v>412</v>
      </c>
      <c r="C53">
        <v>348</v>
      </c>
      <c r="D53">
        <v>61</v>
      </c>
      <c r="E53">
        <v>305</v>
      </c>
      <c r="F53">
        <v>50</v>
      </c>
      <c r="G53">
        <v>235</v>
      </c>
    </row>
    <row r="54" spans="1:7" x14ac:dyDescent="0.3">
      <c r="A54" t="s">
        <v>57</v>
      </c>
      <c r="B54">
        <v>450</v>
      </c>
      <c r="C54">
        <v>397</v>
      </c>
      <c r="D54">
        <v>46</v>
      </c>
      <c r="E54">
        <v>357</v>
      </c>
      <c r="F54">
        <v>41</v>
      </c>
      <c r="G54">
        <v>283</v>
      </c>
    </row>
    <row r="55" spans="1:7" x14ac:dyDescent="0.3">
      <c r="A55" t="s">
        <v>58</v>
      </c>
      <c r="B55">
        <v>272</v>
      </c>
      <c r="C55">
        <v>242</v>
      </c>
      <c r="D55">
        <v>64</v>
      </c>
      <c r="E55">
        <v>153</v>
      </c>
      <c r="F55">
        <v>55</v>
      </c>
      <c r="G55">
        <v>166</v>
      </c>
    </row>
    <row r="56" spans="1:7" x14ac:dyDescent="0.3">
      <c r="A56" t="s">
        <v>59</v>
      </c>
      <c r="B56">
        <v>390</v>
      </c>
      <c r="C56">
        <v>357</v>
      </c>
      <c r="D56">
        <v>84</v>
      </c>
      <c r="E56">
        <v>291</v>
      </c>
      <c r="F56">
        <v>72</v>
      </c>
      <c r="G56">
        <v>264</v>
      </c>
    </row>
    <row r="57" spans="1:7" x14ac:dyDescent="0.3">
      <c r="A57" t="s">
        <v>60</v>
      </c>
      <c r="B57">
        <v>442</v>
      </c>
      <c r="C57">
        <v>419</v>
      </c>
      <c r="D57">
        <v>75</v>
      </c>
      <c r="E57">
        <v>344</v>
      </c>
      <c r="F57">
        <v>65</v>
      </c>
      <c r="G57">
        <v>273</v>
      </c>
    </row>
    <row r="58" spans="1:7" x14ac:dyDescent="0.3">
      <c r="A58" t="s">
        <v>61</v>
      </c>
      <c r="B58">
        <v>471</v>
      </c>
      <c r="C58">
        <v>436</v>
      </c>
      <c r="D58">
        <v>49</v>
      </c>
      <c r="E58">
        <v>378</v>
      </c>
      <c r="F58">
        <v>44</v>
      </c>
      <c r="G58">
        <v>298</v>
      </c>
    </row>
    <row r="59" spans="1:7" x14ac:dyDescent="0.3">
      <c r="A59" t="s">
        <v>62</v>
      </c>
      <c r="B59">
        <v>278</v>
      </c>
      <c r="C59">
        <v>259</v>
      </c>
      <c r="D59">
        <v>35</v>
      </c>
      <c r="E59">
        <v>110</v>
      </c>
      <c r="F59">
        <v>37</v>
      </c>
      <c r="G59">
        <v>171</v>
      </c>
    </row>
    <row r="60" spans="1:7" x14ac:dyDescent="0.3">
      <c r="A60" t="s">
        <v>63</v>
      </c>
      <c r="B60">
        <v>320</v>
      </c>
      <c r="C60">
        <v>303</v>
      </c>
      <c r="D60">
        <v>58</v>
      </c>
      <c r="E60">
        <v>227</v>
      </c>
      <c r="F60">
        <v>56</v>
      </c>
      <c r="G60">
        <v>213</v>
      </c>
    </row>
    <row r="61" spans="1:7" x14ac:dyDescent="0.3">
      <c r="A61" t="s">
        <v>64</v>
      </c>
      <c r="B61">
        <v>333</v>
      </c>
      <c r="C61">
        <v>334</v>
      </c>
      <c r="D61">
        <v>45</v>
      </c>
      <c r="E61">
        <v>257</v>
      </c>
      <c r="F61">
        <v>32</v>
      </c>
      <c r="G61">
        <v>199</v>
      </c>
    </row>
    <row r="62" spans="1:7" x14ac:dyDescent="0.3">
      <c r="A62" t="s">
        <v>65</v>
      </c>
      <c r="B62">
        <v>401</v>
      </c>
      <c r="C62">
        <v>371</v>
      </c>
      <c r="D62">
        <v>31</v>
      </c>
      <c r="E62">
        <v>320</v>
      </c>
      <c r="F62">
        <v>29</v>
      </c>
      <c r="G62">
        <v>286</v>
      </c>
    </row>
    <row r="63" spans="1:7" x14ac:dyDescent="0.3">
      <c r="A63" t="s">
        <v>66</v>
      </c>
      <c r="B63">
        <v>371</v>
      </c>
      <c r="C63">
        <v>329</v>
      </c>
      <c r="D63">
        <v>42</v>
      </c>
      <c r="E63">
        <v>97</v>
      </c>
      <c r="F63">
        <v>47</v>
      </c>
      <c r="G63">
        <v>230</v>
      </c>
    </row>
    <row r="64" spans="1:7" x14ac:dyDescent="0.3">
      <c r="A64" t="s">
        <v>67</v>
      </c>
      <c r="B64">
        <v>394</v>
      </c>
      <c r="C64">
        <v>372</v>
      </c>
      <c r="D64">
        <v>61</v>
      </c>
      <c r="E64">
        <v>272</v>
      </c>
      <c r="F64">
        <v>70</v>
      </c>
      <c r="G64">
        <v>265</v>
      </c>
    </row>
    <row r="65" spans="1:7" x14ac:dyDescent="0.3">
      <c r="A65" t="s">
        <v>68</v>
      </c>
      <c r="B65">
        <v>429</v>
      </c>
      <c r="C65">
        <v>394</v>
      </c>
      <c r="D65">
        <v>57</v>
      </c>
      <c r="E65">
        <v>329</v>
      </c>
      <c r="F65">
        <v>48</v>
      </c>
      <c r="G65">
        <v>279</v>
      </c>
    </row>
    <row r="66" spans="1:7" x14ac:dyDescent="0.3">
      <c r="A66" t="s">
        <v>69</v>
      </c>
      <c r="B66">
        <v>461</v>
      </c>
      <c r="C66">
        <v>414</v>
      </c>
      <c r="D66">
        <v>36</v>
      </c>
      <c r="E66">
        <v>360</v>
      </c>
      <c r="F66">
        <v>32</v>
      </c>
      <c r="G66">
        <v>298</v>
      </c>
    </row>
    <row r="67" spans="1:7" x14ac:dyDescent="0.3">
      <c r="A67" t="s">
        <v>70</v>
      </c>
      <c r="B67">
        <v>266</v>
      </c>
      <c r="C67">
        <v>257</v>
      </c>
      <c r="D67">
        <v>57</v>
      </c>
      <c r="E67">
        <v>132</v>
      </c>
      <c r="F67">
        <v>51</v>
      </c>
      <c r="G67">
        <v>182</v>
      </c>
    </row>
    <row r="68" spans="1:7" x14ac:dyDescent="0.3">
      <c r="A68" t="s">
        <v>71</v>
      </c>
      <c r="B68">
        <v>366</v>
      </c>
      <c r="C68">
        <v>352</v>
      </c>
      <c r="D68">
        <v>88</v>
      </c>
      <c r="E68">
        <v>269</v>
      </c>
      <c r="F68">
        <v>86</v>
      </c>
      <c r="G68">
        <v>213</v>
      </c>
    </row>
    <row r="69" spans="1:7" x14ac:dyDescent="0.3">
      <c r="A69" t="s">
        <v>72</v>
      </c>
      <c r="B69">
        <v>420</v>
      </c>
      <c r="C69">
        <v>405</v>
      </c>
      <c r="D69">
        <v>66</v>
      </c>
      <c r="E69">
        <v>313</v>
      </c>
      <c r="F69">
        <v>69</v>
      </c>
      <c r="G69">
        <v>219</v>
      </c>
    </row>
    <row r="70" spans="1:7" x14ac:dyDescent="0.3">
      <c r="A70" t="s">
        <v>73</v>
      </c>
      <c r="B70">
        <v>444</v>
      </c>
      <c r="C70">
        <v>401</v>
      </c>
      <c r="D70">
        <v>62</v>
      </c>
      <c r="E70">
        <v>349</v>
      </c>
      <c r="F70">
        <v>54</v>
      </c>
      <c r="G70">
        <v>252</v>
      </c>
    </row>
    <row r="71" spans="1:7" x14ac:dyDescent="0.3">
      <c r="A71" t="s">
        <v>74</v>
      </c>
      <c r="B71">
        <v>249</v>
      </c>
      <c r="C71">
        <v>252</v>
      </c>
      <c r="D71">
        <v>81</v>
      </c>
      <c r="E71">
        <v>171</v>
      </c>
      <c r="F71">
        <v>71</v>
      </c>
      <c r="G71">
        <v>179</v>
      </c>
    </row>
    <row r="72" spans="1:7" x14ac:dyDescent="0.3">
      <c r="A72" t="s">
        <v>75</v>
      </c>
      <c r="B72">
        <v>371</v>
      </c>
      <c r="C72">
        <v>350</v>
      </c>
      <c r="D72">
        <v>95</v>
      </c>
      <c r="E72">
        <v>263</v>
      </c>
      <c r="F72">
        <v>95</v>
      </c>
      <c r="G72">
        <v>212</v>
      </c>
    </row>
    <row r="73" spans="1:7" x14ac:dyDescent="0.3">
      <c r="A73" t="s">
        <v>76</v>
      </c>
      <c r="B73">
        <v>408</v>
      </c>
      <c r="C73">
        <v>389</v>
      </c>
      <c r="D73">
        <v>84</v>
      </c>
      <c r="E73">
        <v>317</v>
      </c>
      <c r="F73">
        <v>73</v>
      </c>
      <c r="G73">
        <v>228</v>
      </c>
    </row>
    <row r="74" spans="1:7" x14ac:dyDescent="0.3">
      <c r="A74" t="s">
        <v>77</v>
      </c>
      <c r="B74">
        <v>440</v>
      </c>
      <c r="C74">
        <v>398</v>
      </c>
      <c r="D74">
        <v>63</v>
      </c>
      <c r="E74">
        <v>354</v>
      </c>
      <c r="F74">
        <v>52</v>
      </c>
      <c r="G74">
        <v>253</v>
      </c>
    </row>
    <row r="75" spans="1:7" x14ac:dyDescent="0.3">
      <c r="A75" t="s">
        <v>78</v>
      </c>
      <c r="B75">
        <v>325</v>
      </c>
      <c r="C75">
        <v>336</v>
      </c>
      <c r="D75">
        <v>60</v>
      </c>
      <c r="E75">
        <v>190</v>
      </c>
      <c r="F75">
        <v>55</v>
      </c>
      <c r="G75">
        <v>240</v>
      </c>
    </row>
    <row r="76" spans="1:7" x14ac:dyDescent="0.3">
      <c r="A76" t="s">
        <v>79</v>
      </c>
      <c r="B76">
        <v>661</v>
      </c>
      <c r="C76">
        <v>637</v>
      </c>
      <c r="D76">
        <v>123</v>
      </c>
      <c r="E76">
        <v>514</v>
      </c>
      <c r="F76">
        <v>111</v>
      </c>
      <c r="G76">
        <v>406</v>
      </c>
    </row>
    <row r="77" spans="1:7" x14ac:dyDescent="0.3">
      <c r="A77" t="s">
        <v>80</v>
      </c>
      <c r="B77">
        <v>780</v>
      </c>
      <c r="C77">
        <v>763</v>
      </c>
      <c r="D77">
        <v>116</v>
      </c>
      <c r="E77">
        <v>616</v>
      </c>
      <c r="F77">
        <v>100</v>
      </c>
      <c r="G77">
        <v>450</v>
      </c>
    </row>
    <row r="78" spans="1:7" x14ac:dyDescent="0.3">
      <c r="A78" t="s">
        <v>81</v>
      </c>
      <c r="B78">
        <v>888</v>
      </c>
      <c r="C78">
        <v>848</v>
      </c>
      <c r="D78">
        <v>88</v>
      </c>
      <c r="E78">
        <v>714</v>
      </c>
      <c r="F78">
        <v>66</v>
      </c>
      <c r="G78">
        <v>532</v>
      </c>
    </row>
    <row r="79" spans="1:7" x14ac:dyDescent="0.3">
      <c r="A79" t="s">
        <v>82</v>
      </c>
      <c r="B79">
        <v>440</v>
      </c>
      <c r="C79">
        <v>422</v>
      </c>
      <c r="D79">
        <v>78</v>
      </c>
      <c r="E79">
        <v>165</v>
      </c>
      <c r="F79">
        <v>70</v>
      </c>
      <c r="G79">
        <v>315</v>
      </c>
    </row>
    <row r="80" spans="1:7" x14ac:dyDescent="0.3">
      <c r="A80" t="s">
        <v>83</v>
      </c>
      <c r="B80">
        <v>766</v>
      </c>
      <c r="C80">
        <v>735</v>
      </c>
      <c r="D80">
        <v>138</v>
      </c>
      <c r="E80">
        <v>559</v>
      </c>
      <c r="F80">
        <v>130</v>
      </c>
      <c r="G80">
        <v>463</v>
      </c>
    </row>
    <row r="81" spans="1:7" x14ac:dyDescent="0.3">
      <c r="A81" t="s">
        <v>84</v>
      </c>
      <c r="B81">
        <v>906</v>
      </c>
      <c r="C81">
        <v>865</v>
      </c>
      <c r="D81">
        <v>140</v>
      </c>
      <c r="E81">
        <v>676</v>
      </c>
      <c r="F81">
        <v>124</v>
      </c>
      <c r="G81">
        <v>499</v>
      </c>
    </row>
    <row r="82" spans="1:7" x14ac:dyDescent="0.3">
      <c r="A82" t="s">
        <v>85</v>
      </c>
      <c r="B82">
        <v>1012</v>
      </c>
      <c r="C82">
        <v>948</v>
      </c>
      <c r="D82">
        <v>102</v>
      </c>
      <c r="E82">
        <v>764</v>
      </c>
      <c r="F82">
        <v>82</v>
      </c>
      <c r="G82">
        <v>593</v>
      </c>
    </row>
    <row r="83" spans="1:7" x14ac:dyDescent="0.3">
      <c r="A83" t="s">
        <v>86</v>
      </c>
      <c r="B83">
        <v>357</v>
      </c>
      <c r="C83">
        <v>362</v>
      </c>
      <c r="D83">
        <v>62</v>
      </c>
      <c r="E83">
        <v>120</v>
      </c>
      <c r="F83">
        <v>58</v>
      </c>
      <c r="G83">
        <v>261</v>
      </c>
    </row>
    <row r="84" spans="1:7" x14ac:dyDescent="0.3">
      <c r="A84" t="s">
        <v>87</v>
      </c>
      <c r="B84">
        <v>616</v>
      </c>
      <c r="C84">
        <v>595</v>
      </c>
      <c r="D84">
        <v>122</v>
      </c>
      <c r="E84">
        <v>466</v>
      </c>
      <c r="F84">
        <v>119</v>
      </c>
      <c r="G84">
        <v>401</v>
      </c>
    </row>
    <row r="85" spans="1:7" x14ac:dyDescent="0.3">
      <c r="A85" t="s">
        <v>88</v>
      </c>
      <c r="B85">
        <v>713</v>
      </c>
      <c r="C85">
        <v>683</v>
      </c>
      <c r="D85">
        <v>110</v>
      </c>
      <c r="E85">
        <v>555</v>
      </c>
      <c r="F85">
        <v>95</v>
      </c>
      <c r="G85">
        <v>429</v>
      </c>
    </row>
    <row r="86" spans="1:7" x14ac:dyDescent="0.3">
      <c r="A86" t="s">
        <v>89</v>
      </c>
      <c r="B86">
        <v>798</v>
      </c>
      <c r="C86">
        <v>736</v>
      </c>
      <c r="D86">
        <v>83</v>
      </c>
      <c r="E86">
        <v>632</v>
      </c>
      <c r="F86">
        <v>68</v>
      </c>
      <c r="G86">
        <v>510</v>
      </c>
    </row>
    <row r="87" spans="1:7" x14ac:dyDescent="0.3">
      <c r="A87" t="s">
        <v>90</v>
      </c>
      <c r="B87">
        <v>415</v>
      </c>
      <c r="C87">
        <v>429</v>
      </c>
      <c r="D87">
        <v>65</v>
      </c>
      <c r="E87">
        <v>143</v>
      </c>
      <c r="F87">
        <v>74</v>
      </c>
      <c r="G87">
        <v>297</v>
      </c>
    </row>
    <row r="88" spans="1:7" x14ac:dyDescent="0.3">
      <c r="A88" t="s">
        <v>91</v>
      </c>
      <c r="B88">
        <v>675</v>
      </c>
      <c r="C88">
        <v>643</v>
      </c>
      <c r="D88">
        <v>120</v>
      </c>
      <c r="E88">
        <v>487</v>
      </c>
      <c r="F88">
        <v>116</v>
      </c>
      <c r="G88">
        <v>414</v>
      </c>
    </row>
    <row r="89" spans="1:7" x14ac:dyDescent="0.3">
      <c r="A89" t="s">
        <v>92</v>
      </c>
      <c r="B89">
        <v>773</v>
      </c>
      <c r="C89">
        <v>731</v>
      </c>
      <c r="D89">
        <v>115</v>
      </c>
      <c r="E89">
        <v>584</v>
      </c>
      <c r="F89">
        <v>101</v>
      </c>
      <c r="G89">
        <v>445</v>
      </c>
    </row>
    <row r="90" spans="1:7" x14ac:dyDescent="0.3">
      <c r="A90" t="s">
        <v>93</v>
      </c>
      <c r="B90">
        <v>849</v>
      </c>
      <c r="C90">
        <v>778</v>
      </c>
      <c r="D90">
        <v>96</v>
      </c>
      <c r="E90">
        <v>658</v>
      </c>
      <c r="F90">
        <v>79</v>
      </c>
      <c r="G90">
        <v>523</v>
      </c>
    </row>
    <row r="91" spans="1:7" x14ac:dyDescent="0.3">
      <c r="A91" t="s">
        <v>94</v>
      </c>
      <c r="B91">
        <v>221</v>
      </c>
      <c r="C91">
        <v>210</v>
      </c>
      <c r="D91">
        <v>48</v>
      </c>
      <c r="E91">
        <v>120</v>
      </c>
      <c r="F91">
        <v>45</v>
      </c>
      <c r="G91">
        <v>157</v>
      </c>
    </row>
    <row r="92" spans="1:7" x14ac:dyDescent="0.3">
      <c r="A92" t="s">
        <v>95</v>
      </c>
      <c r="B92">
        <v>309</v>
      </c>
      <c r="C92">
        <v>291</v>
      </c>
      <c r="D92">
        <v>71</v>
      </c>
      <c r="E92">
        <v>236</v>
      </c>
      <c r="F92">
        <v>64</v>
      </c>
      <c r="G92">
        <v>219</v>
      </c>
    </row>
    <row r="93" spans="1:7" x14ac:dyDescent="0.3">
      <c r="A93" t="s">
        <v>96</v>
      </c>
      <c r="B93">
        <v>363</v>
      </c>
      <c r="C93">
        <v>339</v>
      </c>
      <c r="D93">
        <v>68</v>
      </c>
      <c r="E93">
        <v>281</v>
      </c>
      <c r="F93">
        <v>59</v>
      </c>
      <c r="G93">
        <v>227</v>
      </c>
    </row>
    <row r="94" spans="1:7" x14ac:dyDescent="0.3">
      <c r="A94" t="s">
        <v>97</v>
      </c>
      <c r="B94">
        <v>392</v>
      </c>
      <c r="C94">
        <v>358</v>
      </c>
      <c r="D94">
        <v>42</v>
      </c>
      <c r="E94">
        <v>311</v>
      </c>
      <c r="F94">
        <v>34</v>
      </c>
      <c r="G94">
        <v>245</v>
      </c>
    </row>
    <row r="95" spans="1:7" x14ac:dyDescent="0.3">
      <c r="A95" t="s">
        <v>98</v>
      </c>
      <c r="B95">
        <v>256</v>
      </c>
      <c r="C95">
        <v>247</v>
      </c>
      <c r="D95">
        <v>77</v>
      </c>
      <c r="E95">
        <v>170</v>
      </c>
      <c r="F95">
        <v>60</v>
      </c>
      <c r="G95">
        <v>201</v>
      </c>
    </row>
    <row r="96" spans="1:7" x14ac:dyDescent="0.3">
      <c r="A96" t="s">
        <v>99</v>
      </c>
      <c r="B96">
        <v>340</v>
      </c>
      <c r="C96">
        <v>319</v>
      </c>
      <c r="D96">
        <v>82</v>
      </c>
      <c r="E96">
        <v>261</v>
      </c>
      <c r="F96">
        <v>71</v>
      </c>
      <c r="G96">
        <v>243</v>
      </c>
    </row>
    <row r="97" spans="1:7" x14ac:dyDescent="0.3">
      <c r="A97" t="s">
        <v>100</v>
      </c>
      <c r="B97">
        <v>384</v>
      </c>
      <c r="C97">
        <v>361</v>
      </c>
      <c r="D97">
        <v>68</v>
      </c>
      <c r="E97">
        <v>298</v>
      </c>
      <c r="F97">
        <v>55</v>
      </c>
      <c r="G97">
        <v>232</v>
      </c>
    </row>
    <row r="98" spans="1:7" x14ac:dyDescent="0.3">
      <c r="A98" t="s">
        <v>101</v>
      </c>
      <c r="B98">
        <v>419</v>
      </c>
      <c r="C98">
        <v>392</v>
      </c>
      <c r="D98">
        <v>46</v>
      </c>
      <c r="E98">
        <v>326</v>
      </c>
      <c r="F98">
        <v>37</v>
      </c>
      <c r="G98">
        <v>260</v>
      </c>
    </row>
    <row r="99" spans="1:7" x14ac:dyDescent="0.3">
      <c r="A99" t="s">
        <v>102</v>
      </c>
      <c r="B99">
        <v>356</v>
      </c>
      <c r="C99">
        <v>346</v>
      </c>
      <c r="D99">
        <v>86</v>
      </c>
      <c r="E99">
        <v>183</v>
      </c>
      <c r="F99">
        <v>83</v>
      </c>
      <c r="G99">
        <v>243</v>
      </c>
    </row>
    <row r="100" spans="1:7" x14ac:dyDescent="0.3">
      <c r="A100" t="s">
        <v>103</v>
      </c>
      <c r="B100">
        <v>436</v>
      </c>
      <c r="C100">
        <v>426</v>
      </c>
      <c r="D100">
        <v>104</v>
      </c>
      <c r="E100">
        <v>320</v>
      </c>
      <c r="F100">
        <v>92</v>
      </c>
      <c r="G100">
        <v>282</v>
      </c>
    </row>
    <row r="101" spans="1:7" x14ac:dyDescent="0.3">
      <c r="A101" t="s">
        <v>104</v>
      </c>
      <c r="B101">
        <v>488</v>
      </c>
      <c r="C101">
        <v>466</v>
      </c>
      <c r="D101">
        <v>81</v>
      </c>
      <c r="E101">
        <v>368</v>
      </c>
      <c r="F101">
        <v>66</v>
      </c>
      <c r="G101">
        <v>287</v>
      </c>
    </row>
    <row r="102" spans="1:7" x14ac:dyDescent="0.3">
      <c r="A102" t="s">
        <v>105</v>
      </c>
      <c r="B102">
        <v>532</v>
      </c>
      <c r="C102">
        <v>499</v>
      </c>
      <c r="D102">
        <v>71</v>
      </c>
      <c r="E102">
        <v>436</v>
      </c>
      <c r="F102">
        <v>58</v>
      </c>
      <c r="G102">
        <v>350</v>
      </c>
    </row>
    <row r="103" spans="1:7" x14ac:dyDescent="0.3">
      <c r="A103" t="s">
        <v>106</v>
      </c>
      <c r="B103">
        <v>405</v>
      </c>
      <c r="C103">
        <v>384</v>
      </c>
      <c r="D103">
        <v>85</v>
      </c>
      <c r="E103">
        <v>184</v>
      </c>
      <c r="F103">
        <v>81</v>
      </c>
      <c r="G103">
        <v>243</v>
      </c>
    </row>
    <row r="104" spans="1:7" x14ac:dyDescent="0.3">
      <c r="A104" t="s">
        <v>107</v>
      </c>
      <c r="B104">
        <v>475</v>
      </c>
      <c r="C104">
        <v>464</v>
      </c>
      <c r="D104">
        <v>102</v>
      </c>
      <c r="E104">
        <v>336</v>
      </c>
      <c r="F104">
        <v>90</v>
      </c>
      <c r="G104">
        <v>302</v>
      </c>
    </row>
    <row r="105" spans="1:7" x14ac:dyDescent="0.3">
      <c r="A105" t="s">
        <v>108</v>
      </c>
      <c r="B105">
        <v>534</v>
      </c>
      <c r="C105">
        <v>516</v>
      </c>
      <c r="D105">
        <v>99</v>
      </c>
      <c r="E105">
        <v>410</v>
      </c>
      <c r="F105">
        <v>88</v>
      </c>
      <c r="G105">
        <v>325</v>
      </c>
    </row>
    <row r="106" spans="1:7" x14ac:dyDescent="0.3">
      <c r="A106" t="s">
        <v>109</v>
      </c>
      <c r="B106">
        <v>568</v>
      </c>
      <c r="C106">
        <v>533</v>
      </c>
      <c r="D106">
        <v>68</v>
      </c>
      <c r="E106">
        <v>452</v>
      </c>
      <c r="F106">
        <v>51</v>
      </c>
      <c r="G106">
        <v>356</v>
      </c>
    </row>
    <row r="107" spans="1:7" x14ac:dyDescent="0.3">
      <c r="A107" t="s">
        <v>110</v>
      </c>
      <c r="B107">
        <v>447</v>
      </c>
      <c r="C107">
        <v>413</v>
      </c>
      <c r="D107">
        <v>86</v>
      </c>
      <c r="E107">
        <v>214</v>
      </c>
      <c r="F107">
        <v>88</v>
      </c>
      <c r="G107">
        <v>274</v>
      </c>
    </row>
    <row r="108" spans="1:7" x14ac:dyDescent="0.3">
      <c r="A108" t="s">
        <v>111</v>
      </c>
      <c r="B108">
        <v>485</v>
      </c>
      <c r="C108">
        <v>468</v>
      </c>
      <c r="D108">
        <v>96</v>
      </c>
      <c r="E108">
        <v>337</v>
      </c>
      <c r="F108">
        <v>87</v>
      </c>
      <c r="G108">
        <v>304</v>
      </c>
    </row>
    <row r="109" spans="1:7" x14ac:dyDescent="0.3">
      <c r="A109" t="s">
        <v>112</v>
      </c>
      <c r="B109">
        <v>537</v>
      </c>
      <c r="C109">
        <v>515</v>
      </c>
      <c r="D109">
        <v>84</v>
      </c>
      <c r="E109">
        <v>405</v>
      </c>
      <c r="F109">
        <v>71</v>
      </c>
      <c r="G109">
        <v>323</v>
      </c>
    </row>
    <row r="110" spans="1:7" x14ac:dyDescent="0.3">
      <c r="A110" t="s">
        <v>113</v>
      </c>
      <c r="B110">
        <v>579</v>
      </c>
      <c r="C110">
        <v>536</v>
      </c>
      <c r="D110">
        <v>59</v>
      </c>
      <c r="E110">
        <v>448</v>
      </c>
      <c r="F110">
        <v>44</v>
      </c>
      <c r="G110">
        <v>375</v>
      </c>
    </row>
    <row r="111" spans="1:7" x14ac:dyDescent="0.3">
      <c r="A111" t="s">
        <v>114</v>
      </c>
      <c r="B111">
        <v>479</v>
      </c>
      <c r="C111">
        <v>445</v>
      </c>
      <c r="D111">
        <v>87</v>
      </c>
      <c r="E111">
        <v>221</v>
      </c>
      <c r="F111">
        <v>87</v>
      </c>
      <c r="G111">
        <v>275</v>
      </c>
    </row>
    <row r="112" spans="1:7" x14ac:dyDescent="0.3">
      <c r="A112" t="s">
        <v>115</v>
      </c>
      <c r="B112">
        <v>514</v>
      </c>
      <c r="C112">
        <v>502</v>
      </c>
      <c r="D112">
        <v>102</v>
      </c>
      <c r="E112">
        <v>357</v>
      </c>
      <c r="F112">
        <v>87</v>
      </c>
      <c r="G112">
        <v>319</v>
      </c>
    </row>
    <row r="113" spans="1:7" x14ac:dyDescent="0.3">
      <c r="A113" t="s">
        <v>116</v>
      </c>
      <c r="B113">
        <v>561</v>
      </c>
      <c r="C113">
        <v>547</v>
      </c>
      <c r="D113">
        <v>89</v>
      </c>
      <c r="E113">
        <v>427</v>
      </c>
      <c r="F113">
        <v>73</v>
      </c>
      <c r="G113">
        <v>334</v>
      </c>
    </row>
    <row r="114" spans="1:7" x14ac:dyDescent="0.3">
      <c r="A114" t="s">
        <v>117</v>
      </c>
      <c r="B114">
        <v>602</v>
      </c>
      <c r="C114">
        <v>569</v>
      </c>
      <c r="D114">
        <v>64</v>
      </c>
      <c r="E114">
        <v>469</v>
      </c>
      <c r="F114">
        <v>46</v>
      </c>
      <c r="G114">
        <v>380</v>
      </c>
    </row>
    <row r="115" spans="1:7" x14ac:dyDescent="0.3">
      <c r="A115" t="s">
        <v>118</v>
      </c>
      <c r="B115">
        <v>372</v>
      </c>
      <c r="C115">
        <v>356</v>
      </c>
      <c r="D115">
        <v>97</v>
      </c>
      <c r="E115">
        <v>227</v>
      </c>
      <c r="F115">
        <v>90</v>
      </c>
      <c r="G115">
        <v>249</v>
      </c>
    </row>
    <row r="116" spans="1:7" x14ac:dyDescent="0.3">
      <c r="A116" t="s">
        <v>119</v>
      </c>
      <c r="B116">
        <v>453</v>
      </c>
      <c r="C116">
        <v>438</v>
      </c>
      <c r="D116">
        <v>107</v>
      </c>
      <c r="E116">
        <v>337</v>
      </c>
      <c r="F116">
        <v>95</v>
      </c>
      <c r="G116">
        <v>298</v>
      </c>
    </row>
    <row r="117" spans="1:7" x14ac:dyDescent="0.3">
      <c r="A117" t="s">
        <v>120</v>
      </c>
      <c r="B117">
        <v>503</v>
      </c>
      <c r="C117">
        <v>484</v>
      </c>
      <c r="D117">
        <v>95</v>
      </c>
      <c r="E117">
        <v>391</v>
      </c>
      <c r="F117">
        <v>85</v>
      </c>
      <c r="G117">
        <v>313</v>
      </c>
    </row>
    <row r="118" spans="1:7" x14ac:dyDescent="0.3">
      <c r="A118" t="s">
        <v>121</v>
      </c>
      <c r="B118">
        <v>549</v>
      </c>
      <c r="C118">
        <v>517</v>
      </c>
      <c r="D118">
        <v>68</v>
      </c>
      <c r="E118">
        <v>442</v>
      </c>
      <c r="F118">
        <v>51</v>
      </c>
      <c r="G118">
        <v>349</v>
      </c>
    </row>
    <row r="119" spans="1:7" x14ac:dyDescent="0.3">
      <c r="A119" t="s">
        <v>122</v>
      </c>
      <c r="B119">
        <v>418</v>
      </c>
      <c r="C119">
        <v>393</v>
      </c>
      <c r="D119">
        <v>94</v>
      </c>
      <c r="E119">
        <v>230</v>
      </c>
      <c r="F119">
        <v>90</v>
      </c>
      <c r="G119">
        <v>261</v>
      </c>
    </row>
    <row r="120" spans="1:7" x14ac:dyDescent="0.3">
      <c r="A120" t="s">
        <v>123</v>
      </c>
      <c r="B120">
        <v>480</v>
      </c>
      <c r="C120">
        <v>467</v>
      </c>
      <c r="D120">
        <v>112</v>
      </c>
      <c r="E120">
        <v>352</v>
      </c>
      <c r="F120">
        <v>101</v>
      </c>
      <c r="G120">
        <v>308</v>
      </c>
    </row>
    <row r="121" spans="1:7" x14ac:dyDescent="0.3">
      <c r="A121" t="s">
        <v>124</v>
      </c>
      <c r="B121">
        <v>528</v>
      </c>
      <c r="C121">
        <v>505</v>
      </c>
      <c r="D121">
        <v>94</v>
      </c>
      <c r="E121">
        <v>406</v>
      </c>
      <c r="F121">
        <v>83</v>
      </c>
      <c r="G121">
        <v>322</v>
      </c>
    </row>
    <row r="122" spans="1:7" x14ac:dyDescent="0.3">
      <c r="A122" t="s">
        <v>125</v>
      </c>
      <c r="B122">
        <v>573</v>
      </c>
      <c r="C122">
        <v>538</v>
      </c>
      <c r="D122">
        <v>70</v>
      </c>
      <c r="E122">
        <v>455</v>
      </c>
      <c r="F122">
        <v>52</v>
      </c>
      <c r="G122">
        <v>366</v>
      </c>
    </row>
    <row r="123" spans="1:7" x14ac:dyDescent="0.3">
      <c r="A123" t="s">
        <v>126</v>
      </c>
      <c r="B123">
        <v>349</v>
      </c>
      <c r="C123">
        <v>355</v>
      </c>
      <c r="D123">
        <v>39</v>
      </c>
      <c r="E123">
        <v>164</v>
      </c>
      <c r="F123">
        <v>65</v>
      </c>
      <c r="G123">
        <v>255</v>
      </c>
    </row>
    <row r="124" spans="1:7" x14ac:dyDescent="0.3">
      <c r="A124" t="s">
        <v>127</v>
      </c>
      <c r="B124">
        <v>888</v>
      </c>
      <c r="C124">
        <v>768</v>
      </c>
      <c r="D124">
        <v>124</v>
      </c>
      <c r="E124">
        <v>565</v>
      </c>
      <c r="F124">
        <v>113</v>
      </c>
      <c r="G124">
        <v>440</v>
      </c>
    </row>
    <row r="125" spans="1:7" x14ac:dyDescent="0.3">
      <c r="A125" t="s">
        <v>128</v>
      </c>
      <c r="B125">
        <v>991</v>
      </c>
      <c r="C125">
        <v>919</v>
      </c>
      <c r="D125">
        <v>115</v>
      </c>
      <c r="E125">
        <v>691</v>
      </c>
      <c r="F125">
        <v>101</v>
      </c>
      <c r="G125">
        <v>487</v>
      </c>
    </row>
    <row r="126" spans="1:7" x14ac:dyDescent="0.3">
      <c r="A126" t="s">
        <v>129</v>
      </c>
      <c r="B126">
        <v>1098</v>
      </c>
      <c r="C126">
        <v>982</v>
      </c>
      <c r="D126">
        <v>81</v>
      </c>
      <c r="E126">
        <v>805</v>
      </c>
      <c r="F126">
        <v>62</v>
      </c>
      <c r="G126">
        <v>580</v>
      </c>
    </row>
    <row r="127" spans="1:7" x14ac:dyDescent="0.3">
      <c r="A127" t="s">
        <v>130</v>
      </c>
      <c r="B127">
        <v>446</v>
      </c>
      <c r="C127">
        <v>440</v>
      </c>
      <c r="D127">
        <v>46</v>
      </c>
      <c r="E127">
        <v>172</v>
      </c>
      <c r="F127">
        <v>82</v>
      </c>
      <c r="G127">
        <v>323</v>
      </c>
    </row>
    <row r="128" spans="1:7" x14ac:dyDescent="0.3">
      <c r="A128" t="s">
        <v>131</v>
      </c>
      <c r="B128">
        <v>971</v>
      </c>
      <c r="C128">
        <v>863</v>
      </c>
      <c r="D128">
        <v>129</v>
      </c>
      <c r="E128">
        <v>615</v>
      </c>
      <c r="F128">
        <v>125</v>
      </c>
      <c r="G128">
        <v>492</v>
      </c>
    </row>
    <row r="129" spans="1:7" x14ac:dyDescent="0.3">
      <c r="A129" t="s">
        <v>132</v>
      </c>
      <c r="B129">
        <v>1080</v>
      </c>
      <c r="C129">
        <v>1041</v>
      </c>
      <c r="D129">
        <v>125</v>
      </c>
      <c r="E129">
        <v>757</v>
      </c>
      <c r="F129">
        <v>111</v>
      </c>
      <c r="G129">
        <v>528</v>
      </c>
    </row>
    <row r="130" spans="1:7" x14ac:dyDescent="0.3">
      <c r="A130" t="s">
        <v>133</v>
      </c>
      <c r="B130">
        <v>1049</v>
      </c>
      <c r="C130">
        <v>982</v>
      </c>
      <c r="D130">
        <v>96</v>
      </c>
      <c r="E130">
        <v>878</v>
      </c>
      <c r="F130">
        <v>71</v>
      </c>
      <c r="G130">
        <v>631</v>
      </c>
    </row>
    <row r="131" spans="1:7" x14ac:dyDescent="0.3">
      <c r="A131" t="s">
        <v>134</v>
      </c>
      <c r="B131">
        <v>1124</v>
      </c>
      <c r="C131">
        <v>985</v>
      </c>
      <c r="D131">
        <v>1149</v>
      </c>
      <c r="E131">
        <v>8</v>
      </c>
      <c r="F131">
        <v>5</v>
      </c>
      <c r="G131">
        <v>356</v>
      </c>
    </row>
    <row r="132" spans="1:7" x14ac:dyDescent="0.3">
      <c r="A132" t="s">
        <v>135</v>
      </c>
      <c r="B132">
        <v>925</v>
      </c>
      <c r="C132">
        <v>845</v>
      </c>
      <c r="D132">
        <v>225</v>
      </c>
      <c r="E132">
        <v>92</v>
      </c>
      <c r="F132">
        <v>3</v>
      </c>
      <c r="G132">
        <v>528</v>
      </c>
    </row>
    <row r="133" spans="1:7" x14ac:dyDescent="0.3">
      <c r="A133" t="s">
        <v>136</v>
      </c>
      <c r="B133">
        <v>1028</v>
      </c>
      <c r="C133">
        <v>973</v>
      </c>
      <c r="D133">
        <v>204</v>
      </c>
      <c r="E133">
        <v>593</v>
      </c>
      <c r="F133">
        <v>10</v>
      </c>
      <c r="G133">
        <v>564</v>
      </c>
    </row>
    <row r="134" spans="1:7" x14ac:dyDescent="0.3">
      <c r="A134" t="s">
        <v>137</v>
      </c>
      <c r="B134">
        <v>1117</v>
      </c>
      <c r="C134">
        <v>1022</v>
      </c>
      <c r="D134">
        <v>166</v>
      </c>
      <c r="E134">
        <v>777</v>
      </c>
      <c r="F134">
        <v>14</v>
      </c>
      <c r="G134">
        <v>659</v>
      </c>
    </row>
    <row r="135" spans="1:7" x14ac:dyDescent="0.3">
      <c r="A135" t="s">
        <v>138</v>
      </c>
      <c r="B135">
        <v>538</v>
      </c>
      <c r="C135">
        <v>542</v>
      </c>
      <c r="D135">
        <v>88</v>
      </c>
      <c r="E135">
        <v>216</v>
      </c>
      <c r="F135">
        <v>100</v>
      </c>
      <c r="G135">
        <v>367</v>
      </c>
    </row>
    <row r="136" spans="1:7" x14ac:dyDescent="0.3">
      <c r="A136" t="s">
        <v>139</v>
      </c>
      <c r="B136">
        <v>878</v>
      </c>
      <c r="C136">
        <v>857</v>
      </c>
      <c r="D136">
        <v>160</v>
      </c>
      <c r="E136">
        <v>632</v>
      </c>
      <c r="F136">
        <v>157</v>
      </c>
      <c r="G136">
        <v>515</v>
      </c>
    </row>
    <row r="137" spans="1:7" x14ac:dyDescent="0.3">
      <c r="A137" t="s">
        <v>140</v>
      </c>
      <c r="B137">
        <v>989</v>
      </c>
      <c r="C137">
        <v>983</v>
      </c>
      <c r="D137">
        <v>157</v>
      </c>
      <c r="E137">
        <v>757</v>
      </c>
      <c r="F137">
        <v>145</v>
      </c>
      <c r="G137">
        <v>555</v>
      </c>
    </row>
    <row r="138" spans="1:7" x14ac:dyDescent="0.3">
      <c r="A138" t="s">
        <v>141</v>
      </c>
      <c r="B138">
        <v>1130</v>
      </c>
      <c r="C138">
        <v>1064</v>
      </c>
      <c r="D138">
        <v>131</v>
      </c>
      <c r="E138">
        <v>860</v>
      </c>
      <c r="F138">
        <v>95</v>
      </c>
      <c r="G138">
        <v>647</v>
      </c>
    </row>
    <row r="139" spans="1:7" x14ac:dyDescent="0.3">
      <c r="A139" t="s">
        <v>142</v>
      </c>
      <c r="B139">
        <v>425</v>
      </c>
      <c r="C139">
        <v>428</v>
      </c>
      <c r="D139">
        <v>59</v>
      </c>
      <c r="E139">
        <v>213</v>
      </c>
      <c r="F139">
        <v>79</v>
      </c>
      <c r="G139">
        <v>308</v>
      </c>
    </row>
    <row r="140" spans="1:7" x14ac:dyDescent="0.3">
      <c r="A140" t="s">
        <v>143</v>
      </c>
      <c r="B140">
        <v>808</v>
      </c>
      <c r="C140">
        <v>724</v>
      </c>
      <c r="D140">
        <v>121</v>
      </c>
      <c r="E140">
        <v>556</v>
      </c>
      <c r="F140">
        <v>116</v>
      </c>
      <c r="G140">
        <v>434</v>
      </c>
    </row>
    <row r="141" spans="1:7" x14ac:dyDescent="0.3">
      <c r="A141" t="s">
        <v>144</v>
      </c>
      <c r="B141">
        <v>948</v>
      </c>
      <c r="C141">
        <v>899</v>
      </c>
      <c r="D141">
        <v>122</v>
      </c>
      <c r="E141">
        <v>685</v>
      </c>
      <c r="F141">
        <v>113</v>
      </c>
      <c r="G141">
        <v>492</v>
      </c>
    </row>
    <row r="142" spans="1:7" x14ac:dyDescent="0.3">
      <c r="A142" t="s">
        <v>145</v>
      </c>
      <c r="B142">
        <v>1134</v>
      </c>
      <c r="C142">
        <v>1006</v>
      </c>
      <c r="D142">
        <v>76</v>
      </c>
      <c r="E142">
        <v>788</v>
      </c>
      <c r="F142">
        <v>64</v>
      </c>
      <c r="G142">
        <v>588</v>
      </c>
    </row>
    <row r="143" spans="1:7" x14ac:dyDescent="0.3">
      <c r="A143" t="s">
        <v>146</v>
      </c>
      <c r="B143">
        <v>439</v>
      </c>
      <c r="C143">
        <v>448</v>
      </c>
      <c r="D143">
        <v>44</v>
      </c>
      <c r="E143">
        <v>253</v>
      </c>
      <c r="F143">
        <v>87</v>
      </c>
      <c r="G143">
        <v>296</v>
      </c>
    </row>
    <row r="144" spans="1:7" x14ac:dyDescent="0.3">
      <c r="A144" t="s">
        <v>147</v>
      </c>
      <c r="B144">
        <v>884</v>
      </c>
      <c r="C144">
        <v>818</v>
      </c>
      <c r="D144">
        <v>122</v>
      </c>
      <c r="E144">
        <v>608</v>
      </c>
      <c r="F144">
        <v>125</v>
      </c>
      <c r="G144">
        <v>471</v>
      </c>
    </row>
    <row r="145" spans="1:7" x14ac:dyDescent="0.3">
      <c r="A145" t="s">
        <v>148</v>
      </c>
      <c r="B145">
        <v>1044</v>
      </c>
      <c r="C145">
        <v>988</v>
      </c>
      <c r="D145">
        <v>126</v>
      </c>
      <c r="E145">
        <v>723</v>
      </c>
      <c r="F145">
        <v>116</v>
      </c>
      <c r="G145">
        <v>514</v>
      </c>
    </row>
    <row r="146" spans="1:7" x14ac:dyDescent="0.3">
      <c r="A146" t="s">
        <v>149</v>
      </c>
      <c r="B146">
        <v>1164</v>
      </c>
      <c r="C146">
        <v>1030</v>
      </c>
      <c r="D146">
        <v>88</v>
      </c>
      <c r="E146">
        <v>833</v>
      </c>
      <c r="F146">
        <v>71</v>
      </c>
      <c r="G146">
        <v>613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B4E8E9-F220-4BC1-8CA1-AA827BBA8B75}">
  <dimension ref="A1:H146"/>
  <sheetViews>
    <sheetView topLeftCell="A103" workbookViewId="0">
      <selection activeCell="H1" sqref="H1:H1048576"/>
    </sheetView>
  </sheetViews>
  <sheetFormatPr baseColWidth="10" defaultRowHeight="14.4" x14ac:dyDescent="0.3"/>
  <cols>
    <col min="1" max="1" width="20" bestFit="1" customWidth="1"/>
    <col min="2" max="2" width="22.33203125" bestFit="1" customWidth="1"/>
    <col min="3" max="3" width="14.6640625" bestFit="1" customWidth="1"/>
    <col min="4" max="4" width="16.44140625" bestFit="1" customWidth="1"/>
    <col min="5" max="5" width="14.6640625" bestFit="1" customWidth="1"/>
    <col min="6" max="6" width="14.5546875" bestFit="1" customWidth="1"/>
    <col min="7" max="7" width="20.44140625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156</v>
      </c>
      <c r="E1" t="s">
        <v>3</v>
      </c>
      <c r="F1" t="s">
        <v>157</v>
      </c>
      <c r="G1" t="s">
        <v>4</v>
      </c>
      <c r="H1" t="s">
        <v>160</v>
      </c>
    </row>
    <row r="2" spans="1:8" x14ac:dyDescent="0.3">
      <c r="A2" t="s">
        <v>5</v>
      </c>
      <c r="B2" s="4">
        <f>+Potencia!B2/Ft_Potencia!$H2</f>
        <v>7.2946015583785364</v>
      </c>
      <c r="C2" s="4">
        <f>+Potencia!C2/Ft_Potencia!$H2</f>
        <v>7.0293433198920443</v>
      </c>
      <c r="D2" s="4">
        <f>+Potencia!D2/Ft_Potencia!$H2</f>
        <v>2.8913147995027653</v>
      </c>
      <c r="E2" s="4">
        <f>+Potencia!E2/Ft_Potencia!$H2</f>
        <v>6.4457751952217617</v>
      </c>
      <c r="F2" s="4">
        <f>+Potencia!F2/Ft_Potencia!$H2</f>
        <v>0.92840383470272281</v>
      </c>
      <c r="G2" s="4">
        <f>+Potencia!G2/Ft_Potencia!$H2</f>
        <v>6.2600944282812172</v>
      </c>
      <c r="H2" s="4">
        <v>37.699111843077517</v>
      </c>
    </row>
    <row r="3" spans="1:8" x14ac:dyDescent="0.3">
      <c r="A3" t="s">
        <v>6</v>
      </c>
      <c r="B3" s="4">
        <f>+Potencia!B3/Ft_Potencia!$H3</f>
        <v>19.178170642573388</v>
      </c>
      <c r="C3" s="4">
        <f>+Potencia!C3/Ft_Potencia!$H3</f>
        <v>17.71925033089768</v>
      </c>
      <c r="D3" s="4">
        <f>+Potencia!D3/Ft_Potencia!$H3</f>
        <v>4.1645543442379278</v>
      </c>
      <c r="E3" s="4">
        <f>+Potencia!E3/Ft_Potencia!$H3</f>
        <v>15.517606951459795</v>
      </c>
      <c r="F3" s="4">
        <f>+Potencia!F3/Ft_Potencia!$H3</f>
        <v>3.554460395718996</v>
      </c>
      <c r="G3" s="4">
        <f>+Potencia!G3/Ft_Potencia!$H3</f>
        <v>12.254930618075941</v>
      </c>
      <c r="H3" s="4">
        <v>37.699111843077517</v>
      </c>
    </row>
    <row r="4" spans="1:8" x14ac:dyDescent="0.3">
      <c r="A4" t="s">
        <v>7</v>
      </c>
      <c r="B4" s="4">
        <f>+Potencia!B4/Ft_Potencia!$H4</f>
        <v>22.626527742897789</v>
      </c>
      <c r="C4" s="4">
        <f>+Potencia!C4/Ft_Potencia!$H4</f>
        <v>21.989907970530208</v>
      </c>
      <c r="D4" s="4">
        <f>+Potencia!D4/Ft_Potencia!$H4</f>
        <v>3.7931928103568389</v>
      </c>
      <c r="E4" s="4">
        <f>+Potencia!E4/Ft_Potencia!$H4</f>
        <v>18.302818455567966</v>
      </c>
      <c r="F4" s="4">
        <f>+Potencia!F4/Ft_Potencia!$H4</f>
        <v>3.183098861837907</v>
      </c>
      <c r="G4" s="4">
        <f>+Potencia!G4/Ft_Potencia!$H4</f>
        <v>13.209860276627314</v>
      </c>
      <c r="H4" s="4">
        <v>37.699111843077517</v>
      </c>
    </row>
    <row r="5" spans="1:8" x14ac:dyDescent="0.3">
      <c r="A5" t="s">
        <v>8</v>
      </c>
      <c r="B5" s="4">
        <f>+Potencia!B5/Ft_Potencia!$H5</f>
        <v>25.040377713124869</v>
      </c>
      <c r="C5" s="4">
        <f>+Potencia!C5/Ft_Potencia!$H5</f>
        <v>23.687560696843757</v>
      </c>
      <c r="D5" s="4">
        <f>+Potencia!D5/Ft_Potencia!$H5</f>
        <v>2.6260565610162732</v>
      </c>
      <c r="E5" s="4">
        <f>+Potencia!E5/Ft_Potencia!$H5</f>
        <v>20.345306891913953</v>
      </c>
      <c r="F5" s="4">
        <f>+Potencia!F5/Ft_Potencia!$H5</f>
        <v>1.8568076694054456</v>
      </c>
      <c r="G5" s="4">
        <f>+Potencia!G5/Ft_Potencia!$H5</f>
        <v>15.491081127611146</v>
      </c>
      <c r="H5" s="4">
        <v>37.699111843077517</v>
      </c>
    </row>
    <row r="6" spans="1:8" x14ac:dyDescent="0.3">
      <c r="A6" t="s">
        <v>9</v>
      </c>
      <c r="B6" s="4">
        <f>+Potencia!B6/Ft_Potencia!$H6</f>
        <v>7.878169683048819</v>
      </c>
      <c r="C6" s="4">
        <f>+Potencia!C6/Ft_Potencia!$H6</f>
        <v>7.2946015583785364</v>
      </c>
      <c r="D6" s="4">
        <f>+Potencia!D6/Ft_Potencia!$H6</f>
        <v>3.183098861837907</v>
      </c>
      <c r="E6" s="4">
        <f>+Potencia!E6/Ft_Potencia!$H6</f>
        <v>7.0028174960433951</v>
      </c>
      <c r="F6" s="4">
        <f>+Potencia!F6/Ft_Potencia!$H6</f>
        <v>1.0079813062486704</v>
      </c>
      <c r="G6" s="4">
        <f>+Potencia!G6/Ft_Potencia!$H6</f>
        <v>6.4988268429190601</v>
      </c>
      <c r="H6" s="4">
        <v>37.699111843077517</v>
      </c>
    </row>
    <row r="7" spans="1:8" x14ac:dyDescent="0.3">
      <c r="A7" t="s">
        <v>10</v>
      </c>
      <c r="B7" s="4">
        <f>+Potencia!B7/Ft_Potencia!$H7</f>
        <v>17.851879450140927</v>
      </c>
      <c r="C7" s="4">
        <f>+Potencia!C7/Ft_Potencia!$H7</f>
        <v>16.764320672346308</v>
      </c>
      <c r="D7" s="4">
        <f>+Potencia!D7/Ft_Potencia!$H7</f>
        <v>3.9258219296000849</v>
      </c>
      <c r="E7" s="4">
        <f>+Potencia!E7/Ft_Potencia!$H7</f>
        <v>14.058686639784089</v>
      </c>
      <c r="F7" s="4">
        <f>+Potencia!F7/Ft_Potencia!$H7</f>
        <v>3.1565730379892578</v>
      </c>
      <c r="G7" s="4">
        <f>+Potencia!G7/Ft_Potencia!$H7</f>
        <v>11.353052607221867</v>
      </c>
      <c r="H7" s="4">
        <v>37.699111843077517</v>
      </c>
    </row>
    <row r="8" spans="1:8" x14ac:dyDescent="0.3">
      <c r="A8" t="s">
        <v>11</v>
      </c>
      <c r="B8" s="4">
        <f>+Potencia!B8/Ft_Potencia!$H8</f>
        <v>21.485917317405871</v>
      </c>
      <c r="C8" s="4">
        <f>+Potencia!C8/Ft_Potencia!$H8</f>
        <v>20.769720073492341</v>
      </c>
      <c r="D8" s="4">
        <f>+Potencia!D8/Ft_Potencia!$H8</f>
        <v>3.6075120434162944</v>
      </c>
      <c r="E8" s="4">
        <f>+Potencia!E8/Ft_Potencia!$H8</f>
        <v>16.976527263135502</v>
      </c>
      <c r="F8" s="4">
        <f>+Potencia!F8/Ft_Potencia!$H8</f>
        <v>3.1300472141406086</v>
      </c>
      <c r="G8" s="4">
        <f>+Potencia!G8/Ft_Potencia!$H8</f>
        <v>12.599766328108382</v>
      </c>
      <c r="H8" s="4">
        <v>37.699111843077517</v>
      </c>
    </row>
    <row r="9" spans="1:8" x14ac:dyDescent="0.3">
      <c r="A9" t="s">
        <v>12</v>
      </c>
      <c r="B9" s="4">
        <f>+Potencia!B9/Ft_Potencia!$H9</f>
        <v>25.67699748549245</v>
      </c>
      <c r="C9" s="4">
        <f>+Potencia!C9/Ft_Potencia!$H9</f>
        <v>23.58145740144916</v>
      </c>
      <c r="D9" s="4">
        <f>+Potencia!D9/Ft_Potencia!$H9</f>
        <v>2.7056340325622208</v>
      </c>
      <c r="E9" s="4">
        <f>+Potencia!E9/Ft_Potencia!$H9</f>
        <v>20.106574477276112</v>
      </c>
      <c r="F9" s="4">
        <f>+Potencia!F9/Ft_Potencia!$H9</f>
        <v>2.0424884363459901</v>
      </c>
      <c r="G9" s="4">
        <f>+Potencia!G9/Ft_Potencia!$H9</f>
        <v>15.384977832216549</v>
      </c>
      <c r="H9" s="4">
        <v>37.699111843077517</v>
      </c>
    </row>
    <row r="10" spans="1:8" x14ac:dyDescent="0.3">
      <c r="A10" t="s">
        <v>13</v>
      </c>
      <c r="B10" s="4">
        <f>+Potencia!B10/Ft_Potencia!$H10</f>
        <v>8.5453961752417644</v>
      </c>
      <c r="C10" s="4">
        <f>+Potencia!C10/Ft_Potencia!$H10</f>
        <v>7.933261778734475</v>
      </c>
      <c r="D10" s="4">
        <f>+Potencia!D10/Ft_Potencia!$H10</f>
        <v>2.2771399550071179</v>
      </c>
      <c r="E10" s="4">
        <f>+Potencia!E10/Ft_Potencia!$H10</f>
        <v>4.4808237824333608</v>
      </c>
      <c r="F10" s="4">
        <f>+Potencia!F10/Ft_Potencia!$H10</f>
        <v>0.66110514822787292</v>
      </c>
      <c r="G10" s="4">
        <f>+Potencia!G10/Ft_Potencia!$H10</f>
        <v>6.6845076098596037</v>
      </c>
      <c r="H10" s="4">
        <v>40.840704496667314</v>
      </c>
    </row>
    <row r="11" spans="1:8" x14ac:dyDescent="0.3">
      <c r="A11" t="s">
        <v>14</v>
      </c>
      <c r="B11" s="4">
        <f>+Potencia!B11/Ft_Potencia!$H11</f>
        <v>16.82145321602032</v>
      </c>
      <c r="C11" s="4">
        <f>+Potencia!C11/Ft_Potencia!$H11</f>
        <v>15.303359912682243</v>
      </c>
      <c r="D11" s="4">
        <f>+Potencia!D11/Ft_Potencia!$H11</f>
        <v>2.693391344632075</v>
      </c>
      <c r="E11" s="4">
        <f>+Potencia!E11/Ft_Potencia!$H11</f>
        <v>12.095775674984045</v>
      </c>
      <c r="F11" s="4">
        <f>+Potencia!F11/Ft_Potencia!$H11</f>
        <v>2.2036838274262429</v>
      </c>
      <c r="G11" s="4">
        <f>+Potencia!G11/Ft_Potencia!$H11</f>
        <v>9.6962088406754692</v>
      </c>
      <c r="H11" s="4">
        <v>40.840704496667314</v>
      </c>
    </row>
    <row r="12" spans="1:8" x14ac:dyDescent="0.3">
      <c r="A12" t="s">
        <v>15</v>
      </c>
      <c r="B12" s="4">
        <f>+Potencia!B12/Ft_Potencia!$H12</f>
        <v>19.147563922748024</v>
      </c>
      <c r="C12" s="4">
        <f>+Potencia!C12/Ft_Potencia!$H12</f>
        <v>18.119178136615776</v>
      </c>
      <c r="D12" s="4">
        <f>+Potencia!D12/Ft_Potencia!$H12</f>
        <v>2.4975083377497422</v>
      </c>
      <c r="E12" s="4">
        <f>+Potencia!E12/Ft_Potencia!$H12</f>
        <v>14.299459502410288</v>
      </c>
      <c r="F12" s="4">
        <f>+Potencia!F12/Ft_Potencia!$H12</f>
        <v>2.1057423239850768</v>
      </c>
      <c r="G12" s="4">
        <f>+Potencia!G12/Ft_Potencia!$H12</f>
        <v>10.553196995785674</v>
      </c>
      <c r="H12" s="4">
        <v>40.840704496667314</v>
      </c>
    </row>
    <row r="13" spans="1:8" x14ac:dyDescent="0.3">
      <c r="A13" t="s">
        <v>16</v>
      </c>
      <c r="B13" s="4">
        <f>+Potencia!B13/Ft_Potencia!$H13</f>
        <v>20.396318091622895</v>
      </c>
      <c r="C13" s="4">
        <f>+Potencia!C13/Ft_Potencia!$H13</f>
        <v>18.902710164145105</v>
      </c>
      <c r="D13" s="4">
        <f>+Potencia!D13/Ft_Potencia!$H13</f>
        <v>2.1791984515659513</v>
      </c>
      <c r="E13" s="4">
        <f>+Potencia!E13/Ft_Potencia!$H13</f>
        <v>16.405201826395366</v>
      </c>
      <c r="F13" s="4">
        <f>+Potencia!F13/Ft_Potencia!$H13</f>
        <v>1.6894909343601197</v>
      </c>
      <c r="G13" s="4">
        <f>+Potencia!G13/Ft_Potencia!$H13</f>
        <v>12.8058515749325</v>
      </c>
      <c r="H13" s="4">
        <v>40.840704496667314</v>
      </c>
    </row>
    <row r="14" spans="1:8" x14ac:dyDescent="0.3">
      <c r="A14" t="s">
        <v>17</v>
      </c>
      <c r="B14" s="4">
        <f>+Potencia!B14/Ft_Potencia!$H14</f>
        <v>7.3456127580874764</v>
      </c>
      <c r="C14" s="4">
        <f>+Potencia!C14/Ft_Potencia!$H14</f>
        <v>6.9293613684625193</v>
      </c>
      <c r="D14" s="4">
        <f>+Potencia!D14/Ft_Potencia!$H14</f>
        <v>2.5219937136100339</v>
      </c>
      <c r="E14" s="4">
        <f>+Potencia!E14/Ft_Potencia!$H14</f>
        <v>7.0762736236242691</v>
      </c>
      <c r="F14" s="4">
        <f>+Potencia!F14/Ft_Potencia!$H14</f>
        <v>0.97941503441166355</v>
      </c>
      <c r="G14" s="4">
        <f>+Potencia!G14/Ft_Potencia!$H14</f>
        <v>5.8520048306096895</v>
      </c>
      <c r="H14" s="4">
        <v>40.840704496667314</v>
      </c>
    </row>
    <row r="15" spans="1:8" x14ac:dyDescent="0.3">
      <c r="A15" t="s">
        <v>18</v>
      </c>
      <c r="B15" s="4">
        <f>+Potencia!B15/Ft_Potencia!$H15</f>
        <v>19.049622419306857</v>
      </c>
      <c r="C15" s="4">
        <f>+Potencia!C15/Ft_Potencia!$H15</f>
        <v>17.335646109086444</v>
      </c>
      <c r="D15" s="4">
        <f>+Potencia!D15/Ft_Potencia!$H15</f>
        <v>3.574864875602572</v>
      </c>
      <c r="E15" s="4">
        <f>+Potencia!E15/Ft_Potencia!$H15</f>
        <v>14.470857133432329</v>
      </c>
      <c r="F15" s="4">
        <f>+Potencia!F15/Ft_Potencia!$H15</f>
        <v>2.9137597273746989</v>
      </c>
      <c r="G15" s="4">
        <f>+Potencia!G15/Ft_Potencia!$H15</f>
        <v>11.263272895734131</v>
      </c>
      <c r="H15" s="4">
        <v>40.840704496667314</v>
      </c>
    </row>
    <row r="16" spans="1:8" x14ac:dyDescent="0.3">
      <c r="A16" t="s">
        <v>19</v>
      </c>
      <c r="B16" s="4">
        <f>+Potencia!B16/Ft_Potencia!$H16</f>
        <v>21.106393991571348</v>
      </c>
      <c r="C16" s="4">
        <f>+Potencia!C16/Ft_Potencia!$H16</f>
        <v>20.078008205439104</v>
      </c>
      <c r="D16" s="4">
        <f>+Potencia!D16/Ft_Potencia!$H16</f>
        <v>3.0606719825364488</v>
      </c>
      <c r="E16" s="4">
        <f>+Potencia!E16/Ft_Potencia!$H16</f>
        <v>16.33174569881449</v>
      </c>
      <c r="F16" s="4">
        <f>+Potencia!F16/Ft_Potencia!$H16</f>
        <v>2.4975083377497422</v>
      </c>
      <c r="G16" s="4">
        <f>+Potencia!G16/Ft_Potencia!$H16</f>
        <v>12.144746426704629</v>
      </c>
      <c r="H16" s="4">
        <v>40.840704496667314</v>
      </c>
    </row>
    <row r="17" spans="1:8" x14ac:dyDescent="0.3">
      <c r="A17" t="s">
        <v>20</v>
      </c>
      <c r="B17" s="4">
        <f>+Potencia!B17/Ft_Potencia!$H17</f>
        <v>22.918311805232928</v>
      </c>
      <c r="C17" s="4">
        <f>+Potencia!C17/Ft_Potencia!$H17</f>
        <v>21.2533062467331</v>
      </c>
      <c r="D17" s="4">
        <f>+Potencia!D17/Ft_Potencia!$H17</f>
        <v>2.0567715722644935</v>
      </c>
      <c r="E17" s="4">
        <f>+Potencia!E17/Ft_Potencia!$H17</f>
        <v>18.290575767637819</v>
      </c>
      <c r="F17" s="4">
        <f>+Potencia!F17/Ft_Potencia!$H17</f>
        <v>1.8364031895218691</v>
      </c>
      <c r="G17" s="4">
        <f>+Potencia!G17/Ft_Potencia!$H17</f>
        <v>13.907693488645622</v>
      </c>
      <c r="H17" s="4">
        <v>40.840704496667314</v>
      </c>
    </row>
    <row r="18" spans="1:8" x14ac:dyDescent="0.3">
      <c r="A18" t="s">
        <v>21</v>
      </c>
      <c r="B18" s="4">
        <f>+Potencia!B18/Ft_Potencia!$H18</f>
        <v>6.8559052408816452</v>
      </c>
      <c r="C18" s="4">
        <f>+Potencia!C18/Ft_Potencia!$H18</f>
        <v>6.2927415960949382</v>
      </c>
      <c r="D18" s="4">
        <f>+Potencia!D18/Ft_Potencia!$H18</f>
        <v>3.3055257411393644</v>
      </c>
      <c r="E18" s="4">
        <f>+Potencia!E18/Ft_Potencia!$H18</f>
        <v>6.2682562202346466</v>
      </c>
      <c r="F18" s="4">
        <f>+Potencia!F18/Ft_Potencia!$H18</f>
        <v>1.1263272895734131</v>
      </c>
      <c r="G18" s="4">
        <f>+Potencia!G18/Ft_Potencia!$H18</f>
        <v>5.6316364478670655</v>
      </c>
      <c r="H18" s="4">
        <v>40.840704496667314</v>
      </c>
    </row>
    <row r="19" spans="1:8" x14ac:dyDescent="0.3">
      <c r="A19" t="s">
        <v>22</v>
      </c>
      <c r="B19" s="4">
        <f>+Potencia!B19/Ft_Potencia!$H19</f>
        <v>14.250488750689705</v>
      </c>
      <c r="C19" s="4">
        <f>+Potencia!C19/Ft_Potencia!$H19</f>
        <v>13.442471347300083</v>
      </c>
      <c r="D19" s="4">
        <f>+Potencia!D19/Ft_Potencia!$H19</f>
        <v>3.5503794997422804</v>
      </c>
      <c r="E19" s="4">
        <f>+Potencia!E19/Ft_Potencia!$H19</f>
        <v>11.875407292241421</v>
      </c>
      <c r="F19" s="4">
        <f>+Potencia!F19/Ft_Potencia!$H19</f>
        <v>2.9137597273746989</v>
      </c>
      <c r="G19" s="4">
        <f>+Potencia!G19/Ft_Potencia!$H19</f>
        <v>9.3778989544916787</v>
      </c>
      <c r="H19" s="4">
        <v>40.840704496667314</v>
      </c>
    </row>
    <row r="20" spans="1:8" x14ac:dyDescent="0.3">
      <c r="A20" t="s">
        <v>23</v>
      </c>
      <c r="B20" s="4">
        <f>+Potencia!B20/Ft_Potencia!$H20</f>
        <v>16.209318819513033</v>
      </c>
      <c r="C20" s="4">
        <f>+Potencia!C20/Ft_Potencia!$H20</f>
        <v>15.817552805748367</v>
      </c>
      <c r="D20" s="4">
        <f>+Potencia!D20/Ft_Potencia!$H20</f>
        <v>3.1586134859776149</v>
      </c>
      <c r="E20" s="4">
        <f>+Potencia!E20/Ft_Potencia!$H20</f>
        <v>13.564898226601541</v>
      </c>
      <c r="F20" s="4">
        <f>+Potencia!F20/Ft_Potencia!$H20</f>
        <v>2.6199352170512</v>
      </c>
      <c r="G20" s="4">
        <f>+Potencia!G20/Ft_Potencia!$H20</f>
        <v>10.01451872685926</v>
      </c>
      <c r="H20" s="4">
        <v>40.840704496667314</v>
      </c>
    </row>
    <row r="21" spans="1:8" x14ac:dyDescent="0.3">
      <c r="A21" t="s">
        <v>24</v>
      </c>
      <c r="B21" s="4">
        <f>+Potencia!B21/Ft_Potencia!$H21</f>
        <v>18.510944150380443</v>
      </c>
      <c r="C21" s="4">
        <f>+Potencia!C21/Ft_Potencia!$H21</f>
        <v>17.335646109086444</v>
      </c>
      <c r="D21" s="4">
        <f>+Potencia!D21/Ft_Potencia!$H21</f>
        <v>2.7423620963526578</v>
      </c>
      <c r="E21" s="4">
        <f>+Potencia!E21/Ft_Potencia!$H21</f>
        <v>15.327845288542534</v>
      </c>
      <c r="F21" s="4">
        <f>+Potencia!F21/Ft_Potencia!$H21</f>
        <v>2.0322861964042018</v>
      </c>
      <c r="G21" s="4">
        <f>+Potencia!G21/Ft_Potencia!$H21</f>
        <v>12.169231802564919</v>
      </c>
      <c r="H21" s="4">
        <v>40.840704496667314</v>
      </c>
    </row>
    <row r="22" spans="1:8" x14ac:dyDescent="0.3">
      <c r="A22" t="s">
        <v>25</v>
      </c>
      <c r="B22" s="4">
        <f>+Potencia!B22/Ft_Potencia!$H22</f>
        <v>7.933261778734475</v>
      </c>
      <c r="C22" s="4">
        <f>+Potencia!C22/Ft_Potencia!$H22</f>
        <v>7.2476712546463107</v>
      </c>
      <c r="D22" s="4">
        <f>+Potencia!D22/Ft_Potencia!$H22</f>
        <v>2.9382451032349906</v>
      </c>
      <c r="E22" s="4">
        <f>+Potencia!E22/Ft_Potencia!$H22</f>
        <v>6.6355368581390204</v>
      </c>
      <c r="F22" s="4">
        <f>+Potencia!F22/Ft_Potencia!$H22</f>
        <v>1.0773565378528298</v>
      </c>
      <c r="G22" s="4">
        <f>+Potencia!G22/Ft_Potencia!$H22</f>
        <v>5.949946334050856</v>
      </c>
      <c r="H22" s="4">
        <v>40.840704496667314</v>
      </c>
    </row>
    <row r="23" spans="1:8" x14ac:dyDescent="0.3">
      <c r="A23" t="s">
        <v>26</v>
      </c>
      <c r="B23" s="4">
        <f>+Potencia!B23/Ft_Potencia!$H23</f>
        <v>15.523728295424867</v>
      </c>
      <c r="C23" s="4">
        <f>+Potencia!C23/Ft_Potencia!$H23</f>
        <v>14.446371757572038</v>
      </c>
      <c r="D23" s="4">
        <f>+Potencia!D23/Ft_Potencia!$H23</f>
        <v>3.5258941238819888</v>
      </c>
      <c r="E23" s="4">
        <f>+Potencia!E23/Ft_Potencia!$H23</f>
        <v>12.144746426704629</v>
      </c>
      <c r="F23" s="4">
        <f>+Potencia!F23/Ft_Potencia!$H23</f>
        <v>3.0361866066761571</v>
      </c>
      <c r="G23" s="4">
        <f>+Potencia!G23/Ft_Potencia!$H23</f>
        <v>9.6472380889548859</v>
      </c>
      <c r="H23" s="4">
        <v>40.840704496667314</v>
      </c>
    </row>
    <row r="24" spans="1:8" x14ac:dyDescent="0.3">
      <c r="A24" t="s">
        <v>27</v>
      </c>
      <c r="B24" s="4">
        <f>+Potencia!B24/Ft_Potencia!$H24</f>
        <v>17.360131484946738</v>
      </c>
      <c r="C24" s="4">
        <f>+Potencia!C24/Ft_Potencia!$H24</f>
        <v>16.674540960858572</v>
      </c>
      <c r="D24" s="4">
        <f>+Potencia!D24/Ft_Potencia!$H24</f>
        <v>3.0606719825364488</v>
      </c>
      <c r="E24" s="4">
        <f>+Potencia!E24/Ft_Potencia!$H24</f>
        <v>13.907693488645622</v>
      </c>
      <c r="F24" s="4">
        <f>+Potencia!F24/Ft_Potencia!$H24</f>
        <v>2.4975083377497422</v>
      </c>
      <c r="G24" s="4">
        <f>+Potencia!G24/Ft_Potencia!$H24</f>
        <v>10.357313988903343</v>
      </c>
      <c r="H24" s="4">
        <v>40.840704496667314</v>
      </c>
    </row>
    <row r="25" spans="1:8" x14ac:dyDescent="0.3">
      <c r="A25" t="s">
        <v>28</v>
      </c>
      <c r="B25" s="4">
        <f>+Potencia!B25/Ft_Potencia!$H25</f>
        <v>18.780283284843648</v>
      </c>
      <c r="C25" s="4">
        <f>+Potencia!C25/Ft_Potencia!$H25</f>
        <v>17.72741212285111</v>
      </c>
      <c r="D25" s="4">
        <f>+Potencia!D25/Ft_Potencia!$H25</f>
        <v>2.4730229618894506</v>
      </c>
      <c r="E25" s="4">
        <f>+Potencia!E25/Ft_Potencia!$H25</f>
        <v>15.621669798866034</v>
      </c>
      <c r="F25" s="4">
        <f>+Potencia!F25/Ft_Potencia!$H25</f>
        <v>1.7139763102204113</v>
      </c>
      <c r="G25" s="4">
        <f>+Potencia!G25/Ft_Potencia!$H25</f>
        <v>12.34062943358696</v>
      </c>
      <c r="H25" s="4">
        <v>40.840704496667314</v>
      </c>
    </row>
    <row r="26" spans="1:8" x14ac:dyDescent="0.3">
      <c r="A26" t="s">
        <v>29</v>
      </c>
      <c r="B26" s="4">
        <f>+Potencia!B26/Ft_Potencia!$H26</f>
        <v>11.361214399175298</v>
      </c>
      <c r="C26" s="4">
        <f>+Potencia!C26/Ft_Potencia!$H26</f>
        <v>10.724594626807717</v>
      </c>
      <c r="D26" s="4">
        <f>+Potencia!D26/Ft_Potencia!$H26</f>
        <v>3.08515735839674</v>
      </c>
      <c r="E26" s="4">
        <f>+Potencia!E26/Ft_Potencia!$H26</f>
        <v>6.6355368581390204</v>
      </c>
      <c r="F26" s="4">
        <f>+Potencia!F26/Ft_Potencia!$H26</f>
        <v>1.0528711619925384</v>
      </c>
      <c r="G26" s="4">
        <f>+Potencia!G26/Ft_Potencia!$H26</f>
        <v>8.5943669269623477</v>
      </c>
      <c r="H26" s="4">
        <v>40.840704496667314</v>
      </c>
    </row>
    <row r="27" spans="1:8" x14ac:dyDescent="0.3">
      <c r="A27" t="s">
        <v>30</v>
      </c>
      <c r="B27" s="4">
        <f>+Potencia!B27/Ft_Potencia!$H27</f>
        <v>19.416903057211229</v>
      </c>
      <c r="C27" s="4">
        <f>+Potencia!C27/Ft_Potencia!$H27</f>
        <v>17.188733853924695</v>
      </c>
      <c r="D27" s="4">
        <f>+Potencia!D27/Ft_Potencia!$H27</f>
        <v>3.5993502514628637</v>
      </c>
      <c r="E27" s="4">
        <f>+Potencia!E27/Ft_Potencia!$H27</f>
        <v>13.613868978322124</v>
      </c>
      <c r="F27" s="4">
        <f>+Potencia!F27/Ft_Potencia!$H27</f>
        <v>2.8892743515144077</v>
      </c>
      <c r="G27" s="4">
        <f>+Potencia!G27/Ft_Potencia!$H27</f>
        <v>11.655038909498796</v>
      </c>
      <c r="H27" s="4">
        <v>40.840704496667314</v>
      </c>
    </row>
    <row r="28" spans="1:8" x14ac:dyDescent="0.3">
      <c r="A28" t="s">
        <v>31</v>
      </c>
      <c r="B28" s="4">
        <f>+Potencia!B28/Ft_Potencia!$H28</f>
        <v>20.690142601946391</v>
      </c>
      <c r="C28" s="4">
        <f>+Potencia!C28/Ft_Potencia!$H28</f>
        <v>19.808669070975895</v>
      </c>
      <c r="D28" s="4">
        <f>+Potencia!D28/Ft_Potencia!$H28</f>
        <v>3.2810403652790727</v>
      </c>
      <c r="E28" s="4">
        <f>+Potencia!E28/Ft_Potencia!$H28</f>
        <v>16.062406564351281</v>
      </c>
      <c r="F28" s="4">
        <f>+Potencia!F28/Ft_Potencia!$H28</f>
        <v>2.7423620963526578</v>
      </c>
      <c r="G28" s="4">
        <f>+Potencia!G28/Ft_Potencia!$H28</f>
        <v>12.732395447351626</v>
      </c>
      <c r="H28" s="4">
        <v>40.840704496667314</v>
      </c>
    </row>
    <row r="29" spans="1:8" x14ac:dyDescent="0.3">
      <c r="A29" t="s">
        <v>32</v>
      </c>
      <c r="B29" s="4">
        <f>+Potencia!B29/Ft_Potencia!$H29</f>
        <v>22.600001919049138</v>
      </c>
      <c r="C29" s="4">
        <f>+Potencia!C29/Ft_Potencia!$H29</f>
        <v>20.714627977806686</v>
      </c>
      <c r="D29" s="4">
        <f>+Potencia!D29/Ft_Potencia!$H29</f>
        <v>2.3016253308674095</v>
      </c>
      <c r="E29" s="4">
        <f>+Potencia!E29/Ft_Potencia!$H29</f>
        <v>17.800868250431986</v>
      </c>
      <c r="F29" s="4">
        <f>+Potencia!F29/Ft_Potencia!$H29</f>
        <v>1.7384616860807027</v>
      </c>
      <c r="G29" s="4">
        <f>+Potencia!G29/Ft_Potencia!$H29</f>
        <v>14.446371757572038</v>
      </c>
      <c r="H29" s="4">
        <v>40.840704496667314</v>
      </c>
    </row>
    <row r="30" spans="1:8" x14ac:dyDescent="0.3">
      <c r="A30" t="s">
        <v>33</v>
      </c>
      <c r="B30" s="4">
        <f>+Potencia!B30/Ft_Potencia!$H30</f>
        <v>12.707910071491334</v>
      </c>
      <c r="C30" s="4">
        <f>+Potencia!C30/Ft_Potencia!$H30</f>
        <v>12.046804923263462</v>
      </c>
      <c r="D30" s="4">
        <f>+Potencia!D30/Ft_Potencia!$H30</f>
        <v>2.5219937136100339</v>
      </c>
      <c r="E30" s="4">
        <f>+Potencia!E30/Ft_Potencia!$H30</f>
        <v>5.6806071995876488</v>
      </c>
      <c r="F30" s="4">
        <f>+Potencia!F30/Ft_Potencia!$H30</f>
        <v>2.2036838274262429</v>
      </c>
      <c r="G30" s="4">
        <f>+Potencia!G30/Ft_Potencia!$H30</f>
        <v>8.8147353097049717</v>
      </c>
      <c r="H30" s="4">
        <v>40.840704496667314</v>
      </c>
    </row>
    <row r="31" spans="1:8" x14ac:dyDescent="0.3">
      <c r="A31" t="s">
        <v>34</v>
      </c>
      <c r="B31" s="4">
        <f>+Potencia!B31/Ft_Potencia!$H31</f>
        <v>18.584400277961315</v>
      </c>
      <c r="C31" s="4">
        <f>+Potencia!C31/Ft_Potencia!$H31</f>
        <v>17.43358761252761</v>
      </c>
      <c r="D31" s="4">
        <f>+Potencia!D31/Ft_Potencia!$H31</f>
        <v>3.6238356273231553</v>
      </c>
      <c r="E31" s="4">
        <f>+Potencia!E31/Ft_Potencia!$H31</f>
        <v>13.320044467998624</v>
      </c>
      <c r="F31" s="4">
        <f>+Potencia!F31/Ft_Potencia!$H31</f>
        <v>3.1830988618379066</v>
      </c>
      <c r="G31" s="4">
        <f>+Potencia!G31/Ft_Potencia!$H31</f>
        <v>11.385699775035588</v>
      </c>
      <c r="H31" s="4">
        <v>40.840704496667314</v>
      </c>
    </row>
    <row r="32" spans="1:8" x14ac:dyDescent="0.3">
      <c r="A32" t="s">
        <v>35</v>
      </c>
      <c r="B32" s="4">
        <f>+Potencia!B32/Ft_Potencia!$H32</f>
        <v>20.837054857108143</v>
      </c>
      <c r="C32" s="4">
        <f>+Potencia!C32/Ft_Potencia!$H32</f>
        <v>20.126978957159686</v>
      </c>
      <c r="D32" s="4">
        <f>+Potencia!D32/Ft_Potencia!$H32</f>
        <v>3.4524379963011143</v>
      </c>
      <c r="E32" s="4">
        <f>+Potencia!E32/Ft_Potencia!$H32</f>
        <v>15.891008933329241</v>
      </c>
      <c r="F32" s="4">
        <f>+Potencia!F32/Ft_Potencia!$H32</f>
        <v>3.0117012308158655</v>
      </c>
      <c r="G32" s="4">
        <f>+Potencia!G32/Ft_Potencia!$H32</f>
        <v>12.316144057726669</v>
      </c>
      <c r="H32" s="4">
        <v>40.840704496667314</v>
      </c>
    </row>
    <row r="33" spans="1:8" x14ac:dyDescent="0.3">
      <c r="A33" t="s">
        <v>36</v>
      </c>
      <c r="B33" s="4">
        <f>+Potencia!B33/Ft_Potencia!$H33</f>
        <v>22.893826429372634</v>
      </c>
      <c r="C33" s="4">
        <f>+Potencia!C33/Ft_Potencia!$H33</f>
        <v>21.057423239850767</v>
      </c>
      <c r="D33" s="4">
        <f>+Potencia!D33/Ft_Potencia!$H33</f>
        <v>2.4240522101688673</v>
      </c>
      <c r="E33" s="4">
        <f>+Potencia!E33/Ft_Potencia!$H33</f>
        <v>17.678441371130528</v>
      </c>
      <c r="F33" s="4">
        <f>+Potencia!F33/Ft_Potencia!$H33</f>
        <v>1.9343446929630355</v>
      </c>
      <c r="G33" s="4">
        <f>+Potencia!G33/Ft_Potencia!$H33</f>
        <v>13.981149616226498</v>
      </c>
      <c r="H33" s="4">
        <v>40.840704496667314</v>
      </c>
    </row>
    <row r="34" spans="1:8" x14ac:dyDescent="0.3">
      <c r="A34" t="s">
        <v>37</v>
      </c>
      <c r="B34" s="4">
        <f>+Potencia!B34/Ft_Potencia!$H34</f>
        <v>9.1330451958887622</v>
      </c>
      <c r="C34" s="4">
        <f>+Potencia!C34/Ft_Potencia!$H34</f>
        <v>9.206501323469638</v>
      </c>
      <c r="D34" s="4">
        <f>+Potencia!D34/Ft_Potencia!$H34</f>
        <v>2.3505960825879924</v>
      </c>
      <c r="E34" s="4">
        <f>+Potencia!E34/Ft_Potencia!$H34</f>
        <v>5.7540633271685238</v>
      </c>
      <c r="F34" s="4">
        <f>+Potencia!F34/Ft_Potencia!$H34</f>
        <v>1.9343446929630355</v>
      </c>
      <c r="G34" s="4">
        <f>+Potencia!G34/Ft_Potencia!$H34</f>
        <v>7.2476712546463107</v>
      </c>
      <c r="H34" s="4">
        <v>40.840704496667314</v>
      </c>
    </row>
    <row r="35" spans="1:8" x14ac:dyDescent="0.3">
      <c r="A35" t="s">
        <v>38</v>
      </c>
      <c r="B35" s="4">
        <f>+Potencia!B35/Ft_Potencia!$H35</f>
        <v>15.474757543704284</v>
      </c>
      <c r="C35" s="4">
        <f>+Potencia!C35/Ft_Potencia!$H35</f>
        <v>14.887108523057286</v>
      </c>
      <c r="D35" s="4">
        <f>+Potencia!D35/Ft_Potencia!$H35</f>
        <v>3.3544964928599477</v>
      </c>
      <c r="E35" s="4">
        <f>+Potencia!E35/Ft_Potencia!$H35</f>
        <v>12.046804923263462</v>
      </c>
      <c r="F35" s="4">
        <f>+Potencia!F35/Ft_Potencia!$H35</f>
        <v>3.3544964928599477</v>
      </c>
      <c r="G35" s="4">
        <f>+Potencia!G35/Ft_Potencia!$H35</f>
        <v>9.8676064716975098</v>
      </c>
      <c r="H35" s="4">
        <v>40.840704496667314</v>
      </c>
    </row>
    <row r="36" spans="1:8" x14ac:dyDescent="0.3">
      <c r="A36" t="s">
        <v>39</v>
      </c>
      <c r="B36" s="4">
        <f>+Potencia!B36/Ft_Potencia!$H36</f>
        <v>17.262189981505571</v>
      </c>
      <c r="C36" s="4">
        <f>+Potencia!C36/Ft_Potencia!$H36</f>
        <v>16.943880095321781</v>
      </c>
      <c r="D36" s="4">
        <f>+Potencia!D36/Ft_Potencia!$H36</f>
        <v>3.2565549894187815</v>
      </c>
      <c r="E36" s="4">
        <f>+Potencia!E36/Ft_Potencia!$H36</f>
        <v>14.054605743807372</v>
      </c>
      <c r="F36" s="4">
        <f>+Potencia!F36/Ft_Potencia!$H36</f>
        <v>3.08515735839674</v>
      </c>
      <c r="G36" s="4">
        <f>+Potencia!G36/Ft_Potencia!$H36</f>
        <v>10.4797408682048</v>
      </c>
      <c r="H36" s="4">
        <v>40.840704496667314</v>
      </c>
    </row>
    <row r="37" spans="1:8" x14ac:dyDescent="0.3">
      <c r="A37" t="s">
        <v>40</v>
      </c>
      <c r="B37" s="4">
        <f>+Potencia!B37/Ft_Potencia!$H37</f>
        <v>18.682341781402481</v>
      </c>
      <c r="C37" s="4">
        <f>+Potencia!C37/Ft_Potencia!$H37</f>
        <v>17.776382874571695</v>
      </c>
      <c r="D37" s="4">
        <f>+Potencia!D37/Ft_Potencia!$H37</f>
        <v>2.3505960825879924</v>
      </c>
      <c r="E37" s="4">
        <f>+Potencia!E37/Ft_Potencia!$H37</f>
        <v>15.54821367128516</v>
      </c>
      <c r="F37" s="4">
        <f>+Potencia!F37/Ft_Potencia!$H37</f>
        <v>1.8364031895218691</v>
      </c>
      <c r="G37" s="4">
        <f>+Potencia!G37/Ft_Potencia!$H37</f>
        <v>12.120261050844336</v>
      </c>
      <c r="H37" s="4">
        <v>40.840704496667314</v>
      </c>
    </row>
    <row r="38" spans="1:8" x14ac:dyDescent="0.3">
      <c r="A38" t="s">
        <v>41</v>
      </c>
      <c r="B38" s="4">
        <f>+Potencia!B38/Ft_Potencia!$H38</f>
        <v>10.700109250947424</v>
      </c>
      <c r="C38" s="4">
        <f>+Potencia!C38/Ft_Potencia!$H38</f>
        <v>10.455255492344509</v>
      </c>
      <c r="D38" s="4">
        <f>+Potencia!D38/Ft_Potencia!$H38</f>
        <v>2.4730229618894506</v>
      </c>
      <c r="E38" s="4">
        <f>+Potencia!E38/Ft_Potencia!$H38</f>
        <v>5.8030340788891062</v>
      </c>
      <c r="F38" s="4">
        <f>+Potencia!F38/Ft_Potencia!$H38</f>
        <v>2.2771399550071179</v>
      </c>
      <c r="G38" s="4">
        <f>+Potencia!G38/Ft_Potencia!$H38</f>
        <v>7.9822325304550583</v>
      </c>
      <c r="H38" s="4">
        <v>40.840704496667314</v>
      </c>
    </row>
    <row r="39" spans="1:8" x14ac:dyDescent="0.3">
      <c r="A39" t="s">
        <v>42</v>
      </c>
      <c r="B39" s="4">
        <f>+Potencia!B39/Ft_Potencia!$H39</f>
        <v>16.601084833277696</v>
      </c>
      <c r="C39" s="4">
        <f>+Potencia!C39/Ft_Potencia!$H39</f>
        <v>15.915494309189533</v>
      </c>
      <c r="D39" s="4">
        <f>+Potencia!D39/Ft_Potencia!$H39</f>
        <v>3.6728063790437382</v>
      </c>
      <c r="E39" s="4">
        <f>+Potencia!E39/Ft_Potencia!$H39</f>
        <v>12.609968568050169</v>
      </c>
      <c r="F39" s="4">
        <f>+Potencia!F39/Ft_Potencia!$H39</f>
        <v>3.2565549894187815</v>
      </c>
      <c r="G39" s="4">
        <f>+Potencia!G39/Ft_Potencia!$H39</f>
        <v>10.4797408682048</v>
      </c>
      <c r="H39" s="4">
        <v>40.840704496667314</v>
      </c>
    </row>
    <row r="40" spans="1:8" x14ac:dyDescent="0.3">
      <c r="A40" t="s">
        <v>43</v>
      </c>
      <c r="B40" s="4">
        <f>+Potencia!B40/Ft_Potencia!$H40</f>
        <v>18.388517271078982</v>
      </c>
      <c r="C40" s="4">
        <f>+Potencia!C40/Ft_Potencia!$H40</f>
        <v>18.143663512476067</v>
      </c>
      <c r="D40" s="4">
        <f>+Potencia!D40/Ft_Potencia!$H40</f>
        <v>3.5014087480216971</v>
      </c>
      <c r="E40" s="4">
        <f>+Potencia!E40/Ft_Potencia!$H40</f>
        <v>14.911593898917578</v>
      </c>
      <c r="F40" s="4">
        <f>+Potencia!F40/Ft_Potencia!$H40</f>
        <v>3.0361866066761571</v>
      </c>
      <c r="G40" s="4">
        <f>+Potencia!G40/Ft_Potencia!$H40</f>
        <v>1.8119178136615777</v>
      </c>
      <c r="H40" s="4">
        <v>40.840704496667314</v>
      </c>
    </row>
    <row r="41" spans="1:8" x14ac:dyDescent="0.3">
      <c r="A41" t="s">
        <v>44</v>
      </c>
      <c r="B41" s="4">
        <f>+Potencia!B41/Ft_Potencia!$H41</f>
        <v>18.388517271078982</v>
      </c>
      <c r="C41" s="4">
        <f>+Potencia!C41/Ft_Potencia!$H41</f>
        <v>18.143663512476067</v>
      </c>
      <c r="D41" s="4">
        <f>+Potencia!D41/Ft_Potencia!$H41</f>
        <v>3.5014087480216971</v>
      </c>
      <c r="E41" s="4">
        <f>+Potencia!E41/Ft_Potencia!$H41</f>
        <v>14.911593898917578</v>
      </c>
      <c r="F41" s="4">
        <f>+Potencia!F41/Ft_Potencia!$H41</f>
        <v>3.0361866066761571</v>
      </c>
      <c r="G41" s="4">
        <f>+Potencia!G41/Ft_Potencia!$H41</f>
        <v>1.8119178136615777</v>
      </c>
      <c r="H41" s="4">
        <v>40.840704496667314</v>
      </c>
    </row>
    <row r="42" spans="1:8" x14ac:dyDescent="0.3">
      <c r="A42" t="s">
        <v>45</v>
      </c>
      <c r="B42" s="4">
        <f>+Potencia!B42/Ft_Potencia!$H42</f>
        <v>19.221020050328896</v>
      </c>
      <c r="C42" s="4">
        <f>+Potencia!C42/Ft_Potencia!$H42</f>
        <v>17.531529115968777</v>
      </c>
      <c r="D42" s="4">
        <f>+Potencia!D42/Ft_Potencia!$H42</f>
        <v>2.4485375860291589</v>
      </c>
      <c r="E42" s="4">
        <f>+Potencia!E42/Ft_Potencia!$H42</f>
        <v>15.25438916096166</v>
      </c>
      <c r="F42" s="4">
        <f>+Potencia!F42/Ft_Potencia!$H42</f>
        <v>1.8364031895218691</v>
      </c>
      <c r="G42" s="4">
        <f>+Potencia!G42/Ft_Potencia!$H42</f>
        <v>12.512027064609002</v>
      </c>
      <c r="H42" s="4">
        <v>40.840704496667314</v>
      </c>
    </row>
    <row r="43" spans="1:8" x14ac:dyDescent="0.3">
      <c r="A43" t="s">
        <v>46</v>
      </c>
      <c r="B43" s="4">
        <f>+Potencia!B43/Ft_Potencia!$H43</f>
        <v>3.7799298984325143</v>
      </c>
      <c r="C43" s="4">
        <f>+Potencia!C43/Ft_Potencia!$H43</f>
        <v>3.8197186342054881</v>
      </c>
      <c r="D43" s="4">
        <f>+Potencia!D43/Ft_Potencia!$H43</f>
        <v>1.1538733374162413</v>
      </c>
      <c r="E43" s="4">
        <f>+Potencia!E43/Ft_Potencia!$H43</f>
        <v>2.3276410427189695</v>
      </c>
      <c r="F43" s="4">
        <f>+Potencia!F43/Ft_Potencia!$H43</f>
        <v>0.57693666870812066</v>
      </c>
      <c r="G43" s="4">
        <f>+Potencia!G43/Ft_Potencia!$H43</f>
        <v>2.7056340325622208</v>
      </c>
      <c r="H43" s="4">
        <v>50.26548245743669</v>
      </c>
    </row>
    <row r="44" spans="1:8" x14ac:dyDescent="0.3">
      <c r="A44" t="s">
        <v>47</v>
      </c>
      <c r="B44" s="4">
        <f>+Potencia!B44/Ft_Potencia!$H44</f>
        <v>6.6049301383136569</v>
      </c>
      <c r="C44" s="4">
        <f>+Potencia!C44/Ft_Potencia!$H44</f>
        <v>6.2070427805839179</v>
      </c>
      <c r="D44" s="4">
        <f>+Potencia!D44/Ft_Potencia!$H44</f>
        <v>0.6764085081405552</v>
      </c>
      <c r="E44" s="4">
        <f>+Potencia!E44/Ft_Potencia!$H44</f>
        <v>5.0133807073947034</v>
      </c>
      <c r="F44" s="4">
        <f>+Potencia!F44/Ft_Potencia!$H44</f>
        <v>1.1737677053027282</v>
      </c>
      <c r="G44" s="4">
        <f>+Potencia!G44/Ft_Potencia!$H44</f>
        <v>4.2772890955946874</v>
      </c>
      <c r="H44" s="4">
        <v>50.26548245743669</v>
      </c>
    </row>
    <row r="45" spans="1:8" x14ac:dyDescent="0.3">
      <c r="A45" t="s">
        <v>48</v>
      </c>
      <c r="B45" s="4">
        <f>+Potencia!B45/Ft_Potencia!$H45</f>
        <v>7.3808104858866468</v>
      </c>
      <c r="C45" s="4">
        <f>+Potencia!C45/Ft_Potencia!$H45</f>
        <v>7.0625005997028554</v>
      </c>
      <c r="D45" s="4">
        <f>+Potencia!D45/Ft_Potencia!$H45</f>
        <v>1.0345071300973196</v>
      </c>
      <c r="E45" s="4">
        <f>+Potencia!E45/Ft_Potencia!$H45</f>
        <v>5.9285216301731012</v>
      </c>
      <c r="F45" s="4">
        <f>+Potencia!F45/Ft_Potencia!$H45</f>
        <v>0.87535218700542439</v>
      </c>
      <c r="G45" s="4">
        <f>+Potencia!G45/Ft_Potencia!$H45</f>
        <v>4.7149651890973994</v>
      </c>
      <c r="H45" s="4">
        <v>50.26548245743669</v>
      </c>
    </row>
    <row r="46" spans="1:8" x14ac:dyDescent="0.3">
      <c r="A46" t="s">
        <v>49</v>
      </c>
      <c r="B46" s="4">
        <f>+Potencia!B46/Ft_Potencia!$H46</f>
        <v>8.4352119838704525</v>
      </c>
      <c r="C46" s="4">
        <f>+Potencia!C46/Ft_Potencia!$H46</f>
        <v>7.8383809472758452</v>
      </c>
      <c r="D46" s="4">
        <f>+Potencia!D46/Ft_Potencia!$H46</f>
        <v>0.95492965855137202</v>
      </c>
      <c r="E46" s="4">
        <f>+Potencia!E46/Ft_Potencia!$H46</f>
        <v>6.8237681850650125</v>
      </c>
      <c r="F46" s="4">
        <f>+Potencia!F46/Ft_Potencia!$H46</f>
        <v>0.87535218700542439</v>
      </c>
      <c r="G46" s="4">
        <f>+Potencia!G46/Ft_Potencia!$H46</f>
        <v>5.6500004797622845</v>
      </c>
      <c r="H46" s="4">
        <v>50.26548245743669</v>
      </c>
    </row>
    <row r="47" spans="1:8" x14ac:dyDescent="0.3">
      <c r="A47" t="s">
        <v>50</v>
      </c>
      <c r="B47" s="4">
        <f>+Potencia!B47/Ft_Potencia!$H47</f>
        <v>3.9191904736379226</v>
      </c>
      <c r="C47" s="4">
        <f>+Potencia!C47/Ft_Potencia!$H47</f>
        <v>3.839613002091975</v>
      </c>
      <c r="D47" s="4">
        <f>+Potencia!D47/Ft_Potencia!$H47</f>
        <v>0.4575704613891991</v>
      </c>
      <c r="E47" s="4">
        <f>+Potencia!E47/Ft_Potencia!$H47</f>
        <v>1.4125001199405711</v>
      </c>
      <c r="F47" s="4">
        <f>+Potencia!F47/Ft_Potencia!$H47</f>
        <v>0.29841551829730378</v>
      </c>
      <c r="G47" s="4">
        <f>+Potencia!G47/Ft_Potencia!$H47</f>
        <v>3.0438382866324982</v>
      </c>
      <c r="H47" s="4">
        <v>50.26548245743669</v>
      </c>
    </row>
    <row r="48" spans="1:8" x14ac:dyDescent="0.3">
      <c r="A48" t="s">
        <v>51</v>
      </c>
      <c r="B48" s="4">
        <f>+Potencia!B48/Ft_Potencia!$H48</f>
        <v>7.2614442785677253</v>
      </c>
      <c r="C48" s="4">
        <f>+Potencia!C48/Ft_Potencia!$H48</f>
        <v>6.7242963456325784</v>
      </c>
      <c r="D48" s="4">
        <f>+Potencia!D48/Ft_Potencia!$H48</f>
        <v>1.3130282805081366</v>
      </c>
      <c r="E48" s="4">
        <f>+Potencia!E48/Ft_Potencia!$H48</f>
        <v>5.1128525468271375</v>
      </c>
      <c r="F48" s="4">
        <f>+Potencia!F48/Ft_Potencia!$H48</f>
        <v>1.1538733374162413</v>
      </c>
      <c r="G48" s="4">
        <f>+Potencia!G48/Ft_Potencia!$H48</f>
        <v>4.6950708212109129</v>
      </c>
      <c r="H48" s="4">
        <v>50.26548245743669</v>
      </c>
    </row>
    <row r="49" spans="1:8" x14ac:dyDescent="0.3">
      <c r="A49" t="s">
        <v>52</v>
      </c>
      <c r="B49" s="4">
        <f>+Potencia!B49/Ft_Potencia!$H49</f>
        <v>7.8980640509353064</v>
      </c>
      <c r="C49" s="4">
        <f>+Potencia!C49/Ft_Potencia!$H49</f>
        <v>7.4007048537731333</v>
      </c>
      <c r="D49" s="4">
        <f>+Potencia!D49/Ft_Potencia!$H49</f>
        <v>1.0941902337567804</v>
      </c>
      <c r="E49" s="4">
        <f>+Potencia!E49/Ft_Potencia!$H49</f>
        <v>5.9484159980595885</v>
      </c>
      <c r="F49" s="4">
        <f>+Potencia!F49/Ft_Potencia!$H49</f>
        <v>1.0146127622108327</v>
      </c>
      <c r="G49" s="4">
        <f>+Potencia!G49/Ft_Potencia!$H49</f>
        <v>4.9338032358487558</v>
      </c>
      <c r="H49" s="4">
        <v>50.26548245743669</v>
      </c>
    </row>
    <row r="50" spans="1:8" x14ac:dyDescent="0.3">
      <c r="A50" t="s">
        <v>53</v>
      </c>
      <c r="B50" s="4">
        <f>+Potencia!B50/Ft_Potencia!$H50</f>
        <v>8.5346838233028883</v>
      </c>
      <c r="C50" s="4">
        <f>+Potencia!C50/Ft_Potencia!$H50</f>
        <v>7.8980640509353064</v>
      </c>
      <c r="D50" s="4">
        <f>+Potencia!D50/Ft_Potencia!$H50</f>
        <v>0.97482402643785893</v>
      </c>
      <c r="E50" s="4">
        <f>+Potencia!E50/Ft_Potencia!$H50</f>
        <v>6.6646132419731172</v>
      </c>
      <c r="F50" s="4">
        <f>+Potencia!F50/Ft_Potencia!$H50</f>
        <v>0.79577471545947676</v>
      </c>
      <c r="G50" s="4">
        <f>+Potencia!G50/Ft_Potencia!$H50</f>
        <v>5.4709511687839028</v>
      </c>
      <c r="H50" s="4">
        <v>50.26548245743669</v>
      </c>
    </row>
    <row r="51" spans="1:8" x14ac:dyDescent="0.3">
      <c r="A51" t="s">
        <v>54</v>
      </c>
      <c r="B51" s="4">
        <f>+Potencia!B51/Ft_Potencia!$H51</f>
        <v>5.0730638110541637</v>
      </c>
      <c r="C51" s="4">
        <f>+Potencia!C51/Ft_Potencia!$H51</f>
        <v>4.3170778313676612</v>
      </c>
      <c r="D51" s="4">
        <f>+Potencia!D51/Ft_Potencia!$H51</f>
        <v>0.95492965855137202</v>
      </c>
      <c r="E51" s="4">
        <f>+Potencia!E51/Ft_Potencia!$H51</f>
        <v>2.6061621931297863</v>
      </c>
      <c r="F51" s="4">
        <f>+Potencia!F51/Ft_Potencia!$H51</f>
        <v>0.75598597968650283</v>
      </c>
      <c r="G51" s="4">
        <f>+Potencia!G51/Ft_Potencia!$H51</f>
        <v>3.401936908589263</v>
      </c>
      <c r="H51" s="4">
        <v>50.26548245743669</v>
      </c>
    </row>
    <row r="52" spans="1:8" x14ac:dyDescent="0.3">
      <c r="A52" t="s">
        <v>55</v>
      </c>
      <c r="B52" s="4">
        <f>+Potencia!B52/Ft_Potencia!$H52</f>
        <v>6.5850357704271696</v>
      </c>
      <c r="C52" s="4">
        <f>+Potencia!C52/Ft_Potencia!$H52</f>
        <v>5.8887328944001274</v>
      </c>
      <c r="D52" s="4">
        <f>+Potencia!D52/Ft_Potencia!$H52</f>
        <v>0.71619724391352901</v>
      </c>
      <c r="E52" s="4">
        <f>+Potencia!E52/Ft_Potencia!$H52</f>
        <v>4.2375003598217136</v>
      </c>
      <c r="F52" s="4">
        <f>+Potencia!F52/Ft_Potencia!$H52</f>
        <v>0.65651414025406829</v>
      </c>
      <c r="G52" s="4">
        <f>+Potencia!G52/Ft_Potencia!$H52</f>
        <v>3.083627022405472</v>
      </c>
      <c r="H52" s="4">
        <v>50.26548245743669</v>
      </c>
    </row>
    <row r="53" spans="1:8" x14ac:dyDescent="0.3">
      <c r="A53" t="s">
        <v>56</v>
      </c>
      <c r="B53" s="4">
        <f>+Potencia!B53/Ft_Potencia!$H53</f>
        <v>8.1964795692326096</v>
      </c>
      <c r="C53" s="4">
        <f>+Potencia!C53/Ft_Potencia!$H53</f>
        <v>6.9232400244974475</v>
      </c>
      <c r="D53" s="4">
        <f>+Potencia!D53/Ft_Potencia!$H53</f>
        <v>1.213556441075702</v>
      </c>
      <c r="E53" s="4">
        <f>+Potencia!E53/Ft_Potencia!$H53</f>
        <v>6.06778220537851</v>
      </c>
      <c r="F53" s="4">
        <f>+Potencia!F53/Ft_Potencia!$H53</f>
        <v>0.99471839432434583</v>
      </c>
      <c r="G53" s="4">
        <f>+Potencia!G53/Ft_Potencia!$H53</f>
        <v>4.6751764533244256</v>
      </c>
      <c r="H53" s="4">
        <v>50.26548245743669</v>
      </c>
    </row>
    <row r="54" spans="1:8" x14ac:dyDescent="0.3">
      <c r="A54" t="s">
        <v>57</v>
      </c>
      <c r="B54" s="4">
        <f>+Potencia!B54/Ft_Potencia!$H54</f>
        <v>8.9524655489191129</v>
      </c>
      <c r="C54" s="4">
        <f>+Potencia!C54/Ft_Potencia!$H54</f>
        <v>7.8980640509353064</v>
      </c>
      <c r="D54" s="4">
        <f>+Potencia!D54/Ft_Potencia!$H54</f>
        <v>0.9151409227783982</v>
      </c>
      <c r="E54" s="4">
        <f>+Potencia!E54/Ft_Potencia!$H54</f>
        <v>7.1022893354758301</v>
      </c>
      <c r="F54" s="4">
        <f>+Potencia!F54/Ft_Potencia!$H54</f>
        <v>0.81566908334596366</v>
      </c>
      <c r="G54" s="4">
        <f>+Potencia!G54/Ft_Potencia!$H54</f>
        <v>5.630106111875798</v>
      </c>
      <c r="H54" s="4">
        <v>50.26548245743669</v>
      </c>
    </row>
    <row r="55" spans="1:8" x14ac:dyDescent="0.3">
      <c r="A55" t="s">
        <v>58</v>
      </c>
      <c r="B55" s="4">
        <f>+Potencia!B55/Ft_Potencia!$H55</f>
        <v>5.4112680651244416</v>
      </c>
      <c r="C55" s="4">
        <f>+Potencia!C55/Ft_Potencia!$H55</f>
        <v>4.8144370285298344</v>
      </c>
      <c r="D55" s="4">
        <f>+Potencia!D55/Ft_Potencia!$H55</f>
        <v>1.2732395447351628</v>
      </c>
      <c r="E55" s="4">
        <f>+Potencia!E55/Ft_Potencia!$H55</f>
        <v>3.0438382866324982</v>
      </c>
      <c r="F55" s="4">
        <f>+Potencia!F55/Ft_Potencia!$H55</f>
        <v>1.0941902337567804</v>
      </c>
      <c r="G55" s="4">
        <f>+Potencia!G55/Ft_Potencia!$H55</f>
        <v>3.3024650691568285</v>
      </c>
      <c r="H55" s="4">
        <v>50.26548245743669</v>
      </c>
    </row>
    <row r="56" spans="1:8" x14ac:dyDescent="0.3">
      <c r="A56" t="s">
        <v>59</v>
      </c>
      <c r="B56" s="4">
        <f>+Potencia!B56/Ft_Potencia!$H56</f>
        <v>7.7588034757298976</v>
      </c>
      <c r="C56" s="4">
        <f>+Potencia!C56/Ft_Potencia!$H56</f>
        <v>7.1022893354758301</v>
      </c>
      <c r="D56" s="4">
        <f>+Potencia!D56/Ft_Potencia!$H56</f>
        <v>1.6711269024649011</v>
      </c>
      <c r="E56" s="4">
        <f>+Potencia!E56/Ft_Potencia!$H56</f>
        <v>5.7892610549676933</v>
      </c>
      <c r="F56" s="4">
        <f>+Potencia!F56/Ft_Potencia!$H56</f>
        <v>1.432394487827058</v>
      </c>
      <c r="G56" s="4">
        <f>+Potencia!G56/Ft_Potencia!$H56</f>
        <v>5.2521131220325463</v>
      </c>
      <c r="H56" s="4">
        <v>50.26548245743669</v>
      </c>
    </row>
    <row r="57" spans="1:8" x14ac:dyDescent="0.3">
      <c r="A57" t="s">
        <v>60</v>
      </c>
      <c r="B57" s="4">
        <f>+Potencia!B57/Ft_Potencia!$H57</f>
        <v>8.7933106058272177</v>
      </c>
      <c r="C57" s="4">
        <f>+Potencia!C57/Ft_Potencia!$H57</f>
        <v>8.3357401444380184</v>
      </c>
      <c r="D57" s="4">
        <f>+Potencia!D57/Ft_Potencia!$H57</f>
        <v>1.4920775914865188</v>
      </c>
      <c r="E57" s="4">
        <f>+Potencia!E57/Ft_Potencia!$H57</f>
        <v>6.8436625529514998</v>
      </c>
      <c r="F57" s="4">
        <f>+Potencia!F57/Ft_Potencia!$H57</f>
        <v>1.2931339126216497</v>
      </c>
      <c r="G57" s="4">
        <f>+Potencia!G57/Ft_Potencia!$H57</f>
        <v>5.4311624330109289</v>
      </c>
      <c r="H57" s="4">
        <v>50.26548245743669</v>
      </c>
    </row>
    <row r="58" spans="1:8" x14ac:dyDescent="0.3">
      <c r="A58" t="s">
        <v>61</v>
      </c>
      <c r="B58" s="4">
        <f>+Potencia!B58/Ft_Potencia!$H58</f>
        <v>9.3702472745353376</v>
      </c>
      <c r="C58" s="4">
        <f>+Potencia!C58/Ft_Potencia!$H58</f>
        <v>8.6739443985082954</v>
      </c>
      <c r="D58" s="4">
        <f>+Potencia!D58/Ft_Potencia!$H58</f>
        <v>0.97482402643785893</v>
      </c>
      <c r="E58" s="4">
        <f>+Potencia!E58/Ft_Potencia!$H58</f>
        <v>7.5200710610920547</v>
      </c>
      <c r="F58" s="4">
        <f>+Potencia!F58/Ft_Potencia!$H58</f>
        <v>0.87535218700542439</v>
      </c>
      <c r="G58" s="4">
        <f>+Potencia!G58/Ft_Potencia!$H58</f>
        <v>5.9285216301731012</v>
      </c>
      <c r="H58" s="4">
        <v>50.26548245743669</v>
      </c>
    </row>
    <row r="59" spans="1:8" x14ac:dyDescent="0.3">
      <c r="A59" t="s">
        <v>62</v>
      </c>
      <c r="B59" s="4">
        <f>+Potencia!B59/Ft_Potencia!$H59</f>
        <v>5.530634272443363</v>
      </c>
      <c r="C59" s="4">
        <f>+Potencia!C59/Ft_Potencia!$H59</f>
        <v>5.1526412826001113</v>
      </c>
      <c r="D59" s="4">
        <f>+Potencia!D59/Ft_Potencia!$H59</f>
        <v>0.69630287602704211</v>
      </c>
      <c r="E59" s="4">
        <f>+Potencia!E59/Ft_Potencia!$H59</f>
        <v>2.1883804675135607</v>
      </c>
      <c r="F59" s="4">
        <f>+Potencia!F59/Ft_Potencia!$H59</f>
        <v>0.73609161180001592</v>
      </c>
      <c r="G59" s="4">
        <f>+Potencia!G59/Ft_Potencia!$H59</f>
        <v>3.401936908589263</v>
      </c>
      <c r="H59" s="4">
        <v>50.26548245743669</v>
      </c>
    </row>
    <row r="60" spans="1:8" x14ac:dyDescent="0.3">
      <c r="A60" t="s">
        <v>63</v>
      </c>
      <c r="B60" s="4">
        <f>+Potencia!B60/Ft_Potencia!$H60</f>
        <v>6.366197723675814</v>
      </c>
      <c r="C60" s="4">
        <f>+Potencia!C60/Ft_Potencia!$H60</f>
        <v>6.0279934696055362</v>
      </c>
      <c r="D60" s="4">
        <f>+Potencia!D60/Ft_Potencia!$H60</f>
        <v>1.1538733374162413</v>
      </c>
      <c r="E60" s="4">
        <f>+Potencia!E60/Ft_Potencia!$H60</f>
        <v>4.5160215102325303</v>
      </c>
      <c r="F60" s="4">
        <f>+Potencia!F60/Ft_Potencia!$H60</f>
        <v>1.1140846016432675</v>
      </c>
      <c r="G60" s="4">
        <f>+Potencia!G60/Ft_Potencia!$H60</f>
        <v>4.2375003598217136</v>
      </c>
      <c r="H60" s="4">
        <v>50.26548245743669</v>
      </c>
    </row>
    <row r="61" spans="1:8" x14ac:dyDescent="0.3">
      <c r="A61" t="s">
        <v>64</v>
      </c>
      <c r="B61" s="4">
        <f>+Potencia!B61/Ft_Potencia!$H61</f>
        <v>6.6248245062001434</v>
      </c>
      <c r="C61" s="4">
        <f>+Potencia!C61/Ft_Potencia!$H61</f>
        <v>6.6447188740866308</v>
      </c>
      <c r="D61" s="4">
        <f>+Potencia!D61/Ft_Potencia!$H61</f>
        <v>0.89524655489191129</v>
      </c>
      <c r="E61" s="4">
        <f>+Potencia!E61/Ft_Potencia!$H61</f>
        <v>5.1128525468271375</v>
      </c>
      <c r="F61" s="4">
        <f>+Potencia!F61/Ft_Potencia!$H61</f>
        <v>0.63661977236758138</v>
      </c>
      <c r="G61" s="4">
        <f>+Potencia!G61/Ft_Potencia!$H61</f>
        <v>3.9589792094108964</v>
      </c>
      <c r="H61" s="4">
        <v>50.26548245743669</v>
      </c>
    </row>
    <row r="62" spans="1:8" x14ac:dyDescent="0.3">
      <c r="A62" t="s">
        <v>65</v>
      </c>
      <c r="B62" s="4">
        <f>+Potencia!B62/Ft_Potencia!$H62</f>
        <v>7.977641522481254</v>
      </c>
      <c r="C62" s="4">
        <f>+Potencia!C62/Ft_Potencia!$H62</f>
        <v>7.3808104858866468</v>
      </c>
      <c r="D62" s="4">
        <f>+Potencia!D62/Ft_Potencia!$H62</f>
        <v>0.61672540448109447</v>
      </c>
      <c r="E62" s="4">
        <f>+Potencia!E62/Ft_Potencia!$H62</f>
        <v>6.366197723675814</v>
      </c>
      <c r="F62" s="4">
        <f>+Potencia!F62/Ft_Potencia!$H62</f>
        <v>0.57693666870812066</v>
      </c>
      <c r="G62" s="4">
        <f>+Potencia!G62/Ft_Potencia!$H62</f>
        <v>5.6897892155352583</v>
      </c>
      <c r="H62" s="4">
        <v>50.26548245743669</v>
      </c>
    </row>
    <row r="63" spans="1:8" x14ac:dyDescent="0.3">
      <c r="A63" t="s">
        <v>66</v>
      </c>
      <c r="B63" s="4">
        <f>+Potencia!B63/Ft_Potencia!$H63</f>
        <v>7.3808104858866468</v>
      </c>
      <c r="C63" s="4">
        <f>+Potencia!C63/Ft_Potencia!$H63</f>
        <v>6.5452470346541958</v>
      </c>
      <c r="D63" s="4">
        <f>+Potencia!D63/Ft_Potencia!$H63</f>
        <v>0.83556345123245057</v>
      </c>
      <c r="E63" s="4">
        <f>+Potencia!E63/Ft_Potencia!$H63</f>
        <v>1.9297536849892309</v>
      </c>
      <c r="F63" s="4">
        <f>+Potencia!F63/Ft_Potencia!$H63</f>
        <v>0.93503529066488511</v>
      </c>
      <c r="G63" s="4">
        <f>+Potencia!G63/Ft_Potencia!$H63</f>
        <v>4.5757046138919915</v>
      </c>
      <c r="H63" s="4">
        <v>50.26548245743669</v>
      </c>
    </row>
    <row r="64" spans="1:8" x14ac:dyDescent="0.3">
      <c r="A64" t="s">
        <v>67</v>
      </c>
      <c r="B64" s="4">
        <f>+Potencia!B64/Ft_Potencia!$H64</f>
        <v>7.8383809472758452</v>
      </c>
      <c r="C64" s="4">
        <f>+Potencia!C64/Ft_Potencia!$H64</f>
        <v>7.4007048537731333</v>
      </c>
      <c r="D64" s="4">
        <f>+Potencia!D64/Ft_Potencia!$H64</f>
        <v>1.213556441075702</v>
      </c>
      <c r="E64" s="4">
        <f>+Potencia!E64/Ft_Potencia!$H64</f>
        <v>5.4112680651244416</v>
      </c>
      <c r="F64" s="4">
        <f>+Potencia!F64/Ft_Potencia!$H64</f>
        <v>1.3926057520540842</v>
      </c>
      <c r="G64" s="4">
        <f>+Potencia!G64/Ft_Potencia!$H64</f>
        <v>5.2720074899190328</v>
      </c>
      <c r="H64" s="4">
        <v>50.26548245743669</v>
      </c>
    </row>
    <row r="65" spans="1:8" x14ac:dyDescent="0.3">
      <c r="A65" t="s">
        <v>68</v>
      </c>
      <c r="B65" s="4">
        <f>+Potencia!B65/Ft_Potencia!$H65</f>
        <v>8.5346838233028883</v>
      </c>
      <c r="C65" s="4">
        <f>+Potencia!C65/Ft_Potencia!$H65</f>
        <v>7.8383809472758452</v>
      </c>
      <c r="D65" s="4">
        <f>+Potencia!D65/Ft_Potencia!$H65</f>
        <v>1.1339789695297544</v>
      </c>
      <c r="E65" s="4">
        <f>+Potencia!E65/Ft_Potencia!$H65</f>
        <v>6.5452470346541958</v>
      </c>
      <c r="F65" s="4">
        <f>+Potencia!F65/Ft_Potencia!$H65</f>
        <v>0.95492965855137202</v>
      </c>
      <c r="G65" s="4">
        <f>+Potencia!G65/Ft_Potencia!$H65</f>
        <v>5.5505286403298504</v>
      </c>
      <c r="H65" s="4">
        <v>50.26548245743669</v>
      </c>
    </row>
    <row r="66" spans="1:8" x14ac:dyDescent="0.3">
      <c r="A66" t="s">
        <v>69</v>
      </c>
      <c r="B66" s="4">
        <f>+Potencia!B66/Ft_Potencia!$H66</f>
        <v>9.1713035956704694</v>
      </c>
      <c r="C66" s="4">
        <f>+Potencia!C66/Ft_Potencia!$H66</f>
        <v>8.2362683050055843</v>
      </c>
      <c r="D66" s="4">
        <f>+Potencia!D66/Ft_Potencia!$H66</f>
        <v>0.71619724391352901</v>
      </c>
      <c r="E66" s="4">
        <f>+Potencia!E66/Ft_Potencia!$H66</f>
        <v>7.1619724391352904</v>
      </c>
      <c r="F66" s="4">
        <f>+Potencia!F66/Ft_Potencia!$H66</f>
        <v>0.63661977236758138</v>
      </c>
      <c r="G66" s="4">
        <f>+Potencia!G66/Ft_Potencia!$H66</f>
        <v>5.9285216301731012</v>
      </c>
      <c r="H66" s="4">
        <v>50.26548245743669</v>
      </c>
    </row>
    <row r="67" spans="1:8" x14ac:dyDescent="0.3">
      <c r="A67" t="s">
        <v>70</v>
      </c>
      <c r="B67" s="4">
        <f>+Potencia!B67/Ft_Potencia!$H67</f>
        <v>5.2919018578055201</v>
      </c>
      <c r="C67" s="4">
        <f>+Potencia!C67/Ft_Potencia!$H67</f>
        <v>5.1128525468271375</v>
      </c>
      <c r="D67" s="4">
        <f>+Potencia!D67/Ft_Potencia!$H67</f>
        <v>1.1339789695297544</v>
      </c>
      <c r="E67" s="4">
        <f>+Potencia!E67/Ft_Potencia!$H67</f>
        <v>2.6260565610162732</v>
      </c>
      <c r="F67" s="4">
        <f>+Potencia!F67/Ft_Potencia!$H67</f>
        <v>1.0146127622108327</v>
      </c>
      <c r="G67" s="4">
        <f>+Potencia!G67/Ft_Potencia!$H67</f>
        <v>3.620774955340619</v>
      </c>
      <c r="H67" s="4">
        <v>50.26548245743669</v>
      </c>
    </row>
    <row r="68" spans="1:8" x14ac:dyDescent="0.3">
      <c r="A68" t="s">
        <v>71</v>
      </c>
      <c r="B68" s="4">
        <f>+Potencia!B68/Ft_Potencia!$H68</f>
        <v>7.2813386464542118</v>
      </c>
      <c r="C68" s="4">
        <f>+Potencia!C68/Ft_Potencia!$H68</f>
        <v>7.0028174960433951</v>
      </c>
      <c r="D68" s="4">
        <f>+Potencia!D68/Ft_Potencia!$H68</f>
        <v>1.7507043740108488</v>
      </c>
      <c r="E68" s="4">
        <f>+Potencia!E68/Ft_Potencia!$H68</f>
        <v>5.3515849614649813</v>
      </c>
      <c r="F68" s="4">
        <f>+Potencia!F68/Ft_Potencia!$H68</f>
        <v>1.710915638237875</v>
      </c>
      <c r="G68" s="4">
        <f>+Potencia!G68/Ft_Potencia!$H68</f>
        <v>4.2375003598217136</v>
      </c>
      <c r="H68" s="4">
        <v>50.26548245743669</v>
      </c>
    </row>
    <row r="69" spans="1:8" x14ac:dyDescent="0.3">
      <c r="A69" t="s">
        <v>72</v>
      </c>
      <c r="B69" s="4">
        <f>+Potencia!B69/Ft_Potencia!$H69</f>
        <v>8.3556345123245048</v>
      </c>
      <c r="C69" s="4">
        <f>+Potencia!C69/Ft_Potencia!$H69</f>
        <v>8.0572189940272025</v>
      </c>
      <c r="D69" s="4">
        <f>+Potencia!D69/Ft_Potencia!$H69</f>
        <v>1.3130282805081366</v>
      </c>
      <c r="E69" s="4">
        <f>+Potencia!E69/Ft_Potencia!$H69</f>
        <v>6.2269371484704052</v>
      </c>
      <c r="F69" s="4">
        <f>+Potencia!F69/Ft_Potencia!$H69</f>
        <v>1.3727113841675973</v>
      </c>
      <c r="G69" s="4">
        <f>+Potencia!G69/Ft_Potencia!$H69</f>
        <v>4.356866567140635</v>
      </c>
      <c r="H69" s="4">
        <v>50.26548245743669</v>
      </c>
    </row>
    <row r="70" spans="1:8" x14ac:dyDescent="0.3">
      <c r="A70" t="s">
        <v>73</v>
      </c>
      <c r="B70" s="4">
        <f>+Potencia!B70/Ft_Potencia!$H70</f>
        <v>8.8330993416001906</v>
      </c>
      <c r="C70" s="4">
        <f>+Potencia!C70/Ft_Potencia!$H70</f>
        <v>7.977641522481254</v>
      </c>
      <c r="D70" s="4">
        <f>+Potencia!D70/Ft_Potencia!$H70</f>
        <v>1.2334508089621889</v>
      </c>
      <c r="E70" s="4">
        <f>+Potencia!E70/Ft_Potencia!$H70</f>
        <v>6.9431343923839339</v>
      </c>
      <c r="F70" s="4">
        <f>+Potencia!F70/Ft_Potencia!$H70</f>
        <v>1.0742958658702935</v>
      </c>
      <c r="G70" s="4">
        <f>+Potencia!G70/Ft_Potencia!$H70</f>
        <v>5.0133807073947034</v>
      </c>
      <c r="H70" s="4">
        <v>50.26548245743669</v>
      </c>
    </row>
    <row r="71" spans="1:8" x14ac:dyDescent="0.3">
      <c r="A71" t="s">
        <v>74</v>
      </c>
      <c r="B71" s="4">
        <f>+Potencia!B71/Ft_Potencia!$H71</f>
        <v>4.9536976037352423</v>
      </c>
      <c r="C71" s="4">
        <f>+Potencia!C71/Ft_Potencia!$H71</f>
        <v>5.0133807073947034</v>
      </c>
      <c r="D71" s="4">
        <f>+Potencia!D71/Ft_Potencia!$H71</f>
        <v>1.6114437988054404</v>
      </c>
      <c r="E71" s="4">
        <f>+Potencia!E71/Ft_Potencia!$H71</f>
        <v>3.401936908589263</v>
      </c>
      <c r="F71" s="4">
        <f>+Potencia!F71/Ft_Potencia!$H71</f>
        <v>1.4125001199405711</v>
      </c>
      <c r="G71" s="4">
        <f>+Potencia!G71/Ft_Potencia!$H71</f>
        <v>3.5610918516811583</v>
      </c>
      <c r="H71" s="4">
        <v>50.26548245743669</v>
      </c>
    </row>
    <row r="72" spans="1:8" x14ac:dyDescent="0.3">
      <c r="A72" t="s">
        <v>75</v>
      </c>
      <c r="B72" s="4">
        <f>+Potencia!B72/Ft_Potencia!$H72</f>
        <v>7.3808104858866468</v>
      </c>
      <c r="C72" s="4">
        <f>+Potencia!C72/Ft_Potencia!$H72</f>
        <v>6.9630287602704213</v>
      </c>
      <c r="D72" s="4">
        <f>+Potencia!D72/Ft_Potencia!$H72</f>
        <v>1.8899649492162571</v>
      </c>
      <c r="E72" s="4">
        <f>+Potencia!E72/Ft_Potencia!$H72</f>
        <v>5.232218754146059</v>
      </c>
      <c r="F72" s="4">
        <f>+Potencia!F72/Ft_Potencia!$H72</f>
        <v>1.8899649492162571</v>
      </c>
      <c r="G72" s="4">
        <f>+Potencia!G72/Ft_Potencia!$H72</f>
        <v>4.2176059919352262</v>
      </c>
      <c r="H72" s="4">
        <v>50.26548245743669</v>
      </c>
    </row>
    <row r="73" spans="1:8" x14ac:dyDescent="0.3">
      <c r="A73" t="s">
        <v>76</v>
      </c>
      <c r="B73" s="4">
        <f>+Potencia!B73/Ft_Potencia!$H73</f>
        <v>8.1169020976866619</v>
      </c>
      <c r="C73" s="4">
        <f>+Potencia!C73/Ft_Potencia!$H73</f>
        <v>7.7389091078434111</v>
      </c>
      <c r="D73" s="4">
        <f>+Potencia!D73/Ft_Potencia!$H73</f>
        <v>1.6711269024649011</v>
      </c>
      <c r="E73" s="4">
        <f>+Potencia!E73/Ft_Potencia!$H73</f>
        <v>6.3065146200163529</v>
      </c>
      <c r="F73" s="4">
        <f>+Potencia!F73/Ft_Potencia!$H73</f>
        <v>1.4522888557135449</v>
      </c>
      <c r="G73" s="4">
        <f>+Potencia!G73/Ft_Potencia!$H73</f>
        <v>4.5359158781190176</v>
      </c>
      <c r="H73" s="4">
        <v>50.26548245743669</v>
      </c>
    </row>
    <row r="74" spans="1:8" x14ac:dyDescent="0.3">
      <c r="A74" t="s">
        <v>77</v>
      </c>
      <c r="B74" s="4">
        <f>+Potencia!B74/Ft_Potencia!$H74</f>
        <v>8.753521870054243</v>
      </c>
      <c r="C74" s="4">
        <f>+Potencia!C74/Ft_Potencia!$H74</f>
        <v>7.9179584188217929</v>
      </c>
      <c r="D74" s="4">
        <f>+Potencia!D74/Ft_Potencia!$H74</f>
        <v>1.2533451768486759</v>
      </c>
      <c r="E74" s="4">
        <f>+Potencia!E74/Ft_Potencia!$H74</f>
        <v>7.0426062318163689</v>
      </c>
      <c r="F74" s="4">
        <f>+Potencia!F74/Ft_Potencia!$H74</f>
        <v>1.0345071300973196</v>
      </c>
      <c r="G74" s="4">
        <f>+Potencia!G74/Ft_Potencia!$H74</f>
        <v>5.0332750752811899</v>
      </c>
      <c r="H74" s="4">
        <v>50.26548245743669</v>
      </c>
    </row>
    <row r="75" spans="1:8" x14ac:dyDescent="0.3">
      <c r="A75" t="s">
        <v>78</v>
      </c>
      <c r="B75" s="4">
        <f>+Potencia!B75/Ft_Potencia!$H75</f>
        <v>8.6208927508109969</v>
      </c>
      <c r="C75" s="4">
        <f>+Potencia!C75/Ft_Potencia!$H75</f>
        <v>8.91267681314614</v>
      </c>
      <c r="D75" s="4">
        <f>+Potencia!D75/Ft_Potencia!$H75</f>
        <v>1.5915494309189535</v>
      </c>
      <c r="E75" s="4">
        <f>+Potencia!E75/Ft_Potencia!$H75</f>
        <v>5.0399065312433526</v>
      </c>
      <c r="F75" s="4">
        <f>+Potencia!F75/Ft_Potencia!$H75</f>
        <v>1.4589203116757072</v>
      </c>
      <c r="G75" s="4">
        <f>+Potencia!G75/Ft_Potencia!$H75</f>
        <v>6.366197723675814</v>
      </c>
      <c r="H75" s="4">
        <v>37.699111843077517</v>
      </c>
    </row>
    <row r="76" spans="1:8" x14ac:dyDescent="0.3">
      <c r="A76" t="s">
        <v>79</v>
      </c>
      <c r="B76" s="4">
        <f>+Potencia!B76/Ft_Potencia!$H76</f>
        <v>17.533569563957137</v>
      </c>
      <c r="C76" s="4">
        <f>+Potencia!C76/Ft_Potencia!$H76</f>
        <v>16.896949791589556</v>
      </c>
      <c r="D76" s="4">
        <f>+Potencia!D76/Ft_Potencia!$H76</f>
        <v>3.2626763333838547</v>
      </c>
      <c r="E76" s="4">
        <f>+Potencia!E76/Ft_Potencia!$H76</f>
        <v>13.634273458205701</v>
      </c>
      <c r="F76" s="4">
        <f>+Potencia!F76/Ft_Potencia!$H76</f>
        <v>2.9443664472000637</v>
      </c>
      <c r="G76" s="4">
        <f>+Potencia!G76/Ft_Potencia!$H76</f>
        <v>10.769484482551585</v>
      </c>
      <c r="H76" s="4">
        <v>37.699111843077517</v>
      </c>
    </row>
    <row r="77" spans="1:8" x14ac:dyDescent="0.3">
      <c r="A77" t="s">
        <v>80</v>
      </c>
      <c r="B77" s="4">
        <f>+Potencia!B77/Ft_Potencia!$H77</f>
        <v>20.690142601946395</v>
      </c>
      <c r="C77" s="4">
        <f>+Potencia!C77/Ft_Potencia!$H77</f>
        <v>20.239203596519356</v>
      </c>
      <c r="D77" s="4">
        <f>+Potencia!D77/Ft_Potencia!$H77</f>
        <v>3.0769955664433097</v>
      </c>
      <c r="E77" s="4">
        <f>+Potencia!E77/Ft_Potencia!$H77</f>
        <v>16.339907490767921</v>
      </c>
      <c r="F77" s="4">
        <f>+Potencia!F77/Ft_Potencia!$H77</f>
        <v>2.6525823848649224</v>
      </c>
      <c r="G77" s="4">
        <f>+Potencia!G77/Ft_Potencia!$H77</f>
        <v>11.93662073189215</v>
      </c>
      <c r="H77" s="4">
        <v>37.699111843077517</v>
      </c>
    </row>
    <row r="78" spans="1:8" x14ac:dyDescent="0.3">
      <c r="A78" t="s">
        <v>81</v>
      </c>
      <c r="B78" s="4">
        <f>+Potencia!B78/Ft_Potencia!$H78</f>
        <v>23.554931577600509</v>
      </c>
      <c r="C78" s="4">
        <f>+Potencia!C78/Ft_Potencia!$H78</f>
        <v>22.493898623654541</v>
      </c>
      <c r="D78" s="4">
        <f>+Potencia!D78/Ft_Potencia!$H78</f>
        <v>2.3342724986811318</v>
      </c>
      <c r="E78" s="4">
        <f>+Potencia!E78/Ft_Potencia!$H78</f>
        <v>18.939438227935547</v>
      </c>
      <c r="F78" s="4">
        <f>+Potencia!F78/Ft_Potencia!$H78</f>
        <v>1.7507043740108488</v>
      </c>
      <c r="G78" s="4">
        <f>+Potencia!G78/Ft_Potencia!$H78</f>
        <v>14.111738287481387</v>
      </c>
      <c r="H78" s="4">
        <v>37.699111843077517</v>
      </c>
    </row>
    <row r="79" spans="1:8" x14ac:dyDescent="0.3">
      <c r="A79" t="s">
        <v>82</v>
      </c>
      <c r="B79" s="4">
        <f>+Potencia!B79/Ft_Potencia!$H79</f>
        <v>11.671362493405658</v>
      </c>
      <c r="C79" s="4">
        <f>+Potencia!C79/Ft_Potencia!$H79</f>
        <v>11.193897664129972</v>
      </c>
      <c r="D79" s="4">
        <f>+Potencia!D79/Ft_Potencia!$H79</f>
        <v>2.0690142601946393</v>
      </c>
      <c r="E79" s="4">
        <f>+Potencia!E79/Ft_Potencia!$H79</f>
        <v>4.3767609350271215</v>
      </c>
      <c r="F79" s="4">
        <f>+Potencia!F79/Ft_Potencia!$H79</f>
        <v>1.8568076694054456</v>
      </c>
      <c r="G79" s="4">
        <f>+Potencia!G79/Ft_Potencia!$H79</f>
        <v>8.3556345123245048</v>
      </c>
      <c r="H79" s="4">
        <v>37.699111843077517</v>
      </c>
    </row>
    <row r="80" spans="1:8" x14ac:dyDescent="0.3">
      <c r="A80" t="s">
        <v>83</v>
      </c>
      <c r="B80" s="4">
        <f>+Potencia!B80/Ft_Potencia!$H80</f>
        <v>20.318781068065306</v>
      </c>
      <c r="C80" s="4">
        <f>+Potencia!C80/Ft_Potencia!$H80</f>
        <v>19.496480528757179</v>
      </c>
      <c r="D80" s="4">
        <f>+Potencia!D80/Ft_Potencia!$H80</f>
        <v>3.6605636911135928</v>
      </c>
      <c r="E80" s="4">
        <f>+Potencia!E80/Ft_Potencia!$H80</f>
        <v>14.827935531394916</v>
      </c>
      <c r="F80" s="4">
        <f>+Potencia!F80/Ft_Potencia!$H80</f>
        <v>3.4483571003243991</v>
      </c>
      <c r="G80" s="4">
        <f>+Potencia!G80/Ft_Potencia!$H80</f>
        <v>12.28145644192459</v>
      </c>
      <c r="H80" s="4">
        <v>37.699111843077517</v>
      </c>
    </row>
    <row r="81" spans="1:8" x14ac:dyDescent="0.3">
      <c r="A81" t="s">
        <v>84</v>
      </c>
      <c r="B81" s="4">
        <f>+Potencia!B81/Ft_Potencia!$H81</f>
        <v>24.032396406876195</v>
      </c>
      <c r="C81" s="4">
        <f>+Potencia!C81/Ft_Potencia!$H81</f>
        <v>22.944837629081579</v>
      </c>
      <c r="D81" s="4">
        <f>+Potencia!D81/Ft_Potencia!$H81</f>
        <v>3.7136153388108912</v>
      </c>
      <c r="E81" s="4">
        <f>+Potencia!E81/Ft_Potencia!$H81</f>
        <v>17.931456921686877</v>
      </c>
      <c r="F81" s="4">
        <f>+Potencia!F81/Ft_Potencia!$H81</f>
        <v>3.2892021572325039</v>
      </c>
      <c r="G81" s="4">
        <f>+Potencia!G81/Ft_Potencia!$H81</f>
        <v>13.236386100475963</v>
      </c>
      <c r="H81" s="4">
        <v>37.699111843077517</v>
      </c>
    </row>
    <row r="82" spans="1:8" x14ac:dyDescent="0.3">
      <c r="A82" t="s">
        <v>85</v>
      </c>
      <c r="B82" s="4">
        <f>+Potencia!B82/Ft_Potencia!$H82</f>
        <v>26.844133734833015</v>
      </c>
      <c r="C82" s="4">
        <f>+Potencia!C82/Ft_Potencia!$H82</f>
        <v>25.146481008519466</v>
      </c>
      <c r="D82" s="4">
        <f>+Potencia!D82/Ft_Potencia!$H82</f>
        <v>2.7056340325622208</v>
      </c>
      <c r="E82" s="4">
        <f>+Potencia!E82/Ft_Potencia!$H82</f>
        <v>20.265729420368007</v>
      </c>
      <c r="F82" s="4">
        <f>+Potencia!F82/Ft_Potencia!$H82</f>
        <v>2.1751175555892361</v>
      </c>
      <c r="G82" s="4">
        <f>+Potencia!G82/Ft_Potencia!$H82</f>
        <v>15.729813542248989</v>
      </c>
      <c r="H82" s="4">
        <v>37.699111843077517</v>
      </c>
    </row>
    <row r="83" spans="1:8" x14ac:dyDescent="0.3">
      <c r="A83" t="s">
        <v>86</v>
      </c>
      <c r="B83" s="4">
        <f>+Potencia!B83/Ft_Potencia!$H83</f>
        <v>8.7412791821240976</v>
      </c>
      <c r="C83" s="4">
        <f>+Potencia!C83/Ft_Potencia!$H83</f>
        <v>8.8637060614255549</v>
      </c>
      <c r="D83" s="4">
        <f>+Potencia!D83/Ft_Potencia!$H83</f>
        <v>1.5180933033380786</v>
      </c>
      <c r="E83" s="4">
        <f>+Potencia!E83/Ft_Potencia!$H83</f>
        <v>2.9382451032349906</v>
      </c>
      <c r="F83" s="4">
        <f>+Potencia!F83/Ft_Potencia!$H83</f>
        <v>1.4201517998969122</v>
      </c>
      <c r="G83" s="4">
        <f>+Potencia!G83/Ft_Potencia!$H83</f>
        <v>6.3906830995361048</v>
      </c>
      <c r="H83" s="4">
        <v>40.840704496667314</v>
      </c>
    </row>
    <row r="84" spans="1:8" x14ac:dyDescent="0.3">
      <c r="A84" t="s">
        <v>87</v>
      </c>
      <c r="B84" s="4">
        <f>+Potencia!B84/Ft_Potencia!$H84</f>
        <v>15.082991529939619</v>
      </c>
      <c r="C84" s="4">
        <f>+Potencia!C84/Ft_Potencia!$H84</f>
        <v>14.568798636873495</v>
      </c>
      <c r="D84" s="4">
        <f>+Potencia!D84/Ft_Potencia!$H84</f>
        <v>2.9872158549555738</v>
      </c>
      <c r="E84" s="4">
        <f>+Potencia!E84/Ft_Potencia!$H84</f>
        <v>11.410185150895881</v>
      </c>
      <c r="F84" s="4">
        <f>+Potencia!F84/Ft_Potencia!$H84</f>
        <v>2.9137597273746989</v>
      </c>
      <c r="G84" s="4">
        <f>+Potencia!G84/Ft_Potencia!$H84</f>
        <v>9.8186357199769265</v>
      </c>
      <c r="H84" s="4">
        <v>40.840704496667314</v>
      </c>
    </row>
    <row r="85" spans="1:8" x14ac:dyDescent="0.3">
      <c r="A85" t="s">
        <v>88</v>
      </c>
      <c r="B85" s="4">
        <f>+Potencia!B85/Ft_Potencia!$H85</f>
        <v>17.458072988387904</v>
      </c>
      <c r="C85" s="4">
        <f>+Potencia!C85/Ft_Potencia!$H85</f>
        <v>16.723511712579157</v>
      </c>
      <c r="D85" s="4">
        <f>+Potencia!D85/Ft_Potencia!$H85</f>
        <v>2.693391344632075</v>
      </c>
      <c r="E85" s="4">
        <f>+Potencia!E85/Ft_Potencia!$H85</f>
        <v>13.589383602461831</v>
      </c>
      <c r="F85" s="4">
        <f>+Potencia!F85/Ft_Potencia!$H85</f>
        <v>2.3261107067277011</v>
      </c>
      <c r="G85" s="4">
        <f>+Potencia!G85/Ft_Potencia!$H85</f>
        <v>10.504226244065091</v>
      </c>
      <c r="H85" s="4">
        <v>40.840704496667314</v>
      </c>
    </row>
    <row r="86" spans="1:8" x14ac:dyDescent="0.3">
      <c r="A86" t="s">
        <v>89</v>
      </c>
      <c r="B86" s="4">
        <f>+Potencia!B86/Ft_Potencia!$H86</f>
        <v>19.539329936512686</v>
      </c>
      <c r="C86" s="4">
        <f>+Potencia!C86/Ft_Potencia!$H86</f>
        <v>18.02123663317461</v>
      </c>
      <c r="D86" s="4">
        <f>+Potencia!D86/Ft_Potencia!$H86</f>
        <v>2.0322861964042018</v>
      </c>
      <c r="E86" s="4">
        <f>+Potencia!E86/Ft_Potencia!$H86</f>
        <v>15.474757543704284</v>
      </c>
      <c r="F86" s="4">
        <f>+Potencia!F86/Ft_Potencia!$H86</f>
        <v>1.665005558499828</v>
      </c>
      <c r="G86" s="4">
        <f>+Potencia!G86/Ft_Potencia!$H86</f>
        <v>12.48754168874871</v>
      </c>
      <c r="H86" s="4">
        <v>40.840704496667314</v>
      </c>
    </row>
    <row r="87" spans="1:8" x14ac:dyDescent="0.3">
      <c r="A87" t="s">
        <v>90</v>
      </c>
      <c r="B87" s="4">
        <f>+Potencia!B87/Ft_Potencia!$H87</f>
        <v>10.16143098202101</v>
      </c>
      <c r="C87" s="4">
        <f>+Potencia!C87/Ft_Potencia!$H87</f>
        <v>10.504226244065091</v>
      </c>
      <c r="D87" s="4">
        <f>+Potencia!D87/Ft_Potencia!$H87</f>
        <v>1.5915494309189533</v>
      </c>
      <c r="E87" s="4">
        <f>+Potencia!E87/Ft_Potencia!$H87</f>
        <v>3.5014087480216971</v>
      </c>
      <c r="F87" s="4">
        <f>+Potencia!F87/Ft_Potencia!$H87</f>
        <v>1.8119178136615777</v>
      </c>
      <c r="G87" s="4">
        <f>+Potencia!G87/Ft_Potencia!$H87</f>
        <v>7.2721566305066023</v>
      </c>
      <c r="H87" s="4">
        <v>40.840704496667314</v>
      </c>
    </row>
    <row r="88" spans="1:8" x14ac:dyDescent="0.3">
      <c r="A88" t="s">
        <v>91</v>
      </c>
      <c r="B88" s="4">
        <f>+Potencia!B88/Ft_Potencia!$H88</f>
        <v>16.527628705696824</v>
      </c>
      <c r="C88" s="4">
        <f>+Potencia!C88/Ft_Potencia!$H88</f>
        <v>15.744096678167491</v>
      </c>
      <c r="D88" s="4">
        <f>+Potencia!D88/Ft_Potencia!$H88</f>
        <v>2.9382451032349906</v>
      </c>
      <c r="E88" s="4">
        <f>+Potencia!E88/Ft_Potencia!$H88</f>
        <v>11.924378043962005</v>
      </c>
      <c r="F88" s="4">
        <f>+Potencia!F88/Ft_Potencia!$H88</f>
        <v>2.8403035997938244</v>
      </c>
      <c r="G88" s="4">
        <f>+Potencia!G88/Ft_Potencia!$H88</f>
        <v>10.136945606160717</v>
      </c>
      <c r="H88" s="4">
        <v>40.840704496667314</v>
      </c>
    </row>
    <row r="89" spans="1:8" x14ac:dyDescent="0.3">
      <c r="A89" t="s">
        <v>92</v>
      </c>
      <c r="B89" s="4">
        <f>+Potencia!B89/Ft_Potencia!$H89</f>
        <v>18.9271955400054</v>
      </c>
      <c r="C89" s="4">
        <f>+Potencia!C89/Ft_Potencia!$H89</f>
        <v>17.898809753873152</v>
      </c>
      <c r="D89" s="4">
        <f>+Potencia!D89/Ft_Potencia!$H89</f>
        <v>2.8158182239335328</v>
      </c>
      <c r="E89" s="4">
        <f>+Potencia!E89/Ft_Potencia!$H89</f>
        <v>14.299459502410288</v>
      </c>
      <c r="F89" s="4">
        <f>+Potencia!F89/Ft_Potencia!$H89</f>
        <v>2.4730229618894506</v>
      </c>
      <c r="G89" s="4">
        <f>+Potencia!G89/Ft_Potencia!$H89</f>
        <v>10.895992257829757</v>
      </c>
      <c r="H89" s="4">
        <v>40.840704496667314</v>
      </c>
    </row>
    <row r="90" spans="1:8" x14ac:dyDescent="0.3">
      <c r="A90" t="s">
        <v>93</v>
      </c>
      <c r="B90" s="4">
        <f>+Potencia!B90/Ft_Potencia!$H90</f>
        <v>20.788084105387558</v>
      </c>
      <c r="C90" s="4">
        <f>+Potencia!C90/Ft_Potencia!$H90</f>
        <v>19.049622419306857</v>
      </c>
      <c r="D90" s="4">
        <f>+Potencia!D90/Ft_Potencia!$H90</f>
        <v>2.3505960825879924</v>
      </c>
      <c r="E90" s="4">
        <f>+Potencia!E90/Ft_Potencia!$H90</f>
        <v>16.111377316071867</v>
      </c>
      <c r="F90" s="4">
        <f>+Potencia!F90/Ft_Potencia!$H90</f>
        <v>1.9343446929630355</v>
      </c>
      <c r="G90" s="4">
        <f>+Potencia!G90/Ft_Potencia!$H90</f>
        <v>12.8058515749325</v>
      </c>
      <c r="H90" s="4">
        <v>40.840704496667314</v>
      </c>
    </row>
    <row r="91" spans="1:8" x14ac:dyDescent="0.3">
      <c r="A91" t="s">
        <v>94</v>
      </c>
      <c r="B91" s="4">
        <f>+Potencia!B91/Ft_Potencia!$H91</f>
        <v>4.3966553029136088</v>
      </c>
      <c r="C91" s="4">
        <f>+Potencia!C91/Ft_Potencia!$H91</f>
        <v>4.1778172561622524</v>
      </c>
      <c r="D91" s="4">
        <f>+Potencia!D91/Ft_Potencia!$H91</f>
        <v>0.95492965855137202</v>
      </c>
      <c r="E91" s="4">
        <f>+Potencia!E91/Ft_Potencia!$H91</f>
        <v>2.3873241463784303</v>
      </c>
      <c r="F91" s="4">
        <f>+Potencia!F91/Ft_Potencia!$H91</f>
        <v>0.89524655489191129</v>
      </c>
      <c r="G91" s="4">
        <f>+Potencia!G91/Ft_Potencia!$H91</f>
        <v>3.1234157581784463</v>
      </c>
      <c r="H91" s="4">
        <v>50.26548245743669</v>
      </c>
    </row>
    <row r="92" spans="1:8" x14ac:dyDescent="0.3">
      <c r="A92" t="s">
        <v>95</v>
      </c>
      <c r="B92" s="4">
        <f>+Potencia!B92/Ft_Potencia!$H92</f>
        <v>6.1473596769244576</v>
      </c>
      <c r="C92" s="4">
        <f>+Potencia!C92/Ft_Potencia!$H92</f>
        <v>5.7892610549676933</v>
      </c>
      <c r="D92" s="4">
        <f>+Potencia!D92/Ft_Potencia!$H92</f>
        <v>1.4125001199405711</v>
      </c>
      <c r="E92" s="4">
        <f>+Potencia!E92/Ft_Potencia!$H92</f>
        <v>4.6950708212109129</v>
      </c>
      <c r="F92" s="4">
        <f>+Potencia!F92/Ft_Potencia!$H92</f>
        <v>1.2732395447351628</v>
      </c>
      <c r="G92" s="4">
        <f>+Potencia!G92/Ft_Potencia!$H92</f>
        <v>4.356866567140635</v>
      </c>
      <c r="H92" s="4">
        <v>50.26548245743669</v>
      </c>
    </row>
    <row r="93" spans="1:8" x14ac:dyDescent="0.3">
      <c r="A93" t="s">
        <v>96</v>
      </c>
      <c r="B93" s="4">
        <f>+Potencia!B93/Ft_Potencia!$H93</f>
        <v>7.2216555427947515</v>
      </c>
      <c r="C93" s="4">
        <f>+Potencia!C93/Ft_Potencia!$H93</f>
        <v>6.7441907135190649</v>
      </c>
      <c r="D93" s="4">
        <f>+Potencia!D93/Ft_Potencia!$H93</f>
        <v>1.3528170162811104</v>
      </c>
      <c r="E93" s="4">
        <f>+Potencia!E93/Ft_Potencia!$H93</f>
        <v>5.5903173761028242</v>
      </c>
      <c r="F93" s="4">
        <f>+Potencia!F93/Ft_Potencia!$H93</f>
        <v>1.1737677053027282</v>
      </c>
      <c r="G93" s="4">
        <f>+Potencia!G93/Ft_Potencia!$H93</f>
        <v>4.5160215102325303</v>
      </c>
      <c r="H93" s="4">
        <v>50.26548245743669</v>
      </c>
    </row>
    <row r="94" spans="1:8" x14ac:dyDescent="0.3">
      <c r="A94" t="s">
        <v>97</v>
      </c>
      <c r="B94" s="4">
        <f>+Potencia!B94/Ft_Potencia!$H94</f>
        <v>7.7985922115028714</v>
      </c>
      <c r="C94" s="4">
        <f>+Potencia!C94/Ft_Potencia!$H94</f>
        <v>7.1221837033623165</v>
      </c>
      <c r="D94" s="4">
        <f>+Potencia!D94/Ft_Potencia!$H94</f>
        <v>0.83556345123245057</v>
      </c>
      <c r="E94" s="4">
        <f>+Potencia!E94/Ft_Potencia!$H94</f>
        <v>6.1871484126974314</v>
      </c>
      <c r="F94" s="4">
        <f>+Potencia!F94/Ft_Potencia!$H94</f>
        <v>0.6764085081405552</v>
      </c>
      <c r="G94" s="4">
        <f>+Potencia!G94/Ft_Potencia!$H94</f>
        <v>4.8741201321892946</v>
      </c>
      <c r="H94" s="4">
        <v>50.26548245743669</v>
      </c>
    </row>
    <row r="95" spans="1:8" x14ac:dyDescent="0.3">
      <c r="A95" t="s">
        <v>98</v>
      </c>
      <c r="B95" s="4">
        <f>+Potencia!B95/Ft_Potencia!$H95</f>
        <v>5.0929581789406511</v>
      </c>
      <c r="C95" s="4">
        <f>+Potencia!C95/Ft_Potencia!$H95</f>
        <v>4.9139088679622684</v>
      </c>
      <c r="D95" s="4">
        <f>+Potencia!D95/Ft_Potencia!$H95</f>
        <v>1.5318663272594926</v>
      </c>
      <c r="E95" s="4">
        <f>+Potencia!E95/Ft_Potencia!$H95</f>
        <v>3.3820425407027761</v>
      </c>
      <c r="F95" s="4">
        <f>+Potencia!F95/Ft_Potencia!$H95</f>
        <v>1.1936620731892151</v>
      </c>
      <c r="G95" s="4">
        <f>+Potencia!G95/Ft_Potencia!$H95</f>
        <v>3.9987679451838707</v>
      </c>
      <c r="H95" s="4">
        <v>50.26548245743669</v>
      </c>
    </row>
    <row r="96" spans="1:8" x14ac:dyDescent="0.3">
      <c r="A96" t="s">
        <v>99</v>
      </c>
      <c r="B96" s="4">
        <f>+Potencia!B96/Ft_Potencia!$H96</f>
        <v>6.7640850814055522</v>
      </c>
      <c r="C96" s="4">
        <f>+Potencia!C96/Ft_Potencia!$H96</f>
        <v>6.3463033557893267</v>
      </c>
      <c r="D96" s="4">
        <f>+Potencia!D96/Ft_Potencia!$H96</f>
        <v>1.6313381666919273</v>
      </c>
      <c r="E96" s="4">
        <f>+Potencia!E96/Ft_Potencia!$H96</f>
        <v>5.1924300183730852</v>
      </c>
      <c r="F96" s="4">
        <f>+Potencia!F96/Ft_Potencia!$H96</f>
        <v>1.4125001199405711</v>
      </c>
      <c r="G96" s="4">
        <f>+Potencia!G96/Ft_Potencia!$H96</f>
        <v>4.8343313964163208</v>
      </c>
      <c r="H96" s="4">
        <v>50.26548245743669</v>
      </c>
    </row>
    <row r="97" spans="1:8" x14ac:dyDescent="0.3">
      <c r="A97" t="s">
        <v>100</v>
      </c>
      <c r="B97" s="4">
        <f>+Potencia!B97/Ft_Potencia!$H97</f>
        <v>7.6394372684109761</v>
      </c>
      <c r="C97" s="4">
        <f>+Potencia!C97/Ft_Potencia!$H97</f>
        <v>7.1818668070217777</v>
      </c>
      <c r="D97" s="4">
        <f>+Potencia!D97/Ft_Potencia!$H97</f>
        <v>1.3528170162811104</v>
      </c>
      <c r="E97" s="4">
        <f>+Potencia!E97/Ft_Potencia!$H97</f>
        <v>5.9285216301731012</v>
      </c>
      <c r="F97" s="4">
        <f>+Potencia!F97/Ft_Potencia!$H97</f>
        <v>1.0941902337567804</v>
      </c>
      <c r="G97" s="4">
        <f>+Potencia!G97/Ft_Potencia!$H97</f>
        <v>4.6154933496649653</v>
      </c>
      <c r="H97" s="4">
        <v>50.26548245743669</v>
      </c>
    </row>
    <row r="98" spans="1:8" x14ac:dyDescent="0.3">
      <c r="A98" t="s">
        <v>101</v>
      </c>
      <c r="B98" s="4">
        <f>+Potencia!B98/Ft_Potencia!$H98</f>
        <v>8.3357401444380184</v>
      </c>
      <c r="C98" s="4">
        <f>+Potencia!C98/Ft_Potencia!$H98</f>
        <v>7.7985922115028714</v>
      </c>
      <c r="D98" s="4">
        <f>+Potencia!D98/Ft_Potencia!$H98</f>
        <v>0.9151409227783982</v>
      </c>
      <c r="E98" s="4">
        <f>+Potencia!E98/Ft_Potencia!$H98</f>
        <v>6.4855639309947355</v>
      </c>
      <c r="F98" s="4">
        <f>+Potencia!F98/Ft_Potencia!$H98</f>
        <v>0.73609161180001592</v>
      </c>
      <c r="G98" s="4">
        <f>+Potencia!G98/Ft_Potencia!$H98</f>
        <v>5.1725356504865987</v>
      </c>
      <c r="H98" s="4">
        <v>50.26548245743669</v>
      </c>
    </row>
    <row r="99" spans="1:8" x14ac:dyDescent="0.3">
      <c r="A99" t="s">
        <v>102</v>
      </c>
      <c r="B99" s="4">
        <f>+Potencia!B99/Ft_Potencia!$H99</f>
        <v>7.5545546320952992</v>
      </c>
      <c r="C99" s="4">
        <f>+Potencia!C99/Ft_Potencia!$H99</f>
        <v>7.3423480413061055</v>
      </c>
      <c r="D99" s="4">
        <f>+Potencia!D99/Ft_Potencia!$H99</f>
        <v>1.8249766807870667</v>
      </c>
      <c r="E99" s="4">
        <f>+Potencia!E99/Ft_Potencia!$H99</f>
        <v>3.8833806114422464</v>
      </c>
      <c r="F99" s="4">
        <f>+Potencia!F99/Ft_Potencia!$H99</f>
        <v>1.7613147035503085</v>
      </c>
      <c r="G99" s="4">
        <f>+Potencia!G99/Ft_Potencia!$H99</f>
        <v>5.1566201561774099</v>
      </c>
      <c r="H99" s="4">
        <v>47.123889803846893</v>
      </c>
    </row>
    <row r="100" spans="1:8" x14ac:dyDescent="0.3">
      <c r="A100" t="s">
        <v>103</v>
      </c>
      <c r="B100" s="4">
        <f>+Potencia!B100/Ft_Potencia!$H100</f>
        <v>9.2522073584088496</v>
      </c>
      <c r="C100" s="4">
        <f>+Potencia!C100/Ft_Potencia!$H100</f>
        <v>9.0400007676196559</v>
      </c>
      <c r="D100" s="4">
        <f>+Potencia!D100/Ft_Potencia!$H100</f>
        <v>2.2069485442076155</v>
      </c>
      <c r="E100" s="4">
        <f>+Potencia!E100/Ft_Potencia!$H100</f>
        <v>6.7906109052542014</v>
      </c>
      <c r="F100" s="4">
        <f>+Potencia!F100/Ft_Potencia!$H100</f>
        <v>1.952300635260583</v>
      </c>
      <c r="G100" s="4">
        <f>+Potencia!G100/Ft_Potencia!$H100</f>
        <v>5.9842258602552656</v>
      </c>
      <c r="H100" s="4">
        <v>47.123889803846893</v>
      </c>
    </row>
    <row r="101" spans="1:8" x14ac:dyDescent="0.3">
      <c r="A101" t="s">
        <v>104</v>
      </c>
      <c r="B101" s="4">
        <f>+Potencia!B101/Ft_Potencia!$H101</f>
        <v>10.355681630512658</v>
      </c>
      <c r="C101" s="4">
        <f>+Potencia!C101/Ft_Potencia!$H101</f>
        <v>9.8888271307764306</v>
      </c>
      <c r="D101" s="4">
        <f>+Potencia!D101/Ft_Potencia!$H101</f>
        <v>1.7188733853924698</v>
      </c>
      <c r="E101" s="4">
        <f>+Potencia!E101/Ft_Potencia!$H101</f>
        <v>7.8092025410423318</v>
      </c>
      <c r="F101" s="4">
        <f>+Potencia!F101/Ft_Potencia!$H101</f>
        <v>1.4005634992086791</v>
      </c>
      <c r="G101" s="4">
        <f>+Potencia!G101/Ft_Potencia!$H101</f>
        <v>6.0903291556498624</v>
      </c>
      <c r="H101" s="4">
        <v>47.123889803846893</v>
      </c>
    </row>
    <row r="102" spans="1:8" x14ac:dyDescent="0.3">
      <c r="A102" t="s">
        <v>105</v>
      </c>
      <c r="B102" s="4">
        <f>+Potencia!B102/Ft_Potencia!$H102</f>
        <v>11.28939062998511</v>
      </c>
      <c r="C102" s="4">
        <f>+Potencia!C102/Ft_Potencia!$H102</f>
        <v>10.58910888038077</v>
      </c>
      <c r="D102" s="4">
        <f>+Potencia!D102/Ft_Potencia!$H102</f>
        <v>1.5066667946032761</v>
      </c>
      <c r="E102" s="4">
        <f>+Potencia!E102/Ft_Potencia!$H102</f>
        <v>9.2522073584088496</v>
      </c>
      <c r="F102" s="4">
        <f>+Potencia!F102/Ft_Potencia!$H102</f>
        <v>1.2307982265773241</v>
      </c>
      <c r="G102" s="4">
        <f>+Potencia!G102/Ft_Potencia!$H102</f>
        <v>7.4272306776217834</v>
      </c>
      <c r="H102" s="4">
        <v>47.123889803846893</v>
      </c>
    </row>
    <row r="103" spans="1:8" x14ac:dyDescent="0.3">
      <c r="A103" t="s">
        <v>106</v>
      </c>
      <c r="B103" s="4">
        <f>+Potencia!B103/Ft_Potencia!$H103</f>
        <v>8.5943669269623495</v>
      </c>
      <c r="C103" s="4">
        <f>+Potencia!C103/Ft_Potencia!$H103</f>
        <v>8.1487330863050413</v>
      </c>
      <c r="D103" s="4">
        <f>+Potencia!D103/Ft_Potencia!$H103</f>
        <v>1.8037560217081474</v>
      </c>
      <c r="E103" s="4">
        <f>+Potencia!E103/Ft_Potencia!$H103</f>
        <v>3.9046012705211659</v>
      </c>
      <c r="F103" s="4">
        <f>+Potencia!F103/Ft_Potencia!$H103</f>
        <v>1.7188733853924698</v>
      </c>
      <c r="G103" s="4">
        <f>+Potencia!G103/Ft_Potencia!$H103</f>
        <v>5.1566201561774099</v>
      </c>
      <c r="H103" s="4">
        <v>47.123889803846893</v>
      </c>
    </row>
    <row r="104" spans="1:8" x14ac:dyDescent="0.3">
      <c r="A104" t="s">
        <v>107</v>
      </c>
      <c r="B104" s="4">
        <f>+Potencia!B104/Ft_Potencia!$H104</f>
        <v>10.079813062486705</v>
      </c>
      <c r="C104" s="4">
        <f>+Potencia!C104/Ft_Potencia!$H104</f>
        <v>9.8463858126185926</v>
      </c>
      <c r="D104" s="4">
        <f>+Potencia!D104/Ft_Potencia!$H104</f>
        <v>2.1645072260497766</v>
      </c>
      <c r="E104" s="4">
        <f>+Potencia!E104/Ft_Potencia!$H104</f>
        <v>7.1301414505169118</v>
      </c>
      <c r="F104" s="4">
        <f>+Potencia!F104/Ft_Potencia!$H104</f>
        <v>1.9098593171027443</v>
      </c>
      <c r="G104" s="4">
        <f>+Potencia!G104/Ft_Potencia!$H104</f>
        <v>6.408639041833653</v>
      </c>
      <c r="H104" s="4">
        <v>47.123889803846893</v>
      </c>
    </row>
    <row r="105" spans="1:8" x14ac:dyDescent="0.3">
      <c r="A105" t="s">
        <v>108</v>
      </c>
      <c r="B105" s="4">
        <f>+Potencia!B105/Ft_Potencia!$H105</f>
        <v>11.331831948142948</v>
      </c>
      <c r="C105" s="4">
        <f>+Potencia!C105/Ft_Potencia!$H105</f>
        <v>10.949860084722401</v>
      </c>
      <c r="D105" s="4">
        <f>+Potencia!D105/Ft_Potencia!$H105</f>
        <v>2.1008452488130187</v>
      </c>
      <c r="E105" s="4">
        <f>+Potencia!E105/Ft_Potencia!$H105</f>
        <v>8.7004702223569463</v>
      </c>
      <c r="F105" s="4">
        <f>+Potencia!F105/Ft_Potencia!$H105</f>
        <v>1.8674179989449056</v>
      </c>
      <c r="G105" s="4">
        <f>+Potencia!G105/Ft_Potencia!$H105</f>
        <v>6.8967142006487983</v>
      </c>
      <c r="H105" s="4">
        <v>47.123889803846893</v>
      </c>
    </row>
    <row r="106" spans="1:8" x14ac:dyDescent="0.3">
      <c r="A106" t="s">
        <v>109</v>
      </c>
      <c r="B106" s="4">
        <f>+Potencia!B106/Ft_Potencia!$H106</f>
        <v>12.053334356826209</v>
      </c>
      <c r="C106" s="4">
        <f>+Potencia!C106/Ft_Potencia!$H106</f>
        <v>11.310611289064029</v>
      </c>
      <c r="D106" s="4">
        <f>+Potencia!D106/Ft_Potencia!$H106</f>
        <v>1.443004817366518</v>
      </c>
      <c r="E106" s="4">
        <f>+Potencia!E106/Ft_Potencia!$H106</f>
        <v>9.5917379036715609</v>
      </c>
      <c r="F106" s="4">
        <f>+Potencia!F106/Ft_Potencia!$H106</f>
        <v>1.0822536130248883</v>
      </c>
      <c r="G106" s="4">
        <f>+Potencia!G106/Ft_Potencia!$H106</f>
        <v>7.5545546320952992</v>
      </c>
      <c r="H106" s="4">
        <v>47.123889803846893</v>
      </c>
    </row>
    <row r="107" spans="1:8" x14ac:dyDescent="0.3">
      <c r="A107" t="s">
        <v>110</v>
      </c>
      <c r="B107" s="4">
        <f>+Potencia!B107/Ft_Potencia!$H107</f>
        <v>9.4856346082769623</v>
      </c>
      <c r="C107" s="4">
        <f>+Potencia!C107/Ft_Potencia!$H107</f>
        <v>8.7641321995937034</v>
      </c>
      <c r="D107" s="4">
        <f>+Potencia!D107/Ft_Potencia!$H107</f>
        <v>1.8249766807870667</v>
      </c>
      <c r="E107" s="4">
        <f>+Potencia!E107/Ft_Potencia!$H107</f>
        <v>4.5412210428887478</v>
      </c>
      <c r="F107" s="4">
        <f>+Potencia!F107/Ft_Potencia!$H107</f>
        <v>1.8674179989449056</v>
      </c>
      <c r="G107" s="4">
        <f>+Potencia!G107/Ft_Potencia!$H107</f>
        <v>5.8144605876239099</v>
      </c>
      <c r="H107" s="4">
        <v>47.123889803846893</v>
      </c>
    </row>
    <row r="108" spans="1:8" x14ac:dyDescent="0.3">
      <c r="A108" t="s">
        <v>111</v>
      </c>
      <c r="B108" s="4">
        <f>+Potencia!B108/Ft_Potencia!$H108</f>
        <v>10.292019653275899</v>
      </c>
      <c r="C108" s="4">
        <f>+Potencia!C108/Ft_Potencia!$H108</f>
        <v>9.9312684489342704</v>
      </c>
      <c r="D108" s="4">
        <f>+Potencia!D108/Ft_Potencia!$H108</f>
        <v>2.0371832715762603</v>
      </c>
      <c r="E108" s="4">
        <f>+Potencia!E108/Ft_Potencia!$H108</f>
        <v>7.1513621095958309</v>
      </c>
      <c r="F108" s="4">
        <f>+Potencia!F108/Ft_Potencia!$H108</f>
        <v>1.8461973398659861</v>
      </c>
      <c r="G108" s="4">
        <f>+Potencia!G108/Ft_Potencia!$H108</f>
        <v>6.4510803599914919</v>
      </c>
      <c r="H108" s="4">
        <v>47.123889803846893</v>
      </c>
    </row>
    <row r="109" spans="1:8" x14ac:dyDescent="0.3">
      <c r="A109" t="s">
        <v>112</v>
      </c>
      <c r="B109" s="4">
        <f>+Potencia!B109/Ft_Potencia!$H109</f>
        <v>11.395493925379707</v>
      </c>
      <c r="C109" s="4">
        <f>+Potencia!C109/Ft_Potencia!$H109</f>
        <v>10.928639425643482</v>
      </c>
      <c r="D109" s="4">
        <f>+Potencia!D109/Ft_Potencia!$H109</f>
        <v>1.782535362629228</v>
      </c>
      <c r="E109" s="4">
        <f>+Potencia!E109/Ft_Potencia!$H109</f>
        <v>8.5943669269623495</v>
      </c>
      <c r="F109" s="4">
        <f>+Potencia!F109/Ft_Potencia!$H109</f>
        <v>1.5066667946032761</v>
      </c>
      <c r="G109" s="4">
        <f>+Potencia!G109/Ft_Potencia!$H109</f>
        <v>6.8542728824909602</v>
      </c>
      <c r="H109" s="4">
        <v>47.123889803846893</v>
      </c>
    </row>
    <row r="110" spans="1:8" x14ac:dyDescent="0.3">
      <c r="A110" t="s">
        <v>113</v>
      </c>
      <c r="B110" s="4">
        <f>+Potencia!B110/Ft_Potencia!$H110</f>
        <v>12.286761606694322</v>
      </c>
      <c r="C110" s="4">
        <f>+Potencia!C110/Ft_Potencia!$H110</f>
        <v>11.374273266300788</v>
      </c>
      <c r="D110" s="4">
        <f>+Potencia!D110/Ft_Potencia!$H110</f>
        <v>1.2520188856562435</v>
      </c>
      <c r="E110" s="4">
        <f>+Potencia!E110/Ft_Potencia!$H110</f>
        <v>9.506855267355883</v>
      </c>
      <c r="F110" s="4">
        <f>+Potencia!F110/Ft_Potencia!$H110</f>
        <v>0.93370899947245278</v>
      </c>
      <c r="G110" s="4">
        <f>+Potencia!G110/Ft_Potencia!$H110</f>
        <v>7.9577471545947676</v>
      </c>
      <c r="H110" s="4">
        <v>47.123889803846893</v>
      </c>
    </row>
    <row r="111" spans="1:8" x14ac:dyDescent="0.3">
      <c r="A111" t="s">
        <v>114</v>
      </c>
      <c r="B111" s="4">
        <f>+Potencia!B111/Ft_Potencia!$H111</f>
        <v>10.164695698802383</v>
      </c>
      <c r="C111" s="4">
        <f>+Potencia!C111/Ft_Potencia!$H111</f>
        <v>9.4431932901191242</v>
      </c>
      <c r="D111" s="4">
        <f>+Potencia!D111/Ft_Potencia!$H111</f>
        <v>1.8461973398659861</v>
      </c>
      <c r="E111" s="4">
        <f>+Potencia!E111/Ft_Potencia!$H111</f>
        <v>4.6897656564411827</v>
      </c>
      <c r="F111" s="4">
        <f>+Potencia!F111/Ft_Potencia!$H111</f>
        <v>1.8461973398659861</v>
      </c>
      <c r="G111" s="4">
        <f>+Potencia!G111/Ft_Potencia!$H111</f>
        <v>5.8356812467028298</v>
      </c>
      <c r="H111" s="4">
        <v>47.123889803846893</v>
      </c>
    </row>
    <row r="112" spans="1:8" x14ac:dyDescent="0.3">
      <c r="A112" t="s">
        <v>115</v>
      </c>
      <c r="B112" s="4">
        <f>+Potencia!B112/Ft_Potencia!$H112</f>
        <v>10.907418766564561</v>
      </c>
      <c r="C112" s="4">
        <f>+Potencia!C112/Ft_Potencia!$H112</f>
        <v>10.652770857617529</v>
      </c>
      <c r="D112" s="4">
        <f>+Potencia!D112/Ft_Potencia!$H112</f>
        <v>2.1645072260497766</v>
      </c>
      <c r="E112" s="4">
        <f>+Potencia!E112/Ft_Potencia!$H112</f>
        <v>7.5757752911742191</v>
      </c>
      <c r="F112" s="4">
        <f>+Potencia!F112/Ft_Potencia!$H112</f>
        <v>1.8461973398659861</v>
      </c>
      <c r="G112" s="4">
        <f>+Potencia!G112/Ft_Potencia!$H112</f>
        <v>6.7693902461752824</v>
      </c>
      <c r="H112" s="4">
        <v>47.123889803846893</v>
      </c>
    </row>
    <row r="113" spans="1:8" x14ac:dyDescent="0.3">
      <c r="A113" t="s">
        <v>116</v>
      </c>
      <c r="B113" s="4">
        <f>+Potencia!B113/Ft_Potencia!$H113</f>
        <v>11.904789743273772</v>
      </c>
      <c r="C113" s="4">
        <f>+Potencia!C113/Ft_Potencia!$H113</f>
        <v>11.607700516168901</v>
      </c>
      <c r="D113" s="4">
        <f>+Potencia!D113/Ft_Potencia!$H113</f>
        <v>1.8886386580238248</v>
      </c>
      <c r="E113" s="4">
        <f>+Potencia!E113/Ft_Potencia!$H113</f>
        <v>9.0612214266985749</v>
      </c>
      <c r="F113" s="4">
        <f>+Potencia!F113/Ft_Potencia!$H113</f>
        <v>1.5491081127611148</v>
      </c>
      <c r="G113" s="4">
        <f>+Potencia!G113/Ft_Potencia!$H113</f>
        <v>7.0877001323590729</v>
      </c>
      <c r="H113" s="4">
        <v>47.123889803846893</v>
      </c>
    </row>
    <row r="114" spans="1:8" x14ac:dyDescent="0.3">
      <c r="A114" t="s">
        <v>117</v>
      </c>
      <c r="B114" s="4">
        <f>+Potencia!B114/Ft_Potencia!$H114</f>
        <v>12.774836765509468</v>
      </c>
      <c r="C114" s="4">
        <f>+Potencia!C114/Ft_Potencia!$H114</f>
        <v>12.074555015905128</v>
      </c>
      <c r="D114" s="4">
        <f>+Potencia!D114/Ft_Potencia!$H114</f>
        <v>1.3581221810508404</v>
      </c>
      <c r="E114" s="4">
        <f>+Potencia!E114/Ft_Potencia!$H114</f>
        <v>9.9524891080131894</v>
      </c>
      <c r="F114" s="4">
        <f>+Potencia!F114/Ft_Potencia!$H114</f>
        <v>0.97615031763029148</v>
      </c>
      <c r="G114" s="4">
        <f>+Potencia!G114/Ft_Potencia!$H114</f>
        <v>8.0638504499893653</v>
      </c>
      <c r="H114" s="4">
        <v>47.123889803846893</v>
      </c>
    </row>
    <row r="115" spans="1:8" x14ac:dyDescent="0.3">
      <c r="A115" t="s">
        <v>118</v>
      </c>
      <c r="B115" s="4">
        <f>+Potencia!B115/Ft_Potencia!$H115</f>
        <v>7.8940851773580096</v>
      </c>
      <c r="C115" s="4">
        <f>+Potencia!C115/Ft_Potencia!$H115</f>
        <v>7.5545546320952992</v>
      </c>
      <c r="D115" s="4">
        <f>+Potencia!D115/Ft_Potencia!$H115</f>
        <v>2.0584039306551798</v>
      </c>
      <c r="E115" s="4">
        <f>+Potencia!E115/Ft_Potencia!$H115</f>
        <v>4.8170896109146994</v>
      </c>
      <c r="F115" s="4">
        <f>+Potencia!F115/Ft_Potencia!$H115</f>
        <v>1.9098593171027443</v>
      </c>
      <c r="G115" s="4">
        <f>+Potencia!G115/Ft_Potencia!$H115</f>
        <v>5.2839441106509257</v>
      </c>
      <c r="H115" s="4">
        <v>47.123889803846893</v>
      </c>
    </row>
    <row r="116" spans="1:8" x14ac:dyDescent="0.3">
      <c r="A116" t="s">
        <v>119</v>
      </c>
      <c r="B116" s="4">
        <f>+Potencia!B116/Ft_Potencia!$H116</f>
        <v>9.6129585627504799</v>
      </c>
      <c r="C116" s="4">
        <f>+Potencia!C116/Ft_Potencia!$H116</f>
        <v>9.2946486765666894</v>
      </c>
      <c r="D116" s="4">
        <f>+Potencia!D116/Ft_Potencia!$H116</f>
        <v>2.2706105214443739</v>
      </c>
      <c r="E116" s="4">
        <f>+Potencia!E116/Ft_Potencia!$H116</f>
        <v>7.1513621095958309</v>
      </c>
      <c r="F116" s="4">
        <f>+Potencia!F116/Ft_Potencia!$H116</f>
        <v>2.0159626124973413</v>
      </c>
      <c r="G116" s="4">
        <f>+Potencia!G116/Ft_Potencia!$H116</f>
        <v>6.3237564055179751</v>
      </c>
      <c r="H116" s="4">
        <v>47.123889803846893</v>
      </c>
    </row>
    <row r="117" spans="1:8" x14ac:dyDescent="0.3">
      <c r="A117" t="s">
        <v>120</v>
      </c>
      <c r="B117" s="4">
        <f>+Potencia!B117/Ft_Potencia!$H117</f>
        <v>10.673991516696448</v>
      </c>
      <c r="C117" s="4">
        <f>+Potencia!C117/Ft_Potencia!$H117</f>
        <v>10.27079899419698</v>
      </c>
      <c r="D117" s="4">
        <f>+Potencia!D117/Ft_Potencia!$H117</f>
        <v>2.0159626124973413</v>
      </c>
      <c r="E117" s="4">
        <f>+Potencia!E117/Ft_Potencia!$H117</f>
        <v>8.297277699857478</v>
      </c>
      <c r="F117" s="4">
        <f>+Potencia!F117/Ft_Potencia!$H117</f>
        <v>1.8037560217081474</v>
      </c>
      <c r="G117" s="4">
        <f>+Potencia!G117/Ft_Potencia!$H117</f>
        <v>6.6420662917017665</v>
      </c>
      <c r="H117" s="4">
        <v>47.123889803846893</v>
      </c>
    </row>
    <row r="118" spans="1:8" x14ac:dyDescent="0.3">
      <c r="A118" t="s">
        <v>121</v>
      </c>
      <c r="B118" s="4">
        <f>+Potencia!B118/Ft_Potencia!$H118</f>
        <v>11.650141834326741</v>
      </c>
      <c r="C118" s="4">
        <f>+Potencia!C118/Ft_Potencia!$H118</f>
        <v>10.97108074380132</v>
      </c>
      <c r="D118" s="4">
        <f>+Potencia!D118/Ft_Potencia!$H118</f>
        <v>1.443004817366518</v>
      </c>
      <c r="E118" s="4">
        <f>+Potencia!E118/Ft_Potencia!$H118</f>
        <v>9.3795313128823654</v>
      </c>
      <c r="F118" s="4">
        <f>+Potencia!F118/Ft_Potencia!$H118</f>
        <v>1.0822536130248883</v>
      </c>
      <c r="G118" s="4">
        <f>+Potencia!G118/Ft_Potencia!$H118</f>
        <v>7.4060100185428634</v>
      </c>
      <c r="H118" s="4">
        <v>47.123889803846893</v>
      </c>
    </row>
    <row r="119" spans="1:8" x14ac:dyDescent="0.3">
      <c r="A119" t="s">
        <v>122</v>
      </c>
      <c r="B119" s="4">
        <f>+Potencia!B119/Ft_Potencia!$H119</f>
        <v>8.8702354949883002</v>
      </c>
      <c r="C119" s="4">
        <f>+Potencia!C119/Ft_Potencia!$H119</f>
        <v>8.339719018015316</v>
      </c>
      <c r="D119" s="4">
        <f>+Potencia!D119/Ft_Potencia!$H119</f>
        <v>1.9947419534184219</v>
      </c>
      <c r="E119" s="4">
        <f>+Potencia!E119/Ft_Potencia!$H119</f>
        <v>4.8807515881514574</v>
      </c>
      <c r="F119" s="4">
        <f>+Potencia!F119/Ft_Potencia!$H119</f>
        <v>1.9098593171027443</v>
      </c>
      <c r="G119" s="4">
        <f>+Potencia!G119/Ft_Potencia!$H119</f>
        <v>5.5385920195979583</v>
      </c>
      <c r="H119" s="4">
        <v>47.123889803846893</v>
      </c>
    </row>
    <row r="120" spans="1:8" x14ac:dyDescent="0.3">
      <c r="A120" t="s">
        <v>123</v>
      </c>
      <c r="B120" s="4">
        <f>+Potencia!B120/Ft_Potencia!$H120</f>
        <v>10.185916357881302</v>
      </c>
      <c r="C120" s="4">
        <f>+Potencia!C120/Ft_Potencia!$H120</f>
        <v>9.9100477898553514</v>
      </c>
      <c r="D120" s="4">
        <f>+Potencia!D120/Ft_Potencia!$H120</f>
        <v>2.3767138168389708</v>
      </c>
      <c r="E120" s="4">
        <f>+Potencia!E120/Ft_Potencia!$H120</f>
        <v>7.4696719957796223</v>
      </c>
      <c r="F120" s="4">
        <f>+Potencia!F120/Ft_Potencia!$H120</f>
        <v>2.1432865669708576</v>
      </c>
      <c r="G120" s="4">
        <f>+Potencia!G120/Ft_Potencia!$H120</f>
        <v>6.5359629963071688</v>
      </c>
      <c r="H120" s="4">
        <v>47.123889803846893</v>
      </c>
    </row>
    <row r="121" spans="1:8" x14ac:dyDescent="0.3">
      <c r="A121" t="s">
        <v>124</v>
      </c>
      <c r="B121" s="4">
        <f>+Potencia!B121/Ft_Potencia!$H121</f>
        <v>11.204507993669433</v>
      </c>
      <c r="C121" s="4">
        <f>+Potencia!C121/Ft_Potencia!$H121</f>
        <v>10.716432834854286</v>
      </c>
      <c r="D121" s="4">
        <f>+Potencia!D121/Ft_Potencia!$H121</f>
        <v>1.9947419534184219</v>
      </c>
      <c r="E121" s="4">
        <f>+Potencia!E121/Ft_Potencia!$H121</f>
        <v>8.6155875860412685</v>
      </c>
      <c r="F121" s="4">
        <f>+Potencia!F121/Ft_Potencia!$H121</f>
        <v>1.7613147035503085</v>
      </c>
      <c r="G121" s="4">
        <f>+Potencia!G121/Ft_Potencia!$H121</f>
        <v>6.8330522234120403</v>
      </c>
      <c r="H121" s="4">
        <v>47.123889803846893</v>
      </c>
    </row>
    <row r="122" spans="1:8" x14ac:dyDescent="0.3">
      <c r="A122" t="s">
        <v>125</v>
      </c>
      <c r="B122" s="4">
        <f>+Potencia!B122/Ft_Potencia!$H122</f>
        <v>12.159437652220806</v>
      </c>
      <c r="C122" s="4">
        <f>+Potencia!C122/Ft_Potencia!$H122</f>
        <v>11.416714584458626</v>
      </c>
      <c r="D122" s="4">
        <f>+Potencia!D122/Ft_Potencia!$H122</f>
        <v>1.4854461355243567</v>
      </c>
      <c r="E122" s="4">
        <f>+Potencia!E122/Ft_Potencia!$H122</f>
        <v>9.6553998809083179</v>
      </c>
      <c r="F122" s="4">
        <f>+Potencia!F122/Ft_Potencia!$H122</f>
        <v>1.1034742721038078</v>
      </c>
      <c r="G122" s="4">
        <f>+Potencia!G122/Ft_Potencia!$H122</f>
        <v>7.7667612228844929</v>
      </c>
      <c r="H122" s="4">
        <v>47.123889803846893</v>
      </c>
    </row>
    <row r="123" spans="1:8" x14ac:dyDescent="0.3">
      <c r="A123" t="s">
        <v>126</v>
      </c>
      <c r="B123" s="4">
        <f>+Potencia!B123/Ft_Potencia!$H123</f>
        <v>9.2575125231785798</v>
      </c>
      <c r="C123" s="4">
        <f>+Potencia!C123/Ft_Potencia!$H123</f>
        <v>9.416667466270475</v>
      </c>
      <c r="D123" s="4">
        <f>+Potencia!D123/Ft_Potencia!$H123</f>
        <v>1.0345071300973196</v>
      </c>
      <c r="E123" s="4">
        <f>+Potencia!E123/Ft_Potencia!$H123</f>
        <v>4.3502351111784723</v>
      </c>
      <c r="F123" s="4">
        <f>+Potencia!F123/Ft_Potencia!$H123</f>
        <v>1.7241785501621996</v>
      </c>
      <c r="G123" s="4">
        <f>+Potencia!G123/Ft_Potencia!$H123</f>
        <v>6.7640850814055522</v>
      </c>
      <c r="H123" s="4">
        <v>37.699111843077517</v>
      </c>
    </row>
    <row r="124" spans="1:8" x14ac:dyDescent="0.3">
      <c r="A124" t="s">
        <v>127</v>
      </c>
      <c r="B124" s="4">
        <f>+Potencia!B124/Ft_Potencia!$H124</f>
        <v>23.554931577600509</v>
      </c>
      <c r="C124" s="4">
        <f>+Potencia!C124/Ft_Potencia!$H124</f>
        <v>20.371832715762604</v>
      </c>
      <c r="D124" s="4">
        <f>+Potencia!D124/Ft_Potencia!$H124</f>
        <v>3.2892021572325039</v>
      </c>
      <c r="E124" s="4">
        <f>+Potencia!E124/Ft_Potencia!$H124</f>
        <v>14.987090474486811</v>
      </c>
      <c r="F124" s="4">
        <f>+Potencia!F124/Ft_Potencia!$H124</f>
        <v>2.9974180948973621</v>
      </c>
      <c r="G124" s="4">
        <f>+Potencia!G124/Ft_Potencia!$H124</f>
        <v>11.671362493405658</v>
      </c>
      <c r="H124" s="4">
        <v>37.699111843077517</v>
      </c>
    </row>
    <row r="125" spans="1:8" x14ac:dyDescent="0.3">
      <c r="A125" t="s">
        <v>128</v>
      </c>
      <c r="B125" s="4">
        <f>+Potencia!B125/Ft_Potencia!$H125</f>
        <v>26.28709143401138</v>
      </c>
      <c r="C125" s="4">
        <f>+Potencia!C125/Ft_Potencia!$H125</f>
        <v>24.377232116908637</v>
      </c>
      <c r="D125" s="4">
        <f>+Potencia!D125/Ft_Potencia!$H125</f>
        <v>3.0504697425946605</v>
      </c>
      <c r="E125" s="4">
        <f>+Potencia!E125/Ft_Potencia!$H125</f>
        <v>18.329344279416613</v>
      </c>
      <c r="F125" s="4">
        <f>+Potencia!F125/Ft_Potencia!$H125</f>
        <v>2.6791082087135716</v>
      </c>
      <c r="G125" s="4">
        <f>+Potencia!G125/Ft_Potencia!$H125</f>
        <v>12.918076214292173</v>
      </c>
      <c r="H125" s="4">
        <v>37.699111843077517</v>
      </c>
    </row>
    <row r="126" spans="1:8" x14ac:dyDescent="0.3">
      <c r="A126" t="s">
        <v>129</v>
      </c>
      <c r="B126" s="4">
        <f>+Potencia!B126/Ft_Potencia!$H126</f>
        <v>29.125354585816847</v>
      </c>
      <c r="C126" s="4">
        <f>+Potencia!C126/Ft_Potencia!$H126</f>
        <v>26.048359019373539</v>
      </c>
      <c r="D126" s="4">
        <f>+Potencia!D126/Ft_Potencia!$H126</f>
        <v>2.1485917317405869</v>
      </c>
      <c r="E126" s="4">
        <f>+Potencia!E126/Ft_Potencia!$H126</f>
        <v>21.353288198162627</v>
      </c>
      <c r="F126" s="4">
        <f>+Potencia!F126/Ft_Potencia!$H126</f>
        <v>1.6446010786162519</v>
      </c>
      <c r="G126" s="4">
        <f>+Potencia!G126/Ft_Potencia!$H126</f>
        <v>15.384977832216549</v>
      </c>
      <c r="H126" s="4">
        <v>37.699111843077517</v>
      </c>
    </row>
    <row r="127" spans="1:8" x14ac:dyDescent="0.3">
      <c r="A127" t="s">
        <v>130</v>
      </c>
      <c r="B127" s="4">
        <f>+Potencia!B127/Ft_Potencia!$H127</f>
        <v>11.830517436497553</v>
      </c>
      <c r="C127" s="4">
        <f>+Potencia!C127/Ft_Potencia!$H127</f>
        <v>11.671362493405658</v>
      </c>
      <c r="D127" s="4">
        <f>+Potencia!D127/Ft_Potencia!$H127</f>
        <v>1.2201878970378643</v>
      </c>
      <c r="E127" s="4">
        <f>+Potencia!E127/Ft_Potencia!$H127</f>
        <v>4.5624417019676669</v>
      </c>
      <c r="F127" s="4">
        <f>+Potencia!F127/Ft_Potencia!$H127</f>
        <v>2.1751175555892361</v>
      </c>
      <c r="G127" s="4">
        <f>+Potencia!G127/Ft_Potencia!$H127</f>
        <v>8.5678411031136985</v>
      </c>
      <c r="H127" s="4">
        <v>37.699111843077517</v>
      </c>
    </row>
    <row r="128" spans="1:8" x14ac:dyDescent="0.3">
      <c r="A128" t="s">
        <v>131</v>
      </c>
      <c r="B128" s="4">
        <f>+Potencia!B128/Ft_Potencia!$H128</f>
        <v>25.756574957038396</v>
      </c>
      <c r="C128" s="4">
        <f>+Potencia!C128/Ft_Potencia!$H128</f>
        <v>22.891785981384281</v>
      </c>
      <c r="D128" s="4">
        <f>+Potencia!D128/Ft_Potencia!$H128</f>
        <v>3.4218312764757499</v>
      </c>
      <c r="E128" s="4">
        <f>+Potencia!E128/Ft_Potencia!$H128</f>
        <v>16.313381666919273</v>
      </c>
      <c r="F128" s="4">
        <f>+Potencia!F128/Ft_Potencia!$H128</f>
        <v>3.3157279810811531</v>
      </c>
      <c r="G128" s="4">
        <f>+Potencia!G128/Ft_Potencia!$H128</f>
        <v>13.050705333535419</v>
      </c>
      <c r="H128" s="4">
        <v>37.699111843077517</v>
      </c>
    </row>
    <row r="129" spans="1:8" x14ac:dyDescent="0.3">
      <c r="A129" t="s">
        <v>132</v>
      </c>
      <c r="B129" s="4">
        <f>+Potencia!B129/Ft_Potencia!$H129</f>
        <v>28.647889756541161</v>
      </c>
      <c r="C129" s="4">
        <f>+Potencia!C129/Ft_Potencia!$H129</f>
        <v>27.61338262644384</v>
      </c>
      <c r="D129" s="4">
        <f>+Potencia!D129/Ft_Potencia!$H129</f>
        <v>3.3157279810811531</v>
      </c>
      <c r="E129" s="4">
        <f>+Potencia!E129/Ft_Potencia!$H129</f>
        <v>20.080048653427461</v>
      </c>
      <c r="F129" s="4">
        <f>+Potencia!F129/Ft_Potencia!$H129</f>
        <v>2.9443664472000637</v>
      </c>
      <c r="G129" s="4">
        <f>+Potencia!G129/Ft_Potencia!$H129</f>
        <v>14.00563499208679</v>
      </c>
      <c r="H129" s="4">
        <v>37.699111843077517</v>
      </c>
    </row>
    <row r="130" spans="1:8" x14ac:dyDescent="0.3">
      <c r="A130" t="s">
        <v>133</v>
      </c>
      <c r="B130" s="4">
        <f>+Potencia!B130/Ft_Potencia!$H130</f>
        <v>27.825589217233034</v>
      </c>
      <c r="C130" s="4">
        <f>+Potencia!C130/Ft_Potencia!$H130</f>
        <v>26.048359019373539</v>
      </c>
      <c r="D130" s="4">
        <f>+Potencia!D130/Ft_Potencia!$H130</f>
        <v>2.5464790894703255</v>
      </c>
      <c r="E130" s="4">
        <f>+Potencia!E130/Ft_Potencia!$H130</f>
        <v>23.289673339114017</v>
      </c>
      <c r="F130" s="4">
        <f>+Potencia!F130/Ft_Potencia!$H130</f>
        <v>1.8833334932540948</v>
      </c>
      <c r="G130" s="4">
        <f>+Potencia!G130/Ft_Potencia!$H130</f>
        <v>16.737794848497661</v>
      </c>
      <c r="H130" s="4">
        <v>37.699111843077517</v>
      </c>
    </row>
    <row r="131" spans="1:8" x14ac:dyDescent="0.3">
      <c r="A131" t="s">
        <v>134</v>
      </c>
      <c r="B131" s="4">
        <f>+Potencia!B131/Ft_Potencia!$H131</f>
        <v>29.815026005881727</v>
      </c>
      <c r="C131" s="4">
        <f>+Potencia!C131/Ft_Potencia!$H131</f>
        <v>26.127936490919485</v>
      </c>
      <c r="D131" s="4">
        <f>+Potencia!D131/Ft_Potencia!$H131</f>
        <v>30.478171602097959</v>
      </c>
      <c r="E131" s="4">
        <f>+Potencia!E131/Ft_Potencia!$H131</f>
        <v>0.21220659078919379</v>
      </c>
      <c r="F131" s="4">
        <f>+Potencia!F131/Ft_Potencia!$H131</f>
        <v>0.13262911924324611</v>
      </c>
      <c r="G131" s="4">
        <f>+Potencia!G131/Ft_Potencia!$H131</f>
        <v>9.4431932901191242</v>
      </c>
      <c r="H131" s="4">
        <v>37.699111843077517</v>
      </c>
    </row>
    <row r="132" spans="1:8" x14ac:dyDescent="0.3">
      <c r="A132" t="s">
        <v>135</v>
      </c>
      <c r="B132" s="4">
        <f>+Potencia!B132/Ft_Potencia!$H132</f>
        <v>24.536387060000532</v>
      </c>
      <c r="C132" s="4">
        <f>+Potencia!C132/Ft_Potencia!$H132</f>
        <v>22.414321152108595</v>
      </c>
      <c r="D132" s="4">
        <f>+Potencia!D132/Ft_Potencia!$H132</f>
        <v>5.968310365946075</v>
      </c>
      <c r="E132" s="4">
        <f>+Potencia!E132/Ft_Potencia!$H132</f>
        <v>2.4403757940757287</v>
      </c>
      <c r="F132" s="4">
        <f>+Potencia!F132/Ft_Potencia!$H132</f>
        <v>7.9577471545947673E-2</v>
      </c>
      <c r="G132" s="4">
        <f>+Potencia!G132/Ft_Potencia!$H132</f>
        <v>14.00563499208679</v>
      </c>
      <c r="H132" s="4">
        <v>37.699111843077517</v>
      </c>
    </row>
    <row r="133" spans="1:8" x14ac:dyDescent="0.3">
      <c r="A133" t="s">
        <v>136</v>
      </c>
      <c r="B133" s="4">
        <f>+Potencia!B133/Ft_Potencia!$H133</f>
        <v>27.268546916411402</v>
      </c>
      <c r="C133" s="4">
        <f>+Potencia!C133/Ft_Potencia!$H133</f>
        <v>25.809626604735694</v>
      </c>
      <c r="D133" s="4">
        <f>+Potencia!D133/Ft_Potencia!$H133</f>
        <v>5.4112680651244416</v>
      </c>
      <c r="E133" s="4">
        <f>+Potencia!E133/Ft_Potencia!$H133</f>
        <v>15.729813542248989</v>
      </c>
      <c r="F133" s="4">
        <f>+Potencia!F133/Ft_Potencia!$H133</f>
        <v>0.26525823848649221</v>
      </c>
      <c r="G133" s="4">
        <f>+Potencia!G133/Ft_Potencia!$H133</f>
        <v>14.960564650638162</v>
      </c>
      <c r="H133" s="4">
        <v>37.699111843077517</v>
      </c>
    </row>
    <row r="134" spans="1:8" x14ac:dyDescent="0.3">
      <c r="A134" t="s">
        <v>137</v>
      </c>
      <c r="B134" s="4">
        <f>+Potencia!B134/Ft_Potencia!$H134</f>
        <v>29.629345238941184</v>
      </c>
      <c r="C134" s="4">
        <f>+Potencia!C134/Ft_Potencia!$H134</f>
        <v>27.109391973319507</v>
      </c>
      <c r="D134" s="4">
        <f>+Potencia!D134/Ft_Potencia!$H134</f>
        <v>4.4032867588757707</v>
      </c>
      <c r="E134" s="4">
        <f>+Potencia!E134/Ft_Potencia!$H134</f>
        <v>20.610565130400445</v>
      </c>
      <c r="F134" s="4">
        <f>+Potencia!F134/Ft_Potencia!$H134</f>
        <v>0.37136153388108911</v>
      </c>
      <c r="G134" s="4">
        <f>+Potencia!G134/Ft_Potencia!$H134</f>
        <v>17.480517916259839</v>
      </c>
      <c r="H134" s="4">
        <v>37.699111843077517</v>
      </c>
    </row>
    <row r="135" spans="1:8" x14ac:dyDescent="0.3">
      <c r="A135" t="s">
        <v>138</v>
      </c>
      <c r="B135" s="4">
        <f>+Potencia!B135/Ft_Potencia!$H135</f>
        <v>14.270893230573282</v>
      </c>
      <c r="C135" s="4">
        <f>+Potencia!C135/Ft_Potencia!$H135</f>
        <v>14.376996525967879</v>
      </c>
      <c r="D135" s="4">
        <f>+Potencia!D135/Ft_Potencia!$H135</f>
        <v>2.3342724986811318</v>
      </c>
      <c r="E135" s="4">
        <f>+Potencia!E135/Ft_Potencia!$H135</f>
        <v>5.7295779513082321</v>
      </c>
      <c r="F135" s="4">
        <f>+Potencia!F135/Ft_Potencia!$H135</f>
        <v>2.6525823848649224</v>
      </c>
      <c r="G135" s="4">
        <f>+Potencia!G135/Ft_Potencia!$H135</f>
        <v>9.7349773524542655</v>
      </c>
      <c r="H135" s="4">
        <v>37.699111843077517</v>
      </c>
    </row>
    <row r="136" spans="1:8" x14ac:dyDescent="0.3">
      <c r="A136" t="s">
        <v>139</v>
      </c>
      <c r="B136" s="4">
        <f>+Potencia!B136/Ft_Potencia!$H136</f>
        <v>23.289673339114017</v>
      </c>
      <c r="C136" s="4">
        <f>+Potencia!C136/Ft_Potencia!$H136</f>
        <v>22.732631038292386</v>
      </c>
      <c r="D136" s="4">
        <f>+Potencia!D136/Ft_Potencia!$H136</f>
        <v>4.2441318157838754</v>
      </c>
      <c r="E136" s="4">
        <f>+Potencia!E136/Ft_Potencia!$H136</f>
        <v>16.764320672346308</v>
      </c>
      <c r="F136" s="4">
        <f>+Potencia!F136/Ft_Potencia!$H136</f>
        <v>4.1645543442379278</v>
      </c>
      <c r="G136" s="4">
        <f>+Potencia!G136/Ft_Potencia!$H136</f>
        <v>13.66079928205435</v>
      </c>
      <c r="H136" s="4">
        <v>37.699111843077517</v>
      </c>
    </row>
    <row r="137" spans="1:8" x14ac:dyDescent="0.3">
      <c r="A137" t="s">
        <v>140</v>
      </c>
      <c r="B137" s="4">
        <f>+Potencia!B137/Ft_Potencia!$H137</f>
        <v>26.234039786314082</v>
      </c>
      <c r="C137" s="4">
        <f>+Potencia!C137/Ft_Potencia!$H137</f>
        <v>26.074884843222186</v>
      </c>
      <c r="D137" s="4">
        <f>+Potencia!D137/Ft_Potencia!$H137</f>
        <v>4.1645543442379278</v>
      </c>
      <c r="E137" s="4">
        <f>+Potencia!E137/Ft_Potencia!$H137</f>
        <v>20.080048653427461</v>
      </c>
      <c r="F137" s="4">
        <f>+Potencia!F137/Ft_Potencia!$H137</f>
        <v>3.8462444580541373</v>
      </c>
      <c r="G137" s="4">
        <f>+Potencia!G137/Ft_Potencia!$H137</f>
        <v>14.721832236000319</v>
      </c>
      <c r="H137" s="4">
        <v>37.699111843077517</v>
      </c>
    </row>
    <row r="138" spans="1:8" x14ac:dyDescent="0.3">
      <c r="A138" t="s">
        <v>141</v>
      </c>
      <c r="B138" s="4">
        <f>+Potencia!B138/Ft_Potencia!$H138</f>
        <v>29.974180948973622</v>
      </c>
      <c r="C138" s="4">
        <f>+Potencia!C138/Ft_Potencia!$H138</f>
        <v>28.223476574962774</v>
      </c>
      <c r="D138" s="4">
        <f>+Potencia!D138/Ft_Potencia!$H138</f>
        <v>3.4748829241730483</v>
      </c>
      <c r="E138" s="4">
        <f>+Potencia!E138/Ft_Potencia!$H138</f>
        <v>22.812208509838332</v>
      </c>
      <c r="F138" s="4">
        <f>+Potencia!F138/Ft_Potencia!$H138</f>
        <v>2.5199532656216763</v>
      </c>
      <c r="G138" s="4">
        <f>+Potencia!G138/Ft_Potencia!$H138</f>
        <v>17.162208030076048</v>
      </c>
      <c r="H138" s="4">
        <v>37.699111843077517</v>
      </c>
    </row>
    <row r="139" spans="1:8" x14ac:dyDescent="0.3">
      <c r="A139" t="s">
        <v>142</v>
      </c>
      <c r="B139" s="4">
        <f>+Potencia!B139/Ft_Potencia!$H139</f>
        <v>11.27347513567592</v>
      </c>
      <c r="C139" s="4">
        <f>+Potencia!C139/Ft_Potencia!$H139</f>
        <v>11.353052607221867</v>
      </c>
      <c r="D139" s="4">
        <f>+Potencia!D139/Ft_Potencia!$H139</f>
        <v>1.5650236070703043</v>
      </c>
      <c r="E139" s="4">
        <f>+Potencia!E139/Ft_Potencia!$H139</f>
        <v>5.6500004797622845</v>
      </c>
      <c r="F139" s="4">
        <f>+Potencia!F139/Ft_Potencia!$H139</f>
        <v>2.0955400840432885</v>
      </c>
      <c r="G139" s="4">
        <f>+Potencia!G139/Ft_Potencia!$H139</f>
        <v>8.1699537453839604</v>
      </c>
      <c r="H139" s="4">
        <v>37.699111843077517</v>
      </c>
    </row>
    <row r="140" spans="1:8" x14ac:dyDescent="0.3">
      <c r="A140" t="s">
        <v>143</v>
      </c>
      <c r="B140" s="4">
        <f>+Potencia!B140/Ft_Potencia!$H140</f>
        <v>21.432865669708573</v>
      </c>
      <c r="C140" s="4">
        <f>+Potencia!C140/Ft_Potencia!$H140</f>
        <v>19.204696466422039</v>
      </c>
      <c r="D140" s="4">
        <f>+Potencia!D140/Ft_Potencia!$H140</f>
        <v>3.2096246856865562</v>
      </c>
      <c r="E140" s="4">
        <f>+Potencia!E140/Ft_Potencia!$H140</f>
        <v>14.748358059848968</v>
      </c>
      <c r="F140" s="4">
        <f>+Potencia!F140/Ft_Potencia!$H140</f>
        <v>3.0769955664433097</v>
      </c>
      <c r="G140" s="4">
        <f>+Potencia!G140/Ft_Potencia!$H140</f>
        <v>11.512207550313763</v>
      </c>
      <c r="H140" s="4">
        <v>37.699111843077517</v>
      </c>
    </row>
    <row r="141" spans="1:8" x14ac:dyDescent="0.3">
      <c r="A141" t="s">
        <v>144</v>
      </c>
      <c r="B141" s="4">
        <f>+Potencia!B141/Ft_Potencia!$H141</f>
        <v>25.146481008519466</v>
      </c>
      <c r="C141" s="4">
        <f>+Potencia!C141/Ft_Potencia!$H141</f>
        <v>23.846715639935653</v>
      </c>
      <c r="D141" s="4">
        <f>+Potencia!D141/Ft_Potencia!$H141</f>
        <v>3.2361505095352054</v>
      </c>
      <c r="E141" s="4">
        <f>+Potencia!E141/Ft_Potencia!$H141</f>
        <v>18.170189336324718</v>
      </c>
      <c r="F141" s="4">
        <f>+Potencia!F141/Ft_Potencia!$H141</f>
        <v>2.9974180948973621</v>
      </c>
      <c r="G141" s="4">
        <f>+Potencia!G141/Ft_Potencia!$H141</f>
        <v>13.050705333535419</v>
      </c>
      <c r="H141" s="4">
        <v>37.699111843077517</v>
      </c>
    </row>
    <row r="142" spans="1:8" x14ac:dyDescent="0.3">
      <c r="A142" t="s">
        <v>145</v>
      </c>
      <c r="B142" s="4">
        <f>+Potencia!B142/Ft_Potencia!$H142</f>
        <v>30.080284244368219</v>
      </c>
      <c r="C142" s="4">
        <f>+Potencia!C142/Ft_Potencia!$H142</f>
        <v>26.68497879174112</v>
      </c>
      <c r="D142" s="4">
        <f>+Potencia!D142/Ft_Potencia!$H142</f>
        <v>2.0159626124973409</v>
      </c>
      <c r="E142" s="4">
        <f>+Potencia!E142/Ft_Potencia!$H142</f>
        <v>20.902349192735588</v>
      </c>
      <c r="F142" s="4">
        <f>+Potencia!F142/Ft_Potencia!$H142</f>
        <v>1.6976527263135504</v>
      </c>
      <c r="G142" s="4">
        <f>+Potencia!G142/Ft_Potencia!$H142</f>
        <v>15.597184423005743</v>
      </c>
      <c r="H142" s="4">
        <v>37.699111843077517</v>
      </c>
    </row>
    <row r="143" spans="1:8" x14ac:dyDescent="0.3">
      <c r="A143" t="s">
        <v>146</v>
      </c>
      <c r="B143" s="4">
        <f>+Potencia!B143/Ft_Potencia!$H143</f>
        <v>11.644836669557009</v>
      </c>
      <c r="C143" s="4">
        <f>+Potencia!C143/Ft_Potencia!$H143</f>
        <v>11.883569084194852</v>
      </c>
      <c r="D143" s="4">
        <f>+Potencia!D143/Ft_Potencia!$H143</f>
        <v>1.1671362493405659</v>
      </c>
      <c r="E143" s="4">
        <f>+Potencia!E143/Ft_Potencia!$H143</f>
        <v>6.7110334337082538</v>
      </c>
      <c r="F143" s="4">
        <f>+Potencia!F143/Ft_Potencia!$H143</f>
        <v>2.3077466748324826</v>
      </c>
      <c r="G143" s="4">
        <f>+Potencia!G143/Ft_Potencia!$H143</f>
        <v>7.8516438592001698</v>
      </c>
      <c r="H143" s="4">
        <v>37.699111843077517</v>
      </c>
    </row>
    <row r="144" spans="1:8" x14ac:dyDescent="0.3">
      <c r="A144" t="s">
        <v>147</v>
      </c>
      <c r="B144" s="4">
        <f>+Potencia!B144/Ft_Potencia!$H144</f>
        <v>23.448828282205913</v>
      </c>
      <c r="C144" s="4">
        <f>+Potencia!C144/Ft_Potencia!$H144</f>
        <v>21.698123908195065</v>
      </c>
      <c r="D144" s="4">
        <f>+Potencia!D144/Ft_Potencia!$H144</f>
        <v>3.2361505095352054</v>
      </c>
      <c r="E144" s="4">
        <f>+Potencia!E144/Ft_Potencia!$H144</f>
        <v>16.127700899978727</v>
      </c>
      <c r="F144" s="4">
        <f>+Potencia!F144/Ft_Potencia!$H144</f>
        <v>3.3157279810811531</v>
      </c>
      <c r="G144" s="4">
        <f>+Potencia!G144/Ft_Potencia!$H144</f>
        <v>12.493663032713785</v>
      </c>
      <c r="H144" s="4">
        <v>37.699111843077517</v>
      </c>
    </row>
    <row r="145" spans="1:8" x14ac:dyDescent="0.3">
      <c r="A145" t="s">
        <v>148</v>
      </c>
      <c r="B145" s="4">
        <f>+Potencia!B145/Ft_Potencia!$H145</f>
        <v>27.69296009798979</v>
      </c>
      <c r="C145" s="4">
        <f>+Potencia!C145/Ft_Potencia!$H145</f>
        <v>26.207513962465434</v>
      </c>
      <c r="D145" s="4">
        <f>+Potencia!D145/Ft_Potencia!$H145</f>
        <v>3.3422538049298023</v>
      </c>
      <c r="E145" s="4">
        <f>+Potencia!E145/Ft_Potencia!$H145</f>
        <v>19.178170642573388</v>
      </c>
      <c r="F145" s="4">
        <f>+Potencia!F145/Ft_Potencia!$H145</f>
        <v>3.0769955664433097</v>
      </c>
      <c r="G145" s="4">
        <f>+Potencia!G145/Ft_Potencia!$H145</f>
        <v>13.634273458205701</v>
      </c>
      <c r="H145" s="4">
        <v>37.699111843077517</v>
      </c>
    </row>
    <row r="146" spans="1:8" x14ac:dyDescent="0.3">
      <c r="A146" t="s">
        <v>149</v>
      </c>
      <c r="B146" s="4">
        <f>+Potencia!B146/Ft_Potencia!$H146</f>
        <v>30.876058959827695</v>
      </c>
      <c r="C146" s="4">
        <f>+Potencia!C146/Ft_Potencia!$H146</f>
        <v>27.321598564108701</v>
      </c>
      <c r="D146" s="4">
        <f>+Potencia!D146/Ft_Potencia!$H146</f>
        <v>2.3342724986811318</v>
      </c>
      <c r="E146" s="4">
        <f>+Potencia!E146/Ft_Potencia!$H146</f>
        <v>22.096011265924805</v>
      </c>
      <c r="F146" s="4">
        <f>+Potencia!F146/Ft_Potencia!$H146</f>
        <v>1.8833334932540948</v>
      </c>
      <c r="G146" s="4">
        <f>+Potencia!G146/Ft_Potencia!$H146</f>
        <v>16.260330019221975</v>
      </c>
      <c r="H146" s="4">
        <v>37.699111843077517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793D1-8E1B-4CCF-A7AF-DAD4C15F3BC1}">
  <dimension ref="A1:M25"/>
  <sheetViews>
    <sheetView workbookViewId="0">
      <selection activeCell="C2" sqref="C2"/>
    </sheetView>
  </sheetViews>
  <sheetFormatPr baseColWidth="10" defaultColWidth="11.44140625" defaultRowHeight="14.4" x14ac:dyDescent="0.3"/>
  <cols>
    <col min="1" max="1" width="19.109375" style="1" bestFit="1" customWidth="1"/>
    <col min="2" max="2" width="22.33203125" style="1" bestFit="1" customWidth="1"/>
    <col min="3" max="3" width="14.6640625" style="1" bestFit="1" customWidth="1"/>
    <col min="4" max="4" width="15.109375" style="1" bestFit="1" customWidth="1"/>
    <col min="5" max="5" width="14.6640625" style="1" bestFit="1" customWidth="1"/>
    <col min="6" max="6" width="13.44140625" style="1" bestFit="1" customWidth="1"/>
    <col min="7" max="7" width="20.44140625" style="1" bestFit="1" customWidth="1"/>
    <col min="8" max="10" width="11.44140625" style="1"/>
    <col min="11" max="11" width="21.44140625" style="1" bestFit="1" customWidth="1"/>
    <col min="12" max="16384" width="11.44140625" style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156</v>
      </c>
      <c r="E1" s="1" t="s">
        <v>3</v>
      </c>
      <c r="F1" s="1" t="s">
        <v>157</v>
      </c>
      <c r="G1" s="1" t="s">
        <v>4</v>
      </c>
      <c r="H1" s="1" t="s">
        <v>150</v>
      </c>
      <c r="I1" s="1" t="s">
        <v>151</v>
      </c>
      <c r="J1" s="1" t="s">
        <v>162</v>
      </c>
      <c r="K1" s="1" t="s">
        <v>163</v>
      </c>
      <c r="L1" s="1" t="s">
        <v>164</v>
      </c>
      <c r="M1" s="1" t="s">
        <v>165</v>
      </c>
    </row>
    <row r="2" spans="1:13" x14ac:dyDescent="0.3">
      <c r="A2" s="1" t="s">
        <v>127</v>
      </c>
      <c r="B2" s="1">
        <f>+INDEX(Potencia!$B$2:$G$146,MATCH(Cond1!$A2,Potencia!$A$2:$A$146,0),MATCH(Cond1!B$1,Potencia!$B$1:$G$1,0))</f>
        <v>888</v>
      </c>
      <c r="C2" s="1">
        <f>+INDEX(Potencia!$B$2:$G$146,MATCH(Cond1!$A2,Potencia!$A$2:$A$146,0),MATCH(Cond1!C$1,Potencia!$B$1:$G$1,0))</f>
        <v>768</v>
      </c>
      <c r="D2" s="1">
        <f>+INDEX(Potencia!$B$2:$G$146,MATCH(Cond1!$A2,Potencia!$A$2:$A$146,0),MATCH(Cond1!D$1,Potencia!$B$1:$G$1,0))</f>
        <v>124</v>
      </c>
      <c r="E2" s="1">
        <f>+INDEX(Potencia!$B$2:$G$146,MATCH(Cond1!$A2,Potencia!$A$2:$A$146,0),MATCH(Cond1!E$1,Potencia!$B$1:$G$1,0))</f>
        <v>565</v>
      </c>
      <c r="F2" s="1">
        <f>+INDEX(Potencia!$B$2:$G$146,MATCH(Cond1!$A2,Potencia!$A$2:$A$146,0),MATCH(Cond1!F$1,Potencia!$B$1:$G$1,0))</f>
        <v>113</v>
      </c>
      <c r="G2" s="1">
        <f>+INDEX(Potencia!$B$2:$G$146,MATCH(Cond1!$A2,Potencia!$A$2:$A$146,0),MATCH(Cond1!G$1,Potencia!$B$1:$G$1,0))</f>
        <v>440</v>
      </c>
      <c r="H2" s="1">
        <v>46</v>
      </c>
      <c r="I2" s="1" t="s">
        <v>152</v>
      </c>
      <c r="J2" s="1">
        <v>2</v>
      </c>
      <c r="K2" s="8">
        <f>+(B2-C2)/C2</f>
        <v>0.15625</v>
      </c>
      <c r="L2" s="9">
        <f>+AVERAGE(K2:K13)</f>
        <v>9.5732063254139563E-2</v>
      </c>
      <c r="M2" s="9">
        <f>+_xlfn.STDEV.P(K2:K13)</f>
        <v>3.5962094973711882E-2</v>
      </c>
    </row>
    <row r="3" spans="1:13" x14ac:dyDescent="0.3">
      <c r="A3" s="1" t="s">
        <v>128</v>
      </c>
      <c r="B3" s="1">
        <f>+INDEX(Potencia!$B$2:$G$146,MATCH(Cond1!$A3,Potencia!$A$2:$A$146,0),MATCH(Cond1!B$1,Potencia!$B$1:$G$1,0))</f>
        <v>991</v>
      </c>
      <c r="C3" s="1">
        <f>+INDEX(Potencia!$B$2:$G$146,MATCH(Cond1!$A3,Potencia!$A$2:$A$146,0),MATCH(Cond1!C$1,Potencia!$B$1:$G$1,0))</f>
        <v>919</v>
      </c>
      <c r="D3" s="1">
        <f>+INDEX(Potencia!$B$2:$G$146,MATCH(Cond1!$A3,Potencia!$A$2:$A$146,0),MATCH(Cond1!D$1,Potencia!$B$1:$G$1,0))</f>
        <v>115</v>
      </c>
      <c r="E3" s="1">
        <f>+INDEX(Potencia!$B$2:$G$146,MATCH(Cond1!$A3,Potencia!$A$2:$A$146,0),MATCH(Cond1!E$1,Potencia!$B$1:$G$1,0))</f>
        <v>691</v>
      </c>
      <c r="F3" s="1">
        <f>+INDEX(Potencia!$B$2:$G$146,MATCH(Cond1!$A3,Potencia!$A$2:$A$146,0),MATCH(Cond1!F$1,Potencia!$B$1:$G$1,0))</f>
        <v>101</v>
      </c>
      <c r="G3" s="1">
        <f>+INDEX(Potencia!$B$2:$G$146,MATCH(Cond1!$A3,Potencia!$A$2:$A$146,0),MATCH(Cond1!G$1,Potencia!$B$1:$G$1,0))</f>
        <v>487</v>
      </c>
      <c r="H3" s="1">
        <v>46</v>
      </c>
      <c r="I3" s="1" t="s">
        <v>152</v>
      </c>
      <c r="J3" s="1">
        <v>3</v>
      </c>
      <c r="K3" s="8">
        <f t="shared" ref="K3:K25" si="0">+(B3-C3)/C3</f>
        <v>7.8346028291621322E-2</v>
      </c>
      <c r="L3" s="9"/>
      <c r="M3" s="9"/>
    </row>
    <row r="4" spans="1:13" x14ac:dyDescent="0.3">
      <c r="A4" s="1" t="s">
        <v>129</v>
      </c>
      <c r="B4" s="1">
        <f>+INDEX(Potencia!$B$2:$G$146,MATCH(Cond1!$A4,Potencia!$A$2:$A$146,0),MATCH(Cond1!B$1,Potencia!$B$1:$G$1,0))</f>
        <v>1098</v>
      </c>
      <c r="C4" s="1">
        <f>+INDEX(Potencia!$B$2:$G$146,MATCH(Cond1!$A4,Potencia!$A$2:$A$146,0),MATCH(Cond1!C$1,Potencia!$B$1:$G$1,0))</f>
        <v>982</v>
      </c>
      <c r="D4" s="1">
        <f>+INDEX(Potencia!$B$2:$G$146,MATCH(Cond1!$A4,Potencia!$A$2:$A$146,0),MATCH(Cond1!D$1,Potencia!$B$1:$G$1,0))</f>
        <v>81</v>
      </c>
      <c r="E4" s="1">
        <f>+INDEX(Potencia!$B$2:$G$146,MATCH(Cond1!$A4,Potencia!$A$2:$A$146,0),MATCH(Cond1!E$1,Potencia!$B$1:$G$1,0))</f>
        <v>805</v>
      </c>
      <c r="F4" s="1">
        <f>+INDEX(Potencia!$B$2:$G$146,MATCH(Cond1!$A4,Potencia!$A$2:$A$146,0),MATCH(Cond1!F$1,Potencia!$B$1:$G$1,0))</f>
        <v>62</v>
      </c>
      <c r="G4" s="1">
        <f>+INDEX(Potencia!$B$2:$G$146,MATCH(Cond1!$A4,Potencia!$A$2:$A$146,0),MATCH(Cond1!G$1,Potencia!$B$1:$G$1,0))</f>
        <v>580</v>
      </c>
      <c r="H4" s="1">
        <v>46</v>
      </c>
      <c r="I4" s="1" t="s">
        <v>152</v>
      </c>
      <c r="J4" s="1">
        <v>4</v>
      </c>
      <c r="K4" s="8">
        <f t="shared" si="0"/>
        <v>0.11812627291242363</v>
      </c>
      <c r="L4" s="9"/>
      <c r="M4" s="9"/>
    </row>
    <row r="5" spans="1:13" x14ac:dyDescent="0.3">
      <c r="A5" s="1" t="s">
        <v>131</v>
      </c>
      <c r="B5" s="1">
        <f>+INDEX(Potencia!$B$2:$G$146,MATCH(Cond1!$A5,Potencia!$A$2:$A$146,0),MATCH(Cond1!B$1,Potencia!$B$1:$G$1,0))</f>
        <v>971</v>
      </c>
      <c r="C5" s="1">
        <f>+INDEX(Potencia!$B$2:$G$146,MATCH(Cond1!$A5,Potencia!$A$2:$A$146,0),MATCH(Cond1!C$1,Potencia!$B$1:$G$1,0))</f>
        <v>863</v>
      </c>
      <c r="D5" s="1">
        <f>+INDEX(Potencia!$B$2:$G$146,MATCH(Cond1!$A5,Potencia!$A$2:$A$146,0),MATCH(Cond1!D$1,Potencia!$B$1:$G$1,0))</f>
        <v>129</v>
      </c>
      <c r="E5" s="1">
        <f>+INDEX(Potencia!$B$2:$G$146,MATCH(Cond1!$A5,Potencia!$A$2:$A$146,0),MATCH(Cond1!E$1,Potencia!$B$1:$G$1,0))</f>
        <v>615</v>
      </c>
      <c r="F5" s="1">
        <f>+INDEX(Potencia!$B$2:$G$146,MATCH(Cond1!$A5,Potencia!$A$2:$A$146,0),MATCH(Cond1!F$1,Potencia!$B$1:$G$1,0))</f>
        <v>125</v>
      </c>
      <c r="G5" s="1">
        <f>+INDEX(Potencia!$B$2:$G$146,MATCH(Cond1!$A5,Potencia!$A$2:$A$146,0),MATCH(Cond1!G$1,Potencia!$B$1:$G$1,0))</f>
        <v>492</v>
      </c>
      <c r="H5" s="1">
        <v>46</v>
      </c>
      <c r="I5" s="1" t="s">
        <v>152</v>
      </c>
      <c r="J5" s="1">
        <v>2</v>
      </c>
      <c r="K5" s="8">
        <f t="shared" si="0"/>
        <v>0.12514484356894554</v>
      </c>
      <c r="L5" s="9"/>
      <c r="M5" s="9"/>
    </row>
    <row r="6" spans="1:13" x14ac:dyDescent="0.3">
      <c r="A6" s="1" t="s">
        <v>132</v>
      </c>
      <c r="B6" s="1">
        <f>+INDEX(Potencia!$B$2:$G$146,MATCH(Cond1!$A6,Potencia!$A$2:$A$146,0),MATCH(Cond1!B$1,Potencia!$B$1:$G$1,0))</f>
        <v>1080</v>
      </c>
      <c r="C6" s="1">
        <f>+INDEX(Potencia!$B$2:$G$146,MATCH(Cond1!$A6,Potencia!$A$2:$A$146,0),MATCH(Cond1!C$1,Potencia!$B$1:$G$1,0))</f>
        <v>1041</v>
      </c>
      <c r="D6" s="1">
        <f>+INDEX(Potencia!$B$2:$G$146,MATCH(Cond1!$A6,Potencia!$A$2:$A$146,0),MATCH(Cond1!D$1,Potencia!$B$1:$G$1,0))</f>
        <v>125</v>
      </c>
      <c r="E6" s="1">
        <f>+INDEX(Potencia!$B$2:$G$146,MATCH(Cond1!$A6,Potencia!$A$2:$A$146,0),MATCH(Cond1!E$1,Potencia!$B$1:$G$1,0))</f>
        <v>757</v>
      </c>
      <c r="F6" s="1">
        <f>+INDEX(Potencia!$B$2:$G$146,MATCH(Cond1!$A6,Potencia!$A$2:$A$146,0),MATCH(Cond1!F$1,Potencia!$B$1:$G$1,0))</f>
        <v>111</v>
      </c>
      <c r="G6" s="1">
        <f>+INDEX(Potencia!$B$2:$G$146,MATCH(Cond1!$A6,Potencia!$A$2:$A$146,0),MATCH(Cond1!G$1,Potencia!$B$1:$G$1,0))</f>
        <v>528</v>
      </c>
      <c r="H6" s="1">
        <v>46</v>
      </c>
      <c r="I6" s="1" t="s">
        <v>152</v>
      </c>
      <c r="J6" s="1">
        <v>3</v>
      </c>
      <c r="K6" s="8">
        <f t="shared" si="0"/>
        <v>3.7463976945244955E-2</v>
      </c>
      <c r="L6" s="9"/>
      <c r="M6" s="9"/>
    </row>
    <row r="7" spans="1:13" x14ac:dyDescent="0.3">
      <c r="A7" s="1" t="s">
        <v>133</v>
      </c>
      <c r="B7" s="1">
        <f>+INDEX(Potencia!$B$2:$G$146,MATCH(Cond1!$A7,Potencia!$A$2:$A$146,0),MATCH(Cond1!B$1,Potencia!$B$1:$G$1,0))</f>
        <v>1049</v>
      </c>
      <c r="C7" s="1">
        <f>+INDEX(Potencia!$B$2:$G$146,MATCH(Cond1!$A7,Potencia!$A$2:$A$146,0),MATCH(Cond1!C$1,Potencia!$B$1:$G$1,0))</f>
        <v>982</v>
      </c>
      <c r="D7" s="1">
        <f>+INDEX(Potencia!$B$2:$G$146,MATCH(Cond1!$A7,Potencia!$A$2:$A$146,0),MATCH(Cond1!D$1,Potencia!$B$1:$G$1,0))</f>
        <v>96</v>
      </c>
      <c r="E7" s="1">
        <f>+INDEX(Potencia!$B$2:$G$146,MATCH(Cond1!$A7,Potencia!$A$2:$A$146,0),MATCH(Cond1!E$1,Potencia!$B$1:$G$1,0))</f>
        <v>878</v>
      </c>
      <c r="F7" s="1">
        <f>+INDEX(Potencia!$B$2:$G$146,MATCH(Cond1!$A7,Potencia!$A$2:$A$146,0),MATCH(Cond1!F$1,Potencia!$B$1:$G$1,0))</f>
        <v>71</v>
      </c>
      <c r="G7" s="1">
        <f>+INDEX(Potencia!$B$2:$G$146,MATCH(Cond1!$A7,Potencia!$A$2:$A$146,0),MATCH(Cond1!G$1,Potencia!$B$1:$G$1,0))</f>
        <v>631</v>
      </c>
      <c r="H7" s="1">
        <v>46</v>
      </c>
      <c r="I7" s="1" t="s">
        <v>152</v>
      </c>
      <c r="J7" s="1">
        <v>4</v>
      </c>
      <c r="K7" s="8">
        <f t="shared" si="0"/>
        <v>6.8228105906313646E-2</v>
      </c>
      <c r="L7" s="9"/>
      <c r="M7" s="9"/>
    </row>
    <row r="8" spans="1:13" x14ac:dyDescent="0.3">
      <c r="A8" s="1" t="s">
        <v>143</v>
      </c>
      <c r="B8" s="1">
        <f>+INDEX(Potencia!$B$2:$G$146,MATCH(Cond1!$A8,Potencia!$A$2:$A$146,0),MATCH(Cond1!B$1,Potencia!$B$1:$G$1,0))</f>
        <v>808</v>
      </c>
      <c r="C8" s="1">
        <f>+INDEX(Potencia!$B$2:$G$146,MATCH(Cond1!$A8,Potencia!$A$2:$A$146,0),MATCH(Cond1!C$1,Potencia!$B$1:$G$1,0))</f>
        <v>724</v>
      </c>
      <c r="D8" s="1">
        <f>+INDEX(Potencia!$B$2:$G$146,MATCH(Cond1!$A8,Potencia!$A$2:$A$146,0),MATCH(Cond1!D$1,Potencia!$B$1:$G$1,0))</f>
        <v>121</v>
      </c>
      <c r="E8" s="1">
        <f>+INDEX(Potencia!$B$2:$G$146,MATCH(Cond1!$A8,Potencia!$A$2:$A$146,0),MATCH(Cond1!E$1,Potencia!$B$1:$G$1,0))</f>
        <v>556</v>
      </c>
      <c r="F8" s="1">
        <f>+INDEX(Potencia!$B$2:$G$146,MATCH(Cond1!$A8,Potencia!$A$2:$A$146,0),MATCH(Cond1!F$1,Potencia!$B$1:$G$1,0))</f>
        <v>116</v>
      </c>
      <c r="G8" s="1">
        <f>+INDEX(Potencia!$B$2:$G$146,MATCH(Cond1!$A8,Potencia!$A$2:$A$146,0),MATCH(Cond1!G$1,Potencia!$B$1:$G$1,0))</f>
        <v>434</v>
      </c>
      <c r="H8" s="1">
        <v>46</v>
      </c>
      <c r="I8" s="1" t="s">
        <v>153</v>
      </c>
      <c r="J8" s="1">
        <v>2</v>
      </c>
      <c r="K8" s="8">
        <f t="shared" si="0"/>
        <v>0.11602209944751381</v>
      </c>
      <c r="L8" s="9"/>
      <c r="M8" s="9"/>
    </row>
    <row r="9" spans="1:13" x14ac:dyDescent="0.3">
      <c r="A9" s="1" t="s">
        <v>144</v>
      </c>
      <c r="B9" s="1">
        <f>+INDEX(Potencia!$B$2:$G$146,MATCH(Cond1!$A9,Potencia!$A$2:$A$146,0),MATCH(Cond1!B$1,Potencia!$B$1:$G$1,0))</f>
        <v>948</v>
      </c>
      <c r="C9" s="1">
        <f>+INDEX(Potencia!$B$2:$G$146,MATCH(Cond1!$A9,Potencia!$A$2:$A$146,0),MATCH(Cond1!C$1,Potencia!$B$1:$G$1,0))</f>
        <v>899</v>
      </c>
      <c r="D9" s="1">
        <f>+INDEX(Potencia!$B$2:$G$146,MATCH(Cond1!$A9,Potencia!$A$2:$A$146,0),MATCH(Cond1!D$1,Potencia!$B$1:$G$1,0))</f>
        <v>122</v>
      </c>
      <c r="E9" s="1">
        <f>+INDEX(Potencia!$B$2:$G$146,MATCH(Cond1!$A9,Potencia!$A$2:$A$146,0),MATCH(Cond1!E$1,Potencia!$B$1:$G$1,0))</f>
        <v>685</v>
      </c>
      <c r="F9" s="1">
        <f>+INDEX(Potencia!$B$2:$G$146,MATCH(Cond1!$A9,Potencia!$A$2:$A$146,0),MATCH(Cond1!F$1,Potencia!$B$1:$G$1,0))</f>
        <v>113</v>
      </c>
      <c r="G9" s="1">
        <f>+INDEX(Potencia!$B$2:$G$146,MATCH(Cond1!$A9,Potencia!$A$2:$A$146,0),MATCH(Cond1!G$1,Potencia!$B$1:$G$1,0))</f>
        <v>492</v>
      </c>
      <c r="H9" s="1">
        <v>46</v>
      </c>
      <c r="I9" s="1" t="s">
        <v>153</v>
      </c>
      <c r="J9" s="1">
        <v>3</v>
      </c>
      <c r="K9" s="8">
        <f t="shared" si="0"/>
        <v>5.4505005561735265E-2</v>
      </c>
      <c r="L9" s="9"/>
      <c r="M9" s="9"/>
    </row>
    <row r="10" spans="1:13" x14ac:dyDescent="0.3">
      <c r="A10" s="1" t="s">
        <v>145</v>
      </c>
      <c r="B10" s="1">
        <f>+INDEX(Potencia!$B$2:$G$146,MATCH(Cond1!$A10,Potencia!$A$2:$A$146,0),MATCH(Cond1!B$1,Potencia!$B$1:$G$1,0))</f>
        <v>1134</v>
      </c>
      <c r="C10" s="1">
        <f>+INDEX(Potencia!$B$2:$G$146,MATCH(Cond1!$A10,Potencia!$A$2:$A$146,0),MATCH(Cond1!C$1,Potencia!$B$1:$G$1,0))</f>
        <v>1006</v>
      </c>
      <c r="D10" s="1">
        <f>+INDEX(Potencia!$B$2:$G$146,MATCH(Cond1!$A10,Potencia!$A$2:$A$146,0),MATCH(Cond1!D$1,Potencia!$B$1:$G$1,0))</f>
        <v>76</v>
      </c>
      <c r="E10" s="1">
        <f>+INDEX(Potencia!$B$2:$G$146,MATCH(Cond1!$A10,Potencia!$A$2:$A$146,0),MATCH(Cond1!E$1,Potencia!$B$1:$G$1,0))</f>
        <v>788</v>
      </c>
      <c r="F10" s="1">
        <f>+INDEX(Potencia!$B$2:$G$146,MATCH(Cond1!$A10,Potencia!$A$2:$A$146,0),MATCH(Cond1!F$1,Potencia!$B$1:$G$1,0))</f>
        <v>64</v>
      </c>
      <c r="G10" s="1">
        <f>+INDEX(Potencia!$B$2:$G$146,MATCH(Cond1!$A10,Potencia!$A$2:$A$146,0),MATCH(Cond1!G$1,Potencia!$B$1:$G$1,0))</f>
        <v>588</v>
      </c>
      <c r="H10" s="1">
        <v>46</v>
      </c>
      <c r="I10" s="1" t="s">
        <v>153</v>
      </c>
      <c r="J10" s="1">
        <v>4</v>
      </c>
      <c r="K10" s="8">
        <f t="shared" si="0"/>
        <v>0.1272365805168986</v>
      </c>
      <c r="L10" s="9"/>
      <c r="M10" s="9"/>
    </row>
    <row r="11" spans="1:13" x14ac:dyDescent="0.3">
      <c r="A11" s="1" t="s">
        <v>147</v>
      </c>
      <c r="B11" s="1">
        <f>+INDEX(Potencia!$B$2:$G$146,MATCH(Cond1!$A11,Potencia!$A$2:$A$146,0),MATCH(Cond1!B$1,Potencia!$B$1:$G$1,0))</f>
        <v>884</v>
      </c>
      <c r="C11" s="1">
        <f>+INDEX(Potencia!$B$2:$G$146,MATCH(Cond1!$A11,Potencia!$A$2:$A$146,0),MATCH(Cond1!C$1,Potencia!$B$1:$G$1,0))</f>
        <v>818</v>
      </c>
      <c r="D11" s="1">
        <f>+INDEX(Potencia!$B$2:$G$146,MATCH(Cond1!$A11,Potencia!$A$2:$A$146,0),MATCH(Cond1!D$1,Potencia!$B$1:$G$1,0))</f>
        <v>122</v>
      </c>
      <c r="E11" s="1">
        <f>+INDEX(Potencia!$B$2:$G$146,MATCH(Cond1!$A11,Potencia!$A$2:$A$146,0),MATCH(Cond1!E$1,Potencia!$B$1:$G$1,0))</f>
        <v>608</v>
      </c>
      <c r="F11" s="1">
        <f>+INDEX(Potencia!$B$2:$G$146,MATCH(Cond1!$A11,Potencia!$A$2:$A$146,0),MATCH(Cond1!F$1,Potencia!$B$1:$G$1,0))</f>
        <v>125</v>
      </c>
      <c r="G11" s="1">
        <f>+INDEX(Potencia!$B$2:$G$146,MATCH(Cond1!$A11,Potencia!$A$2:$A$146,0),MATCH(Cond1!G$1,Potencia!$B$1:$G$1,0))</f>
        <v>471</v>
      </c>
      <c r="H11" s="1">
        <v>46</v>
      </c>
      <c r="I11" s="1" t="s">
        <v>153</v>
      </c>
      <c r="J11" s="1">
        <v>2</v>
      </c>
      <c r="K11" s="8">
        <f t="shared" si="0"/>
        <v>8.0684596577017112E-2</v>
      </c>
      <c r="L11" s="9"/>
      <c r="M11" s="9"/>
    </row>
    <row r="12" spans="1:13" x14ac:dyDescent="0.3">
      <c r="A12" s="1" t="s">
        <v>148</v>
      </c>
      <c r="B12" s="1">
        <f>+INDEX(Potencia!$B$2:$G$146,MATCH(Cond1!$A12,Potencia!$A$2:$A$146,0),MATCH(Cond1!B$1,Potencia!$B$1:$G$1,0))</f>
        <v>1044</v>
      </c>
      <c r="C12" s="1">
        <f>+INDEX(Potencia!$B$2:$G$146,MATCH(Cond1!$A12,Potencia!$A$2:$A$146,0),MATCH(Cond1!C$1,Potencia!$B$1:$G$1,0))</f>
        <v>988</v>
      </c>
      <c r="D12" s="1">
        <f>+INDEX(Potencia!$B$2:$G$146,MATCH(Cond1!$A12,Potencia!$A$2:$A$146,0),MATCH(Cond1!D$1,Potencia!$B$1:$G$1,0))</f>
        <v>126</v>
      </c>
      <c r="E12" s="1">
        <f>+INDEX(Potencia!$B$2:$G$146,MATCH(Cond1!$A12,Potencia!$A$2:$A$146,0),MATCH(Cond1!E$1,Potencia!$B$1:$G$1,0))</f>
        <v>723</v>
      </c>
      <c r="F12" s="1">
        <f>+INDEX(Potencia!$B$2:$G$146,MATCH(Cond1!$A12,Potencia!$A$2:$A$146,0),MATCH(Cond1!F$1,Potencia!$B$1:$G$1,0))</f>
        <v>116</v>
      </c>
      <c r="G12" s="1">
        <f>+INDEX(Potencia!$B$2:$G$146,MATCH(Cond1!$A12,Potencia!$A$2:$A$146,0),MATCH(Cond1!G$1,Potencia!$B$1:$G$1,0))</f>
        <v>514</v>
      </c>
      <c r="H12" s="1">
        <v>46</v>
      </c>
      <c r="I12" s="1" t="s">
        <v>153</v>
      </c>
      <c r="J12" s="1">
        <v>3</v>
      </c>
      <c r="K12" s="8">
        <f t="shared" si="0"/>
        <v>5.6680161943319839E-2</v>
      </c>
      <c r="L12" s="9"/>
      <c r="M12" s="9"/>
    </row>
    <row r="13" spans="1:13" x14ac:dyDescent="0.3">
      <c r="A13" s="1" t="s">
        <v>149</v>
      </c>
      <c r="B13" s="1">
        <f>+INDEX(Potencia!$B$2:$G$146,MATCH(Cond1!$A13,Potencia!$A$2:$A$146,0),MATCH(Cond1!B$1,Potencia!$B$1:$G$1,0))</f>
        <v>1164</v>
      </c>
      <c r="C13" s="1">
        <f>+INDEX(Potencia!$B$2:$G$146,MATCH(Cond1!$A13,Potencia!$A$2:$A$146,0),MATCH(Cond1!C$1,Potencia!$B$1:$G$1,0))</f>
        <v>1030</v>
      </c>
      <c r="D13" s="1">
        <f>+INDEX(Potencia!$B$2:$G$146,MATCH(Cond1!$A13,Potencia!$A$2:$A$146,0),MATCH(Cond1!D$1,Potencia!$B$1:$G$1,0))</f>
        <v>88</v>
      </c>
      <c r="E13" s="1">
        <f>+INDEX(Potencia!$B$2:$G$146,MATCH(Cond1!$A13,Potencia!$A$2:$A$146,0),MATCH(Cond1!E$1,Potencia!$B$1:$G$1,0))</f>
        <v>833</v>
      </c>
      <c r="F13" s="1">
        <f>+INDEX(Potencia!$B$2:$G$146,MATCH(Cond1!$A13,Potencia!$A$2:$A$146,0),MATCH(Cond1!F$1,Potencia!$B$1:$G$1,0))</f>
        <v>71</v>
      </c>
      <c r="G13" s="1">
        <f>+INDEX(Potencia!$B$2:$G$146,MATCH(Cond1!$A13,Potencia!$A$2:$A$146,0),MATCH(Cond1!G$1,Potencia!$B$1:$G$1,0))</f>
        <v>613</v>
      </c>
      <c r="H13" s="1">
        <v>46</v>
      </c>
      <c r="I13" s="1" t="s">
        <v>153</v>
      </c>
      <c r="J13" s="1">
        <v>4</v>
      </c>
      <c r="K13" s="8">
        <f t="shared" si="0"/>
        <v>0.13009708737864079</v>
      </c>
      <c r="L13" s="9"/>
      <c r="M13" s="9"/>
    </row>
    <row r="14" spans="1:13" x14ac:dyDescent="0.3">
      <c r="A14" s="1" t="s">
        <v>79</v>
      </c>
      <c r="B14" s="1">
        <f>+INDEX(Potencia!$B$2:$G$146,MATCH(Cond1!$A14,Potencia!$A$2:$A$146,0),MATCH(Cond1!B$1,Potencia!$B$1:$G$1,0))</f>
        <v>661</v>
      </c>
      <c r="C14" s="1">
        <f>+INDEX(Potencia!$B$2:$G$146,MATCH(Cond1!$A14,Potencia!$A$2:$A$146,0),MATCH(Cond1!C$1,Potencia!$B$1:$G$1,0))</f>
        <v>637</v>
      </c>
      <c r="D14" s="1">
        <f>+INDEX(Potencia!$B$2:$G$146,MATCH(Cond1!$A14,Potencia!$A$2:$A$146,0),MATCH(Cond1!D$1,Potencia!$B$1:$G$1,0))</f>
        <v>123</v>
      </c>
      <c r="E14" s="1">
        <f>+INDEX(Potencia!$B$2:$G$146,MATCH(Cond1!$A14,Potencia!$A$2:$A$146,0),MATCH(Cond1!E$1,Potencia!$B$1:$G$1,0))</f>
        <v>514</v>
      </c>
      <c r="F14" s="1">
        <f>+INDEX(Potencia!$B$2:$G$146,MATCH(Cond1!$A14,Potencia!$A$2:$A$146,0),MATCH(Cond1!F$1,Potencia!$B$1:$G$1,0))</f>
        <v>111</v>
      </c>
      <c r="G14" s="1">
        <f>+INDEX(Potencia!$B$2:$G$146,MATCH(Cond1!$A14,Potencia!$A$2:$A$146,0),MATCH(Cond1!G$1,Potencia!$B$1:$G$1,0))</f>
        <v>406</v>
      </c>
      <c r="H14" s="1">
        <v>76</v>
      </c>
      <c r="I14" s="1" t="s">
        <v>152</v>
      </c>
      <c r="J14" s="1">
        <v>2</v>
      </c>
      <c r="K14" s="8">
        <f t="shared" si="0"/>
        <v>3.7676609105180531E-2</v>
      </c>
      <c r="L14" s="9">
        <f>+AVERAGE(K14:K25)</f>
        <v>5.1735829852631143E-2</v>
      </c>
      <c r="M14" s="9">
        <f>+_xlfn.STDEV.P(K14:K25)</f>
        <v>1.9954741613489878E-2</v>
      </c>
    </row>
    <row r="15" spans="1:13" x14ac:dyDescent="0.3">
      <c r="A15" s="1" t="s">
        <v>80</v>
      </c>
      <c r="B15" s="1">
        <f>+INDEX(Potencia!$B$2:$G$146,MATCH(Cond1!$A15,Potencia!$A$2:$A$146,0),MATCH(Cond1!B$1,Potencia!$B$1:$G$1,0))</f>
        <v>780</v>
      </c>
      <c r="C15" s="1">
        <f>+INDEX(Potencia!$B$2:$G$146,MATCH(Cond1!$A15,Potencia!$A$2:$A$146,0),MATCH(Cond1!C$1,Potencia!$B$1:$G$1,0))</f>
        <v>763</v>
      </c>
      <c r="D15" s="1">
        <f>+INDEX(Potencia!$B$2:$G$146,MATCH(Cond1!$A15,Potencia!$A$2:$A$146,0),MATCH(Cond1!D$1,Potencia!$B$1:$G$1,0))</f>
        <v>116</v>
      </c>
      <c r="E15" s="1">
        <f>+INDEX(Potencia!$B$2:$G$146,MATCH(Cond1!$A15,Potencia!$A$2:$A$146,0),MATCH(Cond1!E$1,Potencia!$B$1:$G$1,0))</f>
        <v>616</v>
      </c>
      <c r="F15" s="1">
        <f>+INDEX(Potencia!$B$2:$G$146,MATCH(Cond1!$A15,Potencia!$A$2:$A$146,0),MATCH(Cond1!F$1,Potencia!$B$1:$G$1,0))</f>
        <v>100</v>
      </c>
      <c r="G15" s="1">
        <f>+INDEX(Potencia!$B$2:$G$146,MATCH(Cond1!$A15,Potencia!$A$2:$A$146,0),MATCH(Cond1!G$1,Potencia!$B$1:$G$1,0))</f>
        <v>450</v>
      </c>
      <c r="H15" s="1">
        <v>76</v>
      </c>
      <c r="I15" s="1" t="s">
        <v>152</v>
      </c>
      <c r="J15" s="1">
        <v>3</v>
      </c>
      <c r="K15" s="8">
        <f t="shared" si="0"/>
        <v>2.2280471821756225E-2</v>
      </c>
      <c r="L15" s="9"/>
      <c r="M15" s="9"/>
    </row>
    <row r="16" spans="1:13" x14ac:dyDescent="0.3">
      <c r="A16" s="1" t="s">
        <v>81</v>
      </c>
      <c r="B16" s="1">
        <f>+INDEX(Potencia!$B$2:$G$146,MATCH(Cond1!$A16,Potencia!$A$2:$A$146,0),MATCH(Cond1!B$1,Potencia!$B$1:$G$1,0))</f>
        <v>888</v>
      </c>
      <c r="C16" s="1">
        <f>+INDEX(Potencia!$B$2:$G$146,MATCH(Cond1!$A16,Potencia!$A$2:$A$146,0),MATCH(Cond1!C$1,Potencia!$B$1:$G$1,0))</f>
        <v>848</v>
      </c>
      <c r="D16" s="1">
        <f>+INDEX(Potencia!$B$2:$G$146,MATCH(Cond1!$A16,Potencia!$A$2:$A$146,0),MATCH(Cond1!D$1,Potencia!$B$1:$G$1,0))</f>
        <v>88</v>
      </c>
      <c r="E16" s="1">
        <f>+INDEX(Potencia!$B$2:$G$146,MATCH(Cond1!$A16,Potencia!$A$2:$A$146,0),MATCH(Cond1!E$1,Potencia!$B$1:$G$1,0))</f>
        <v>714</v>
      </c>
      <c r="F16" s="1">
        <f>+INDEX(Potencia!$B$2:$G$146,MATCH(Cond1!$A16,Potencia!$A$2:$A$146,0),MATCH(Cond1!F$1,Potencia!$B$1:$G$1,0))</f>
        <v>66</v>
      </c>
      <c r="G16" s="1">
        <f>+INDEX(Potencia!$B$2:$G$146,MATCH(Cond1!$A16,Potencia!$A$2:$A$146,0),MATCH(Cond1!G$1,Potencia!$B$1:$G$1,0))</f>
        <v>532</v>
      </c>
      <c r="H16" s="1">
        <v>76</v>
      </c>
      <c r="I16" s="1" t="s">
        <v>152</v>
      </c>
      <c r="J16" s="1">
        <v>4</v>
      </c>
      <c r="K16" s="8">
        <f t="shared" si="0"/>
        <v>4.716981132075472E-2</v>
      </c>
      <c r="L16" s="9"/>
      <c r="M16" s="9"/>
    </row>
    <row r="17" spans="1:13" x14ac:dyDescent="0.3">
      <c r="A17" s="1" t="s">
        <v>83</v>
      </c>
      <c r="B17" s="1">
        <f>+INDEX(Potencia!$B$2:$G$146,MATCH(Cond1!$A17,Potencia!$A$2:$A$146,0),MATCH(Cond1!B$1,Potencia!$B$1:$G$1,0))</f>
        <v>766</v>
      </c>
      <c r="C17" s="1">
        <f>+INDEX(Potencia!$B$2:$G$146,MATCH(Cond1!$A17,Potencia!$A$2:$A$146,0),MATCH(Cond1!C$1,Potencia!$B$1:$G$1,0))</f>
        <v>735</v>
      </c>
      <c r="D17" s="1">
        <f>+INDEX(Potencia!$B$2:$G$146,MATCH(Cond1!$A17,Potencia!$A$2:$A$146,0),MATCH(Cond1!D$1,Potencia!$B$1:$G$1,0))</f>
        <v>138</v>
      </c>
      <c r="E17" s="1">
        <f>+INDEX(Potencia!$B$2:$G$146,MATCH(Cond1!$A17,Potencia!$A$2:$A$146,0),MATCH(Cond1!E$1,Potencia!$B$1:$G$1,0))</f>
        <v>559</v>
      </c>
      <c r="F17" s="1">
        <f>+INDEX(Potencia!$B$2:$G$146,MATCH(Cond1!$A17,Potencia!$A$2:$A$146,0),MATCH(Cond1!F$1,Potencia!$B$1:$G$1,0))</f>
        <v>130</v>
      </c>
      <c r="G17" s="1">
        <f>+INDEX(Potencia!$B$2:$G$146,MATCH(Cond1!$A17,Potencia!$A$2:$A$146,0),MATCH(Cond1!G$1,Potencia!$B$1:$G$1,0))</f>
        <v>463</v>
      </c>
      <c r="H17" s="1">
        <v>76</v>
      </c>
      <c r="I17" s="1" t="s">
        <v>152</v>
      </c>
      <c r="J17" s="1">
        <v>2</v>
      </c>
      <c r="K17" s="8">
        <f t="shared" si="0"/>
        <v>4.2176870748299317E-2</v>
      </c>
      <c r="L17" s="9"/>
      <c r="M17" s="9"/>
    </row>
    <row r="18" spans="1:13" x14ac:dyDescent="0.3">
      <c r="A18" s="1" t="s">
        <v>84</v>
      </c>
      <c r="B18" s="1">
        <f>+INDEX(Potencia!$B$2:$G$146,MATCH(Cond1!$A18,Potencia!$A$2:$A$146,0),MATCH(Cond1!B$1,Potencia!$B$1:$G$1,0))</f>
        <v>906</v>
      </c>
      <c r="C18" s="1">
        <f>+INDEX(Potencia!$B$2:$G$146,MATCH(Cond1!$A18,Potencia!$A$2:$A$146,0),MATCH(Cond1!C$1,Potencia!$B$1:$G$1,0))</f>
        <v>865</v>
      </c>
      <c r="D18" s="1">
        <f>+INDEX(Potencia!$B$2:$G$146,MATCH(Cond1!$A18,Potencia!$A$2:$A$146,0),MATCH(Cond1!D$1,Potencia!$B$1:$G$1,0))</f>
        <v>140</v>
      </c>
      <c r="E18" s="1">
        <f>+INDEX(Potencia!$B$2:$G$146,MATCH(Cond1!$A18,Potencia!$A$2:$A$146,0),MATCH(Cond1!E$1,Potencia!$B$1:$G$1,0))</f>
        <v>676</v>
      </c>
      <c r="F18" s="1">
        <f>+INDEX(Potencia!$B$2:$G$146,MATCH(Cond1!$A18,Potencia!$A$2:$A$146,0),MATCH(Cond1!F$1,Potencia!$B$1:$G$1,0))</f>
        <v>124</v>
      </c>
      <c r="G18" s="1">
        <f>+INDEX(Potencia!$B$2:$G$146,MATCH(Cond1!$A18,Potencia!$A$2:$A$146,0),MATCH(Cond1!G$1,Potencia!$B$1:$G$1,0))</f>
        <v>499</v>
      </c>
      <c r="H18" s="1">
        <v>76</v>
      </c>
      <c r="I18" s="1" t="s">
        <v>152</v>
      </c>
      <c r="J18" s="1">
        <v>3</v>
      </c>
      <c r="K18" s="8">
        <f t="shared" si="0"/>
        <v>4.7398843930635835E-2</v>
      </c>
      <c r="L18" s="9"/>
      <c r="M18" s="9"/>
    </row>
    <row r="19" spans="1:13" x14ac:dyDescent="0.3">
      <c r="A19" s="1" t="s">
        <v>85</v>
      </c>
      <c r="B19" s="1">
        <f>+INDEX(Potencia!$B$2:$G$146,MATCH(Cond1!$A19,Potencia!$A$2:$A$146,0),MATCH(Cond1!B$1,Potencia!$B$1:$G$1,0))</f>
        <v>1012</v>
      </c>
      <c r="C19" s="1">
        <f>+INDEX(Potencia!$B$2:$G$146,MATCH(Cond1!$A19,Potencia!$A$2:$A$146,0),MATCH(Cond1!C$1,Potencia!$B$1:$G$1,0))</f>
        <v>948</v>
      </c>
      <c r="D19" s="1">
        <f>+INDEX(Potencia!$B$2:$G$146,MATCH(Cond1!$A19,Potencia!$A$2:$A$146,0),MATCH(Cond1!D$1,Potencia!$B$1:$G$1,0))</f>
        <v>102</v>
      </c>
      <c r="E19" s="1">
        <f>+INDEX(Potencia!$B$2:$G$146,MATCH(Cond1!$A19,Potencia!$A$2:$A$146,0),MATCH(Cond1!E$1,Potencia!$B$1:$G$1,0))</f>
        <v>764</v>
      </c>
      <c r="F19" s="1">
        <f>+INDEX(Potencia!$B$2:$G$146,MATCH(Cond1!$A19,Potencia!$A$2:$A$146,0),MATCH(Cond1!F$1,Potencia!$B$1:$G$1,0))</f>
        <v>82</v>
      </c>
      <c r="G19" s="1">
        <f>+INDEX(Potencia!$B$2:$G$146,MATCH(Cond1!$A19,Potencia!$A$2:$A$146,0),MATCH(Cond1!G$1,Potencia!$B$1:$G$1,0))</f>
        <v>593</v>
      </c>
      <c r="H19" s="1">
        <v>76</v>
      </c>
      <c r="I19" s="1" t="s">
        <v>152</v>
      </c>
      <c r="J19" s="1">
        <v>4</v>
      </c>
      <c r="K19" s="8">
        <f t="shared" si="0"/>
        <v>6.7510548523206745E-2</v>
      </c>
      <c r="L19" s="9"/>
      <c r="M19" s="9"/>
    </row>
    <row r="20" spans="1:13" x14ac:dyDescent="0.3">
      <c r="A20" s="1" t="s">
        <v>6</v>
      </c>
      <c r="B20" s="1">
        <f>+INDEX(Potencia!$B$2:$G$146,MATCH(Cond1!$A20,Potencia!$A$2:$A$146,0),MATCH(Cond1!B$1,Potencia!$B$1:$G$1,0))</f>
        <v>723</v>
      </c>
      <c r="C20" s="1">
        <f>+INDEX(Potencia!$B$2:$G$146,MATCH(Cond1!$A20,Potencia!$A$2:$A$146,0),MATCH(Cond1!C$1,Potencia!$B$1:$G$1,0))</f>
        <v>668</v>
      </c>
      <c r="D20" s="1">
        <f>+INDEX(Potencia!$B$2:$G$146,MATCH(Cond1!$A20,Potencia!$A$2:$A$146,0),MATCH(Cond1!D$1,Potencia!$B$1:$G$1,0))</f>
        <v>157</v>
      </c>
      <c r="E20" s="1">
        <f>+INDEX(Potencia!$B$2:$G$146,MATCH(Cond1!$A20,Potencia!$A$2:$A$146,0),MATCH(Cond1!E$1,Potencia!$B$1:$G$1,0))</f>
        <v>585</v>
      </c>
      <c r="F20" s="1">
        <f>+INDEX(Potencia!$B$2:$G$146,MATCH(Cond1!$A20,Potencia!$A$2:$A$146,0),MATCH(Cond1!F$1,Potencia!$B$1:$G$1,0))</f>
        <v>134</v>
      </c>
      <c r="G20" s="1">
        <f>+INDEX(Potencia!$B$2:$G$146,MATCH(Cond1!$A20,Potencia!$A$2:$A$146,0),MATCH(Cond1!G$1,Potencia!$B$1:$G$1,0))</f>
        <v>462</v>
      </c>
      <c r="H20" s="1">
        <v>76</v>
      </c>
      <c r="I20" s="1" t="s">
        <v>153</v>
      </c>
      <c r="J20" s="1">
        <v>2</v>
      </c>
      <c r="K20" s="8">
        <f t="shared" si="0"/>
        <v>8.2335329341317362E-2</v>
      </c>
      <c r="L20" s="9"/>
      <c r="M20" s="9"/>
    </row>
    <row r="21" spans="1:13" x14ac:dyDescent="0.3">
      <c r="A21" s="1" t="s">
        <v>7</v>
      </c>
      <c r="B21" s="1">
        <f>+INDEX(Potencia!$B$2:$G$146,MATCH(Cond1!$A21,Potencia!$A$2:$A$146,0),MATCH(Cond1!B$1,Potencia!$B$1:$G$1,0))</f>
        <v>853</v>
      </c>
      <c r="C21" s="1">
        <f>+INDEX(Potencia!$B$2:$G$146,MATCH(Cond1!$A21,Potencia!$A$2:$A$146,0),MATCH(Cond1!C$1,Potencia!$B$1:$G$1,0))</f>
        <v>829</v>
      </c>
      <c r="D21" s="1">
        <f>+INDEX(Potencia!$B$2:$G$146,MATCH(Cond1!$A21,Potencia!$A$2:$A$146,0),MATCH(Cond1!D$1,Potencia!$B$1:$G$1,0))</f>
        <v>143</v>
      </c>
      <c r="E21" s="1">
        <f>+INDEX(Potencia!$B$2:$G$146,MATCH(Cond1!$A21,Potencia!$A$2:$A$146,0),MATCH(Cond1!E$1,Potencia!$B$1:$G$1,0))</f>
        <v>690</v>
      </c>
      <c r="F21" s="1">
        <f>+INDEX(Potencia!$B$2:$G$146,MATCH(Cond1!$A21,Potencia!$A$2:$A$146,0),MATCH(Cond1!F$1,Potencia!$B$1:$G$1,0))</f>
        <v>120</v>
      </c>
      <c r="G21" s="1">
        <f>+INDEX(Potencia!$B$2:$G$146,MATCH(Cond1!$A21,Potencia!$A$2:$A$146,0),MATCH(Cond1!G$1,Potencia!$B$1:$G$1,0))</f>
        <v>498</v>
      </c>
      <c r="H21" s="1">
        <v>76</v>
      </c>
      <c r="I21" s="1" t="s">
        <v>153</v>
      </c>
      <c r="J21" s="1">
        <v>3</v>
      </c>
      <c r="K21" s="8">
        <f t="shared" si="0"/>
        <v>2.8950542822677925E-2</v>
      </c>
      <c r="L21" s="9"/>
      <c r="M21" s="9"/>
    </row>
    <row r="22" spans="1:13" x14ac:dyDescent="0.3">
      <c r="A22" s="1" t="s">
        <v>8</v>
      </c>
      <c r="B22" s="1">
        <f>+INDEX(Potencia!$B$2:$G$146,MATCH(Cond1!$A22,Potencia!$A$2:$A$146,0),MATCH(Cond1!B$1,Potencia!$B$1:$G$1,0))</f>
        <v>944</v>
      </c>
      <c r="C22" s="1">
        <f>+INDEX(Potencia!$B$2:$G$146,MATCH(Cond1!$A22,Potencia!$A$2:$A$146,0),MATCH(Cond1!C$1,Potencia!$B$1:$G$1,0))</f>
        <v>893</v>
      </c>
      <c r="D22" s="1">
        <f>+INDEX(Potencia!$B$2:$G$146,MATCH(Cond1!$A22,Potencia!$A$2:$A$146,0),MATCH(Cond1!D$1,Potencia!$B$1:$G$1,0))</f>
        <v>99</v>
      </c>
      <c r="E22" s="1">
        <f>+INDEX(Potencia!$B$2:$G$146,MATCH(Cond1!$A22,Potencia!$A$2:$A$146,0),MATCH(Cond1!E$1,Potencia!$B$1:$G$1,0))</f>
        <v>767</v>
      </c>
      <c r="F22" s="1">
        <f>+INDEX(Potencia!$B$2:$G$146,MATCH(Cond1!$A22,Potencia!$A$2:$A$146,0),MATCH(Cond1!F$1,Potencia!$B$1:$G$1,0))</f>
        <v>70</v>
      </c>
      <c r="G22" s="1">
        <f>+INDEX(Potencia!$B$2:$G$146,MATCH(Cond1!$A22,Potencia!$A$2:$A$146,0),MATCH(Cond1!G$1,Potencia!$B$1:$G$1,0))</f>
        <v>584</v>
      </c>
      <c r="H22" s="1">
        <v>76</v>
      </c>
      <c r="I22" s="1" t="s">
        <v>153</v>
      </c>
      <c r="J22" s="1">
        <v>4</v>
      </c>
      <c r="K22" s="8">
        <f t="shared" si="0"/>
        <v>5.7110862262038077E-2</v>
      </c>
      <c r="L22" s="9"/>
      <c r="M22" s="9"/>
    </row>
    <row r="23" spans="1:13" x14ac:dyDescent="0.3">
      <c r="A23" s="1" t="s">
        <v>10</v>
      </c>
      <c r="B23" s="1">
        <f>+INDEX(Potencia!$B$2:$G$146,MATCH(Cond1!$A23,Potencia!$A$2:$A$146,0),MATCH(Cond1!B$1,Potencia!$B$1:$G$1,0))</f>
        <v>673</v>
      </c>
      <c r="C23" s="1">
        <f>+INDEX(Potencia!$B$2:$G$146,MATCH(Cond1!$A23,Potencia!$A$2:$A$146,0),MATCH(Cond1!C$1,Potencia!$B$1:$G$1,0))</f>
        <v>632</v>
      </c>
      <c r="D23" s="1">
        <f>+INDEX(Potencia!$B$2:$G$146,MATCH(Cond1!$A23,Potencia!$A$2:$A$146,0),MATCH(Cond1!D$1,Potencia!$B$1:$G$1,0))</f>
        <v>148</v>
      </c>
      <c r="E23" s="1">
        <f>+INDEX(Potencia!$B$2:$G$146,MATCH(Cond1!$A23,Potencia!$A$2:$A$146,0),MATCH(Cond1!E$1,Potencia!$B$1:$G$1,0))</f>
        <v>530</v>
      </c>
      <c r="F23" s="1">
        <f>+INDEX(Potencia!$B$2:$G$146,MATCH(Cond1!$A23,Potencia!$A$2:$A$146,0),MATCH(Cond1!F$1,Potencia!$B$1:$G$1,0))</f>
        <v>119</v>
      </c>
      <c r="G23" s="1">
        <f>+INDEX(Potencia!$B$2:$G$146,MATCH(Cond1!$A23,Potencia!$A$2:$A$146,0),MATCH(Cond1!G$1,Potencia!$B$1:$G$1,0))</f>
        <v>428</v>
      </c>
      <c r="H23" s="1">
        <v>76</v>
      </c>
      <c r="I23" s="1" t="s">
        <v>153</v>
      </c>
      <c r="J23" s="1">
        <v>2</v>
      </c>
      <c r="K23" s="8">
        <f t="shared" si="0"/>
        <v>6.4873417721518986E-2</v>
      </c>
      <c r="L23" s="9"/>
      <c r="M23" s="9"/>
    </row>
    <row r="24" spans="1:13" x14ac:dyDescent="0.3">
      <c r="A24" s="1" t="s">
        <v>11</v>
      </c>
      <c r="B24" s="1">
        <f>+INDEX(Potencia!$B$2:$G$146,MATCH(Cond1!$A24,Potencia!$A$2:$A$146,0),MATCH(Cond1!B$1,Potencia!$B$1:$G$1,0))</f>
        <v>810</v>
      </c>
      <c r="C24" s="1">
        <f>+INDEX(Potencia!$B$2:$G$146,MATCH(Cond1!$A24,Potencia!$A$2:$A$146,0),MATCH(Cond1!C$1,Potencia!$B$1:$G$1,0))</f>
        <v>783</v>
      </c>
      <c r="D24" s="1">
        <f>+INDEX(Potencia!$B$2:$G$146,MATCH(Cond1!$A24,Potencia!$A$2:$A$146,0),MATCH(Cond1!D$1,Potencia!$B$1:$G$1,0))</f>
        <v>136</v>
      </c>
      <c r="E24" s="1">
        <f>+INDEX(Potencia!$B$2:$G$146,MATCH(Cond1!$A24,Potencia!$A$2:$A$146,0),MATCH(Cond1!E$1,Potencia!$B$1:$G$1,0))</f>
        <v>640</v>
      </c>
      <c r="F24" s="1">
        <f>+INDEX(Potencia!$B$2:$G$146,MATCH(Cond1!$A24,Potencia!$A$2:$A$146,0),MATCH(Cond1!F$1,Potencia!$B$1:$G$1,0))</f>
        <v>118</v>
      </c>
      <c r="G24" s="1">
        <f>+INDEX(Potencia!$B$2:$G$146,MATCH(Cond1!$A24,Potencia!$A$2:$A$146,0),MATCH(Cond1!G$1,Potencia!$B$1:$G$1,0))</f>
        <v>475</v>
      </c>
      <c r="H24" s="1">
        <v>76</v>
      </c>
      <c r="I24" s="1" t="s">
        <v>153</v>
      </c>
      <c r="J24" s="1">
        <v>3</v>
      </c>
      <c r="K24" s="8">
        <f t="shared" si="0"/>
        <v>3.4482758620689655E-2</v>
      </c>
      <c r="L24" s="9"/>
      <c r="M24" s="9"/>
    </row>
    <row r="25" spans="1:13" x14ac:dyDescent="0.3">
      <c r="A25" s="1" t="s">
        <v>12</v>
      </c>
      <c r="B25" s="1">
        <f>+INDEX(Potencia!$B$2:$G$146,MATCH(Cond1!$A25,Potencia!$A$2:$A$146,0),MATCH(Cond1!B$1,Potencia!$B$1:$G$1,0))</f>
        <v>968</v>
      </c>
      <c r="C25" s="1">
        <f>+INDEX(Potencia!$B$2:$G$146,MATCH(Cond1!$A25,Potencia!$A$2:$A$146,0),MATCH(Cond1!C$1,Potencia!$B$1:$G$1,0))</f>
        <v>889</v>
      </c>
      <c r="D25" s="1">
        <f>+INDEX(Potencia!$B$2:$G$146,MATCH(Cond1!$A25,Potencia!$A$2:$A$146,0),MATCH(Cond1!D$1,Potencia!$B$1:$G$1,0))</f>
        <v>102</v>
      </c>
      <c r="E25" s="1">
        <f>+INDEX(Potencia!$B$2:$G$146,MATCH(Cond1!$A25,Potencia!$A$2:$A$146,0),MATCH(Cond1!E$1,Potencia!$B$1:$G$1,0))</f>
        <v>758</v>
      </c>
      <c r="F25" s="1">
        <f>+INDEX(Potencia!$B$2:$G$146,MATCH(Cond1!$A25,Potencia!$A$2:$A$146,0),MATCH(Cond1!F$1,Potencia!$B$1:$G$1,0))</f>
        <v>77</v>
      </c>
      <c r="G25" s="1">
        <f>+INDEX(Potencia!$B$2:$G$146,MATCH(Cond1!$A25,Potencia!$A$2:$A$146,0),MATCH(Cond1!G$1,Potencia!$B$1:$G$1,0))</f>
        <v>580</v>
      </c>
      <c r="H25" s="1">
        <v>76</v>
      </c>
      <c r="I25" s="1" t="s">
        <v>153</v>
      </c>
      <c r="J25" s="1">
        <v>4</v>
      </c>
      <c r="K25" s="8">
        <f t="shared" si="0"/>
        <v>8.8863892013498313E-2</v>
      </c>
      <c r="L25" s="9"/>
      <c r="M25" s="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48293F-E5E2-4190-995C-F41029C4577C}">
  <dimension ref="A1:Q25"/>
  <sheetViews>
    <sheetView topLeftCell="C1" workbookViewId="0">
      <selection activeCell="N2" sqref="N2:N25"/>
    </sheetView>
  </sheetViews>
  <sheetFormatPr baseColWidth="10" defaultColWidth="11.44140625" defaultRowHeight="14.4" x14ac:dyDescent="0.3"/>
  <cols>
    <col min="1" max="1" width="19.109375" style="1" bestFit="1" customWidth="1"/>
    <col min="2" max="17" width="15.6640625" style="1" customWidth="1"/>
    <col min="18" max="16384" width="11.44140625" style="1"/>
  </cols>
  <sheetData>
    <row r="1" spans="1:17" s="10" customFormat="1" ht="30" customHeight="1" thickBot="1" x14ac:dyDescent="0.35">
      <c r="A1" s="10" t="s">
        <v>0</v>
      </c>
      <c r="B1" s="10" t="s">
        <v>1</v>
      </c>
      <c r="C1" s="10" t="s">
        <v>159</v>
      </c>
      <c r="D1" s="12" t="s">
        <v>2</v>
      </c>
      <c r="E1" s="13" t="s">
        <v>154</v>
      </c>
      <c r="F1" s="10" t="s">
        <v>159</v>
      </c>
      <c r="G1" s="12" t="s">
        <v>156</v>
      </c>
      <c r="H1" s="13" t="s">
        <v>155</v>
      </c>
      <c r="I1" s="10" t="s">
        <v>159</v>
      </c>
      <c r="J1" s="12" t="s">
        <v>3</v>
      </c>
      <c r="K1" s="13" t="s">
        <v>155</v>
      </c>
      <c r="L1" s="10" t="s">
        <v>159</v>
      </c>
      <c r="M1" s="12" t="s">
        <v>157</v>
      </c>
      <c r="N1" s="13" t="s">
        <v>155</v>
      </c>
      <c r="O1" s="10" t="s">
        <v>4</v>
      </c>
      <c r="P1" s="10" t="s">
        <v>150</v>
      </c>
      <c r="Q1" s="10" t="s">
        <v>151</v>
      </c>
    </row>
    <row r="2" spans="1:17" x14ac:dyDescent="0.3">
      <c r="A2" s="1" t="s">
        <v>127</v>
      </c>
      <c r="B2" s="1">
        <f>+Cond1!B2</f>
        <v>888</v>
      </c>
      <c r="C2" s="35">
        <v>6.3617453645548965</v>
      </c>
      <c r="D2" s="14">
        <f>+Cond1!C2</f>
        <v>768</v>
      </c>
      <c r="E2" s="36">
        <v>9.7541364967646871</v>
      </c>
      <c r="F2" s="35">
        <v>0.75837188322265359</v>
      </c>
      <c r="G2" s="14">
        <f>+Cond1!D2</f>
        <v>124</v>
      </c>
      <c r="H2" s="36">
        <v>3.1382160799093488</v>
      </c>
      <c r="I2" s="35">
        <v>4.9581082017644666</v>
      </c>
      <c r="J2" s="14">
        <f>+Cond1!E2</f>
        <v>565</v>
      </c>
      <c r="K2" s="36">
        <v>8.5845173898727509</v>
      </c>
      <c r="L2" s="35">
        <v>0.64602049311559406</v>
      </c>
      <c r="M2" s="14">
        <f>+Cond1!F2</f>
        <v>113</v>
      </c>
      <c r="N2" s="36">
        <v>2.790850504650956</v>
      </c>
      <c r="O2" s="1">
        <f>+Cond1!G2</f>
        <v>440</v>
      </c>
      <c r="P2" s="1">
        <v>46</v>
      </c>
      <c r="Q2" s="1" t="s">
        <v>152</v>
      </c>
    </row>
    <row r="3" spans="1:17" x14ac:dyDescent="0.3">
      <c r="A3" s="1" t="s">
        <v>128</v>
      </c>
      <c r="B3" s="1">
        <f>+Cond1!B3</f>
        <v>991</v>
      </c>
      <c r="C3" s="35">
        <v>6.6095404545489336</v>
      </c>
      <c r="D3" s="14">
        <f>+Cond1!C3</f>
        <v>919</v>
      </c>
      <c r="E3" s="36">
        <v>9.6861533399020079</v>
      </c>
      <c r="F3" s="35">
        <v>0.54937175792507198</v>
      </c>
      <c r="G3" s="14">
        <f>+Cond1!D3</f>
        <v>115</v>
      </c>
      <c r="H3" s="36">
        <v>2.3352876875683188</v>
      </c>
      <c r="I3" s="35">
        <v>5.1467102018715956</v>
      </c>
      <c r="J3" s="14">
        <f>+Cond1!E3</f>
        <v>691</v>
      </c>
      <c r="K3" s="36">
        <v>8.516376293573547</v>
      </c>
      <c r="L3" s="35">
        <v>0.4216108839890087</v>
      </c>
      <c r="M3" s="14">
        <f>+Cond1!F3</f>
        <v>101</v>
      </c>
      <c r="N3" s="36">
        <v>2.0113871533548111</v>
      </c>
      <c r="O3" s="1">
        <f>+Cond1!G3</f>
        <v>487</v>
      </c>
      <c r="P3" s="1">
        <v>46</v>
      </c>
      <c r="Q3" s="1" t="s">
        <v>152</v>
      </c>
    </row>
    <row r="4" spans="1:17" x14ac:dyDescent="0.3">
      <c r="A4" s="1" t="s">
        <v>129</v>
      </c>
      <c r="B4" s="1">
        <f>+Cond1!B4</f>
        <v>1098</v>
      </c>
      <c r="C4" s="35">
        <v>6.7470443357709433</v>
      </c>
      <c r="D4" s="14">
        <f>+Cond1!C4</f>
        <v>982</v>
      </c>
      <c r="E4" s="36">
        <v>9.6017325637922486</v>
      </c>
      <c r="F4" s="35">
        <v>0.29387028955674493</v>
      </c>
      <c r="G4" s="14">
        <f>+Cond1!D4</f>
        <v>81</v>
      </c>
      <c r="H4" s="36">
        <v>1.5374690123770913</v>
      </c>
      <c r="I4" s="35">
        <v>5.2490430424811851</v>
      </c>
      <c r="J4" s="14">
        <f>+Cond1!E4</f>
        <v>805</v>
      </c>
      <c r="K4" s="36">
        <v>8.4280817760983933</v>
      </c>
      <c r="L4" s="35">
        <v>0.15051892879735712</v>
      </c>
      <c r="M4" s="14">
        <f>+Cond1!F4</f>
        <v>62</v>
      </c>
      <c r="N4" s="36">
        <v>0.89119297554327581</v>
      </c>
      <c r="O4" s="1">
        <f>+Cond1!G4</f>
        <v>580</v>
      </c>
      <c r="P4" s="1">
        <v>46</v>
      </c>
      <c r="Q4" s="1" t="s">
        <v>152</v>
      </c>
    </row>
    <row r="5" spans="1:17" x14ac:dyDescent="0.3">
      <c r="A5" s="1" t="s">
        <v>131</v>
      </c>
      <c r="B5" s="1">
        <f>+Cond1!B5</f>
        <v>971</v>
      </c>
      <c r="C5" s="35">
        <v>6.3617453645548965</v>
      </c>
      <c r="D5" s="14">
        <f>+Cond1!C5</f>
        <v>863</v>
      </c>
      <c r="E5" s="36">
        <v>9.7541364967646871</v>
      </c>
      <c r="F5" s="35">
        <v>0.75837188322265359</v>
      </c>
      <c r="G5" s="14">
        <f>+Cond1!D5</f>
        <v>129</v>
      </c>
      <c r="H5" s="36">
        <v>3.1382160799093488</v>
      </c>
      <c r="I5" s="35">
        <v>4.9581082017644666</v>
      </c>
      <c r="J5" s="14">
        <f>+Cond1!E5</f>
        <v>615</v>
      </c>
      <c r="K5" s="36">
        <v>8.5845173898727509</v>
      </c>
      <c r="L5" s="35">
        <v>0.64602049311559406</v>
      </c>
      <c r="M5" s="14">
        <f>+Cond1!F5</f>
        <v>125</v>
      </c>
      <c r="N5" s="36">
        <v>2.790850504650956</v>
      </c>
      <c r="O5" s="1">
        <f>+Cond1!G5</f>
        <v>492</v>
      </c>
      <c r="P5" s="1">
        <v>46</v>
      </c>
      <c r="Q5" s="1" t="s">
        <v>152</v>
      </c>
    </row>
    <row r="6" spans="1:17" x14ac:dyDescent="0.3">
      <c r="A6" s="1" t="s">
        <v>132</v>
      </c>
      <c r="B6" s="1">
        <f>+Cond1!B6</f>
        <v>1080</v>
      </c>
      <c r="C6" s="35">
        <v>6.6095404545489336</v>
      </c>
      <c r="D6" s="14">
        <f>+Cond1!C6</f>
        <v>1041</v>
      </c>
      <c r="E6" s="36">
        <v>9.6861533399020079</v>
      </c>
      <c r="F6" s="35">
        <v>0.54937175792507198</v>
      </c>
      <c r="G6" s="14">
        <f>+Cond1!D6</f>
        <v>125</v>
      </c>
      <c r="H6" s="36">
        <v>2.3352876875683188</v>
      </c>
      <c r="I6" s="35">
        <v>5.1467102018715956</v>
      </c>
      <c r="J6" s="14">
        <f>+Cond1!E6</f>
        <v>757</v>
      </c>
      <c r="K6" s="36">
        <v>8.516376293573547</v>
      </c>
      <c r="L6" s="35">
        <v>0.4216108839890087</v>
      </c>
      <c r="M6" s="14">
        <f>+Cond1!F6</f>
        <v>111</v>
      </c>
      <c r="N6" s="36">
        <v>2.0113871533548111</v>
      </c>
      <c r="O6" s="1">
        <f>+Cond1!G6</f>
        <v>528</v>
      </c>
      <c r="P6" s="1">
        <v>46</v>
      </c>
      <c r="Q6" s="1" t="s">
        <v>152</v>
      </c>
    </row>
    <row r="7" spans="1:17" x14ac:dyDescent="0.3">
      <c r="A7" s="1" t="s">
        <v>133</v>
      </c>
      <c r="B7" s="1">
        <f>+Cond1!B7</f>
        <v>1049</v>
      </c>
      <c r="C7" s="35">
        <v>6.7470443357709433</v>
      </c>
      <c r="D7" s="14">
        <f>+Cond1!C7</f>
        <v>982</v>
      </c>
      <c r="E7" s="36">
        <v>9.6017325637922486</v>
      </c>
      <c r="F7" s="35">
        <v>0.29387028955674493</v>
      </c>
      <c r="G7" s="14">
        <f>+Cond1!D7</f>
        <v>96</v>
      </c>
      <c r="H7" s="36">
        <v>1.5374690123770913</v>
      </c>
      <c r="I7" s="35">
        <v>5.2490430424811851</v>
      </c>
      <c r="J7" s="14">
        <f>+Cond1!E7</f>
        <v>878</v>
      </c>
      <c r="K7" s="36">
        <v>8.4280817760983933</v>
      </c>
      <c r="L7" s="35">
        <v>0.15051892879735712</v>
      </c>
      <c r="M7" s="14">
        <f>+Cond1!F7</f>
        <v>71</v>
      </c>
      <c r="N7" s="36">
        <v>0.89119297554327581</v>
      </c>
      <c r="O7" s="1">
        <f>+Cond1!G7</f>
        <v>631</v>
      </c>
      <c r="P7" s="1">
        <v>46</v>
      </c>
      <c r="Q7" s="1" t="s">
        <v>152</v>
      </c>
    </row>
    <row r="8" spans="1:17" x14ac:dyDescent="0.3">
      <c r="A8" s="1" t="s">
        <v>143</v>
      </c>
      <c r="B8" s="1">
        <f>+Cond1!B8</f>
        <v>808</v>
      </c>
      <c r="C8" s="35">
        <v>6.3617453645548965</v>
      </c>
      <c r="D8" s="14">
        <f>+Cond1!C8</f>
        <v>724</v>
      </c>
      <c r="E8" s="36">
        <v>9.7541364967646871</v>
      </c>
      <c r="F8" s="35">
        <v>0.75837188322265359</v>
      </c>
      <c r="G8" s="14">
        <f>+Cond1!D8</f>
        <v>121</v>
      </c>
      <c r="H8" s="36">
        <v>3.1382160799093488</v>
      </c>
      <c r="I8" s="35">
        <v>4.9581082017644666</v>
      </c>
      <c r="J8" s="14">
        <f>+Cond1!E8</f>
        <v>556</v>
      </c>
      <c r="K8" s="36">
        <v>8.5845173898727509</v>
      </c>
      <c r="L8" s="35">
        <v>0.64602049311559406</v>
      </c>
      <c r="M8" s="14">
        <f>+Cond1!F8</f>
        <v>116</v>
      </c>
      <c r="N8" s="36">
        <v>2.790850504650956</v>
      </c>
      <c r="O8" s="1">
        <f>+Cond1!G8</f>
        <v>434</v>
      </c>
      <c r="P8" s="1">
        <v>46</v>
      </c>
      <c r="Q8" s="1" t="s">
        <v>153</v>
      </c>
    </row>
    <row r="9" spans="1:17" x14ac:dyDescent="0.3">
      <c r="A9" s="1" t="s">
        <v>144</v>
      </c>
      <c r="B9" s="1">
        <f>+Cond1!B9</f>
        <v>948</v>
      </c>
      <c r="C9" s="35">
        <v>6.6095404545489336</v>
      </c>
      <c r="D9" s="14">
        <f>+Cond1!C9</f>
        <v>899</v>
      </c>
      <c r="E9" s="36">
        <v>9.6861533399020079</v>
      </c>
      <c r="F9" s="35">
        <v>0.54937175792507198</v>
      </c>
      <c r="G9" s="14">
        <f>+Cond1!D9</f>
        <v>122</v>
      </c>
      <c r="H9" s="36">
        <v>2.3352876875683188</v>
      </c>
      <c r="I9" s="35">
        <v>5.1467102018715956</v>
      </c>
      <c r="J9" s="14">
        <f>+Cond1!E9</f>
        <v>685</v>
      </c>
      <c r="K9" s="36">
        <v>8.516376293573547</v>
      </c>
      <c r="L9" s="35">
        <v>0.4216108839890087</v>
      </c>
      <c r="M9" s="14">
        <f>+Cond1!F9</f>
        <v>113</v>
      </c>
      <c r="N9" s="36">
        <v>2.0113871533548111</v>
      </c>
      <c r="O9" s="1">
        <f>+Cond1!G9</f>
        <v>492</v>
      </c>
      <c r="P9" s="1">
        <v>46</v>
      </c>
      <c r="Q9" s="1" t="s">
        <v>153</v>
      </c>
    </row>
    <row r="10" spans="1:17" x14ac:dyDescent="0.3">
      <c r="A10" s="1" t="s">
        <v>145</v>
      </c>
      <c r="B10" s="1">
        <f>+Cond1!B10</f>
        <v>1134</v>
      </c>
      <c r="C10" s="35">
        <v>6.7470443357709433</v>
      </c>
      <c r="D10" s="14">
        <f>+Cond1!C10</f>
        <v>1006</v>
      </c>
      <c r="E10" s="36">
        <v>9.6017325637922486</v>
      </c>
      <c r="F10" s="35">
        <v>0.29387028955674493</v>
      </c>
      <c r="G10" s="14">
        <f>+Cond1!D10</f>
        <v>76</v>
      </c>
      <c r="H10" s="36">
        <v>1.5374690123770913</v>
      </c>
      <c r="I10" s="35">
        <v>5.2490430424811851</v>
      </c>
      <c r="J10" s="14">
        <f>+Cond1!E10</f>
        <v>788</v>
      </c>
      <c r="K10" s="36">
        <v>8.4280817760983933</v>
      </c>
      <c r="L10" s="35">
        <v>0.15051892879735712</v>
      </c>
      <c r="M10" s="14">
        <f>+Cond1!F10</f>
        <v>64</v>
      </c>
      <c r="N10" s="36">
        <v>0.89119297554327581</v>
      </c>
      <c r="O10" s="1">
        <f>+Cond1!G10</f>
        <v>588</v>
      </c>
      <c r="P10" s="1">
        <v>46</v>
      </c>
      <c r="Q10" s="1" t="s">
        <v>153</v>
      </c>
    </row>
    <row r="11" spans="1:17" x14ac:dyDescent="0.3">
      <c r="A11" s="1" t="s">
        <v>147</v>
      </c>
      <c r="B11" s="1">
        <f>+Cond1!B11</f>
        <v>884</v>
      </c>
      <c r="C11" s="35">
        <v>6.3617453645548965</v>
      </c>
      <c r="D11" s="14">
        <f>+Cond1!C11</f>
        <v>818</v>
      </c>
      <c r="E11" s="36">
        <v>9.7541364967646871</v>
      </c>
      <c r="F11" s="35">
        <v>0.75837188322265359</v>
      </c>
      <c r="G11" s="14">
        <f>+Cond1!D11</f>
        <v>122</v>
      </c>
      <c r="H11" s="36">
        <v>3.1382160799093488</v>
      </c>
      <c r="I11" s="35">
        <v>4.9581082017644666</v>
      </c>
      <c r="J11" s="14">
        <f>+Cond1!E11</f>
        <v>608</v>
      </c>
      <c r="K11" s="36">
        <v>8.5845173898727509</v>
      </c>
      <c r="L11" s="35">
        <v>0.64602049311559406</v>
      </c>
      <c r="M11" s="14">
        <f>+Cond1!F11</f>
        <v>125</v>
      </c>
      <c r="N11" s="36">
        <v>2.790850504650956</v>
      </c>
      <c r="O11" s="1">
        <f>+Cond1!G11</f>
        <v>471</v>
      </c>
      <c r="P11" s="1">
        <v>46</v>
      </c>
      <c r="Q11" s="1" t="s">
        <v>153</v>
      </c>
    </row>
    <row r="12" spans="1:17" x14ac:dyDescent="0.3">
      <c r="A12" s="1" t="s">
        <v>148</v>
      </c>
      <c r="B12" s="1">
        <f>+Cond1!B12</f>
        <v>1044</v>
      </c>
      <c r="C12" s="35">
        <v>6.6095404545489336</v>
      </c>
      <c r="D12" s="14">
        <f>+Cond1!C12</f>
        <v>988</v>
      </c>
      <c r="E12" s="36">
        <v>9.6861533399020079</v>
      </c>
      <c r="F12" s="35">
        <v>0.54937175792507198</v>
      </c>
      <c r="G12" s="14">
        <f>+Cond1!D12</f>
        <v>126</v>
      </c>
      <c r="H12" s="36">
        <v>2.3352876875683188</v>
      </c>
      <c r="I12" s="35">
        <v>5.1467102018715956</v>
      </c>
      <c r="J12" s="14">
        <f>+Cond1!E12</f>
        <v>723</v>
      </c>
      <c r="K12" s="36">
        <v>8.516376293573547</v>
      </c>
      <c r="L12" s="35">
        <v>0.4216108839890087</v>
      </c>
      <c r="M12" s="14">
        <f>+Cond1!F12</f>
        <v>116</v>
      </c>
      <c r="N12" s="36">
        <v>2.0113871533548111</v>
      </c>
      <c r="O12" s="1">
        <f>+Cond1!G12</f>
        <v>514</v>
      </c>
      <c r="P12" s="1">
        <v>46</v>
      </c>
      <c r="Q12" s="1" t="s">
        <v>153</v>
      </c>
    </row>
    <row r="13" spans="1:17" x14ac:dyDescent="0.3">
      <c r="A13" s="1" t="s">
        <v>149</v>
      </c>
      <c r="B13" s="1">
        <f>+Cond1!B13</f>
        <v>1164</v>
      </c>
      <c r="C13" s="35">
        <v>6.7470443357709433</v>
      </c>
      <c r="D13" s="14">
        <f>+Cond1!C13</f>
        <v>1030</v>
      </c>
      <c r="E13" s="36">
        <v>9.6017325637922486</v>
      </c>
      <c r="F13" s="35">
        <v>0.29387028955674493</v>
      </c>
      <c r="G13" s="14">
        <f>+Cond1!D13</f>
        <v>88</v>
      </c>
      <c r="H13" s="36">
        <v>1.5374690123770913</v>
      </c>
      <c r="I13" s="35">
        <v>5.2490430424811851</v>
      </c>
      <c r="J13" s="14">
        <f>+Cond1!E13</f>
        <v>833</v>
      </c>
      <c r="K13" s="36">
        <v>8.4280817760983933</v>
      </c>
      <c r="L13" s="35">
        <v>0.15051892879735712</v>
      </c>
      <c r="M13" s="14">
        <f>+Cond1!F13</f>
        <v>71</v>
      </c>
      <c r="N13" s="36">
        <v>0.89119297554327581</v>
      </c>
      <c r="O13" s="1">
        <f>+Cond1!G13</f>
        <v>613</v>
      </c>
      <c r="P13" s="1">
        <v>46</v>
      </c>
      <c r="Q13" s="1" t="s">
        <v>153</v>
      </c>
    </row>
    <row r="14" spans="1:17" x14ac:dyDescent="0.3">
      <c r="A14" s="1" t="s">
        <v>79</v>
      </c>
      <c r="B14" s="1">
        <f>+Cond1!B14</f>
        <v>661</v>
      </c>
      <c r="C14" s="35">
        <v>6.3617453645548965</v>
      </c>
      <c r="D14" s="14">
        <f>+Cond1!C14</f>
        <v>637</v>
      </c>
      <c r="E14" s="36">
        <v>9.7541364967646871</v>
      </c>
      <c r="F14" s="35">
        <v>0.75837188322265359</v>
      </c>
      <c r="G14" s="14">
        <f>+Cond1!D14</f>
        <v>123</v>
      </c>
      <c r="H14" s="36">
        <v>3.1382160799093488</v>
      </c>
      <c r="I14" s="35">
        <v>4.9581082017644666</v>
      </c>
      <c r="J14" s="14">
        <f>+Cond1!E14</f>
        <v>514</v>
      </c>
      <c r="K14" s="36">
        <v>8.5845173898727509</v>
      </c>
      <c r="L14" s="35">
        <v>0.64602049311559406</v>
      </c>
      <c r="M14" s="14">
        <f>+Cond1!F14</f>
        <v>111</v>
      </c>
      <c r="N14" s="36">
        <v>2.790850504650956</v>
      </c>
      <c r="O14" s="1">
        <f>+Cond1!G14</f>
        <v>406</v>
      </c>
      <c r="P14" s="1">
        <v>76</v>
      </c>
      <c r="Q14" s="1" t="s">
        <v>152</v>
      </c>
    </row>
    <row r="15" spans="1:17" x14ac:dyDescent="0.3">
      <c r="A15" s="1" t="s">
        <v>80</v>
      </c>
      <c r="B15" s="1">
        <f>+Cond1!B15</f>
        <v>780</v>
      </c>
      <c r="C15" s="35">
        <v>6.6095404545489336</v>
      </c>
      <c r="D15" s="14">
        <f>+Cond1!C15</f>
        <v>763</v>
      </c>
      <c r="E15" s="36">
        <v>9.6861533399020079</v>
      </c>
      <c r="F15" s="35">
        <v>0.54937175792507198</v>
      </c>
      <c r="G15" s="14">
        <f>+Cond1!D15</f>
        <v>116</v>
      </c>
      <c r="H15" s="36">
        <v>2.3352876875683188</v>
      </c>
      <c r="I15" s="35">
        <v>5.1467102018715956</v>
      </c>
      <c r="J15" s="14">
        <f>+Cond1!E15</f>
        <v>616</v>
      </c>
      <c r="K15" s="36">
        <v>8.516376293573547</v>
      </c>
      <c r="L15" s="35">
        <v>0.4216108839890087</v>
      </c>
      <c r="M15" s="14">
        <f>+Cond1!F15</f>
        <v>100</v>
      </c>
      <c r="N15" s="36">
        <v>2.0113871533548111</v>
      </c>
      <c r="O15" s="1">
        <f>+Cond1!G15</f>
        <v>450</v>
      </c>
      <c r="P15" s="1">
        <v>76</v>
      </c>
      <c r="Q15" s="1" t="s">
        <v>152</v>
      </c>
    </row>
    <row r="16" spans="1:17" x14ac:dyDescent="0.3">
      <c r="A16" s="1" t="s">
        <v>81</v>
      </c>
      <c r="B16" s="1">
        <f>+Cond1!B16</f>
        <v>888</v>
      </c>
      <c r="C16" s="35">
        <v>6.7470443357709433</v>
      </c>
      <c r="D16" s="14">
        <f>+Cond1!C16</f>
        <v>848</v>
      </c>
      <c r="E16" s="36">
        <v>9.6017325637922486</v>
      </c>
      <c r="F16" s="35">
        <v>0.29387028955674493</v>
      </c>
      <c r="G16" s="14">
        <f>+Cond1!D16</f>
        <v>88</v>
      </c>
      <c r="H16" s="36">
        <v>1.5374690123770913</v>
      </c>
      <c r="I16" s="35">
        <v>5.2490430424811851</v>
      </c>
      <c r="J16" s="14">
        <f>+Cond1!E16</f>
        <v>714</v>
      </c>
      <c r="K16" s="36">
        <v>8.4280817760983933</v>
      </c>
      <c r="L16" s="35">
        <v>0.15051892879735712</v>
      </c>
      <c r="M16" s="14">
        <f>+Cond1!F16</f>
        <v>66</v>
      </c>
      <c r="N16" s="36">
        <v>0.89119297554327581</v>
      </c>
      <c r="O16" s="1">
        <f>+Cond1!G16</f>
        <v>532</v>
      </c>
      <c r="P16" s="1">
        <v>76</v>
      </c>
      <c r="Q16" s="1" t="s">
        <v>152</v>
      </c>
    </row>
    <row r="17" spans="1:17" x14ac:dyDescent="0.3">
      <c r="A17" s="1" t="s">
        <v>83</v>
      </c>
      <c r="B17" s="1">
        <f>+Cond1!B17</f>
        <v>766</v>
      </c>
      <c r="C17" s="35">
        <v>6.3617453645548965</v>
      </c>
      <c r="D17" s="14">
        <f>+Cond1!C17</f>
        <v>735</v>
      </c>
      <c r="E17" s="36">
        <v>9.7541364967646871</v>
      </c>
      <c r="F17" s="35">
        <v>0.75837188322265359</v>
      </c>
      <c r="G17" s="14">
        <f>+Cond1!D17</f>
        <v>138</v>
      </c>
      <c r="H17" s="36">
        <v>3.1382160799093488</v>
      </c>
      <c r="I17" s="35">
        <v>4.9581082017644666</v>
      </c>
      <c r="J17" s="14">
        <f>+Cond1!E17</f>
        <v>559</v>
      </c>
      <c r="K17" s="36">
        <v>8.5845173898727509</v>
      </c>
      <c r="L17" s="35">
        <v>0.64602049311559406</v>
      </c>
      <c r="M17" s="14">
        <f>+Cond1!F17</f>
        <v>130</v>
      </c>
      <c r="N17" s="36">
        <v>2.790850504650956</v>
      </c>
      <c r="O17" s="1">
        <f>+Cond1!G17</f>
        <v>463</v>
      </c>
      <c r="P17" s="1">
        <v>76</v>
      </c>
      <c r="Q17" s="1" t="s">
        <v>152</v>
      </c>
    </row>
    <row r="18" spans="1:17" x14ac:dyDescent="0.3">
      <c r="A18" s="1" t="s">
        <v>84</v>
      </c>
      <c r="B18" s="1">
        <f>+Cond1!B18</f>
        <v>906</v>
      </c>
      <c r="C18" s="35">
        <v>6.6095404545489336</v>
      </c>
      <c r="D18" s="14">
        <f>+Cond1!C18</f>
        <v>865</v>
      </c>
      <c r="E18" s="36">
        <v>9.6861533399020079</v>
      </c>
      <c r="F18" s="35">
        <v>0.54937175792507198</v>
      </c>
      <c r="G18" s="14">
        <f>+Cond1!D18</f>
        <v>140</v>
      </c>
      <c r="H18" s="36">
        <v>2.3352876875683188</v>
      </c>
      <c r="I18" s="35">
        <v>5.1467102018715956</v>
      </c>
      <c r="J18" s="14">
        <f>+Cond1!E18</f>
        <v>676</v>
      </c>
      <c r="K18" s="36">
        <v>8.516376293573547</v>
      </c>
      <c r="L18" s="35">
        <v>0.4216108839890087</v>
      </c>
      <c r="M18" s="14">
        <f>+Cond1!F18</f>
        <v>124</v>
      </c>
      <c r="N18" s="36">
        <v>2.0113871533548111</v>
      </c>
      <c r="O18" s="1">
        <f>+Cond1!G18</f>
        <v>499</v>
      </c>
      <c r="P18" s="1">
        <v>76</v>
      </c>
      <c r="Q18" s="1" t="s">
        <v>152</v>
      </c>
    </row>
    <row r="19" spans="1:17" x14ac:dyDescent="0.3">
      <c r="A19" s="1" t="s">
        <v>85</v>
      </c>
      <c r="B19" s="1">
        <f>+Cond1!B19</f>
        <v>1012</v>
      </c>
      <c r="C19" s="35">
        <v>6.7470443357709433</v>
      </c>
      <c r="D19" s="14">
        <f>+Cond1!C19</f>
        <v>948</v>
      </c>
      <c r="E19" s="36">
        <v>9.6017325637922486</v>
      </c>
      <c r="F19" s="35">
        <v>0.29387028955674493</v>
      </c>
      <c r="G19" s="14">
        <f>+Cond1!D19</f>
        <v>102</v>
      </c>
      <c r="H19" s="36">
        <v>1.5374690123770913</v>
      </c>
      <c r="I19" s="35">
        <v>5.2490430424811851</v>
      </c>
      <c r="J19" s="14">
        <f>+Cond1!E19</f>
        <v>764</v>
      </c>
      <c r="K19" s="36">
        <v>8.4280817760983933</v>
      </c>
      <c r="L19" s="35">
        <v>0.15051892879735712</v>
      </c>
      <c r="M19" s="14">
        <f>+Cond1!F19</f>
        <v>82</v>
      </c>
      <c r="N19" s="36">
        <v>0.89119297554327581</v>
      </c>
      <c r="O19" s="1">
        <f>+Cond1!G19</f>
        <v>593</v>
      </c>
      <c r="P19" s="1">
        <v>76</v>
      </c>
      <c r="Q19" s="1" t="s">
        <v>152</v>
      </c>
    </row>
    <row r="20" spans="1:17" x14ac:dyDescent="0.3">
      <c r="A20" s="1" t="s">
        <v>6</v>
      </c>
      <c r="B20" s="1">
        <f>+Cond1!B20</f>
        <v>723</v>
      </c>
      <c r="C20" s="35">
        <v>6.3617453645548965</v>
      </c>
      <c r="D20" s="14">
        <f>+Cond1!C20</f>
        <v>668</v>
      </c>
      <c r="E20" s="36">
        <v>9.7541364967646871</v>
      </c>
      <c r="F20" s="35">
        <v>0.75837188322265359</v>
      </c>
      <c r="G20" s="14">
        <f>+Cond1!D20</f>
        <v>157</v>
      </c>
      <c r="H20" s="36">
        <v>3.1382160799093488</v>
      </c>
      <c r="I20" s="35">
        <v>4.9581082017644666</v>
      </c>
      <c r="J20" s="14">
        <f>+Cond1!E20</f>
        <v>585</v>
      </c>
      <c r="K20" s="36">
        <v>8.5845173898727509</v>
      </c>
      <c r="L20" s="35">
        <v>0.64602049311559406</v>
      </c>
      <c r="M20" s="14">
        <f>+Cond1!F20</f>
        <v>134</v>
      </c>
      <c r="N20" s="36">
        <v>2.790850504650956</v>
      </c>
      <c r="O20" s="1">
        <f>+Cond1!G20</f>
        <v>462</v>
      </c>
      <c r="P20" s="1">
        <v>76</v>
      </c>
      <c r="Q20" s="1" t="s">
        <v>153</v>
      </c>
    </row>
    <row r="21" spans="1:17" x14ac:dyDescent="0.3">
      <c r="A21" s="1" t="s">
        <v>7</v>
      </c>
      <c r="B21" s="1">
        <f>+Cond1!B21</f>
        <v>853</v>
      </c>
      <c r="C21" s="35">
        <v>6.6095404545489336</v>
      </c>
      <c r="D21" s="14">
        <f>+Cond1!C21</f>
        <v>829</v>
      </c>
      <c r="E21" s="36">
        <v>9.6861533399020079</v>
      </c>
      <c r="F21" s="35">
        <v>0.54937175792507198</v>
      </c>
      <c r="G21" s="14">
        <f>+Cond1!D21</f>
        <v>143</v>
      </c>
      <c r="H21" s="36">
        <v>2.3352876875683188</v>
      </c>
      <c r="I21" s="35">
        <v>5.1467102018715956</v>
      </c>
      <c r="J21" s="14">
        <f>+Cond1!E21</f>
        <v>690</v>
      </c>
      <c r="K21" s="36">
        <v>8.516376293573547</v>
      </c>
      <c r="L21" s="35">
        <v>0.4216108839890087</v>
      </c>
      <c r="M21" s="14">
        <f>+Cond1!F21</f>
        <v>120</v>
      </c>
      <c r="N21" s="36">
        <v>2.0113871533548111</v>
      </c>
      <c r="O21" s="1">
        <f>+Cond1!G21</f>
        <v>498</v>
      </c>
      <c r="P21" s="1">
        <v>76</v>
      </c>
      <c r="Q21" s="1" t="s">
        <v>153</v>
      </c>
    </row>
    <row r="22" spans="1:17" x14ac:dyDescent="0.3">
      <c r="A22" s="1" t="s">
        <v>8</v>
      </c>
      <c r="B22" s="1">
        <f>+Cond1!B22</f>
        <v>944</v>
      </c>
      <c r="C22" s="35">
        <v>6.7470443357709433</v>
      </c>
      <c r="D22" s="14">
        <f>+Cond1!C22</f>
        <v>893</v>
      </c>
      <c r="E22" s="36">
        <v>9.6017325637922486</v>
      </c>
      <c r="F22" s="35">
        <v>0.29387028955674493</v>
      </c>
      <c r="G22" s="14">
        <f>+Cond1!D22</f>
        <v>99</v>
      </c>
      <c r="H22" s="36">
        <v>1.5374690123770913</v>
      </c>
      <c r="I22" s="35">
        <v>5.2490430424811851</v>
      </c>
      <c r="J22" s="14">
        <f>+Cond1!E22</f>
        <v>767</v>
      </c>
      <c r="K22" s="36">
        <v>8.4280817760983933</v>
      </c>
      <c r="L22" s="35">
        <v>0.15051892879735712</v>
      </c>
      <c r="M22" s="14">
        <f>+Cond1!F22</f>
        <v>70</v>
      </c>
      <c r="N22" s="36">
        <v>0.89119297554327581</v>
      </c>
      <c r="O22" s="1">
        <f>+Cond1!G22</f>
        <v>584</v>
      </c>
      <c r="P22" s="1">
        <v>76</v>
      </c>
      <c r="Q22" s="1" t="s">
        <v>153</v>
      </c>
    </row>
    <row r="23" spans="1:17" x14ac:dyDescent="0.3">
      <c r="A23" s="1" t="s">
        <v>10</v>
      </c>
      <c r="B23" s="1">
        <f>+Cond1!B23</f>
        <v>673</v>
      </c>
      <c r="C23" s="35">
        <v>6.3617453645548965</v>
      </c>
      <c r="D23" s="14">
        <f>+Cond1!C23</f>
        <v>632</v>
      </c>
      <c r="E23" s="36">
        <v>9.7541364967646871</v>
      </c>
      <c r="F23" s="35">
        <v>0.75837188322265359</v>
      </c>
      <c r="G23" s="14">
        <f>+Cond1!D23</f>
        <v>148</v>
      </c>
      <c r="H23" s="36">
        <v>3.1382160799093488</v>
      </c>
      <c r="I23" s="35">
        <v>4.9581082017644666</v>
      </c>
      <c r="J23" s="14">
        <f>+Cond1!E23</f>
        <v>530</v>
      </c>
      <c r="K23" s="36">
        <v>8.5845173898727509</v>
      </c>
      <c r="L23" s="35">
        <v>0.64602049311559406</v>
      </c>
      <c r="M23" s="14">
        <f>+Cond1!F23</f>
        <v>119</v>
      </c>
      <c r="N23" s="36">
        <v>2.790850504650956</v>
      </c>
      <c r="O23" s="1">
        <f>+Cond1!G23</f>
        <v>428</v>
      </c>
      <c r="P23" s="1">
        <v>76</v>
      </c>
      <c r="Q23" s="1" t="s">
        <v>153</v>
      </c>
    </row>
    <row r="24" spans="1:17" x14ac:dyDescent="0.3">
      <c r="A24" s="1" t="s">
        <v>11</v>
      </c>
      <c r="B24" s="1">
        <f>+Cond1!B24</f>
        <v>810</v>
      </c>
      <c r="C24" s="35">
        <v>6.6095404545489336</v>
      </c>
      <c r="D24" s="14">
        <f>+Cond1!C24</f>
        <v>783</v>
      </c>
      <c r="E24" s="36">
        <v>9.6861533399020079</v>
      </c>
      <c r="F24" s="35">
        <v>0.54937175792507198</v>
      </c>
      <c r="G24" s="14">
        <f>+Cond1!D24</f>
        <v>136</v>
      </c>
      <c r="H24" s="36">
        <v>2.3352876875683188</v>
      </c>
      <c r="I24" s="35">
        <v>5.1467102018715956</v>
      </c>
      <c r="J24" s="14">
        <f>+Cond1!E24</f>
        <v>640</v>
      </c>
      <c r="K24" s="36">
        <v>8.516376293573547</v>
      </c>
      <c r="L24" s="35">
        <v>0.4216108839890087</v>
      </c>
      <c r="M24" s="14">
        <f>+Cond1!F24</f>
        <v>118</v>
      </c>
      <c r="N24" s="36">
        <v>2.0113871533548111</v>
      </c>
      <c r="O24" s="1">
        <f>+Cond1!G24</f>
        <v>475</v>
      </c>
      <c r="P24" s="1">
        <v>76</v>
      </c>
      <c r="Q24" s="1" t="s">
        <v>153</v>
      </c>
    </row>
    <row r="25" spans="1:17" x14ac:dyDescent="0.3">
      <c r="A25" s="1" t="s">
        <v>12</v>
      </c>
      <c r="B25" s="1">
        <f>+Cond1!B25</f>
        <v>968</v>
      </c>
      <c r="C25" s="35">
        <v>6.7470443357709433</v>
      </c>
      <c r="D25" s="14">
        <f>+Cond1!C25</f>
        <v>889</v>
      </c>
      <c r="E25" s="36">
        <v>9.6017325637922486</v>
      </c>
      <c r="F25" s="35">
        <v>0.29387028955674493</v>
      </c>
      <c r="G25" s="14">
        <f>+Cond1!D25</f>
        <v>102</v>
      </c>
      <c r="H25" s="36">
        <v>1.5374690123770913</v>
      </c>
      <c r="I25" s="35">
        <v>5.2490430424811851</v>
      </c>
      <c r="J25" s="14">
        <f>+Cond1!E25</f>
        <v>758</v>
      </c>
      <c r="K25" s="36">
        <v>8.4280817760983933</v>
      </c>
      <c r="L25" s="35">
        <v>0.15051892879735712</v>
      </c>
      <c r="M25" s="14">
        <f>+Cond1!F25</f>
        <v>77</v>
      </c>
      <c r="N25" s="36">
        <v>0.89119297554327581</v>
      </c>
      <c r="O25" s="1">
        <f>+Cond1!G25</f>
        <v>580</v>
      </c>
      <c r="P25" s="1">
        <v>76</v>
      </c>
      <c r="Q25" s="1" t="s">
        <v>153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FBFE27-CDFC-4A66-8FE4-D171E6500796}">
  <dimension ref="A1:X42"/>
  <sheetViews>
    <sheetView tabSelected="1" workbookViewId="0">
      <pane xSplit="1" topLeftCell="J1" activePane="topRight" state="frozen"/>
      <selection pane="topRight" activeCell="S9" sqref="S9"/>
    </sheetView>
  </sheetViews>
  <sheetFormatPr baseColWidth="10" defaultRowHeight="14.4" x14ac:dyDescent="0.3"/>
  <cols>
    <col min="1" max="1" width="19" bestFit="1" customWidth="1"/>
    <col min="2" max="2" width="17.6640625" bestFit="1" customWidth="1"/>
    <col min="3" max="3" width="6.33203125" customWidth="1"/>
    <col min="4" max="5" width="16.6640625" bestFit="1" customWidth="1"/>
    <col min="6" max="6" width="15.6640625" bestFit="1" customWidth="1"/>
    <col min="7" max="7" width="11.6640625" bestFit="1" customWidth="1"/>
    <col min="8" max="8" width="15.5546875" bestFit="1" customWidth="1"/>
    <col min="12" max="12" width="2.77734375" customWidth="1"/>
    <col min="13" max="13" width="10.88671875" style="4" bestFit="1" customWidth="1"/>
    <col min="14" max="14" width="5.21875" bestFit="1" customWidth="1"/>
    <col min="15" max="15" width="13.5546875" bestFit="1" customWidth="1"/>
    <col min="16" max="16" width="11.6640625" customWidth="1"/>
  </cols>
  <sheetData>
    <row r="1" spans="1:24" ht="15" thickBot="1" x14ac:dyDescent="0.35">
      <c r="A1" s="1" t="s">
        <v>0</v>
      </c>
      <c r="B1" s="39" t="s">
        <v>2</v>
      </c>
      <c r="C1" s="39"/>
      <c r="D1" s="39" t="s">
        <v>156</v>
      </c>
      <c r="E1" s="39"/>
      <c r="F1" s="39" t="s">
        <v>161</v>
      </c>
      <c r="G1" s="39"/>
      <c r="H1" s="39" t="s">
        <v>157</v>
      </c>
      <c r="I1" s="39"/>
      <c r="M1" s="40" t="s">
        <v>195</v>
      </c>
      <c r="O1" s="37" t="s">
        <v>196</v>
      </c>
      <c r="P1" s="1"/>
      <c r="Q1" t="s">
        <v>197</v>
      </c>
    </row>
    <row r="2" spans="1:24" ht="15" thickBot="1" x14ac:dyDescent="0.35">
      <c r="A2" s="1"/>
      <c r="B2" s="2" t="s">
        <v>158</v>
      </c>
      <c r="C2" s="3" t="s">
        <v>154</v>
      </c>
      <c r="D2" s="2" t="s">
        <v>158</v>
      </c>
      <c r="E2" s="3" t="s">
        <v>154</v>
      </c>
      <c r="F2" s="2" t="s">
        <v>158</v>
      </c>
      <c r="G2" s="3" t="s">
        <v>154</v>
      </c>
      <c r="H2" s="2" t="s">
        <v>158</v>
      </c>
      <c r="I2" s="3" t="s">
        <v>154</v>
      </c>
      <c r="J2" s="1" t="s">
        <v>150</v>
      </c>
      <c r="K2" s="1" t="s">
        <v>151</v>
      </c>
      <c r="M2" s="40"/>
      <c r="O2" s="38"/>
      <c r="P2" s="1"/>
      <c r="Q2" t="s">
        <v>198</v>
      </c>
      <c r="R2" t="s">
        <v>199</v>
      </c>
    </row>
    <row r="3" spans="1:24" x14ac:dyDescent="0.3">
      <c r="A3" s="1" t="s">
        <v>127</v>
      </c>
      <c r="B3" s="6">
        <f>+Cond1Pot!D2/Cond1Pot!C2</f>
        <v>120.72158755032686</v>
      </c>
      <c r="C3" s="7">
        <f>+Cond1Pot!E2</f>
        <v>9.7541364967646871</v>
      </c>
      <c r="D3" s="6">
        <f>+Cond1Pot!G2/Cond1Pot!F2</f>
        <v>163.5081715754938</v>
      </c>
      <c r="E3" s="7">
        <f>+Cond1Pot!H2</f>
        <v>3.1382160799093488</v>
      </c>
      <c r="F3" s="6">
        <f>+Cond1Pot!J2/Cond1Pot!I2</f>
        <v>113.95475391177035</v>
      </c>
      <c r="G3" s="7">
        <f>+Cond1Pot!K2</f>
        <v>8.5845173898727509</v>
      </c>
      <c r="H3" s="6">
        <f>+Cond1Pot!M2/Cond1Pot!L2</f>
        <v>174.91705170996894</v>
      </c>
      <c r="I3" s="7">
        <f>+Cond1Pot!N2</f>
        <v>2.790850504650956</v>
      </c>
      <c r="J3" s="1">
        <v>46</v>
      </c>
      <c r="K3" s="1" t="s">
        <v>152</v>
      </c>
      <c r="M3" s="4">
        <f>+AVERAGE(F3:F8)</f>
        <v>139.99477365510106</v>
      </c>
      <c r="N3" s="4">
        <f>+(M3-$M$21)/$M$21</f>
        <v>8.54680764700671E-2</v>
      </c>
      <c r="O3" s="4">
        <f>+F3/B3</f>
        <v>0.9439467805562487</v>
      </c>
      <c r="P3" s="34">
        <f>+AVERAGE(O3:O8)</f>
        <v>0.99346088240311214</v>
      </c>
      <c r="Q3" s="5">
        <f t="shared" ref="Q3:X3" si="0">+AVERAGE(B3:B8)</f>
        <v>140.66794140941801</v>
      </c>
      <c r="R3" s="5">
        <f t="shared" si="0"/>
        <v>9.6806741334863133</v>
      </c>
      <c r="S3" s="5">
        <f t="shared" si="0"/>
        <v>228.7964350147677</v>
      </c>
      <c r="T3" s="5">
        <f t="shared" si="0"/>
        <v>2.3369909266182529</v>
      </c>
      <c r="U3" s="5">
        <f t="shared" si="0"/>
        <v>139.99477365510106</v>
      </c>
      <c r="V3" s="5">
        <f t="shared" si="0"/>
        <v>8.5096584865148959</v>
      </c>
      <c r="W3" s="5">
        <f t="shared" si="0"/>
        <v>292.47541341080608</v>
      </c>
      <c r="X3" s="5">
        <f t="shared" si="0"/>
        <v>1.8978102111830142</v>
      </c>
    </row>
    <row r="4" spans="1:24" x14ac:dyDescent="0.3">
      <c r="A4" s="1" t="s">
        <v>128</v>
      </c>
      <c r="B4" s="6">
        <f>+Cond1Pot!D3/Cond1Pot!C3</f>
        <v>139.04143658996892</v>
      </c>
      <c r="C4" s="7">
        <f>+Cond1Pot!E3</f>
        <v>9.6861533399020079</v>
      </c>
      <c r="D4" s="6">
        <f>+Cond1Pot!G3/Cond1Pot!F3</f>
        <v>209.33001804523903</v>
      </c>
      <c r="E4" s="7">
        <f>+Cond1Pot!H3</f>
        <v>2.3352876875683188</v>
      </c>
      <c r="F4" s="6">
        <f>+Cond1Pot!J3/Cond1Pot!I3</f>
        <v>134.26052233302715</v>
      </c>
      <c r="G4" s="7">
        <f>+Cond1Pot!K3</f>
        <v>8.516376293573547</v>
      </c>
      <c r="H4" s="6">
        <f>+Cond1Pot!M3/Cond1Pot!L3</f>
        <v>239.55738296982165</v>
      </c>
      <c r="I4" s="7">
        <f>+Cond1Pot!N3</f>
        <v>2.0113871533548111</v>
      </c>
      <c r="J4" s="1">
        <v>46</v>
      </c>
      <c r="K4" s="1" t="s">
        <v>152</v>
      </c>
      <c r="N4" s="4"/>
      <c r="O4" s="4">
        <f t="shared" ref="O4:O26" si="1">+F4/B4</f>
        <v>0.96561518368771881</v>
      </c>
      <c r="P4" s="7"/>
      <c r="Q4" s="5"/>
      <c r="R4" s="5"/>
      <c r="S4" s="5"/>
      <c r="T4" s="5"/>
      <c r="U4" s="5"/>
      <c r="V4" s="5"/>
      <c r="W4" s="5"/>
      <c r="X4" s="5"/>
    </row>
    <row r="5" spans="1:24" x14ac:dyDescent="0.3">
      <c r="A5" s="1" t="s">
        <v>129</v>
      </c>
      <c r="B5" s="6">
        <f>+Cond1Pot!D4/Cond1Pot!C4</f>
        <v>145.54521226334774</v>
      </c>
      <c r="C5" s="7">
        <f>+Cond1Pot!E4</f>
        <v>9.6017325637922486</v>
      </c>
      <c r="D5" s="6">
        <f>+Cond1Pot!G4/Cond1Pot!F4</f>
        <v>275.63181062697828</v>
      </c>
      <c r="E5" s="7">
        <f>+Cond1Pot!H4</f>
        <v>1.5374690123770913</v>
      </c>
      <c r="F5" s="6">
        <f>+Cond1Pot!J4/Cond1Pot!I4</f>
        <v>153.36128766425247</v>
      </c>
      <c r="G5" s="7">
        <f>+Cond1Pot!K4</f>
        <v>8.4280817760983933</v>
      </c>
      <c r="H5" s="6">
        <f>+Cond1Pot!M4/Cond1Pot!L4</f>
        <v>411.90832605160438</v>
      </c>
      <c r="I5" s="7">
        <f>+Cond1Pot!N4</f>
        <v>0.89119297554327581</v>
      </c>
      <c r="J5" s="1">
        <v>46</v>
      </c>
      <c r="K5" s="1" t="s">
        <v>152</v>
      </c>
      <c r="O5" s="4">
        <f t="shared" si="1"/>
        <v>1.0537020440546161</v>
      </c>
      <c r="P5" s="7"/>
      <c r="Q5" s="5"/>
      <c r="R5" s="5"/>
      <c r="S5" s="5"/>
      <c r="T5" s="5"/>
      <c r="U5" s="5"/>
      <c r="V5" s="5"/>
      <c r="W5" s="5"/>
      <c r="X5" s="5"/>
    </row>
    <row r="6" spans="1:24" x14ac:dyDescent="0.3">
      <c r="A6" s="1" t="s">
        <v>131</v>
      </c>
      <c r="B6" s="6">
        <f>+Cond1Pot!D5/Cond1Pot!C5</f>
        <v>135.65459642699489</v>
      </c>
      <c r="C6" s="7">
        <f>+Cond1Pot!E5</f>
        <v>9.7541364967646871</v>
      </c>
      <c r="D6" s="6">
        <f>+Cond1Pot!G5/Cond1Pot!F5</f>
        <v>170.10124300998953</v>
      </c>
      <c r="E6" s="7">
        <f>+Cond1Pot!H5</f>
        <v>3.1382160799093488</v>
      </c>
      <c r="F6" s="6">
        <f>+Cond1Pot!J5/Cond1Pot!I5</f>
        <v>124.03924540838719</v>
      </c>
      <c r="G6" s="7">
        <f>+Cond1Pot!K5</f>
        <v>8.5845173898727509</v>
      </c>
      <c r="H6" s="6">
        <f>+Cond1Pot!M5/Cond1Pot!L5</f>
        <v>193.49231383846123</v>
      </c>
      <c r="I6" s="7">
        <f>+Cond1Pot!N5</f>
        <v>2.790850504650956</v>
      </c>
      <c r="J6" s="1">
        <v>46</v>
      </c>
      <c r="K6" s="1" t="s">
        <v>152</v>
      </c>
      <c r="O6" s="4">
        <f t="shared" si="1"/>
        <v>0.91437554403209098</v>
      </c>
      <c r="P6" s="7"/>
      <c r="Q6" s="5"/>
      <c r="R6" s="5"/>
      <c r="S6" s="5"/>
      <c r="T6" s="5"/>
      <c r="U6" s="5"/>
      <c r="V6" s="5"/>
      <c r="W6" s="5"/>
      <c r="X6" s="5"/>
    </row>
    <row r="7" spans="1:24" x14ac:dyDescent="0.3">
      <c r="A7" s="1" t="s">
        <v>132</v>
      </c>
      <c r="B7" s="6">
        <f>+Cond1Pot!D6/Cond1Pot!C6</f>
        <v>157.49960336252195</v>
      </c>
      <c r="C7" s="7">
        <f>+Cond1Pot!E6</f>
        <v>9.6861533399020079</v>
      </c>
      <c r="D7" s="6">
        <f>+Cond1Pot!G6/Cond1Pot!F6</f>
        <v>227.53262831004241</v>
      </c>
      <c r="E7" s="7">
        <f>+Cond1Pot!H6</f>
        <v>2.3352876875683188</v>
      </c>
      <c r="F7" s="6">
        <f>+Cond1Pot!J6/Cond1Pot!I6</f>
        <v>147.08424805513971</v>
      </c>
      <c r="G7" s="7">
        <f>+Cond1Pot!K6</f>
        <v>8.516376293573547</v>
      </c>
      <c r="H7" s="6">
        <f>+Cond1Pot!M6/Cond1Pot!L6</f>
        <v>263.27593573911093</v>
      </c>
      <c r="I7" s="7">
        <f>+Cond1Pot!N6</f>
        <v>2.0113871533548111</v>
      </c>
      <c r="J7" s="1">
        <v>46</v>
      </c>
      <c r="K7" s="1" t="s">
        <v>152</v>
      </c>
      <c r="O7" s="4">
        <f t="shared" si="1"/>
        <v>0.93387059341724887</v>
      </c>
      <c r="P7" s="7"/>
      <c r="Q7" s="5"/>
      <c r="R7" s="5"/>
      <c r="S7" s="5"/>
      <c r="T7" s="5"/>
      <c r="U7" s="5"/>
      <c r="V7" s="5"/>
      <c r="W7" s="5"/>
      <c r="X7" s="5"/>
    </row>
    <row r="8" spans="1:24" x14ac:dyDescent="0.3">
      <c r="A8" s="1" t="s">
        <v>133</v>
      </c>
      <c r="B8" s="6">
        <f>+Cond1Pot!D7/Cond1Pot!C7</f>
        <v>145.54521226334774</v>
      </c>
      <c r="C8" s="7">
        <f>+Cond1Pot!E7</f>
        <v>9.6017325637922486</v>
      </c>
      <c r="D8" s="6">
        <f>+Cond1Pot!G7/Cond1Pot!F7</f>
        <v>326.67473852086317</v>
      </c>
      <c r="E8" s="7">
        <f>+Cond1Pot!H7</f>
        <v>1.5374690123770913</v>
      </c>
      <c r="F8" s="6">
        <f>+Cond1Pot!J7/Cond1Pot!I7</f>
        <v>167.2685845580294</v>
      </c>
      <c r="G8" s="7">
        <f>+Cond1Pot!K7</f>
        <v>8.4280817760983933</v>
      </c>
      <c r="H8" s="6">
        <f>+Cond1Pot!M7/Cond1Pot!L7</f>
        <v>471.70147015586952</v>
      </c>
      <c r="I8" s="7">
        <f>+Cond1Pot!N7</f>
        <v>0.89119297554327581</v>
      </c>
      <c r="J8" s="1">
        <v>46</v>
      </c>
      <c r="K8" s="1" t="s">
        <v>152</v>
      </c>
      <c r="O8" s="4">
        <f t="shared" si="1"/>
        <v>1.149255148670749</v>
      </c>
      <c r="P8" s="7"/>
      <c r="Q8" s="5"/>
      <c r="R8" s="5"/>
      <c r="S8" s="5"/>
      <c r="T8" s="5"/>
      <c r="U8" s="5"/>
      <c r="V8" s="5"/>
      <c r="W8" s="5"/>
      <c r="X8" s="5"/>
    </row>
    <row r="9" spans="1:24" x14ac:dyDescent="0.3">
      <c r="A9" s="1" t="s">
        <v>143</v>
      </c>
      <c r="B9" s="6">
        <f>+Cond1Pot!D8/Cond1Pot!C8</f>
        <v>113.80524659692271</v>
      </c>
      <c r="C9" s="7">
        <f>+Cond1Pot!E8</f>
        <v>9.7541364967646871</v>
      </c>
      <c r="D9" s="6">
        <f>+Cond1Pot!G8/Cond1Pot!F8</f>
        <v>159.55232871479637</v>
      </c>
      <c r="E9" s="7">
        <f>+Cond1Pot!H8</f>
        <v>3.1382160799093488</v>
      </c>
      <c r="F9" s="6">
        <f>+Cond1Pot!J8/Cond1Pot!I8</f>
        <v>112.13954544237932</v>
      </c>
      <c r="G9" s="7">
        <f>+Cond1Pot!K8</f>
        <v>8.5845173898727509</v>
      </c>
      <c r="H9" s="6">
        <f>+Cond1Pot!M8/Cond1Pot!L8</f>
        <v>179.560867242092</v>
      </c>
      <c r="I9" s="7">
        <f>+Cond1Pot!N8</f>
        <v>2.790850504650956</v>
      </c>
      <c r="J9" s="1">
        <v>46</v>
      </c>
      <c r="K9" s="1" t="s">
        <v>153</v>
      </c>
      <c r="M9" s="4">
        <f>+AVERAGE(F9:F14)</f>
        <v>136.19299547578294</v>
      </c>
      <c r="N9" s="4">
        <f>+(M9-$M$21)/$M$21</f>
        <v>5.5990484273396222E-2</v>
      </c>
      <c r="O9" s="4">
        <f t="shared" si="1"/>
        <v>0.98536358204606322</v>
      </c>
      <c r="P9" s="34">
        <f>+AVERAGE(O9:O14)</f>
        <v>0.98395711592329826</v>
      </c>
      <c r="Q9" s="5">
        <f t="shared" ref="Q9:X9" si="2">+AVERAGE(B9:B14)</f>
        <v>138.27407926680894</v>
      </c>
      <c r="R9" s="5">
        <f t="shared" si="2"/>
        <v>9.6806741334863133</v>
      </c>
      <c r="S9" s="5">
        <f t="shared" si="2"/>
        <v>221.6528918761262</v>
      </c>
      <c r="T9" s="5">
        <f t="shared" si="2"/>
        <v>2.3369909266182529</v>
      </c>
      <c r="U9" s="5">
        <f t="shared" si="2"/>
        <v>136.19299547578294</v>
      </c>
      <c r="V9" s="5">
        <f t="shared" si="2"/>
        <v>8.5096584865148959</v>
      </c>
      <c r="W9" s="5">
        <f t="shared" si="2"/>
        <v>302.18420017687578</v>
      </c>
      <c r="X9" s="5">
        <f t="shared" si="2"/>
        <v>1.8978102111830142</v>
      </c>
    </row>
    <row r="10" spans="1:24" x14ac:dyDescent="0.3">
      <c r="A10" s="1" t="s">
        <v>144</v>
      </c>
      <c r="B10" s="6">
        <f>+Cond1Pot!D9/Cond1Pot!C9</f>
        <v>136.01550761086187</v>
      </c>
      <c r="C10" s="7">
        <f>+Cond1Pot!E9</f>
        <v>9.6861533399020079</v>
      </c>
      <c r="D10" s="6">
        <f>+Cond1Pot!G9/Cond1Pot!F9</f>
        <v>222.07184523060138</v>
      </c>
      <c r="E10" s="7">
        <f>+Cond1Pot!H9</f>
        <v>2.3352876875683188</v>
      </c>
      <c r="F10" s="6">
        <f>+Cond1Pot!J9/Cond1Pot!I9</f>
        <v>133.09472908556236</v>
      </c>
      <c r="G10" s="7">
        <f>+Cond1Pot!K9</f>
        <v>8.516376293573547</v>
      </c>
      <c r="H10" s="6">
        <f>+Cond1Pot!M9/Cond1Pot!L9</f>
        <v>268.01964629296879</v>
      </c>
      <c r="I10" s="7">
        <f>+Cond1Pot!N9</f>
        <v>2.0113871533548111</v>
      </c>
      <c r="J10" s="1">
        <v>46</v>
      </c>
      <c r="K10" s="1" t="s">
        <v>153</v>
      </c>
      <c r="N10" s="4"/>
      <c r="O10" s="4">
        <f t="shared" si="1"/>
        <v>0.9785261359046219</v>
      </c>
      <c r="P10" s="7"/>
      <c r="Q10" s="5"/>
      <c r="R10" s="5"/>
      <c r="S10" s="5"/>
      <c r="T10" s="5"/>
      <c r="U10" s="5"/>
      <c r="V10" s="5"/>
      <c r="W10" s="5"/>
      <c r="X10" s="5"/>
    </row>
    <row r="11" spans="1:24" x14ac:dyDescent="0.3">
      <c r="A11" s="1" t="s">
        <v>145</v>
      </c>
      <c r="B11" s="6">
        <f>+Cond1Pot!D10/Cond1Pot!C10</f>
        <v>149.1023253940202</v>
      </c>
      <c r="C11" s="7">
        <f>+Cond1Pot!E10</f>
        <v>9.6017325637922486</v>
      </c>
      <c r="D11" s="6">
        <f>+Cond1Pot!G10/Cond1Pot!F10</f>
        <v>258.6175013290167</v>
      </c>
      <c r="E11" s="7">
        <f>+Cond1Pot!H10</f>
        <v>1.5374690123770913</v>
      </c>
      <c r="F11" s="6">
        <f>+Cond1Pot!J10/Cond1Pot!I10</f>
        <v>150.12260208624963</v>
      </c>
      <c r="G11" s="7">
        <f>+Cond1Pot!K10</f>
        <v>8.4280817760983933</v>
      </c>
      <c r="H11" s="6">
        <f>+Cond1Pot!M10/Cond1Pot!L10</f>
        <v>425.19569140810773</v>
      </c>
      <c r="I11" s="7">
        <f>+Cond1Pot!N10</f>
        <v>0.89119297554327581</v>
      </c>
      <c r="J11" s="1">
        <v>46</v>
      </c>
      <c r="K11" s="1" t="s">
        <v>153</v>
      </c>
      <c r="O11" s="4">
        <f t="shared" si="1"/>
        <v>1.0068427953053933</v>
      </c>
      <c r="P11" s="7"/>
      <c r="Q11" s="5"/>
      <c r="R11" s="5"/>
      <c r="S11" s="5"/>
      <c r="T11" s="5"/>
      <c r="U11" s="5"/>
      <c r="V11" s="5"/>
      <c r="W11" s="5"/>
      <c r="X11" s="5"/>
    </row>
    <row r="12" spans="1:24" x14ac:dyDescent="0.3">
      <c r="A12" s="1" t="s">
        <v>147</v>
      </c>
      <c r="B12" s="6">
        <f>+Cond1Pot!D11/Cond1Pot!C11</f>
        <v>128.58106590646793</v>
      </c>
      <c r="C12" s="7">
        <f>+Cond1Pot!E11</f>
        <v>9.7541364967646871</v>
      </c>
      <c r="D12" s="6">
        <f>+Cond1Pot!G11/Cond1Pot!F11</f>
        <v>160.87094300169554</v>
      </c>
      <c r="E12" s="7">
        <f>+Cond1Pot!H11</f>
        <v>3.1382160799093488</v>
      </c>
      <c r="F12" s="6">
        <f>+Cond1Pot!J11/Cond1Pot!I11</f>
        <v>122.62741659886083</v>
      </c>
      <c r="G12" s="7">
        <f>+Cond1Pot!K11</f>
        <v>8.5845173898727509</v>
      </c>
      <c r="H12" s="6">
        <f>+Cond1Pot!M11/Cond1Pot!L11</f>
        <v>193.49231383846123</v>
      </c>
      <c r="I12" s="7">
        <f>+Cond1Pot!N11</f>
        <v>2.790850504650956</v>
      </c>
      <c r="J12" s="1">
        <v>46</v>
      </c>
      <c r="K12" s="1" t="s">
        <v>153</v>
      </c>
      <c r="O12" s="4">
        <f t="shared" si="1"/>
        <v>0.95369730943171771</v>
      </c>
      <c r="P12" s="7"/>
      <c r="Q12" s="5"/>
      <c r="R12" s="5"/>
      <c r="S12" s="5"/>
      <c r="T12" s="5"/>
      <c r="U12" s="5"/>
      <c r="V12" s="5"/>
      <c r="W12" s="5"/>
      <c r="X12" s="5"/>
    </row>
    <row r="13" spans="1:24" x14ac:dyDescent="0.3">
      <c r="A13" s="1" t="s">
        <v>148</v>
      </c>
      <c r="B13" s="6">
        <f>+Cond1Pot!D12/Cond1Pot!C12</f>
        <v>149.48089156788825</v>
      </c>
      <c r="C13" s="7">
        <f>+Cond1Pot!E12</f>
        <v>9.6861533399020079</v>
      </c>
      <c r="D13" s="6">
        <f>+Cond1Pot!G12/Cond1Pot!F12</f>
        <v>229.35288933652276</v>
      </c>
      <c r="E13" s="7">
        <f>+Cond1Pot!H12</f>
        <v>2.3352876875683188</v>
      </c>
      <c r="F13" s="6">
        <f>+Cond1Pot!J12/Cond1Pot!I12</f>
        <v>140.47808631950596</v>
      </c>
      <c r="G13" s="7">
        <f>+Cond1Pot!K12</f>
        <v>8.516376293573547</v>
      </c>
      <c r="H13" s="6">
        <f>+Cond1Pot!M12/Cond1Pot!L12</f>
        <v>275.13521212375554</v>
      </c>
      <c r="I13" s="7">
        <f>+Cond1Pot!N12</f>
        <v>2.0113871533548111</v>
      </c>
      <c r="J13" s="1">
        <v>46</v>
      </c>
      <c r="K13" s="1" t="s">
        <v>153</v>
      </c>
      <c r="O13" s="4">
        <f t="shared" si="1"/>
        <v>0.93977286893359491</v>
      </c>
      <c r="P13" s="7"/>
      <c r="Q13" s="5"/>
      <c r="R13" s="5"/>
      <c r="S13" s="5"/>
      <c r="T13" s="5"/>
      <c r="U13" s="5"/>
      <c r="V13" s="5"/>
      <c r="W13" s="5"/>
      <c r="X13" s="5"/>
    </row>
    <row r="14" spans="1:24" x14ac:dyDescent="0.3">
      <c r="A14" s="1" t="s">
        <v>149</v>
      </c>
      <c r="B14" s="6">
        <f>+Cond1Pot!D13/Cond1Pot!C13</f>
        <v>152.65943852469263</v>
      </c>
      <c r="C14" s="7">
        <f>+Cond1Pot!E13</f>
        <v>9.6017325637922486</v>
      </c>
      <c r="D14" s="6">
        <f>+Cond1Pot!G13/Cond1Pot!F13</f>
        <v>299.45184364412455</v>
      </c>
      <c r="E14" s="7">
        <f>+Cond1Pot!H13</f>
        <v>1.5374690123770913</v>
      </c>
      <c r="F14" s="6">
        <f>+Cond1Pot!J13/Cond1Pot!I13</f>
        <v>158.6955933221395</v>
      </c>
      <c r="G14" s="7">
        <f>+Cond1Pot!K13</f>
        <v>8.4280817760983933</v>
      </c>
      <c r="H14" s="6">
        <f>+Cond1Pot!M13/Cond1Pot!L13</f>
        <v>471.70147015586952</v>
      </c>
      <c r="I14" s="7">
        <f>+Cond1Pot!N13</f>
        <v>0.89119297554327581</v>
      </c>
      <c r="J14" s="1">
        <v>46</v>
      </c>
      <c r="K14" s="1" t="s">
        <v>153</v>
      </c>
      <c r="O14" s="4">
        <f t="shared" si="1"/>
        <v>1.0395400039183986</v>
      </c>
      <c r="P14" s="7"/>
      <c r="Q14" s="5"/>
      <c r="R14" s="5"/>
      <c r="S14" s="5"/>
      <c r="T14" s="5"/>
      <c r="U14" s="5"/>
      <c r="V14" s="5"/>
      <c r="W14" s="5"/>
      <c r="X14" s="5"/>
    </row>
    <row r="15" spans="1:24" x14ac:dyDescent="0.3">
      <c r="A15" s="1" t="s">
        <v>79</v>
      </c>
      <c r="B15" s="6">
        <f>+Cond1Pot!D14/Cond1Pot!C14</f>
        <v>100.12975425723725</v>
      </c>
      <c r="C15" s="7">
        <f>+Cond1Pot!E14</f>
        <v>9.7541364967646871</v>
      </c>
      <c r="D15" s="6">
        <f>+Cond1Pot!G14/Cond1Pot!F14</f>
        <v>162.18955728859467</v>
      </c>
      <c r="E15" s="7">
        <f>+Cond1Pot!H14</f>
        <v>3.1382160799093488</v>
      </c>
      <c r="F15" s="6">
        <f>+Cond1Pot!J14/Cond1Pot!I14</f>
        <v>103.66857258522117</v>
      </c>
      <c r="G15" s="7">
        <f>+Cond1Pot!K14</f>
        <v>8.5845173898727509</v>
      </c>
      <c r="H15" s="6">
        <f>+Cond1Pot!M14/Cond1Pot!L14</f>
        <v>171.82117468855355</v>
      </c>
      <c r="I15" s="7">
        <f>+Cond1Pot!N14</f>
        <v>2.790850504650956</v>
      </c>
      <c r="J15" s="1">
        <v>76</v>
      </c>
      <c r="K15" s="1" t="s">
        <v>152</v>
      </c>
      <c r="M15" s="4">
        <f>+AVERAGE(F15:F20)</f>
        <v>124.83707797356244</v>
      </c>
      <c r="N15" s="4">
        <f>+(M15-$M$21)/$M$21</f>
        <v>-3.2059130764778461E-2</v>
      </c>
      <c r="O15" s="4">
        <f t="shared" si="1"/>
        <v>1.0353423251084044</v>
      </c>
      <c r="P15" s="34">
        <f>+AVERAGE(O15:O20)</f>
        <v>1.0283001799986808</v>
      </c>
      <c r="Q15" s="5">
        <f t="shared" ref="Q15:X15" si="3">+AVERAGE(B15:B20)</f>
        <v>121.36088960063553</v>
      </c>
      <c r="R15" s="5">
        <f t="shared" si="3"/>
        <v>9.6806741334863133</v>
      </c>
      <c r="S15" s="5">
        <f t="shared" si="3"/>
        <v>242.78148416369751</v>
      </c>
      <c r="T15" s="5">
        <f t="shared" si="3"/>
        <v>2.3369909266182529</v>
      </c>
      <c r="U15" s="5">
        <f t="shared" si="3"/>
        <v>124.83707797356244</v>
      </c>
      <c r="V15" s="5">
        <f t="shared" si="3"/>
        <v>8.5096584865148959</v>
      </c>
      <c r="W15" s="5">
        <f t="shared" si="3"/>
        <v>314.60229991564705</v>
      </c>
      <c r="X15" s="5">
        <f t="shared" si="3"/>
        <v>1.8978102111830142</v>
      </c>
    </row>
    <row r="16" spans="1:24" x14ac:dyDescent="0.3">
      <c r="A16" s="1" t="s">
        <v>80</v>
      </c>
      <c r="B16" s="6">
        <f>+Cond1Pot!D15/Cond1Pot!C15</f>
        <v>115.43919055293395</v>
      </c>
      <c r="C16" s="7">
        <f>+Cond1Pot!E15</f>
        <v>9.6861533399020079</v>
      </c>
      <c r="D16" s="6">
        <f>+Cond1Pot!G15/Cond1Pot!F15</f>
        <v>211.15027907171935</v>
      </c>
      <c r="E16" s="7">
        <f>+Cond1Pot!H15</f>
        <v>2.3352876875683188</v>
      </c>
      <c r="F16" s="6">
        <f>+Cond1Pot!J15/Cond1Pot!I15</f>
        <v>119.6881067397174</v>
      </c>
      <c r="G16" s="7">
        <f>+Cond1Pot!K15</f>
        <v>8.516376293573547</v>
      </c>
      <c r="H16" s="6">
        <f>+Cond1Pot!M15/Cond1Pot!L15</f>
        <v>237.18552769289272</v>
      </c>
      <c r="I16" s="7">
        <f>+Cond1Pot!N15</f>
        <v>2.0113871533548111</v>
      </c>
      <c r="J16" s="1">
        <v>76</v>
      </c>
      <c r="K16" s="1" t="s">
        <v>152</v>
      </c>
      <c r="N16" s="4"/>
      <c r="O16" s="4">
        <f t="shared" si="1"/>
        <v>1.0368065313558754</v>
      </c>
      <c r="P16" s="7"/>
      <c r="Q16" s="5"/>
      <c r="R16" s="5"/>
      <c r="S16" s="5"/>
      <c r="T16" s="5"/>
      <c r="U16" s="5"/>
      <c r="V16" s="5"/>
      <c r="W16" s="5"/>
      <c r="X16" s="5"/>
    </row>
    <row r="17" spans="1:24" x14ac:dyDescent="0.3">
      <c r="A17" s="1" t="s">
        <v>81</v>
      </c>
      <c r="B17" s="6">
        <f>+Cond1Pot!D16/Cond1Pot!C16</f>
        <v>125.68466395042655</v>
      </c>
      <c r="C17" s="7">
        <f>+Cond1Pot!E16</f>
        <v>9.6017325637922486</v>
      </c>
      <c r="D17" s="6">
        <f>+Cond1Pot!G16/Cond1Pot!F16</f>
        <v>299.45184364412455</v>
      </c>
      <c r="E17" s="7">
        <f>+Cond1Pot!H16</f>
        <v>1.5374690123770913</v>
      </c>
      <c r="F17" s="6">
        <f>+Cond1Pot!J16/Cond1Pot!I16</f>
        <v>136.02479427611956</v>
      </c>
      <c r="G17" s="7">
        <f>+Cond1Pot!K16</f>
        <v>8.4280817760983933</v>
      </c>
      <c r="H17" s="6">
        <f>+Cond1Pot!M16/Cond1Pot!L16</f>
        <v>438.48305676461109</v>
      </c>
      <c r="I17" s="7">
        <f>+Cond1Pot!N16</f>
        <v>0.89119297554327581</v>
      </c>
      <c r="J17" s="1">
        <v>76</v>
      </c>
      <c r="K17" s="1" t="s">
        <v>152</v>
      </c>
      <c r="O17" s="4">
        <f t="shared" si="1"/>
        <v>1.0822704218692221</v>
      </c>
      <c r="P17" s="7"/>
      <c r="Q17" s="5"/>
      <c r="R17" s="5"/>
      <c r="S17" s="5"/>
      <c r="T17" s="5"/>
      <c r="U17" s="5"/>
      <c r="V17" s="5"/>
      <c r="W17" s="5"/>
      <c r="X17" s="5"/>
    </row>
    <row r="18" spans="1:24" x14ac:dyDescent="0.3">
      <c r="A18" s="1" t="s">
        <v>83</v>
      </c>
      <c r="B18" s="6">
        <f>+Cond1Pot!D17/Cond1Pot!C17</f>
        <v>115.53433183527375</v>
      </c>
      <c r="C18" s="7">
        <f>+Cond1Pot!E17</f>
        <v>9.7541364967646871</v>
      </c>
      <c r="D18" s="6">
        <f>+Cond1Pot!G17/Cond1Pot!F17</f>
        <v>181.96877159208182</v>
      </c>
      <c r="E18" s="7">
        <f>+Cond1Pot!H17</f>
        <v>3.1382160799093488</v>
      </c>
      <c r="F18" s="6">
        <f>+Cond1Pot!J17/Cond1Pot!I17</f>
        <v>112.74461493217633</v>
      </c>
      <c r="G18" s="7">
        <f>+Cond1Pot!K17</f>
        <v>8.5845173898727509</v>
      </c>
      <c r="H18" s="6">
        <f>+Cond1Pot!M17/Cond1Pot!L17</f>
        <v>201.23200639199968</v>
      </c>
      <c r="I18" s="7">
        <f>+Cond1Pot!N17</f>
        <v>2.790850504650956</v>
      </c>
      <c r="J18" s="1">
        <v>76</v>
      </c>
      <c r="K18" s="1" t="s">
        <v>152</v>
      </c>
      <c r="O18" s="4">
        <f t="shared" si="1"/>
        <v>0.97585378424938718</v>
      </c>
      <c r="P18" s="7"/>
      <c r="Q18" s="5"/>
      <c r="R18" s="5"/>
      <c r="S18" s="5"/>
      <c r="T18" s="5"/>
      <c r="U18" s="5"/>
      <c r="V18" s="5"/>
      <c r="W18" s="5"/>
      <c r="X18" s="5"/>
    </row>
    <row r="19" spans="1:24" x14ac:dyDescent="0.3">
      <c r="A19" s="1" t="s">
        <v>84</v>
      </c>
      <c r="B19" s="6">
        <f>+Cond1Pot!D18/Cond1Pot!C18</f>
        <v>130.8714283463799</v>
      </c>
      <c r="C19" s="7">
        <f>+Cond1Pot!E18</f>
        <v>9.6861533399020079</v>
      </c>
      <c r="D19" s="6">
        <f>+Cond1Pot!G18/Cond1Pot!F18</f>
        <v>254.8365437072475</v>
      </c>
      <c r="E19" s="7">
        <f>+Cond1Pot!H18</f>
        <v>2.3352876875683188</v>
      </c>
      <c r="F19" s="6">
        <f>+Cond1Pot!J18/Cond1Pot!I18</f>
        <v>131.34603921436519</v>
      </c>
      <c r="G19" s="7">
        <f>+Cond1Pot!K18</f>
        <v>8.516376293573547</v>
      </c>
      <c r="H19" s="6">
        <f>+Cond1Pot!M18/Cond1Pot!L18</f>
        <v>294.11005433918695</v>
      </c>
      <c r="I19" s="7">
        <f>+Cond1Pot!N18</f>
        <v>2.0113871533548111</v>
      </c>
      <c r="J19" s="1">
        <v>76</v>
      </c>
      <c r="K19" s="1" t="s">
        <v>152</v>
      </c>
      <c r="O19" s="4">
        <f t="shared" si="1"/>
        <v>1.0036265430429103</v>
      </c>
      <c r="P19" s="7"/>
      <c r="Q19" s="5"/>
      <c r="R19" s="5"/>
      <c r="S19" s="5"/>
      <c r="T19" s="5"/>
      <c r="U19" s="5"/>
      <c r="V19" s="5"/>
      <c r="W19" s="5"/>
      <c r="X19" s="5"/>
    </row>
    <row r="20" spans="1:24" x14ac:dyDescent="0.3">
      <c r="A20" s="1" t="s">
        <v>85</v>
      </c>
      <c r="B20" s="6">
        <f>+Cond1Pot!D19/Cond1Pot!C19</f>
        <v>140.50596866156178</v>
      </c>
      <c r="C20" s="7">
        <f>+Cond1Pot!E19</f>
        <v>9.6017325637922486</v>
      </c>
      <c r="D20" s="6">
        <f>+Cond1Pot!G19/Cond1Pot!F19</f>
        <v>347.0919096784171</v>
      </c>
      <c r="E20" s="7">
        <f>+Cond1Pot!H19</f>
        <v>1.5374690123770913</v>
      </c>
      <c r="F20" s="6">
        <f>+Cond1Pot!J19/Cond1Pot!I19</f>
        <v>145.55034009377502</v>
      </c>
      <c r="G20" s="7">
        <f>+Cond1Pot!K19</f>
        <v>8.4280817760983933</v>
      </c>
      <c r="H20" s="6">
        <f>+Cond1Pot!M19/Cond1Pot!L19</f>
        <v>544.78197961663807</v>
      </c>
      <c r="I20" s="7">
        <f>+Cond1Pot!N19</f>
        <v>0.89119297554327581</v>
      </c>
      <c r="J20" s="1">
        <v>76</v>
      </c>
      <c r="K20" s="1" t="s">
        <v>152</v>
      </c>
      <c r="O20" s="4">
        <f t="shared" si="1"/>
        <v>1.035901474366286</v>
      </c>
      <c r="P20" s="7"/>
      <c r="Q20" s="5"/>
      <c r="R20" s="5"/>
      <c r="S20" s="5"/>
      <c r="T20" s="5"/>
      <c r="U20" s="5"/>
      <c r="V20" s="5"/>
      <c r="W20" s="5"/>
      <c r="X20" s="5"/>
    </row>
    <row r="21" spans="1:24" x14ac:dyDescent="0.3">
      <c r="A21" s="1" t="s">
        <v>6</v>
      </c>
      <c r="B21" s="6">
        <f>+Cond1Pot!D20/Cond1Pot!C20</f>
        <v>105.00263083804472</v>
      </c>
      <c r="C21" s="7">
        <f>+Cond1Pot!E20</f>
        <v>9.7541364967646871</v>
      </c>
      <c r="D21" s="6">
        <f>+Cond1Pot!G20/Cond1Pot!F20</f>
        <v>207.02244304316557</v>
      </c>
      <c r="E21" s="7">
        <f>+Cond1Pot!H20</f>
        <v>3.1382160799093488</v>
      </c>
      <c r="F21" s="6">
        <f>+Cond1Pot!J20/Cond1Pot!I20</f>
        <v>117.98855051041708</v>
      </c>
      <c r="G21" s="7">
        <f>+Cond1Pot!K20</f>
        <v>8.5845173898727509</v>
      </c>
      <c r="H21" s="6">
        <f>+Cond1Pot!M20/Cond1Pot!L20</f>
        <v>207.42376043483043</v>
      </c>
      <c r="I21" s="7">
        <f>+Cond1Pot!N20</f>
        <v>2.790850504650956</v>
      </c>
      <c r="J21" s="1">
        <v>76</v>
      </c>
      <c r="K21" s="1" t="s">
        <v>153</v>
      </c>
      <c r="M21" s="4">
        <f>+AVERAGE(F21:F26)</f>
        <v>128.9718018335121</v>
      </c>
      <c r="N21" s="4"/>
      <c r="O21" s="4">
        <f t="shared" si="1"/>
        <v>1.1236723267667621</v>
      </c>
      <c r="P21" s="34">
        <f>+AVERAGE(O21:O26)</f>
        <v>1.0863783728654015</v>
      </c>
      <c r="Q21" s="5">
        <f t="shared" ref="Q21:X21" si="4">+AVERAGE(B21:B26)</f>
        <v>118.72532715468759</v>
      </c>
      <c r="R21" s="5">
        <f t="shared" si="4"/>
        <v>9.6806741334863133</v>
      </c>
      <c r="S21" s="5">
        <f t="shared" si="4"/>
        <v>265.66756961171842</v>
      </c>
      <c r="T21" s="5">
        <f t="shared" si="4"/>
        <v>2.3369909266182529</v>
      </c>
      <c r="U21" s="5">
        <f t="shared" si="4"/>
        <v>128.9718018335121</v>
      </c>
      <c r="V21" s="5">
        <f t="shared" si="4"/>
        <v>8.5096584865148959</v>
      </c>
      <c r="W21" s="5">
        <f t="shared" si="4"/>
        <v>322.12522547018796</v>
      </c>
      <c r="X21" s="5">
        <f t="shared" si="4"/>
        <v>1.8978102111830142</v>
      </c>
    </row>
    <row r="22" spans="1:24" x14ac:dyDescent="0.3">
      <c r="A22" s="1" t="s">
        <v>7</v>
      </c>
      <c r="B22" s="6">
        <f>+Cond1Pot!D21/Cond1Pot!C21</f>
        <v>125.42475618398721</v>
      </c>
      <c r="C22" s="7">
        <f>+Cond1Pot!E21</f>
        <v>9.6861533399020079</v>
      </c>
      <c r="D22" s="6">
        <f>+Cond1Pot!G21/Cond1Pot!F21</f>
        <v>260.29732678668853</v>
      </c>
      <c r="E22" s="7">
        <f>+Cond1Pot!H21</f>
        <v>2.3352876875683188</v>
      </c>
      <c r="F22" s="6">
        <f>+Cond1Pot!J21/Cond1Pot!I21</f>
        <v>134.06622345844968</v>
      </c>
      <c r="G22" s="7">
        <f>+Cond1Pot!K21</f>
        <v>8.516376293573547</v>
      </c>
      <c r="H22" s="6">
        <f>+Cond1Pot!M21/Cond1Pot!L21</f>
        <v>284.62263323147124</v>
      </c>
      <c r="I22" s="7">
        <f>+Cond1Pot!N21</f>
        <v>2.0113871533548111</v>
      </c>
      <c r="J22" s="1">
        <v>76</v>
      </c>
      <c r="K22" s="1" t="s">
        <v>153</v>
      </c>
      <c r="N22" s="4"/>
      <c r="O22" s="4">
        <f t="shared" si="1"/>
        <v>1.0688976206721597</v>
      </c>
      <c r="P22" s="7"/>
      <c r="Q22" s="4"/>
    </row>
    <row r="23" spans="1:24" x14ac:dyDescent="0.3">
      <c r="A23" s="1" t="s">
        <v>8</v>
      </c>
      <c r="B23" s="6">
        <f>+Cond1Pot!D22/Cond1Pot!C22</f>
        <v>132.35425107043741</v>
      </c>
      <c r="C23" s="7">
        <f>+Cond1Pot!E22</f>
        <v>9.6017325637922486</v>
      </c>
      <c r="D23" s="6">
        <f>+Cond1Pot!G22/Cond1Pot!F22</f>
        <v>336.88332409964016</v>
      </c>
      <c r="E23" s="7">
        <f>+Cond1Pot!H22</f>
        <v>1.5374690123770913</v>
      </c>
      <c r="F23" s="6">
        <f>+Cond1Pot!J22/Cond1Pot!I22</f>
        <v>146.12187284283434</v>
      </c>
      <c r="G23" s="7">
        <f>+Cond1Pot!K22</f>
        <v>8.4280817760983933</v>
      </c>
      <c r="H23" s="6">
        <f>+Cond1Pot!M22/Cond1Pot!L22</f>
        <v>465.05778747761786</v>
      </c>
      <c r="I23" s="7">
        <f>+Cond1Pot!N22</f>
        <v>0.89119297554327581</v>
      </c>
      <c r="J23" s="1">
        <v>76</v>
      </c>
      <c r="K23" s="1" t="s">
        <v>153</v>
      </c>
      <c r="O23" s="4">
        <f t="shared" si="1"/>
        <v>1.1040210016757976</v>
      </c>
      <c r="P23" s="7"/>
      <c r="Q23" s="4"/>
    </row>
    <row r="24" spans="1:24" x14ac:dyDescent="0.3">
      <c r="A24" s="1" t="s">
        <v>10</v>
      </c>
      <c r="B24" s="6">
        <f>+Cond1Pot!D23/Cond1Pot!C23</f>
        <v>99.343806421623142</v>
      </c>
      <c r="C24" s="7">
        <f>+Cond1Pot!E23</f>
        <v>9.7541364967646871</v>
      </c>
      <c r="D24" s="6">
        <f>+Cond1Pot!G23/Cond1Pot!F23</f>
        <v>195.15491446107325</v>
      </c>
      <c r="E24" s="7">
        <f>+Cond1Pot!H23</f>
        <v>3.1382160799093488</v>
      </c>
      <c r="F24" s="6">
        <f>+Cond1Pot!J23/Cond1Pot!I23</f>
        <v>106.89560986413855</v>
      </c>
      <c r="G24" s="7">
        <f>+Cond1Pot!K23</f>
        <v>8.5845173898727509</v>
      </c>
      <c r="H24" s="6">
        <f>+Cond1Pot!M23/Cond1Pot!L23</f>
        <v>184.20468277421509</v>
      </c>
      <c r="I24" s="7">
        <f>+Cond1Pot!N23</f>
        <v>2.790850504650956</v>
      </c>
      <c r="J24" s="1">
        <v>76</v>
      </c>
      <c r="K24" s="1" t="s">
        <v>153</v>
      </c>
      <c r="O24" s="4">
        <f t="shared" si="1"/>
        <v>1.0760168521272977</v>
      </c>
      <c r="P24" s="7"/>
      <c r="Q24" s="4"/>
    </row>
    <row r="25" spans="1:24" x14ac:dyDescent="0.3">
      <c r="A25" s="1" t="s">
        <v>11</v>
      </c>
      <c r="B25" s="6">
        <f>+Cond1Pot!D24/Cond1Pot!C24</f>
        <v>118.465119532041</v>
      </c>
      <c r="C25" s="7">
        <f>+Cond1Pot!E24</f>
        <v>9.6861533399020079</v>
      </c>
      <c r="D25" s="6">
        <f>+Cond1Pot!G24/Cond1Pot!F24</f>
        <v>247.55549960132615</v>
      </c>
      <c r="E25" s="7">
        <f>+Cond1Pot!H24</f>
        <v>2.3352876875683188</v>
      </c>
      <c r="F25" s="6">
        <f>+Cond1Pot!J24/Cond1Pot!I24</f>
        <v>124.35127972957652</v>
      </c>
      <c r="G25" s="7">
        <f>+Cond1Pot!K24</f>
        <v>8.516376293573547</v>
      </c>
      <c r="H25" s="6">
        <f>+Cond1Pot!M24/Cond1Pot!L24</f>
        <v>279.87892267761339</v>
      </c>
      <c r="I25" s="7">
        <f>+Cond1Pot!N24</f>
        <v>2.0113871533548111</v>
      </c>
      <c r="J25" s="1">
        <v>76</v>
      </c>
      <c r="K25" s="1" t="s">
        <v>153</v>
      </c>
      <c r="O25" s="4">
        <f t="shared" si="1"/>
        <v>1.0496868632791401</v>
      </c>
      <c r="P25" s="7"/>
      <c r="Q25" s="4"/>
    </row>
    <row r="26" spans="1:24" x14ac:dyDescent="0.3">
      <c r="A26" s="1" t="s">
        <v>12</v>
      </c>
      <c r="B26" s="6">
        <f>+Cond1Pot!D25/Cond1Pot!C25</f>
        <v>131.76139888199199</v>
      </c>
      <c r="C26" s="7">
        <f>+Cond1Pot!E25</f>
        <v>9.6017325637922486</v>
      </c>
      <c r="D26" s="6">
        <f>+Cond1Pot!G25/Cond1Pot!F25</f>
        <v>347.0919096784171</v>
      </c>
      <c r="E26" s="7">
        <f>+Cond1Pot!H25</f>
        <v>1.5374690123770913</v>
      </c>
      <c r="F26" s="6">
        <f>+Cond1Pot!J25/Cond1Pot!I25</f>
        <v>144.40727459565636</v>
      </c>
      <c r="G26" s="7">
        <f>+Cond1Pot!K25</f>
        <v>8.4280817760983933</v>
      </c>
      <c r="H26" s="6">
        <f>+Cond1Pot!M25/Cond1Pot!L25</f>
        <v>511.56356622537965</v>
      </c>
      <c r="I26" s="7">
        <f>+Cond1Pot!N25</f>
        <v>0.89119297554327581</v>
      </c>
      <c r="J26" s="1">
        <v>76</v>
      </c>
      <c r="K26" s="1" t="s">
        <v>153</v>
      </c>
      <c r="O26" s="4">
        <f t="shared" si="1"/>
        <v>1.0959755726712515</v>
      </c>
      <c r="P26" s="7"/>
      <c r="Q26" s="4"/>
    </row>
    <row r="27" spans="1:24" x14ac:dyDescent="0.3">
      <c r="A27" s="1"/>
      <c r="B27" s="6"/>
      <c r="C27" s="7"/>
      <c r="D27" s="6"/>
      <c r="E27" s="7"/>
      <c r="F27" s="6"/>
      <c r="G27" s="7"/>
      <c r="H27" s="6"/>
      <c r="I27" s="7"/>
      <c r="J27" s="1"/>
      <c r="K27" s="1"/>
      <c r="O27" s="7"/>
      <c r="P27" s="7"/>
      <c r="Q27" s="4"/>
    </row>
    <row r="28" spans="1:24" x14ac:dyDescent="0.3">
      <c r="B28" s="5" t="s">
        <v>172</v>
      </c>
      <c r="C28" s="7"/>
      <c r="D28" t="s">
        <v>178</v>
      </c>
      <c r="E28" t="s">
        <v>179</v>
      </c>
      <c r="F28" t="s">
        <v>180</v>
      </c>
      <c r="G28" t="s">
        <v>181</v>
      </c>
      <c r="H28" t="s">
        <v>182</v>
      </c>
      <c r="I28" t="s">
        <v>183</v>
      </c>
      <c r="J28" t="s">
        <v>184</v>
      </c>
      <c r="K28" t="s">
        <v>185</v>
      </c>
      <c r="O28" s="7"/>
      <c r="P28" s="7"/>
      <c r="Q28" s="4"/>
    </row>
    <row r="29" spans="1:24" x14ac:dyDescent="0.3">
      <c r="B29" s="5">
        <f>0.3*160*4</f>
        <v>192</v>
      </c>
      <c r="C29" s="7"/>
      <c r="D29" s="4">
        <v>14.500368038631752</v>
      </c>
      <c r="E29" s="4">
        <v>13.934881360985681</v>
      </c>
      <c r="F29" s="4">
        <v>13.369394683339412</v>
      </c>
      <c r="G29" s="4">
        <v>12.803908005693339</v>
      </c>
      <c r="H29" s="4">
        <v>14.5003680386318</v>
      </c>
      <c r="I29" s="4">
        <v>13.934881360985681</v>
      </c>
      <c r="J29" s="4">
        <v>13.369394683339412</v>
      </c>
      <c r="K29" s="4">
        <v>12.803908005693339</v>
      </c>
      <c r="O29" s="7"/>
      <c r="P29" s="7"/>
      <c r="Q29" s="4"/>
    </row>
    <row r="30" spans="1:24" x14ac:dyDescent="0.3">
      <c r="A30" t="s">
        <v>173</v>
      </c>
      <c r="C30" s="7"/>
      <c r="D30" s="4">
        <f>+$B$29+M30</f>
        <v>194.95192632751213</v>
      </c>
      <c r="E30" s="4">
        <f>+D34+N30</f>
        <v>209.46315432073186</v>
      </c>
      <c r="F30" s="4">
        <f>+E34+O30</f>
        <v>223.41082196381763</v>
      </c>
      <c r="G30" s="4">
        <f>+F34+P30</f>
        <v>236.79300292925717</v>
      </c>
      <c r="H30" s="4">
        <f>+G34+M30</f>
        <v>249.5585520886502</v>
      </c>
      <c r="I30" s="4">
        <f>+H34+N30</f>
        <v>264.06978008186996</v>
      </c>
      <c r="J30" s="4">
        <f t="shared" ref="J30:K30" si="5">+I34+O30</f>
        <v>278.01744772495567</v>
      </c>
      <c r="K30" s="4">
        <f t="shared" si="5"/>
        <v>291.39962869039528</v>
      </c>
      <c r="M30" s="4">
        <f>5.90385265502428/2</f>
        <v>2.9519263275121399</v>
      </c>
      <c r="N30" s="4">
        <f>5.92942521922454/2</f>
        <v>2.96471260961227</v>
      </c>
      <c r="O30" s="4">
        <f>5.95499778342467/2</f>
        <v>2.9774988917123348</v>
      </c>
      <c r="P30" s="4">
        <f>5.98057034762494/2</f>
        <v>2.9902851738124698</v>
      </c>
      <c r="Q30" s="4"/>
    </row>
    <row r="31" spans="1:24" x14ac:dyDescent="0.3">
      <c r="A31" t="s">
        <v>174</v>
      </c>
      <c r="B31" s="5"/>
      <c r="C31" s="7"/>
      <c r="D31" s="4">
        <f t="shared" ref="D31:G34" si="6">+D30+M31</f>
        <v>196.1666623969308</v>
      </c>
      <c r="E31" s="4">
        <f t="shared" si="6"/>
        <v>210.40794904139082</v>
      </c>
      <c r="F31" s="4">
        <f t="shared" si="6"/>
        <v>224.08567533571687</v>
      </c>
      <c r="G31" s="4">
        <f t="shared" si="6"/>
        <v>237.19791495239673</v>
      </c>
      <c r="H31" s="4">
        <f>+H30+M31</f>
        <v>250.77328815806888</v>
      </c>
      <c r="I31" s="4">
        <f t="shared" ref="I31:K34" si="7">+I30+N31</f>
        <v>265.0145748025289</v>
      </c>
      <c r="J31" s="4">
        <f t="shared" si="7"/>
        <v>278.69230109685492</v>
      </c>
      <c r="K31" s="4">
        <f t="shared" si="7"/>
        <v>291.80454071353483</v>
      </c>
      <c r="M31" s="4">
        <v>1.2147360694186635</v>
      </c>
      <c r="N31" s="4">
        <v>0.94479472065896053</v>
      </c>
      <c r="O31" s="4">
        <v>0.6748533718992572</v>
      </c>
      <c r="P31" s="4">
        <v>0.40491202313955449</v>
      </c>
      <c r="Q31" s="4"/>
    </row>
    <row r="32" spans="1:24" x14ac:dyDescent="0.3">
      <c r="A32" t="s">
        <v>175</v>
      </c>
      <c r="B32" s="5"/>
      <c r="C32" s="7"/>
      <c r="D32" s="4">
        <f t="shared" si="6"/>
        <v>202.47916923554379</v>
      </c>
      <c r="E32" s="4">
        <f t="shared" si="6"/>
        <v>216.66665610581114</v>
      </c>
      <c r="F32" s="4">
        <f t="shared" si="6"/>
        <v>230.29058262594444</v>
      </c>
      <c r="G32" s="4">
        <f t="shared" si="6"/>
        <v>243.34902246843163</v>
      </c>
      <c r="H32" s="4">
        <f t="shared" ref="H32:H34" si="8">+H31+M32</f>
        <v>257.0857949966819</v>
      </c>
      <c r="I32" s="4">
        <f t="shared" si="7"/>
        <v>271.27328186694922</v>
      </c>
      <c r="J32" s="4">
        <f t="shared" si="7"/>
        <v>284.89720838708251</v>
      </c>
      <c r="K32" s="4">
        <f t="shared" si="7"/>
        <v>297.9556482295697</v>
      </c>
      <c r="M32" s="4">
        <v>6.3125068386129906</v>
      </c>
      <c r="N32" s="4">
        <v>6.2587070644203147</v>
      </c>
      <c r="O32" s="4">
        <v>6.2049072902275704</v>
      </c>
      <c r="P32" s="4">
        <v>6.1511075160348936</v>
      </c>
      <c r="Q32" s="4"/>
    </row>
    <row r="33" spans="1:17" x14ac:dyDescent="0.3">
      <c r="A33" t="s">
        <v>176</v>
      </c>
      <c r="B33" s="5"/>
      <c r="C33" s="7"/>
      <c r="D33" s="4">
        <f t="shared" si="6"/>
        <v>203.54844171111961</v>
      </c>
      <c r="E33" s="4">
        <f t="shared" si="6"/>
        <v>217.46861046249302</v>
      </c>
      <c r="F33" s="4">
        <f t="shared" si="6"/>
        <v>230.82521886373235</v>
      </c>
      <c r="G33" s="4">
        <f t="shared" si="6"/>
        <v>243.6163405873256</v>
      </c>
      <c r="H33" s="4">
        <f t="shared" si="8"/>
        <v>258.15506747225771</v>
      </c>
      <c r="I33" s="4">
        <f t="shared" si="7"/>
        <v>272.07523622363107</v>
      </c>
      <c r="J33" s="4">
        <f t="shared" si="7"/>
        <v>285.43184462487045</v>
      </c>
      <c r="K33" s="4">
        <f t="shared" si="7"/>
        <v>298.22296634846367</v>
      </c>
      <c r="M33" s="4">
        <v>1.0692724755758223</v>
      </c>
      <c r="N33" s="4">
        <v>0.80195435668186654</v>
      </c>
      <c r="O33" s="4">
        <v>0.53463623778791103</v>
      </c>
      <c r="P33" s="4">
        <v>0.26731811889395546</v>
      </c>
      <c r="Q33" s="4"/>
    </row>
    <row r="34" spans="1:17" x14ac:dyDescent="0.3">
      <c r="A34" t="s">
        <v>177</v>
      </c>
      <c r="B34" s="5"/>
      <c r="C34" s="7"/>
      <c r="D34" s="4">
        <f t="shared" si="6"/>
        <v>206.4984417111196</v>
      </c>
      <c r="E34" s="4">
        <f t="shared" si="6"/>
        <v>220.43332307210528</v>
      </c>
      <c r="F34" s="4">
        <f t="shared" si="6"/>
        <v>233.80271775544469</v>
      </c>
      <c r="G34" s="4">
        <f t="shared" si="6"/>
        <v>246.60662576113808</v>
      </c>
      <c r="H34" s="4">
        <f t="shared" si="8"/>
        <v>261.1050674722577</v>
      </c>
      <c r="I34" s="4">
        <f t="shared" si="7"/>
        <v>275.03994883324333</v>
      </c>
      <c r="J34" s="4">
        <f t="shared" si="7"/>
        <v>288.40934351658279</v>
      </c>
      <c r="K34" s="4">
        <f t="shared" si="7"/>
        <v>301.21325152227615</v>
      </c>
      <c r="M34" s="4">
        <v>2.95</v>
      </c>
      <c r="N34" s="4">
        <f>+N30</f>
        <v>2.96471260961227</v>
      </c>
      <c r="O34" s="4">
        <f>+O30</f>
        <v>2.9774988917123348</v>
      </c>
      <c r="P34" s="4">
        <f>+P30</f>
        <v>2.9902851738124698</v>
      </c>
      <c r="Q34" s="4"/>
    </row>
    <row r="35" spans="1:17" x14ac:dyDescent="0.3">
      <c r="B35" s="5"/>
      <c r="C35" s="7"/>
      <c r="D35" s="4">
        <f>+D34-B29</f>
        <v>14.498441711119597</v>
      </c>
      <c r="E35" s="4">
        <f>+E34-D34</f>
        <v>13.934881360985685</v>
      </c>
      <c r="F35" s="4">
        <f t="shared" ref="F35:H35" si="9">+F34-E34</f>
        <v>13.369394683339408</v>
      </c>
      <c r="G35" s="4">
        <f t="shared" si="9"/>
        <v>12.803908005693387</v>
      </c>
      <c r="H35" s="4">
        <f t="shared" si="9"/>
        <v>14.498441711119625</v>
      </c>
      <c r="I35" s="4">
        <f t="shared" ref="I35" si="10">+I34-H34</f>
        <v>13.934881360985628</v>
      </c>
      <c r="J35" s="4">
        <f t="shared" ref="J35" si="11">+J34-I34</f>
        <v>13.369394683339465</v>
      </c>
      <c r="K35" s="4">
        <f t="shared" ref="K35" si="12">+K34-J34</f>
        <v>12.803908005693359</v>
      </c>
      <c r="O35" s="7"/>
      <c r="P35" s="7"/>
      <c r="Q35" s="4"/>
    </row>
    <row r="36" spans="1:17" x14ac:dyDescent="0.3">
      <c r="B36" s="5"/>
      <c r="C36" s="7"/>
      <c r="D36" s="4"/>
      <c r="E36" s="4"/>
      <c r="F36" s="4"/>
      <c r="G36" s="4"/>
      <c r="H36" s="4"/>
      <c r="I36" s="4"/>
      <c r="J36" s="4"/>
      <c r="K36" s="4"/>
      <c r="O36" s="7"/>
      <c r="P36" s="7"/>
      <c r="Q36" s="4"/>
    </row>
    <row r="37" spans="1:17" x14ac:dyDescent="0.3">
      <c r="A37" s="1" t="s">
        <v>166</v>
      </c>
      <c r="B37" s="5">
        <v>209.46315432073186</v>
      </c>
      <c r="C37" s="5"/>
      <c r="D37" s="5">
        <v>210.40794904139082</v>
      </c>
      <c r="E37" s="5"/>
      <c r="F37" s="5">
        <v>216.66665610581114</v>
      </c>
      <c r="G37" s="5"/>
      <c r="H37" s="5">
        <v>217.46861046249302</v>
      </c>
    </row>
    <row r="38" spans="1:17" x14ac:dyDescent="0.3">
      <c r="A38" s="1" t="s">
        <v>167</v>
      </c>
      <c r="B38" s="5">
        <v>223.41082196381763</v>
      </c>
      <c r="C38" s="5"/>
      <c r="D38" s="5">
        <v>224.08567533571687</v>
      </c>
      <c r="E38" s="5"/>
      <c r="F38" s="5">
        <v>230.29058262594444</v>
      </c>
      <c r="G38" s="5"/>
      <c r="H38" s="5">
        <v>230.82521886373235</v>
      </c>
    </row>
    <row r="39" spans="1:17" x14ac:dyDescent="0.3">
      <c r="A39" s="1" t="s">
        <v>168</v>
      </c>
      <c r="B39" s="5">
        <v>236.79300292925717</v>
      </c>
      <c r="C39" s="5"/>
      <c r="D39" s="5">
        <v>237.19791495239673</v>
      </c>
      <c r="E39" s="5"/>
      <c r="F39" s="5">
        <v>243.34902246843163</v>
      </c>
      <c r="G39" s="5"/>
      <c r="H39" s="5">
        <v>243.6163405873256</v>
      </c>
    </row>
    <row r="40" spans="1:17" x14ac:dyDescent="0.3">
      <c r="A40" s="1" t="s">
        <v>169</v>
      </c>
      <c r="B40" s="5">
        <v>264.06978008186996</v>
      </c>
      <c r="C40" s="5"/>
      <c r="D40" s="5">
        <v>265.0145748025289</v>
      </c>
      <c r="E40" s="5"/>
      <c r="F40" s="5">
        <v>271.27328186694922</v>
      </c>
      <c r="G40" s="5"/>
      <c r="H40" s="5">
        <v>272.07523622363107</v>
      </c>
    </row>
    <row r="41" spans="1:17" x14ac:dyDescent="0.3">
      <c r="A41" s="1" t="s">
        <v>170</v>
      </c>
      <c r="B41" s="5">
        <v>278.01744772495567</v>
      </c>
      <c r="C41" s="5"/>
      <c r="D41" s="5">
        <v>278.69230109685492</v>
      </c>
      <c r="E41" s="5"/>
      <c r="F41" s="5">
        <v>284.89720838708251</v>
      </c>
      <c r="G41" s="5"/>
      <c r="H41" s="5">
        <v>285.43184462487045</v>
      </c>
    </row>
    <row r="42" spans="1:17" x14ac:dyDescent="0.3">
      <c r="A42" s="1" t="s">
        <v>171</v>
      </c>
      <c r="B42" s="5">
        <v>291.39962869039528</v>
      </c>
      <c r="C42" s="5"/>
      <c r="D42" s="5">
        <v>291.80454071353483</v>
      </c>
      <c r="E42" s="5"/>
      <c r="F42" s="5">
        <v>297.9556482295697</v>
      </c>
      <c r="G42" s="5"/>
      <c r="H42" s="5">
        <v>298.22296634846367</v>
      </c>
    </row>
  </sheetData>
  <sortState xmlns:xlrd2="http://schemas.microsoft.com/office/spreadsheetml/2017/richdata2" ref="A7:E18">
    <sortCondition descending="1" ref="A7:A18"/>
  </sortState>
  <mergeCells count="6">
    <mergeCell ref="O1:O2"/>
    <mergeCell ref="B1:C1"/>
    <mergeCell ref="D1:E1"/>
    <mergeCell ref="F1:G1"/>
    <mergeCell ref="H1:I1"/>
    <mergeCell ref="M1:M2"/>
  </mergeCells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6841BD-384A-45A9-A905-4E14EB1A71FA}">
  <dimension ref="A1:M25"/>
  <sheetViews>
    <sheetView workbookViewId="0">
      <selection activeCell="L2" sqref="L2:M25"/>
    </sheetView>
  </sheetViews>
  <sheetFormatPr baseColWidth="10" defaultRowHeight="14.4" x14ac:dyDescent="0.3"/>
  <cols>
    <col min="1" max="1" width="20.109375" bestFit="1" customWidth="1"/>
    <col min="2" max="2" width="22.33203125" bestFit="1" customWidth="1"/>
    <col min="3" max="3" width="14.6640625" bestFit="1" customWidth="1"/>
    <col min="4" max="4" width="7.33203125" bestFit="1" customWidth="1"/>
    <col min="5" max="5" width="14.6640625" bestFit="1" customWidth="1"/>
    <col min="6" max="6" width="7.33203125" bestFit="1" customWidth="1"/>
    <col min="7" max="7" width="20.44140625" bestFit="1" customWidth="1"/>
    <col min="8" max="8" width="6.33203125" bestFit="1" customWidth="1"/>
    <col min="9" max="9" width="9.33203125" bestFit="1" customWidth="1"/>
    <col min="10" max="10" width="10.33203125" style="1" bestFit="1" customWidth="1"/>
    <col min="11" max="11" width="21.44140625" style="1" bestFit="1" customWidth="1"/>
    <col min="12" max="13" width="11.5546875" style="1"/>
  </cols>
  <sheetData>
    <row r="1" spans="1:13" s="1" customFormat="1" x14ac:dyDescent="0.3">
      <c r="A1" s="1" t="s">
        <v>0</v>
      </c>
      <c r="B1" s="1" t="s">
        <v>1</v>
      </c>
      <c r="C1" s="1" t="s">
        <v>2</v>
      </c>
      <c r="D1" s="1" t="s">
        <v>156</v>
      </c>
      <c r="E1" s="1" t="s">
        <v>3</v>
      </c>
      <c r="F1" s="1" t="s">
        <v>157</v>
      </c>
      <c r="G1" s="1" t="s">
        <v>4</v>
      </c>
      <c r="H1" s="1" t="s">
        <v>150</v>
      </c>
      <c r="I1" s="1" t="s">
        <v>151</v>
      </c>
      <c r="J1" s="1" t="s">
        <v>162</v>
      </c>
      <c r="K1" s="1" t="s">
        <v>163</v>
      </c>
      <c r="L1" s="1" t="s">
        <v>164</v>
      </c>
      <c r="M1" s="1" t="s">
        <v>165</v>
      </c>
    </row>
    <row r="2" spans="1:13" x14ac:dyDescent="0.3">
      <c r="A2" t="s">
        <v>14</v>
      </c>
      <c r="B2">
        <f>+INDEX(Potencia!$B$2:$G$146,MATCH(Cond2!$A2,Potencia!$A$2:$A$146,0),MATCH(Cond2!B$1,Potencia!$B$1:$G$1,0))</f>
        <v>687</v>
      </c>
      <c r="C2">
        <f>+INDEX(Potencia!$B$2:$G$146,MATCH(Cond2!$A2,Potencia!$A$2:$A$146,0),MATCH(Cond2!C$1,Potencia!$B$1:$G$1,0))</f>
        <v>625</v>
      </c>
      <c r="D2">
        <f>+INDEX(Potencia!$B$2:$G$146,MATCH(Cond2!$A2,Potencia!$A$2:$A$146,0),MATCH(Cond2!D$1,Potencia!$B$1:$G$1,0))</f>
        <v>110</v>
      </c>
      <c r="E2">
        <f>+INDEX(Potencia!$B$2:$G$146,MATCH(Cond2!$A2,Potencia!$A$2:$A$146,0),MATCH(Cond2!E$1,Potencia!$B$1:$G$1,0))</f>
        <v>494</v>
      </c>
      <c r="F2">
        <f>+INDEX(Potencia!$B$2:$G$146,MATCH(Cond2!$A2,Potencia!$A$2:$A$146,0),MATCH(Cond2!F$1,Potencia!$B$1:$G$1,0))</f>
        <v>90</v>
      </c>
      <c r="G2">
        <f>+INDEX(Potencia!$B$2:$G$146,MATCH(Cond2!$A2,Potencia!$A$2:$A$146,0),MATCH(Cond2!G$1,Potencia!$B$1:$G$1,0))</f>
        <v>396</v>
      </c>
      <c r="H2" s="1">
        <v>46</v>
      </c>
      <c r="I2" s="1" t="s">
        <v>152</v>
      </c>
      <c r="J2" s="1">
        <v>2</v>
      </c>
      <c r="K2" s="8">
        <f>+(B2-C2)/C2</f>
        <v>9.9199999999999997E-2</v>
      </c>
      <c r="L2" s="9">
        <f>+AVERAGE(K2:K13)</f>
        <v>7.6420732249570009E-2</v>
      </c>
      <c r="M2" s="9">
        <f>+_xlfn.STDEV.P(K2:K13)</f>
        <v>2.5877250452564941E-2</v>
      </c>
    </row>
    <row r="3" spans="1:13" x14ac:dyDescent="0.3">
      <c r="A3" t="s">
        <v>15</v>
      </c>
      <c r="B3">
        <f>+INDEX(Potencia!$B$2:$G$146,MATCH(Cond2!$A3,Potencia!$A$2:$A$146,0),MATCH(Cond2!B$1,Potencia!$B$1:$G$1,0))</f>
        <v>782</v>
      </c>
      <c r="C3">
        <f>+INDEX(Potencia!$B$2:$G$146,MATCH(Cond2!$A3,Potencia!$A$2:$A$146,0),MATCH(Cond2!C$1,Potencia!$B$1:$G$1,0))</f>
        <v>740</v>
      </c>
      <c r="D3">
        <f>+INDEX(Potencia!$B$2:$G$146,MATCH(Cond2!$A3,Potencia!$A$2:$A$146,0),MATCH(Cond2!D$1,Potencia!$B$1:$G$1,0))</f>
        <v>102</v>
      </c>
      <c r="E3">
        <f>+INDEX(Potencia!$B$2:$G$146,MATCH(Cond2!$A3,Potencia!$A$2:$A$146,0),MATCH(Cond2!E$1,Potencia!$B$1:$G$1,0))</f>
        <v>584</v>
      </c>
      <c r="F3">
        <f>+INDEX(Potencia!$B$2:$G$146,MATCH(Cond2!$A3,Potencia!$A$2:$A$146,0),MATCH(Cond2!F$1,Potencia!$B$1:$G$1,0))</f>
        <v>86</v>
      </c>
      <c r="G3">
        <f>+INDEX(Potencia!$B$2:$G$146,MATCH(Cond2!$A3,Potencia!$A$2:$A$146,0),MATCH(Cond2!G$1,Potencia!$B$1:$G$1,0))</f>
        <v>431</v>
      </c>
      <c r="H3" s="1">
        <v>46</v>
      </c>
      <c r="I3" s="1" t="s">
        <v>152</v>
      </c>
      <c r="J3" s="1">
        <v>3</v>
      </c>
      <c r="K3" s="8">
        <f t="shared" ref="K3:K25" si="0">+(B3-C3)/C3</f>
        <v>5.675675675675676E-2</v>
      </c>
      <c r="L3" s="9"/>
      <c r="M3" s="9"/>
    </row>
    <row r="4" spans="1:13" x14ac:dyDescent="0.3">
      <c r="A4" t="s">
        <v>16</v>
      </c>
      <c r="B4">
        <f>+INDEX(Potencia!$B$2:$G$146,MATCH(Cond2!$A4,Potencia!$A$2:$A$146,0),MATCH(Cond2!B$1,Potencia!$B$1:$G$1,0))</f>
        <v>833</v>
      </c>
      <c r="C4">
        <f>+INDEX(Potencia!$B$2:$G$146,MATCH(Cond2!$A4,Potencia!$A$2:$A$146,0),MATCH(Cond2!C$1,Potencia!$B$1:$G$1,0))</f>
        <v>772</v>
      </c>
      <c r="D4">
        <f>+INDEX(Potencia!$B$2:$G$146,MATCH(Cond2!$A4,Potencia!$A$2:$A$146,0),MATCH(Cond2!D$1,Potencia!$B$1:$G$1,0))</f>
        <v>89</v>
      </c>
      <c r="E4">
        <f>+INDEX(Potencia!$B$2:$G$146,MATCH(Cond2!$A4,Potencia!$A$2:$A$146,0),MATCH(Cond2!E$1,Potencia!$B$1:$G$1,0))</f>
        <v>670</v>
      </c>
      <c r="F4">
        <f>+INDEX(Potencia!$B$2:$G$146,MATCH(Cond2!$A4,Potencia!$A$2:$A$146,0),MATCH(Cond2!F$1,Potencia!$B$1:$G$1,0))</f>
        <v>69</v>
      </c>
      <c r="G4">
        <f>+INDEX(Potencia!$B$2:$G$146,MATCH(Cond2!$A4,Potencia!$A$2:$A$146,0),MATCH(Cond2!G$1,Potencia!$B$1:$G$1,0))</f>
        <v>523</v>
      </c>
      <c r="H4" s="1">
        <v>46</v>
      </c>
      <c r="I4" s="1" t="s">
        <v>152</v>
      </c>
      <c r="J4" s="1">
        <v>4</v>
      </c>
      <c r="K4" s="8">
        <f t="shared" si="0"/>
        <v>7.901554404145078E-2</v>
      </c>
      <c r="L4" s="9"/>
      <c r="M4" s="9"/>
    </row>
    <row r="5" spans="1:13" x14ac:dyDescent="0.3">
      <c r="A5" t="s">
        <v>18</v>
      </c>
      <c r="B5">
        <f>+INDEX(Potencia!$B$2:$G$146,MATCH(Cond2!$A5,Potencia!$A$2:$A$146,0),MATCH(Cond2!B$1,Potencia!$B$1:$G$1,0))</f>
        <v>778</v>
      </c>
      <c r="C5">
        <f>+INDEX(Potencia!$B$2:$G$146,MATCH(Cond2!$A5,Potencia!$A$2:$A$146,0),MATCH(Cond2!C$1,Potencia!$B$1:$G$1,0))</f>
        <v>708</v>
      </c>
      <c r="D5">
        <f>+INDEX(Potencia!$B$2:$G$146,MATCH(Cond2!$A5,Potencia!$A$2:$A$146,0),MATCH(Cond2!D$1,Potencia!$B$1:$G$1,0))</f>
        <v>146</v>
      </c>
      <c r="E5">
        <f>+INDEX(Potencia!$B$2:$G$146,MATCH(Cond2!$A5,Potencia!$A$2:$A$146,0),MATCH(Cond2!E$1,Potencia!$B$1:$G$1,0))</f>
        <v>591</v>
      </c>
      <c r="F5">
        <f>+INDEX(Potencia!$B$2:$G$146,MATCH(Cond2!$A5,Potencia!$A$2:$A$146,0),MATCH(Cond2!F$1,Potencia!$B$1:$G$1,0))</f>
        <v>119</v>
      </c>
      <c r="G5">
        <f>+INDEX(Potencia!$B$2:$G$146,MATCH(Cond2!$A5,Potencia!$A$2:$A$146,0),MATCH(Cond2!G$1,Potencia!$B$1:$G$1,0))</f>
        <v>460</v>
      </c>
      <c r="H5" s="1">
        <v>46</v>
      </c>
      <c r="I5" s="1" t="s">
        <v>152</v>
      </c>
      <c r="J5" s="1">
        <v>2</v>
      </c>
      <c r="K5" s="8">
        <f t="shared" si="0"/>
        <v>9.8870056497175146E-2</v>
      </c>
      <c r="L5" s="9"/>
      <c r="M5" s="9"/>
    </row>
    <row r="6" spans="1:13" x14ac:dyDescent="0.3">
      <c r="A6" t="s">
        <v>19</v>
      </c>
      <c r="B6">
        <f>+INDEX(Potencia!$B$2:$G$146,MATCH(Cond2!$A6,Potencia!$A$2:$A$146,0),MATCH(Cond2!B$1,Potencia!$B$1:$G$1,0))</f>
        <v>862</v>
      </c>
      <c r="C6">
        <f>+INDEX(Potencia!$B$2:$G$146,MATCH(Cond2!$A6,Potencia!$A$2:$A$146,0),MATCH(Cond2!C$1,Potencia!$B$1:$G$1,0))</f>
        <v>820</v>
      </c>
      <c r="D6">
        <f>+INDEX(Potencia!$B$2:$G$146,MATCH(Cond2!$A6,Potencia!$A$2:$A$146,0),MATCH(Cond2!D$1,Potencia!$B$1:$G$1,0))</f>
        <v>125</v>
      </c>
      <c r="E6">
        <f>+INDEX(Potencia!$B$2:$G$146,MATCH(Cond2!$A6,Potencia!$A$2:$A$146,0),MATCH(Cond2!E$1,Potencia!$B$1:$G$1,0))</f>
        <v>667</v>
      </c>
      <c r="F6">
        <f>+INDEX(Potencia!$B$2:$G$146,MATCH(Cond2!$A6,Potencia!$A$2:$A$146,0),MATCH(Cond2!F$1,Potencia!$B$1:$G$1,0))</f>
        <v>102</v>
      </c>
      <c r="G6">
        <f>+INDEX(Potencia!$B$2:$G$146,MATCH(Cond2!$A6,Potencia!$A$2:$A$146,0),MATCH(Cond2!G$1,Potencia!$B$1:$G$1,0))</f>
        <v>496</v>
      </c>
      <c r="H6" s="1">
        <v>46</v>
      </c>
      <c r="I6" s="1" t="s">
        <v>152</v>
      </c>
      <c r="J6" s="1">
        <v>3</v>
      </c>
      <c r="K6" s="8">
        <f t="shared" si="0"/>
        <v>5.1219512195121948E-2</v>
      </c>
      <c r="L6" s="9"/>
      <c r="M6" s="9"/>
    </row>
    <row r="7" spans="1:13" x14ac:dyDescent="0.3">
      <c r="A7" t="s">
        <v>20</v>
      </c>
      <c r="B7">
        <f>+INDEX(Potencia!$B$2:$G$146,MATCH(Cond2!$A7,Potencia!$A$2:$A$146,0),MATCH(Cond2!B$1,Potencia!$B$1:$G$1,0))</f>
        <v>936</v>
      </c>
      <c r="C7">
        <f>+INDEX(Potencia!$B$2:$G$146,MATCH(Cond2!$A7,Potencia!$A$2:$A$146,0),MATCH(Cond2!C$1,Potencia!$B$1:$G$1,0))</f>
        <v>868</v>
      </c>
      <c r="D7">
        <f>+INDEX(Potencia!$B$2:$G$146,MATCH(Cond2!$A7,Potencia!$A$2:$A$146,0),MATCH(Cond2!D$1,Potencia!$B$1:$G$1,0))</f>
        <v>84</v>
      </c>
      <c r="E7">
        <f>+INDEX(Potencia!$B$2:$G$146,MATCH(Cond2!$A7,Potencia!$A$2:$A$146,0),MATCH(Cond2!E$1,Potencia!$B$1:$G$1,0))</f>
        <v>747</v>
      </c>
      <c r="F7">
        <f>+INDEX(Potencia!$B$2:$G$146,MATCH(Cond2!$A7,Potencia!$A$2:$A$146,0),MATCH(Cond2!F$1,Potencia!$B$1:$G$1,0))</f>
        <v>75</v>
      </c>
      <c r="G7">
        <f>+INDEX(Potencia!$B$2:$G$146,MATCH(Cond2!$A7,Potencia!$A$2:$A$146,0),MATCH(Cond2!G$1,Potencia!$B$1:$G$1,0))</f>
        <v>568</v>
      </c>
      <c r="H7" s="1">
        <v>46</v>
      </c>
      <c r="I7" s="1" t="s">
        <v>152</v>
      </c>
      <c r="J7" s="1">
        <v>4</v>
      </c>
      <c r="K7" s="8">
        <f t="shared" si="0"/>
        <v>7.8341013824884786E-2</v>
      </c>
      <c r="L7" s="9"/>
      <c r="M7" s="9"/>
    </row>
    <row r="8" spans="1:13" x14ac:dyDescent="0.3">
      <c r="A8" t="s">
        <v>30</v>
      </c>
      <c r="B8">
        <f>+INDEX(Potencia!$B$2:$G$146,MATCH(Cond2!$A8,Potencia!$A$2:$A$146,0),MATCH(Cond2!B$1,Potencia!$B$1:$G$1,0))</f>
        <v>793</v>
      </c>
      <c r="C8">
        <f>+INDEX(Potencia!$B$2:$G$146,MATCH(Cond2!$A8,Potencia!$A$2:$A$146,0),MATCH(Cond2!C$1,Potencia!$B$1:$G$1,0))</f>
        <v>702</v>
      </c>
      <c r="D8">
        <f>+INDEX(Potencia!$B$2:$G$146,MATCH(Cond2!$A8,Potencia!$A$2:$A$146,0),MATCH(Cond2!D$1,Potencia!$B$1:$G$1,0))</f>
        <v>147</v>
      </c>
      <c r="E8">
        <f>+INDEX(Potencia!$B$2:$G$146,MATCH(Cond2!$A8,Potencia!$A$2:$A$146,0),MATCH(Cond2!E$1,Potencia!$B$1:$G$1,0))</f>
        <v>556</v>
      </c>
      <c r="F8">
        <f>+INDEX(Potencia!$B$2:$G$146,MATCH(Cond2!$A8,Potencia!$A$2:$A$146,0),MATCH(Cond2!F$1,Potencia!$B$1:$G$1,0))</f>
        <v>118</v>
      </c>
      <c r="G8">
        <f>+INDEX(Potencia!$B$2:$G$146,MATCH(Cond2!$A8,Potencia!$A$2:$A$146,0),MATCH(Cond2!G$1,Potencia!$B$1:$G$1,0))</f>
        <v>476</v>
      </c>
      <c r="H8" s="1">
        <v>46</v>
      </c>
      <c r="I8" s="1" t="s">
        <v>153</v>
      </c>
      <c r="J8" s="1">
        <v>2</v>
      </c>
      <c r="K8" s="8">
        <f t="shared" si="0"/>
        <v>0.12962962962962962</v>
      </c>
      <c r="L8" s="9"/>
      <c r="M8" s="9"/>
    </row>
    <row r="9" spans="1:13" x14ac:dyDescent="0.3">
      <c r="A9" t="s">
        <v>31</v>
      </c>
      <c r="B9">
        <f>+INDEX(Potencia!$B$2:$G$146,MATCH(Cond2!$A9,Potencia!$A$2:$A$146,0),MATCH(Cond2!B$1,Potencia!$B$1:$G$1,0))</f>
        <v>845</v>
      </c>
      <c r="C9">
        <f>+INDEX(Potencia!$B$2:$G$146,MATCH(Cond2!$A9,Potencia!$A$2:$A$146,0),MATCH(Cond2!C$1,Potencia!$B$1:$G$1,0))</f>
        <v>809</v>
      </c>
      <c r="D9">
        <f>+INDEX(Potencia!$B$2:$G$146,MATCH(Cond2!$A9,Potencia!$A$2:$A$146,0),MATCH(Cond2!D$1,Potencia!$B$1:$G$1,0))</f>
        <v>134</v>
      </c>
      <c r="E9">
        <f>+INDEX(Potencia!$B$2:$G$146,MATCH(Cond2!$A9,Potencia!$A$2:$A$146,0),MATCH(Cond2!E$1,Potencia!$B$1:$G$1,0))</f>
        <v>656</v>
      </c>
      <c r="F9">
        <f>+INDEX(Potencia!$B$2:$G$146,MATCH(Cond2!$A9,Potencia!$A$2:$A$146,0),MATCH(Cond2!F$1,Potencia!$B$1:$G$1,0))</f>
        <v>112</v>
      </c>
      <c r="G9">
        <f>+INDEX(Potencia!$B$2:$G$146,MATCH(Cond2!$A9,Potencia!$A$2:$A$146,0),MATCH(Cond2!G$1,Potencia!$B$1:$G$1,0))</f>
        <v>520</v>
      </c>
      <c r="H9" s="1">
        <v>46</v>
      </c>
      <c r="I9" s="1" t="s">
        <v>153</v>
      </c>
      <c r="J9" s="1">
        <v>3</v>
      </c>
      <c r="K9" s="8">
        <f t="shared" si="0"/>
        <v>4.4499381953028432E-2</v>
      </c>
      <c r="L9" s="9"/>
      <c r="M9" s="9"/>
    </row>
    <row r="10" spans="1:13" x14ac:dyDescent="0.3">
      <c r="A10" t="s">
        <v>32</v>
      </c>
      <c r="B10">
        <f>+INDEX(Potencia!$B$2:$G$146,MATCH(Cond2!$A10,Potencia!$A$2:$A$146,0),MATCH(Cond2!B$1,Potencia!$B$1:$G$1,0))</f>
        <v>923</v>
      </c>
      <c r="C10">
        <f>+INDEX(Potencia!$B$2:$G$146,MATCH(Cond2!$A10,Potencia!$A$2:$A$146,0),MATCH(Cond2!C$1,Potencia!$B$1:$G$1,0))</f>
        <v>846</v>
      </c>
      <c r="D10">
        <f>+INDEX(Potencia!$B$2:$G$146,MATCH(Cond2!$A10,Potencia!$A$2:$A$146,0),MATCH(Cond2!D$1,Potencia!$B$1:$G$1,0))</f>
        <v>94</v>
      </c>
      <c r="E10">
        <f>+INDEX(Potencia!$B$2:$G$146,MATCH(Cond2!$A10,Potencia!$A$2:$A$146,0),MATCH(Cond2!E$1,Potencia!$B$1:$G$1,0))</f>
        <v>727</v>
      </c>
      <c r="F10">
        <f>+INDEX(Potencia!$B$2:$G$146,MATCH(Cond2!$A10,Potencia!$A$2:$A$146,0),MATCH(Cond2!F$1,Potencia!$B$1:$G$1,0))</f>
        <v>71</v>
      </c>
      <c r="G10">
        <f>+INDEX(Potencia!$B$2:$G$146,MATCH(Cond2!$A10,Potencia!$A$2:$A$146,0),MATCH(Cond2!G$1,Potencia!$B$1:$G$1,0))</f>
        <v>590</v>
      </c>
      <c r="H10" s="1">
        <v>46</v>
      </c>
      <c r="I10" s="1" t="s">
        <v>153</v>
      </c>
      <c r="J10" s="1">
        <v>4</v>
      </c>
      <c r="K10" s="8">
        <f t="shared" si="0"/>
        <v>9.101654846335698E-2</v>
      </c>
      <c r="L10" s="9"/>
      <c r="M10" s="9"/>
    </row>
    <row r="11" spans="1:13" x14ac:dyDescent="0.3">
      <c r="A11" t="s">
        <v>34</v>
      </c>
      <c r="B11">
        <f>+INDEX(Potencia!$B$2:$G$146,MATCH(Cond2!$A11,Potencia!$A$2:$A$146,0),MATCH(Cond2!B$1,Potencia!$B$1:$G$1,0))</f>
        <v>759</v>
      </c>
      <c r="C11">
        <f>+INDEX(Potencia!$B$2:$G$146,MATCH(Cond2!$A11,Potencia!$A$2:$A$146,0),MATCH(Cond2!C$1,Potencia!$B$1:$G$1,0))</f>
        <v>712</v>
      </c>
      <c r="D11">
        <f>+INDEX(Potencia!$B$2:$G$146,MATCH(Cond2!$A11,Potencia!$A$2:$A$146,0),MATCH(Cond2!D$1,Potencia!$B$1:$G$1,0))</f>
        <v>148</v>
      </c>
      <c r="E11">
        <f>+INDEX(Potencia!$B$2:$G$146,MATCH(Cond2!$A11,Potencia!$A$2:$A$146,0),MATCH(Cond2!E$1,Potencia!$B$1:$G$1,0))</f>
        <v>544</v>
      </c>
      <c r="F11">
        <f>+INDEX(Potencia!$B$2:$G$146,MATCH(Cond2!$A11,Potencia!$A$2:$A$146,0),MATCH(Cond2!F$1,Potencia!$B$1:$G$1,0))</f>
        <v>130</v>
      </c>
      <c r="G11">
        <f>+INDEX(Potencia!$B$2:$G$146,MATCH(Cond2!$A11,Potencia!$A$2:$A$146,0),MATCH(Cond2!G$1,Potencia!$B$1:$G$1,0))</f>
        <v>465</v>
      </c>
      <c r="H11" s="1">
        <v>46</v>
      </c>
      <c r="I11" s="1" t="s">
        <v>153</v>
      </c>
      <c r="J11" s="1">
        <v>2</v>
      </c>
      <c r="K11" s="8">
        <f t="shared" si="0"/>
        <v>6.6011235955056174E-2</v>
      </c>
      <c r="L11" s="9"/>
      <c r="M11" s="9"/>
    </row>
    <row r="12" spans="1:13" x14ac:dyDescent="0.3">
      <c r="A12" t="s">
        <v>35</v>
      </c>
      <c r="B12">
        <f>+INDEX(Potencia!$B$2:$G$146,MATCH(Cond2!$A12,Potencia!$A$2:$A$146,0),MATCH(Cond2!B$1,Potencia!$B$1:$G$1,0))</f>
        <v>851</v>
      </c>
      <c r="C12">
        <f>+INDEX(Potencia!$B$2:$G$146,MATCH(Cond2!$A12,Potencia!$A$2:$A$146,0),MATCH(Cond2!C$1,Potencia!$B$1:$G$1,0))</f>
        <v>822</v>
      </c>
      <c r="D12">
        <f>+INDEX(Potencia!$B$2:$G$146,MATCH(Cond2!$A12,Potencia!$A$2:$A$146,0),MATCH(Cond2!D$1,Potencia!$B$1:$G$1,0))</f>
        <v>141</v>
      </c>
      <c r="E12">
        <f>+INDEX(Potencia!$B$2:$G$146,MATCH(Cond2!$A12,Potencia!$A$2:$A$146,0),MATCH(Cond2!E$1,Potencia!$B$1:$G$1,0))</f>
        <v>649</v>
      </c>
      <c r="F12">
        <f>+INDEX(Potencia!$B$2:$G$146,MATCH(Cond2!$A12,Potencia!$A$2:$A$146,0),MATCH(Cond2!F$1,Potencia!$B$1:$G$1,0))</f>
        <v>123</v>
      </c>
      <c r="G12">
        <f>+INDEX(Potencia!$B$2:$G$146,MATCH(Cond2!$A12,Potencia!$A$2:$A$146,0),MATCH(Cond2!G$1,Potencia!$B$1:$G$1,0))</f>
        <v>503</v>
      </c>
      <c r="H12" s="1">
        <v>46</v>
      </c>
      <c r="I12" s="1" t="s">
        <v>153</v>
      </c>
      <c r="J12" s="1">
        <v>3</v>
      </c>
      <c r="K12" s="8">
        <f t="shared" si="0"/>
        <v>3.5279805352798052E-2</v>
      </c>
      <c r="L12" s="9"/>
      <c r="M12" s="9"/>
    </row>
    <row r="13" spans="1:13" x14ac:dyDescent="0.3">
      <c r="A13" t="s">
        <v>36</v>
      </c>
      <c r="B13">
        <f>+INDEX(Potencia!$B$2:$G$146,MATCH(Cond2!$A13,Potencia!$A$2:$A$146,0),MATCH(Cond2!B$1,Potencia!$B$1:$G$1,0))</f>
        <v>935</v>
      </c>
      <c r="C13">
        <f>+INDEX(Potencia!$B$2:$G$146,MATCH(Cond2!$A13,Potencia!$A$2:$A$146,0),MATCH(Cond2!C$1,Potencia!$B$1:$G$1,0))</f>
        <v>860</v>
      </c>
      <c r="D13">
        <f>+INDEX(Potencia!$B$2:$G$146,MATCH(Cond2!$A13,Potencia!$A$2:$A$146,0),MATCH(Cond2!D$1,Potencia!$B$1:$G$1,0))</f>
        <v>99</v>
      </c>
      <c r="E13">
        <f>+INDEX(Potencia!$B$2:$G$146,MATCH(Cond2!$A13,Potencia!$A$2:$A$146,0),MATCH(Cond2!E$1,Potencia!$B$1:$G$1,0))</f>
        <v>722</v>
      </c>
      <c r="F13">
        <f>+INDEX(Potencia!$B$2:$G$146,MATCH(Cond2!$A13,Potencia!$A$2:$A$146,0),MATCH(Cond2!F$1,Potencia!$B$1:$G$1,0))</f>
        <v>79</v>
      </c>
      <c r="G13">
        <f>+INDEX(Potencia!$B$2:$G$146,MATCH(Cond2!$A13,Potencia!$A$2:$A$146,0),MATCH(Cond2!G$1,Potencia!$B$1:$G$1,0))</f>
        <v>571</v>
      </c>
      <c r="H13" s="1">
        <v>46</v>
      </c>
      <c r="I13" s="1" t="s">
        <v>153</v>
      </c>
      <c r="J13" s="1">
        <v>4</v>
      </c>
      <c r="K13" s="8">
        <f t="shared" si="0"/>
        <v>8.7209302325581398E-2</v>
      </c>
      <c r="L13" s="9"/>
      <c r="M13" s="9"/>
    </row>
    <row r="14" spans="1:13" x14ac:dyDescent="0.3">
      <c r="A14" t="s">
        <v>22</v>
      </c>
      <c r="B14">
        <f>+INDEX(Potencia!$B$2:$G$146,MATCH(Cond2!$A14,Potencia!$A$2:$A$146,0),MATCH(Cond2!B$1,Potencia!$B$1:$G$1,0))</f>
        <v>582</v>
      </c>
      <c r="C14">
        <f>+INDEX(Potencia!$B$2:$G$146,MATCH(Cond2!$A14,Potencia!$A$2:$A$146,0),MATCH(Cond2!C$1,Potencia!$B$1:$G$1,0))</f>
        <v>549</v>
      </c>
      <c r="D14">
        <f>+INDEX(Potencia!$B$2:$G$146,MATCH(Cond2!$A14,Potencia!$A$2:$A$146,0),MATCH(Cond2!D$1,Potencia!$B$1:$G$1,0))</f>
        <v>145</v>
      </c>
      <c r="E14">
        <f>+INDEX(Potencia!$B$2:$G$146,MATCH(Cond2!$A14,Potencia!$A$2:$A$146,0),MATCH(Cond2!E$1,Potencia!$B$1:$G$1,0))</f>
        <v>485</v>
      </c>
      <c r="F14">
        <f>+INDEX(Potencia!$B$2:$G$146,MATCH(Cond2!$A14,Potencia!$A$2:$A$146,0),MATCH(Cond2!F$1,Potencia!$B$1:$G$1,0))</f>
        <v>119</v>
      </c>
      <c r="G14">
        <f>+INDEX(Potencia!$B$2:$G$146,MATCH(Cond2!$A14,Potencia!$A$2:$A$146,0),MATCH(Cond2!G$1,Potencia!$B$1:$G$1,0))</f>
        <v>383</v>
      </c>
      <c r="H14" s="1">
        <v>76</v>
      </c>
      <c r="I14" s="1" t="s">
        <v>152</v>
      </c>
      <c r="J14" s="1">
        <v>2</v>
      </c>
      <c r="K14" s="8">
        <f t="shared" si="0"/>
        <v>6.0109289617486336E-2</v>
      </c>
      <c r="L14" s="9">
        <f>+AVERAGE(K14:K25)</f>
        <v>5.7474771353798339E-2</v>
      </c>
      <c r="M14" s="9">
        <f>+_xlfn.STDEV.P(K14:K25)</f>
        <v>1.901697785201131E-2</v>
      </c>
    </row>
    <row r="15" spans="1:13" x14ac:dyDescent="0.3">
      <c r="A15" t="s">
        <v>23</v>
      </c>
      <c r="B15">
        <f>+INDEX(Potencia!$B$2:$G$146,MATCH(Cond2!$A15,Potencia!$A$2:$A$146,0),MATCH(Cond2!B$1,Potencia!$B$1:$G$1,0))</f>
        <v>662</v>
      </c>
      <c r="C15">
        <f>+INDEX(Potencia!$B$2:$G$146,MATCH(Cond2!$A15,Potencia!$A$2:$A$146,0),MATCH(Cond2!C$1,Potencia!$B$1:$G$1,0))</f>
        <v>646</v>
      </c>
      <c r="D15">
        <f>+INDEX(Potencia!$B$2:$G$146,MATCH(Cond2!$A15,Potencia!$A$2:$A$146,0),MATCH(Cond2!D$1,Potencia!$B$1:$G$1,0))</f>
        <v>129</v>
      </c>
      <c r="E15">
        <f>+INDEX(Potencia!$B$2:$G$146,MATCH(Cond2!$A15,Potencia!$A$2:$A$146,0),MATCH(Cond2!E$1,Potencia!$B$1:$G$1,0))</f>
        <v>554</v>
      </c>
      <c r="F15">
        <f>+INDEX(Potencia!$B$2:$G$146,MATCH(Cond2!$A15,Potencia!$A$2:$A$146,0),MATCH(Cond2!F$1,Potencia!$B$1:$G$1,0))</f>
        <v>107</v>
      </c>
      <c r="G15">
        <f>+INDEX(Potencia!$B$2:$G$146,MATCH(Cond2!$A15,Potencia!$A$2:$A$146,0),MATCH(Cond2!G$1,Potencia!$B$1:$G$1,0))</f>
        <v>409</v>
      </c>
      <c r="H15" s="1">
        <v>76</v>
      </c>
      <c r="I15" s="1" t="s">
        <v>152</v>
      </c>
      <c r="J15" s="1">
        <v>3</v>
      </c>
      <c r="K15" s="8">
        <f t="shared" si="0"/>
        <v>2.4767801857585141E-2</v>
      </c>
      <c r="L15" s="9"/>
      <c r="M15" s="9"/>
    </row>
    <row r="16" spans="1:13" x14ac:dyDescent="0.3">
      <c r="A16" t="s">
        <v>24</v>
      </c>
      <c r="B16">
        <f>+INDEX(Potencia!$B$2:$G$146,MATCH(Cond2!$A16,Potencia!$A$2:$A$146,0),MATCH(Cond2!B$1,Potencia!$B$1:$G$1,0))</f>
        <v>756</v>
      </c>
      <c r="C16">
        <f>+INDEX(Potencia!$B$2:$G$146,MATCH(Cond2!$A16,Potencia!$A$2:$A$146,0),MATCH(Cond2!C$1,Potencia!$B$1:$G$1,0))</f>
        <v>708</v>
      </c>
      <c r="D16">
        <f>+INDEX(Potencia!$B$2:$G$146,MATCH(Cond2!$A16,Potencia!$A$2:$A$146,0),MATCH(Cond2!D$1,Potencia!$B$1:$G$1,0))</f>
        <v>112</v>
      </c>
      <c r="E16">
        <f>+INDEX(Potencia!$B$2:$G$146,MATCH(Cond2!$A16,Potencia!$A$2:$A$146,0),MATCH(Cond2!E$1,Potencia!$B$1:$G$1,0))</f>
        <v>626</v>
      </c>
      <c r="F16">
        <f>+INDEX(Potencia!$B$2:$G$146,MATCH(Cond2!$A16,Potencia!$A$2:$A$146,0),MATCH(Cond2!F$1,Potencia!$B$1:$G$1,0))</f>
        <v>83</v>
      </c>
      <c r="G16">
        <f>+INDEX(Potencia!$B$2:$G$146,MATCH(Cond2!$A16,Potencia!$A$2:$A$146,0),MATCH(Cond2!G$1,Potencia!$B$1:$G$1,0))</f>
        <v>497</v>
      </c>
      <c r="H16" s="1">
        <v>76</v>
      </c>
      <c r="I16" s="1" t="s">
        <v>152</v>
      </c>
      <c r="J16" s="1">
        <v>4</v>
      </c>
      <c r="K16" s="8">
        <f t="shared" si="0"/>
        <v>6.7796610169491525E-2</v>
      </c>
      <c r="L16" s="9"/>
      <c r="M16" s="9"/>
    </row>
    <row r="17" spans="1:13" x14ac:dyDescent="0.3">
      <c r="A17" t="s">
        <v>26</v>
      </c>
      <c r="B17">
        <f>+INDEX(Potencia!$B$2:$G$146,MATCH(Cond2!$A17,Potencia!$A$2:$A$146,0),MATCH(Cond2!B$1,Potencia!$B$1:$G$1,0))</f>
        <v>634</v>
      </c>
      <c r="C17">
        <f>+INDEX(Potencia!$B$2:$G$146,MATCH(Cond2!$A17,Potencia!$A$2:$A$146,0),MATCH(Cond2!C$1,Potencia!$B$1:$G$1,0))</f>
        <v>590</v>
      </c>
      <c r="D17">
        <f>+INDEX(Potencia!$B$2:$G$146,MATCH(Cond2!$A17,Potencia!$A$2:$A$146,0),MATCH(Cond2!D$1,Potencia!$B$1:$G$1,0))</f>
        <v>144</v>
      </c>
      <c r="E17">
        <f>+INDEX(Potencia!$B$2:$G$146,MATCH(Cond2!$A17,Potencia!$A$2:$A$146,0),MATCH(Cond2!E$1,Potencia!$B$1:$G$1,0))</f>
        <v>496</v>
      </c>
      <c r="F17">
        <f>+INDEX(Potencia!$B$2:$G$146,MATCH(Cond2!$A17,Potencia!$A$2:$A$146,0),MATCH(Cond2!F$1,Potencia!$B$1:$G$1,0))</f>
        <v>124</v>
      </c>
      <c r="G17">
        <f>+INDEX(Potencia!$B$2:$G$146,MATCH(Cond2!$A17,Potencia!$A$2:$A$146,0),MATCH(Cond2!G$1,Potencia!$B$1:$G$1,0))</f>
        <v>394</v>
      </c>
      <c r="H17" s="1">
        <v>76</v>
      </c>
      <c r="I17" s="1" t="s">
        <v>152</v>
      </c>
      <c r="J17" s="1">
        <v>2</v>
      </c>
      <c r="K17" s="8">
        <f t="shared" si="0"/>
        <v>7.4576271186440682E-2</v>
      </c>
      <c r="L17" s="9"/>
      <c r="M17" s="9"/>
    </row>
    <row r="18" spans="1:13" x14ac:dyDescent="0.3">
      <c r="A18" t="s">
        <v>27</v>
      </c>
      <c r="B18">
        <f>+INDEX(Potencia!$B$2:$G$146,MATCH(Cond2!$A18,Potencia!$A$2:$A$146,0),MATCH(Cond2!B$1,Potencia!$B$1:$G$1,0))</f>
        <v>709</v>
      </c>
      <c r="C18">
        <f>+INDEX(Potencia!$B$2:$G$146,MATCH(Cond2!$A18,Potencia!$A$2:$A$146,0),MATCH(Cond2!C$1,Potencia!$B$1:$G$1,0))</f>
        <v>681</v>
      </c>
      <c r="D18">
        <f>+INDEX(Potencia!$B$2:$G$146,MATCH(Cond2!$A18,Potencia!$A$2:$A$146,0),MATCH(Cond2!D$1,Potencia!$B$1:$G$1,0))</f>
        <v>125</v>
      </c>
      <c r="E18">
        <f>+INDEX(Potencia!$B$2:$G$146,MATCH(Cond2!$A18,Potencia!$A$2:$A$146,0),MATCH(Cond2!E$1,Potencia!$B$1:$G$1,0))</f>
        <v>568</v>
      </c>
      <c r="F18">
        <f>+INDEX(Potencia!$B$2:$G$146,MATCH(Cond2!$A18,Potencia!$A$2:$A$146,0),MATCH(Cond2!F$1,Potencia!$B$1:$G$1,0))</f>
        <v>102</v>
      </c>
      <c r="G18">
        <f>+INDEX(Potencia!$B$2:$G$146,MATCH(Cond2!$A18,Potencia!$A$2:$A$146,0),MATCH(Cond2!G$1,Potencia!$B$1:$G$1,0))</f>
        <v>423</v>
      </c>
      <c r="H18" s="1">
        <v>76</v>
      </c>
      <c r="I18" s="1" t="s">
        <v>152</v>
      </c>
      <c r="J18" s="1">
        <v>3</v>
      </c>
      <c r="K18" s="8">
        <f t="shared" si="0"/>
        <v>4.1116005873715125E-2</v>
      </c>
      <c r="L18" s="9"/>
      <c r="M18" s="9"/>
    </row>
    <row r="19" spans="1:13" x14ac:dyDescent="0.3">
      <c r="A19" t="s">
        <v>28</v>
      </c>
      <c r="B19">
        <f>+INDEX(Potencia!$B$2:$G$146,MATCH(Cond2!$A19,Potencia!$A$2:$A$146,0),MATCH(Cond2!B$1,Potencia!$B$1:$G$1,0))</f>
        <v>767</v>
      </c>
      <c r="C19">
        <f>+INDEX(Potencia!$B$2:$G$146,MATCH(Cond2!$A19,Potencia!$A$2:$A$146,0),MATCH(Cond2!C$1,Potencia!$B$1:$G$1,0))</f>
        <v>724</v>
      </c>
      <c r="D19">
        <f>+INDEX(Potencia!$B$2:$G$146,MATCH(Cond2!$A19,Potencia!$A$2:$A$146,0),MATCH(Cond2!D$1,Potencia!$B$1:$G$1,0))</f>
        <v>101</v>
      </c>
      <c r="E19">
        <f>+INDEX(Potencia!$B$2:$G$146,MATCH(Cond2!$A19,Potencia!$A$2:$A$146,0),MATCH(Cond2!E$1,Potencia!$B$1:$G$1,0))</f>
        <v>638</v>
      </c>
      <c r="F19">
        <f>+INDEX(Potencia!$B$2:$G$146,MATCH(Cond2!$A19,Potencia!$A$2:$A$146,0),MATCH(Cond2!F$1,Potencia!$B$1:$G$1,0))</f>
        <v>70</v>
      </c>
      <c r="G19">
        <f>+INDEX(Potencia!$B$2:$G$146,MATCH(Cond2!$A19,Potencia!$A$2:$A$146,0),MATCH(Cond2!G$1,Potencia!$B$1:$G$1,0))</f>
        <v>504</v>
      </c>
      <c r="H19" s="1">
        <v>76</v>
      </c>
      <c r="I19" s="1" t="s">
        <v>152</v>
      </c>
      <c r="J19" s="1">
        <v>4</v>
      </c>
      <c r="K19" s="8">
        <f t="shared" si="0"/>
        <v>5.9392265193370167E-2</v>
      </c>
      <c r="L19" s="9"/>
      <c r="M19" s="9"/>
    </row>
    <row r="20" spans="1:13" x14ac:dyDescent="0.3">
      <c r="A20" t="s">
        <v>87</v>
      </c>
      <c r="B20">
        <f>+INDEX(Potencia!$B$2:$G$146,MATCH(Cond2!$A20,Potencia!$A$2:$A$146,0),MATCH(Cond2!B$1,Potencia!$B$1:$G$1,0))</f>
        <v>616</v>
      </c>
      <c r="C20">
        <f>+INDEX(Potencia!$B$2:$G$146,MATCH(Cond2!$A20,Potencia!$A$2:$A$146,0),MATCH(Cond2!C$1,Potencia!$B$1:$G$1,0))</f>
        <v>595</v>
      </c>
      <c r="D20">
        <f>+INDEX(Potencia!$B$2:$G$146,MATCH(Cond2!$A20,Potencia!$A$2:$A$146,0),MATCH(Cond2!D$1,Potencia!$B$1:$G$1,0))</f>
        <v>122</v>
      </c>
      <c r="E20">
        <f>+INDEX(Potencia!$B$2:$G$146,MATCH(Cond2!$A20,Potencia!$A$2:$A$146,0),MATCH(Cond2!E$1,Potencia!$B$1:$G$1,0))</f>
        <v>466</v>
      </c>
      <c r="F20">
        <f>+INDEX(Potencia!$B$2:$G$146,MATCH(Cond2!$A20,Potencia!$A$2:$A$146,0),MATCH(Cond2!F$1,Potencia!$B$1:$G$1,0))</f>
        <v>119</v>
      </c>
      <c r="G20">
        <f>+INDEX(Potencia!$B$2:$G$146,MATCH(Cond2!$A20,Potencia!$A$2:$A$146,0),MATCH(Cond2!G$1,Potencia!$B$1:$G$1,0))</f>
        <v>401</v>
      </c>
      <c r="H20" s="1">
        <v>76</v>
      </c>
      <c r="I20" s="1" t="s">
        <v>153</v>
      </c>
      <c r="J20" s="1">
        <v>2</v>
      </c>
      <c r="K20" s="8">
        <f t="shared" si="0"/>
        <v>3.5294117647058823E-2</v>
      </c>
      <c r="L20" s="9"/>
      <c r="M20" s="9"/>
    </row>
    <row r="21" spans="1:13" x14ac:dyDescent="0.3">
      <c r="A21" t="s">
        <v>88</v>
      </c>
      <c r="B21">
        <f>+INDEX(Potencia!$B$2:$G$146,MATCH(Cond2!$A21,Potencia!$A$2:$A$146,0),MATCH(Cond2!B$1,Potencia!$B$1:$G$1,0))</f>
        <v>713</v>
      </c>
      <c r="C21">
        <f>+INDEX(Potencia!$B$2:$G$146,MATCH(Cond2!$A21,Potencia!$A$2:$A$146,0),MATCH(Cond2!C$1,Potencia!$B$1:$G$1,0))</f>
        <v>683</v>
      </c>
      <c r="D21">
        <f>+INDEX(Potencia!$B$2:$G$146,MATCH(Cond2!$A21,Potencia!$A$2:$A$146,0),MATCH(Cond2!D$1,Potencia!$B$1:$G$1,0))</f>
        <v>110</v>
      </c>
      <c r="E21">
        <f>+INDEX(Potencia!$B$2:$G$146,MATCH(Cond2!$A21,Potencia!$A$2:$A$146,0),MATCH(Cond2!E$1,Potencia!$B$1:$G$1,0))</f>
        <v>555</v>
      </c>
      <c r="F21">
        <f>+INDEX(Potencia!$B$2:$G$146,MATCH(Cond2!$A21,Potencia!$A$2:$A$146,0),MATCH(Cond2!F$1,Potencia!$B$1:$G$1,0))</f>
        <v>95</v>
      </c>
      <c r="G21">
        <f>+INDEX(Potencia!$B$2:$G$146,MATCH(Cond2!$A21,Potencia!$A$2:$A$146,0),MATCH(Cond2!G$1,Potencia!$B$1:$G$1,0))</f>
        <v>429</v>
      </c>
      <c r="H21" s="1">
        <v>76</v>
      </c>
      <c r="I21" s="1" t="s">
        <v>153</v>
      </c>
      <c r="J21" s="1">
        <v>3</v>
      </c>
      <c r="K21" s="8">
        <f t="shared" si="0"/>
        <v>4.3923865300146414E-2</v>
      </c>
      <c r="L21" s="9"/>
      <c r="M21" s="9"/>
    </row>
    <row r="22" spans="1:13" x14ac:dyDescent="0.3">
      <c r="A22" t="s">
        <v>89</v>
      </c>
      <c r="B22">
        <f>+INDEX(Potencia!$B$2:$G$146,MATCH(Cond2!$A22,Potencia!$A$2:$A$146,0),MATCH(Cond2!B$1,Potencia!$B$1:$G$1,0))</f>
        <v>798</v>
      </c>
      <c r="C22">
        <f>+INDEX(Potencia!$B$2:$G$146,MATCH(Cond2!$A22,Potencia!$A$2:$A$146,0),MATCH(Cond2!C$1,Potencia!$B$1:$G$1,0))</f>
        <v>736</v>
      </c>
      <c r="D22">
        <f>+INDEX(Potencia!$B$2:$G$146,MATCH(Cond2!$A22,Potencia!$A$2:$A$146,0),MATCH(Cond2!D$1,Potencia!$B$1:$G$1,0))</f>
        <v>83</v>
      </c>
      <c r="E22">
        <f>+INDEX(Potencia!$B$2:$G$146,MATCH(Cond2!$A22,Potencia!$A$2:$A$146,0),MATCH(Cond2!E$1,Potencia!$B$1:$G$1,0))</f>
        <v>632</v>
      </c>
      <c r="F22">
        <f>+INDEX(Potencia!$B$2:$G$146,MATCH(Cond2!$A22,Potencia!$A$2:$A$146,0),MATCH(Cond2!F$1,Potencia!$B$1:$G$1,0))</f>
        <v>68</v>
      </c>
      <c r="G22">
        <f>+INDEX(Potencia!$B$2:$G$146,MATCH(Cond2!$A22,Potencia!$A$2:$A$146,0),MATCH(Cond2!G$1,Potencia!$B$1:$G$1,0))</f>
        <v>510</v>
      </c>
      <c r="H22" s="1">
        <v>76</v>
      </c>
      <c r="I22" s="1" t="s">
        <v>153</v>
      </c>
      <c r="J22" s="1">
        <v>4</v>
      </c>
      <c r="K22" s="8">
        <f t="shared" si="0"/>
        <v>8.4239130434782608E-2</v>
      </c>
      <c r="L22" s="9"/>
      <c r="M22" s="9"/>
    </row>
    <row r="23" spans="1:13" x14ac:dyDescent="0.3">
      <c r="A23" t="s">
        <v>91</v>
      </c>
      <c r="B23">
        <f>+INDEX(Potencia!$B$2:$G$146,MATCH(Cond2!$A23,Potencia!$A$2:$A$146,0),MATCH(Cond2!B$1,Potencia!$B$1:$G$1,0))</f>
        <v>675</v>
      </c>
      <c r="C23">
        <f>+INDEX(Potencia!$B$2:$G$146,MATCH(Cond2!$A23,Potencia!$A$2:$A$146,0),MATCH(Cond2!C$1,Potencia!$B$1:$G$1,0))</f>
        <v>643</v>
      </c>
      <c r="D23">
        <f>+INDEX(Potencia!$B$2:$G$146,MATCH(Cond2!$A23,Potencia!$A$2:$A$146,0),MATCH(Cond2!D$1,Potencia!$B$1:$G$1,0))</f>
        <v>120</v>
      </c>
      <c r="E23">
        <f>+INDEX(Potencia!$B$2:$G$146,MATCH(Cond2!$A23,Potencia!$A$2:$A$146,0),MATCH(Cond2!E$1,Potencia!$B$1:$G$1,0))</f>
        <v>487</v>
      </c>
      <c r="F23">
        <f>+INDEX(Potencia!$B$2:$G$146,MATCH(Cond2!$A23,Potencia!$A$2:$A$146,0),MATCH(Cond2!F$1,Potencia!$B$1:$G$1,0))</f>
        <v>116</v>
      </c>
      <c r="G23">
        <f>+INDEX(Potencia!$B$2:$G$146,MATCH(Cond2!$A23,Potencia!$A$2:$A$146,0),MATCH(Cond2!G$1,Potencia!$B$1:$G$1,0))</f>
        <v>414</v>
      </c>
      <c r="H23" s="1">
        <v>76</v>
      </c>
      <c r="I23" s="1" t="s">
        <v>153</v>
      </c>
      <c r="J23" s="1">
        <v>2</v>
      </c>
      <c r="K23" s="8">
        <f t="shared" si="0"/>
        <v>4.9766718506998445E-2</v>
      </c>
      <c r="L23" s="9"/>
      <c r="M23" s="9"/>
    </row>
    <row r="24" spans="1:13" x14ac:dyDescent="0.3">
      <c r="A24" t="s">
        <v>92</v>
      </c>
      <c r="B24">
        <f>+INDEX(Potencia!$B$2:$G$146,MATCH(Cond2!$A24,Potencia!$A$2:$A$146,0),MATCH(Cond2!B$1,Potencia!$B$1:$G$1,0))</f>
        <v>773</v>
      </c>
      <c r="C24">
        <f>+INDEX(Potencia!$B$2:$G$146,MATCH(Cond2!$A24,Potencia!$A$2:$A$146,0),MATCH(Cond2!C$1,Potencia!$B$1:$G$1,0))</f>
        <v>731</v>
      </c>
      <c r="D24">
        <f>+INDEX(Potencia!$B$2:$G$146,MATCH(Cond2!$A24,Potencia!$A$2:$A$146,0),MATCH(Cond2!D$1,Potencia!$B$1:$G$1,0))</f>
        <v>115</v>
      </c>
      <c r="E24">
        <f>+INDEX(Potencia!$B$2:$G$146,MATCH(Cond2!$A24,Potencia!$A$2:$A$146,0),MATCH(Cond2!E$1,Potencia!$B$1:$G$1,0))</f>
        <v>584</v>
      </c>
      <c r="F24">
        <f>+INDEX(Potencia!$B$2:$G$146,MATCH(Cond2!$A24,Potencia!$A$2:$A$146,0),MATCH(Cond2!F$1,Potencia!$B$1:$G$1,0))</f>
        <v>101</v>
      </c>
      <c r="G24">
        <f>+INDEX(Potencia!$B$2:$G$146,MATCH(Cond2!$A24,Potencia!$A$2:$A$146,0),MATCH(Cond2!G$1,Potencia!$B$1:$G$1,0))</f>
        <v>445</v>
      </c>
      <c r="H24" s="1">
        <v>76</v>
      </c>
      <c r="I24" s="1" t="s">
        <v>153</v>
      </c>
      <c r="J24" s="1">
        <v>3</v>
      </c>
      <c r="K24" s="8">
        <f t="shared" si="0"/>
        <v>5.7455540355677154E-2</v>
      </c>
      <c r="L24" s="9"/>
      <c r="M24" s="9"/>
    </row>
    <row r="25" spans="1:13" x14ac:dyDescent="0.3">
      <c r="A25" t="s">
        <v>93</v>
      </c>
      <c r="B25">
        <f>+INDEX(Potencia!$B$2:$G$146,MATCH(Cond2!$A25,Potencia!$A$2:$A$146,0),MATCH(Cond2!B$1,Potencia!$B$1:$G$1,0))</f>
        <v>849</v>
      </c>
      <c r="C25">
        <f>+INDEX(Potencia!$B$2:$G$146,MATCH(Cond2!$A25,Potencia!$A$2:$A$146,0),MATCH(Cond2!C$1,Potencia!$B$1:$G$1,0))</f>
        <v>778</v>
      </c>
      <c r="D25">
        <f>+INDEX(Potencia!$B$2:$G$146,MATCH(Cond2!$A25,Potencia!$A$2:$A$146,0),MATCH(Cond2!D$1,Potencia!$B$1:$G$1,0))</f>
        <v>96</v>
      </c>
      <c r="E25">
        <f>+INDEX(Potencia!$B$2:$G$146,MATCH(Cond2!$A25,Potencia!$A$2:$A$146,0),MATCH(Cond2!E$1,Potencia!$B$1:$G$1,0))</f>
        <v>658</v>
      </c>
      <c r="F25">
        <f>+INDEX(Potencia!$B$2:$G$146,MATCH(Cond2!$A25,Potencia!$A$2:$A$146,0),MATCH(Cond2!F$1,Potencia!$B$1:$G$1,0))</f>
        <v>79</v>
      </c>
      <c r="G25">
        <f>+INDEX(Potencia!$B$2:$G$146,MATCH(Cond2!$A25,Potencia!$A$2:$A$146,0),MATCH(Cond2!G$1,Potencia!$B$1:$G$1,0))</f>
        <v>523</v>
      </c>
      <c r="H25" s="1">
        <v>76</v>
      </c>
      <c r="I25" s="1" t="s">
        <v>153</v>
      </c>
      <c r="J25" s="1">
        <v>4</v>
      </c>
      <c r="K25" s="8">
        <f t="shared" si="0"/>
        <v>9.1259640102827763E-2</v>
      </c>
      <c r="L25" s="9"/>
      <c r="M25" s="9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02D9C2-C20A-4F87-9CBA-8FE7268B1822}">
  <dimension ref="A1:Q25"/>
  <sheetViews>
    <sheetView workbookViewId="0">
      <selection activeCell="N2" sqref="N2:N25"/>
    </sheetView>
  </sheetViews>
  <sheetFormatPr baseColWidth="10" defaultRowHeight="14.4" x14ac:dyDescent="0.3"/>
  <cols>
    <col min="1" max="1" width="19" bestFit="1" customWidth="1"/>
    <col min="2" max="2" width="20.5546875" bestFit="1" customWidth="1"/>
    <col min="3" max="3" width="15" bestFit="1" customWidth="1"/>
    <col min="4" max="4" width="13.6640625" bestFit="1" customWidth="1"/>
    <col min="5" max="5" width="4.44140625" bestFit="1" customWidth="1"/>
    <col min="6" max="6" width="15" bestFit="1" customWidth="1"/>
    <col min="7" max="7" width="15.109375" bestFit="1" customWidth="1"/>
    <col min="8" max="8" width="5" bestFit="1" customWidth="1"/>
    <col min="9" max="9" width="15" bestFit="1" customWidth="1"/>
    <col min="10" max="10" width="13.88671875" bestFit="1" customWidth="1"/>
    <col min="11" max="11" width="4" bestFit="1" customWidth="1"/>
    <col min="12" max="12" width="15" bestFit="1" customWidth="1"/>
    <col min="13" max="13" width="13.44140625" bestFit="1" customWidth="1"/>
    <col min="14" max="14" width="5" bestFit="1" customWidth="1"/>
    <col min="15" max="15" width="18.88671875" bestFit="1" customWidth="1"/>
    <col min="16" max="16" width="6" bestFit="1" customWidth="1"/>
    <col min="17" max="17" width="8.44140625" bestFit="1" customWidth="1"/>
  </cols>
  <sheetData>
    <row r="1" spans="1:17" ht="15" thickBot="1" x14ac:dyDescent="0.35">
      <c r="A1" s="1" t="s">
        <v>0</v>
      </c>
      <c r="B1" s="1" t="s">
        <v>1</v>
      </c>
      <c r="C1" s="1" t="s">
        <v>159</v>
      </c>
      <c r="D1" s="2" t="s">
        <v>2</v>
      </c>
      <c r="E1" s="3" t="s">
        <v>154</v>
      </c>
      <c r="F1" s="1" t="s">
        <v>159</v>
      </c>
      <c r="G1" s="2" t="s">
        <v>156</v>
      </c>
      <c r="H1" s="3" t="s">
        <v>155</v>
      </c>
      <c r="I1" s="1" t="s">
        <v>159</v>
      </c>
      <c r="J1" s="2" t="s">
        <v>3</v>
      </c>
      <c r="K1" s="3" t="s">
        <v>155</v>
      </c>
      <c r="L1" s="1" t="s">
        <v>159</v>
      </c>
      <c r="M1" s="2" t="s">
        <v>157</v>
      </c>
      <c r="N1" s="3" t="s">
        <v>155</v>
      </c>
      <c r="O1" s="1" t="s">
        <v>4</v>
      </c>
      <c r="P1" s="1" t="s">
        <v>150</v>
      </c>
      <c r="Q1" s="1" t="s">
        <v>151</v>
      </c>
    </row>
    <row r="2" spans="1:17" x14ac:dyDescent="0.3">
      <c r="A2" t="str">
        <f>+Cond2!A2</f>
        <v>AL12P2_completo.csv</v>
      </c>
      <c r="B2">
        <f>+Cond2!B2</f>
        <v>687</v>
      </c>
      <c r="C2" s="4">
        <v>4.9056125366678858</v>
      </c>
      <c r="D2">
        <f>+Cond2!C2</f>
        <v>625</v>
      </c>
      <c r="E2" s="5">
        <v>6.9432276764079841</v>
      </c>
      <c r="F2" s="4">
        <v>0.58478898550724612</v>
      </c>
      <c r="G2">
        <f>+Cond2!D2</f>
        <v>110</v>
      </c>
      <c r="H2" s="5">
        <v>2.2338572715075693</v>
      </c>
      <c r="I2" s="4">
        <v>3.8232523244717105</v>
      </c>
      <c r="J2">
        <f>+Cond2!E2</f>
        <v>494</v>
      </c>
      <c r="K2" s="5">
        <v>6.1106648189452795</v>
      </c>
      <c r="L2" s="4">
        <v>0.49815358024691353</v>
      </c>
      <c r="M2">
        <f>+Cond2!F2</f>
        <v>90</v>
      </c>
      <c r="N2" s="5">
        <v>1.9865941460873511</v>
      </c>
      <c r="O2">
        <f>+Cond2!G2</f>
        <v>396</v>
      </c>
      <c r="P2">
        <v>46</v>
      </c>
      <c r="Q2" t="s">
        <v>152</v>
      </c>
    </row>
    <row r="3" spans="1:17" x14ac:dyDescent="0.3">
      <c r="A3" t="str">
        <f>+Cond2!A3</f>
        <v>AL12P3_completo.csv</v>
      </c>
      <c r="B3">
        <f>+Cond2!B3</f>
        <v>782</v>
      </c>
      <c r="C3" s="4">
        <v>5.0966900838410654</v>
      </c>
      <c r="D3">
        <f>+Cond2!C3</f>
        <v>740</v>
      </c>
      <c r="E3" s="5">
        <v>6.8948356392025278</v>
      </c>
      <c r="F3" s="4">
        <v>0.42362666666666665</v>
      </c>
      <c r="G3">
        <f>+Cond2!D3</f>
        <v>102</v>
      </c>
      <c r="H3" s="5">
        <v>1.6623136358689736</v>
      </c>
      <c r="I3" s="4">
        <v>3.9686854223320966</v>
      </c>
      <c r="J3">
        <f>+Cond2!E3</f>
        <v>584</v>
      </c>
      <c r="K3" s="5">
        <v>6.0621603566710061</v>
      </c>
      <c r="L3" s="4">
        <v>0.32510883720930223</v>
      </c>
      <c r="M3">
        <f>+Cond2!F3</f>
        <v>86</v>
      </c>
      <c r="N3" s="5">
        <v>1.431753487946039</v>
      </c>
      <c r="O3">
        <f>+Cond2!G3</f>
        <v>431</v>
      </c>
      <c r="P3">
        <v>46</v>
      </c>
      <c r="Q3" t="s">
        <v>152</v>
      </c>
    </row>
    <row r="4" spans="1:17" x14ac:dyDescent="0.3">
      <c r="A4" t="str">
        <f>+Cond2!A4</f>
        <v>AL12P4_completo.csv</v>
      </c>
      <c r="B4">
        <f>+Cond2!B4</f>
        <v>833</v>
      </c>
      <c r="C4" s="4">
        <v>5.2027208544722603</v>
      </c>
      <c r="D4">
        <f>+Cond2!C4</f>
        <v>772</v>
      </c>
      <c r="E4" s="5">
        <v>6.8347429114307214</v>
      </c>
      <c r="F4" s="4">
        <v>0.2266066455026455</v>
      </c>
      <c r="G4">
        <f>+Cond2!D4</f>
        <v>89</v>
      </c>
      <c r="H4" s="5">
        <v>1.0944072191215515</v>
      </c>
      <c r="I4" s="4">
        <v>4.0475954127577136</v>
      </c>
      <c r="J4">
        <f>+Cond2!E4</f>
        <v>670</v>
      </c>
      <c r="K4" s="5">
        <v>5.9993102071357924</v>
      </c>
      <c r="L4" s="4">
        <v>0.11606681842818425</v>
      </c>
      <c r="M4">
        <f>+Cond2!F4</f>
        <v>69</v>
      </c>
      <c r="N4" s="5">
        <v>0.63437247724233192</v>
      </c>
      <c r="O4">
        <f>+Cond2!G4</f>
        <v>523</v>
      </c>
      <c r="P4">
        <v>46</v>
      </c>
      <c r="Q4" t="s">
        <v>152</v>
      </c>
    </row>
    <row r="5" spans="1:17" x14ac:dyDescent="0.3">
      <c r="A5" t="str">
        <f>+Cond2!A5</f>
        <v>AL13P2_completo.csv</v>
      </c>
      <c r="B5">
        <f>+Cond2!B5</f>
        <v>778</v>
      </c>
      <c r="C5" s="4">
        <v>4.9056125366678858</v>
      </c>
      <c r="D5">
        <f>+Cond2!C5</f>
        <v>708</v>
      </c>
      <c r="E5" s="5">
        <v>6.9432276764079841</v>
      </c>
      <c r="F5" s="4">
        <v>0.58478898550724612</v>
      </c>
      <c r="G5">
        <f>+Cond2!D5</f>
        <v>146</v>
      </c>
      <c r="H5" s="5">
        <v>2.2338572715075693</v>
      </c>
      <c r="I5" s="4">
        <v>3.8232523244717105</v>
      </c>
      <c r="J5">
        <f>+Cond2!E5</f>
        <v>591</v>
      </c>
      <c r="K5" s="5">
        <v>6.1106648189452795</v>
      </c>
      <c r="L5" s="4">
        <v>0.49815358024691353</v>
      </c>
      <c r="M5">
        <f>+Cond2!F5</f>
        <v>119</v>
      </c>
      <c r="N5" s="5">
        <v>1.9865941460873511</v>
      </c>
      <c r="O5">
        <f>+Cond2!G5</f>
        <v>460</v>
      </c>
      <c r="P5">
        <v>46</v>
      </c>
      <c r="Q5" t="s">
        <v>152</v>
      </c>
    </row>
    <row r="6" spans="1:17" x14ac:dyDescent="0.3">
      <c r="A6" t="str">
        <f>+Cond2!A6</f>
        <v>AL13P3_completo.csv</v>
      </c>
      <c r="B6">
        <f>+Cond2!B6</f>
        <v>862</v>
      </c>
      <c r="C6" s="4">
        <v>5.0966900838410654</v>
      </c>
      <c r="D6">
        <f>+Cond2!C6</f>
        <v>820</v>
      </c>
      <c r="E6" s="5">
        <v>6.8948356392025278</v>
      </c>
      <c r="F6" s="4">
        <v>0.42362666666666665</v>
      </c>
      <c r="G6">
        <f>+Cond2!D6</f>
        <v>125</v>
      </c>
      <c r="H6" s="5">
        <v>1.6623136358689736</v>
      </c>
      <c r="I6" s="4">
        <v>3.9686854223320966</v>
      </c>
      <c r="J6">
        <f>+Cond2!E6</f>
        <v>667</v>
      </c>
      <c r="K6" s="5">
        <v>6.0621603566710061</v>
      </c>
      <c r="L6" s="4">
        <v>0.32510883720930223</v>
      </c>
      <c r="M6">
        <f>+Cond2!F6</f>
        <v>102</v>
      </c>
      <c r="N6" s="5">
        <v>1.431753487946039</v>
      </c>
      <c r="O6">
        <f>+Cond2!G6</f>
        <v>496</v>
      </c>
      <c r="P6">
        <v>46</v>
      </c>
      <c r="Q6" t="s">
        <v>152</v>
      </c>
    </row>
    <row r="7" spans="1:17" x14ac:dyDescent="0.3">
      <c r="A7" t="str">
        <f>+Cond2!A7</f>
        <v>AL13P4_completo.csv</v>
      </c>
      <c r="B7">
        <f>+Cond2!B7</f>
        <v>936</v>
      </c>
      <c r="C7" s="4">
        <v>5.2027208544722603</v>
      </c>
      <c r="D7">
        <f>+Cond2!C7</f>
        <v>868</v>
      </c>
      <c r="E7" s="5">
        <v>6.8347429114307214</v>
      </c>
      <c r="F7" s="4">
        <v>0.2266066455026455</v>
      </c>
      <c r="G7">
        <f>+Cond2!D7</f>
        <v>84</v>
      </c>
      <c r="H7" s="5">
        <v>1.0944072191215515</v>
      </c>
      <c r="I7" s="4">
        <v>4.0475954127577136</v>
      </c>
      <c r="J7">
        <f>+Cond2!E7</f>
        <v>747</v>
      </c>
      <c r="K7" s="5">
        <v>5.9993102071357924</v>
      </c>
      <c r="L7" s="4">
        <v>0.11606681842818425</v>
      </c>
      <c r="M7">
        <f>+Cond2!F7</f>
        <v>75</v>
      </c>
      <c r="N7" s="5">
        <v>0.63437247724233192</v>
      </c>
      <c r="O7">
        <f>+Cond2!G7</f>
        <v>568</v>
      </c>
      <c r="P7">
        <v>46</v>
      </c>
      <c r="Q7" t="s">
        <v>152</v>
      </c>
    </row>
    <row r="8" spans="1:17" x14ac:dyDescent="0.3">
      <c r="A8" t="str">
        <f>+Cond2!A8</f>
        <v>AL16P2_completo.csv</v>
      </c>
      <c r="B8">
        <f>+Cond2!B8</f>
        <v>793</v>
      </c>
      <c r="C8" s="4">
        <v>4.9056125366678858</v>
      </c>
      <c r="D8">
        <f>+Cond2!C8</f>
        <v>702</v>
      </c>
      <c r="E8" s="5">
        <v>6.9432276764079841</v>
      </c>
      <c r="F8" s="4">
        <v>0.58478898550724612</v>
      </c>
      <c r="G8">
        <f>+Cond2!D8</f>
        <v>147</v>
      </c>
      <c r="H8" s="5">
        <v>2.2338572715075693</v>
      </c>
      <c r="I8" s="4">
        <v>3.8232523244717105</v>
      </c>
      <c r="J8">
        <f>+Cond2!E8</f>
        <v>556</v>
      </c>
      <c r="K8" s="5">
        <v>6.1106648189452795</v>
      </c>
      <c r="L8" s="4">
        <v>0.49815358024691353</v>
      </c>
      <c r="M8">
        <f>+Cond2!F8</f>
        <v>118</v>
      </c>
      <c r="N8" s="5">
        <v>1.9865941460873511</v>
      </c>
      <c r="O8">
        <f>+Cond2!G8</f>
        <v>476</v>
      </c>
      <c r="P8">
        <v>46</v>
      </c>
      <c r="Q8" t="s">
        <v>153</v>
      </c>
    </row>
    <row r="9" spans="1:17" x14ac:dyDescent="0.3">
      <c r="A9" t="str">
        <f>+Cond2!A9</f>
        <v>AL16P3_completo.csv</v>
      </c>
      <c r="B9">
        <f>+Cond2!B9</f>
        <v>845</v>
      </c>
      <c r="C9" s="4">
        <v>5.0966900838410654</v>
      </c>
      <c r="D9">
        <f>+Cond2!C9</f>
        <v>809</v>
      </c>
      <c r="E9" s="5">
        <v>6.8948356392025278</v>
      </c>
      <c r="F9" s="4">
        <v>0.42362666666666665</v>
      </c>
      <c r="G9">
        <f>+Cond2!D9</f>
        <v>134</v>
      </c>
      <c r="H9" s="5">
        <v>1.6623136358689736</v>
      </c>
      <c r="I9" s="4">
        <v>3.9686854223320966</v>
      </c>
      <c r="J9">
        <f>+Cond2!E9</f>
        <v>656</v>
      </c>
      <c r="K9" s="5">
        <v>6.0621603566710061</v>
      </c>
      <c r="L9" s="4">
        <v>0.32510883720930223</v>
      </c>
      <c r="M9">
        <f>+Cond2!F9</f>
        <v>112</v>
      </c>
      <c r="N9" s="5">
        <v>1.431753487946039</v>
      </c>
      <c r="O9">
        <f>+Cond2!G9</f>
        <v>520</v>
      </c>
      <c r="P9">
        <v>46</v>
      </c>
      <c r="Q9" t="s">
        <v>153</v>
      </c>
    </row>
    <row r="10" spans="1:17" x14ac:dyDescent="0.3">
      <c r="A10" t="str">
        <f>+Cond2!A10</f>
        <v>AL16P4_completo.csv</v>
      </c>
      <c r="B10">
        <f>+Cond2!B10</f>
        <v>923</v>
      </c>
      <c r="C10" s="4">
        <v>5.2027208544722603</v>
      </c>
      <c r="D10">
        <f>+Cond2!C10</f>
        <v>846</v>
      </c>
      <c r="E10" s="5">
        <v>6.8347429114307214</v>
      </c>
      <c r="F10" s="4">
        <v>0.2266066455026455</v>
      </c>
      <c r="G10">
        <f>+Cond2!D10</f>
        <v>94</v>
      </c>
      <c r="H10" s="5">
        <v>1.0944072191215515</v>
      </c>
      <c r="I10" s="4">
        <v>4.0475954127577136</v>
      </c>
      <c r="J10">
        <f>+Cond2!E10</f>
        <v>727</v>
      </c>
      <c r="K10" s="5">
        <v>5.9993102071357924</v>
      </c>
      <c r="L10" s="4">
        <v>0.11606681842818425</v>
      </c>
      <c r="M10">
        <f>+Cond2!F10</f>
        <v>71</v>
      </c>
      <c r="N10" s="5">
        <v>0.63437247724233192</v>
      </c>
      <c r="O10">
        <f>+Cond2!G10</f>
        <v>590</v>
      </c>
      <c r="P10">
        <v>46</v>
      </c>
      <c r="Q10" t="s">
        <v>153</v>
      </c>
    </row>
    <row r="11" spans="1:17" x14ac:dyDescent="0.3">
      <c r="A11" t="str">
        <f>+Cond2!A11</f>
        <v>AL17P2_completo.csv</v>
      </c>
      <c r="B11">
        <f>+Cond2!B11</f>
        <v>759</v>
      </c>
      <c r="C11" s="4">
        <v>4.9056125366678858</v>
      </c>
      <c r="D11">
        <f>+Cond2!C11</f>
        <v>712</v>
      </c>
      <c r="E11" s="5">
        <v>6.9432276764079841</v>
      </c>
      <c r="F11" s="4">
        <v>0.58478898550724612</v>
      </c>
      <c r="G11">
        <f>+Cond2!D11</f>
        <v>148</v>
      </c>
      <c r="H11" s="5">
        <v>2.2338572715075693</v>
      </c>
      <c r="I11" s="4">
        <v>3.8232523244717105</v>
      </c>
      <c r="J11">
        <f>+Cond2!E11</f>
        <v>544</v>
      </c>
      <c r="K11" s="5">
        <v>6.1106648189452795</v>
      </c>
      <c r="L11" s="4">
        <v>0.49815358024691353</v>
      </c>
      <c r="M11">
        <f>+Cond2!F11</f>
        <v>130</v>
      </c>
      <c r="N11" s="5">
        <v>1.9865941460873511</v>
      </c>
      <c r="O11">
        <f>+Cond2!G11</f>
        <v>465</v>
      </c>
      <c r="P11">
        <v>46</v>
      </c>
      <c r="Q11" t="s">
        <v>153</v>
      </c>
    </row>
    <row r="12" spans="1:17" x14ac:dyDescent="0.3">
      <c r="A12" t="str">
        <f>+Cond2!A12</f>
        <v>AL17P3_completo.csv</v>
      </c>
      <c r="B12">
        <f>+Cond2!B12</f>
        <v>851</v>
      </c>
      <c r="C12" s="4">
        <v>5.0966900838410654</v>
      </c>
      <c r="D12">
        <f>+Cond2!C12</f>
        <v>822</v>
      </c>
      <c r="E12" s="5">
        <v>6.8948356392025278</v>
      </c>
      <c r="F12" s="4">
        <v>0.42362666666666665</v>
      </c>
      <c r="G12">
        <f>+Cond2!D12</f>
        <v>141</v>
      </c>
      <c r="H12" s="5">
        <v>1.6623136358689736</v>
      </c>
      <c r="I12" s="4">
        <v>3.9686854223320966</v>
      </c>
      <c r="J12">
        <f>+Cond2!E12</f>
        <v>649</v>
      </c>
      <c r="K12" s="5">
        <v>6.0621603566710061</v>
      </c>
      <c r="L12" s="4">
        <v>0.32510883720930223</v>
      </c>
      <c r="M12">
        <f>+Cond2!F12</f>
        <v>123</v>
      </c>
      <c r="N12" s="5">
        <v>1.431753487946039</v>
      </c>
      <c r="O12">
        <f>+Cond2!G12</f>
        <v>503</v>
      </c>
      <c r="P12">
        <v>46</v>
      </c>
      <c r="Q12" t="s">
        <v>153</v>
      </c>
    </row>
    <row r="13" spans="1:17" x14ac:dyDescent="0.3">
      <c r="A13" t="str">
        <f>+Cond2!A13</f>
        <v>AL17P4_completo.csv</v>
      </c>
      <c r="B13">
        <f>+Cond2!B13</f>
        <v>935</v>
      </c>
      <c r="C13" s="4">
        <v>5.2027208544722603</v>
      </c>
      <c r="D13">
        <f>+Cond2!C13</f>
        <v>860</v>
      </c>
      <c r="E13" s="5">
        <v>6.8347429114307214</v>
      </c>
      <c r="F13" s="4">
        <v>0.2266066455026455</v>
      </c>
      <c r="G13">
        <f>+Cond2!D13</f>
        <v>99</v>
      </c>
      <c r="H13" s="5">
        <v>1.0944072191215515</v>
      </c>
      <c r="I13" s="4">
        <v>4.0475954127577136</v>
      </c>
      <c r="J13">
        <f>+Cond2!E13</f>
        <v>722</v>
      </c>
      <c r="K13" s="5">
        <v>5.9993102071357924</v>
      </c>
      <c r="L13" s="4">
        <v>0.11606681842818425</v>
      </c>
      <c r="M13">
        <f>+Cond2!F13</f>
        <v>79</v>
      </c>
      <c r="N13" s="5">
        <v>0.63437247724233192</v>
      </c>
      <c r="O13">
        <f>+Cond2!G13</f>
        <v>571</v>
      </c>
      <c r="P13">
        <v>46</v>
      </c>
      <c r="Q13" t="s">
        <v>153</v>
      </c>
    </row>
    <row r="14" spans="1:17" x14ac:dyDescent="0.3">
      <c r="A14" t="str">
        <f>+Cond2!A14</f>
        <v>AL14P2_completo.csv</v>
      </c>
      <c r="B14">
        <f>+Cond2!B14</f>
        <v>582</v>
      </c>
      <c r="C14" s="4">
        <v>4.9056125366678858</v>
      </c>
      <c r="D14">
        <f>+Cond2!C14</f>
        <v>549</v>
      </c>
      <c r="E14" s="5">
        <v>6.9432276764079841</v>
      </c>
      <c r="F14" s="4">
        <v>0.58478898550724612</v>
      </c>
      <c r="G14">
        <f>+Cond2!D14</f>
        <v>145</v>
      </c>
      <c r="H14" s="5">
        <v>2.2338572715075693</v>
      </c>
      <c r="I14" s="4">
        <v>3.8232523244717105</v>
      </c>
      <c r="J14">
        <f>+Cond2!E14</f>
        <v>485</v>
      </c>
      <c r="K14" s="5">
        <v>6.1106648189452795</v>
      </c>
      <c r="L14" s="4">
        <v>0.49815358024691353</v>
      </c>
      <c r="M14">
        <f>+Cond2!F14</f>
        <v>119</v>
      </c>
      <c r="N14" s="5">
        <v>1.9865941460873511</v>
      </c>
      <c r="O14">
        <f>+Cond2!G14</f>
        <v>383</v>
      </c>
      <c r="P14">
        <v>76</v>
      </c>
      <c r="Q14" t="s">
        <v>152</v>
      </c>
    </row>
    <row r="15" spans="1:17" x14ac:dyDescent="0.3">
      <c r="A15" t="str">
        <f>+Cond2!A15</f>
        <v>AL14P3_completo.csv</v>
      </c>
      <c r="B15">
        <f>+Cond2!B15</f>
        <v>662</v>
      </c>
      <c r="C15" s="4">
        <v>5.0966900838410654</v>
      </c>
      <c r="D15">
        <f>+Cond2!C15</f>
        <v>646</v>
      </c>
      <c r="E15" s="5">
        <v>6.8948356392025278</v>
      </c>
      <c r="F15" s="4">
        <v>0.42362666666666665</v>
      </c>
      <c r="G15">
        <f>+Cond2!D15</f>
        <v>129</v>
      </c>
      <c r="H15" s="5">
        <v>1.6623136358689736</v>
      </c>
      <c r="I15" s="4">
        <v>3.9686854223320966</v>
      </c>
      <c r="J15">
        <f>+Cond2!E15</f>
        <v>554</v>
      </c>
      <c r="K15" s="5">
        <v>6.0621603566710061</v>
      </c>
      <c r="L15" s="4">
        <v>0.32510883720930223</v>
      </c>
      <c r="M15">
        <f>+Cond2!F15</f>
        <v>107</v>
      </c>
      <c r="N15" s="5">
        <v>1.431753487946039</v>
      </c>
      <c r="O15">
        <f>+Cond2!G15</f>
        <v>409</v>
      </c>
      <c r="P15">
        <v>76</v>
      </c>
      <c r="Q15" t="s">
        <v>152</v>
      </c>
    </row>
    <row r="16" spans="1:17" x14ac:dyDescent="0.3">
      <c r="A16" t="str">
        <f>+Cond2!A16</f>
        <v>AL14P4_completo.csv</v>
      </c>
      <c r="B16">
        <f>+Cond2!B16</f>
        <v>756</v>
      </c>
      <c r="C16" s="4">
        <v>5.2027208544722603</v>
      </c>
      <c r="D16">
        <f>+Cond2!C16</f>
        <v>708</v>
      </c>
      <c r="E16" s="5">
        <v>6.8347429114307214</v>
      </c>
      <c r="F16" s="4">
        <v>0.2266066455026455</v>
      </c>
      <c r="G16">
        <f>+Cond2!D16</f>
        <v>112</v>
      </c>
      <c r="H16" s="5">
        <v>1.0944072191215515</v>
      </c>
      <c r="I16" s="4">
        <v>4.0475954127577136</v>
      </c>
      <c r="J16">
        <f>+Cond2!E16</f>
        <v>626</v>
      </c>
      <c r="K16" s="5">
        <v>5.9993102071357924</v>
      </c>
      <c r="L16" s="4">
        <v>0.11606681842818425</v>
      </c>
      <c r="M16">
        <f>+Cond2!F16</f>
        <v>83</v>
      </c>
      <c r="N16" s="5">
        <v>0.63437247724233192</v>
      </c>
      <c r="O16">
        <f>+Cond2!G16</f>
        <v>497</v>
      </c>
      <c r="P16">
        <v>76</v>
      </c>
      <c r="Q16" t="s">
        <v>152</v>
      </c>
    </row>
    <row r="17" spans="1:17" x14ac:dyDescent="0.3">
      <c r="A17" t="str">
        <f>+Cond2!A17</f>
        <v>AL15P2_completo.csv</v>
      </c>
      <c r="B17">
        <f>+Cond2!B17</f>
        <v>634</v>
      </c>
      <c r="C17" s="4">
        <v>4.9056125366678858</v>
      </c>
      <c r="D17">
        <f>+Cond2!C17</f>
        <v>590</v>
      </c>
      <c r="E17" s="5">
        <v>6.9432276764079841</v>
      </c>
      <c r="F17" s="4">
        <v>0.58478898550724612</v>
      </c>
      <c r="G17">
        <f>+Cond2!D17</f>
        <v>144</v>
      </c>
      <c r="H17" s="5">
        <v>2.2338572715075693</v>
      </c>
      <c r="I17" s="4">
        <v>3.8232523244717105</v>
      </c>
      <c r="J17">
        <f>+Cond2!E17</f>
        <v>496</v>
      </c>
      <c r="K17" s="5">
        <v>6.1106648189452795</v>
      </c>
      <c r="L17" s="4">
        <v>0.49815358024691353</v>
      </c>
      <c r="M17">
        <f>+Cond2!F17</f>
        <v>124</v>
      </c>
      <c r="N17" s="5">
        <v>1.9865941460873511</v>
      </c>
      <c r="O17">
        <f>+Cond2!G17</f>
        <v>394</v>
      </c>
      <c r="P17">
        <v>76</v>
      </c>
      <c r="Q17" t="s">
        <v>152</v>
      </c>
    </row>
    <row r="18" spans="1:17" x14ac:dyDescent="0.3">
      <c r="A18" t="str">
        <f>+Cond2!A18</f>
        <v>AL15P3_completo.csv</v>
      </c>
      <c r="B18">
        <f>+Cond2!B18</f>
        <v>709</v>
      </c>
      <c r="C18" s="4">
        <v>5.0966900838410654</v>
      </c>
      <c r="D18">
        <f>+Cond2!C18</f>
        <v>681</v>
      </c>
      <c r="E18" s="5">
        <v>6.8948356392025278</v>
      </c>
      <c r="F18" s="4">
        <v>0.42362666666666665</v>
      </c>
      <c r="G18">
        <f>+Cond2!D18</f>
        <v>125</v>
      </c>
      <c r="H18" s="5">
        <v>1.6623136358689736</v>
      </c>
      <c r="I18" s="4">
        <v>3.9686854223320966</v>
      </c>
      <c r="J18">
        <f>+Cond2!E18</f>
        <v>568</v>
      </c>
      <c r="K18" s="5">
        <v>6.0621603566710061</v>
      </c>
      <c r="L18" s="4">
        <v>0.32510883720930223</v>
      </c>
      <c r="M18">
        <f>+Cond2!F18</f>
        <v>102</v>
      </c>
      <c r="N18" s="5">
        <v>1.431753487946039</v>
      </c>
      <c r="O18">
        <f>+Cond2!G18</f>
        <v>423</v>
      </c>
      <c r="P18">
        <v>76</v>
      </c>
      <c r="Q18" t="s">
        <v>152</v>
      </c>
    </row>
    <row r="19" spans="1:17" x14ac:dyDescent="0.3">
      <c r="A19" t="str">
        <f>+Cond2!A19</f>
        <v>AL15P4_completo.csv</v>
      </c>
      <c r="B19">
        <f>+Cond2!B19</f>
        <v>767</v>
      </c>
      <c r="C19" s="4">
        <v>5.2027208544722603</v>
      </c>
      <c r="D19">
        <f>+Cond2!C19</f>
        <v>724</v>
      </c>
      <c r="E19" s="5">
        <v>6.8347429114307214</v>
      </c>
      <c r="F19" s="4">
        <v>0.2266066455026455</v>
      </c>
      <c r="G19">
        <f>+Cond2!D19</f>
        <v>101</v>
      </c>
      <c r="H19" s="5">
        <v>1.0944072191215515</v>
      </c>
      <c r="I19" s="4">
        <v>4.0475954127577136</v>
      </c>
      <c r="J19">
        <f>+Cond2!E19</f>
        <v>638</v>
      </c>
      <c r="K19" s="5">
        <v>5.9993102071357924</v>
      </c>
      <c r="L19" s="4">
        <v>0.11606681842818425</v>
      </c>
      <c r="M19">
        <f>+Cond2!F19</f>
        <v>70</v>
      </c>
      <c r="N19" s="5">
        <v>0.63437247724233192</v>
      </c>
      <c r="O19">
        <f>+Cond2!G19</f>
        <v>504</v>
      </c>
      <c r="P19">
        <v>76</v>
      </c>
      <c r="Q19" t="s">
        <v>152</v>
      </c>
    </row>
    <row r="20" spans="1:17" x14ac:dyDescent="0.3">
      <c r="A20" t="str">
        <f>+Cond2!A20</f>
        <v>AL30P2_completo.csv</v>
      </c>
      <c r="B20">
        <f>+Cond2!B20</f>
        <v>616</v>
      </c>
      <c r="C20" s="4">
        <v>4.9056125366678858</v>
      </c>
      <c r="D20">
        <f>+Cond2!C20</f>
        <v>595</v>
      </c>
      <c r="E20" s="5">
        <v>6.9432276764079841</v>
      </c>
      <c r="F20" s="4">
        <v>0.58478898550724612</v>
      </c>
      <c r="G20">
        <f>+Cond2!D20</f>
        <v>122</v>
      </c>
      <c r="H20" s="5">
        <v>2.2338572715075693</v>
      </c>
      <c r="I20" s="4">
        <v>3.8232523244717105</v>
      </c>
      <c r="J20">
        <f>+Cond2!E20</f>
        <v>466</v>
      </c>
      <c r="K20" s="5">
        <v>6.1106648189452795</v>
      </c>
      <c r="L20" s="4">
        <v>0.49815358024691353</v>
      </c>
      <c r="M20">
        <f>+Cond2!F20</f>
        <v>119</v>
      </c>
      <c r="N20" s="5">
        <v>1.9865941460873511</v>
      </c>
      <c r="O20">
        <f>+Cond2!G20</f>
        <v>401</v>
      </c>
      <c r="P20">
        <v>76</v>
      </c>
      <c r="Q20" t="s">
        <v>153</v>
      </c>
    </row>
    <row r="21" spans="1:17" x14ac:dyDescent="0.3">
      <c r="A21" t="str">
        <f>+Cond2!A21</f>
        <v>AL30P3_completo.csv</v>
      </c>
      <c r="B21">
        <f>+Cond2!B21</f>
        <v>713</v>
      </c>
      <c r="C21" s="4">
        <v>5.0966900838410654</v>
      </c>
      <c r="D21">
        <f>+Cond2!C21</f>
        <v>683</v>
      </c>
      <c r="E21" s="5">
        <v>6.8948356392025278</v>
      </c>
      <c r="F21" s="4">
        <v>0.42362666666666665</v>
      </c>
      <c r="G21">
        <f>+Cond2!D21</f>
        <v>110</v>
      </c>
      <c r="H21" s="5">
        <v>1.6623136358689736</v>
      </c>
      <c r="I21" s="4">
        <v>3.9686854223320966</v>
      </c>
      <c r="J21">
        <f>+Cond2!E21</f>
        <v>555</v>
      </c>
      <c r="K21" s="5">
        <v>6.0621603566710061</v>
      </c>
      <c r="L21" s="4">
        <v>0.32510883720930223</v>
      </c>
      <c r="M21">
        <f>+Cond2!F21</f>
        <v>95</v>
      </c>
      <c r="N21" s="5">
        <v>1.431753487946039</v>
      </c>
      <c r="O21">
        <f>+Cond2!G21</f>
        <v>429</v>
      </c>
      <c r="P21">
        <v>76</v>
      </c>
      <c r="Q21" t="s">
        <v>153</v>
      </c>
    </row>
    <row r="22" spans="1:17" x14ac:dyDescent="0.3">
      <c r="A22" t="str">
        <f>+Cond2!A22</f>
        <v>AL30P4_completo.csv</v>
      </c>
      <c r="B22">
        <f>+Cond2!B22</f>
        <v>798</v>
      </c>
      <c r="C22" s="4">
        <v>5.2027208544722603</v>
      </c>
      <c r="D22">
        <f>+Cond2!C22</f>
        <v>736</v>
      </c>
      <c r="E22" s="5">
        <v>6.8347429114307214</v>
      </c>
      <c r="F22" s="4">
        <v>0.2266066455026455</v>
      </c>
      <c r="G22">
        <f>+Cond2!D22</f>
        <v>83</v>
      </c>
      <c r="H22" s="5">
        <v>1.0944072191215515</v>
      </c>
      <c r="I22" s="4">
        <v>4.0475954127577136</v>
      </c>
      <c r="J22">
        <f>+Cond2!E22</f>
        <v>632</v>
      </c>
      <c r="K22" s="5">
        <v>5.9993102071357924</v>
      </c>
      <c r="L22" s="4">
        <v>0.11606681842818425</v>
      </c>
      <c r="M22">
        <f>+Cond2!F22</f>
        <v>68</v>
      </c>
      <c r="N22" s="5">
        <v>0.63437247724233192</v>
      </c>
      <c r="O22">
        <f>+Cond2!G22</f>
        <v>510</v>
      </c>
      <c r="P22">
        <v>76</v>
      </c>
      <c r="Q22" t="s">
        <v>153</v>
      </c>
    </row>
    <row r="23" spans="1:17" x14ac:dyDescent="0.3">
      <c r="A23" t="str">
        <f>+Cond2!A23</f>
        <v>AL31P2_completo.csv</v>
      </c>
      <c r="B23">
        <f>+Cond2!B23</f>
        <v>675</v>
      </c>
      <c r="C23" s="4">
        <v>4.9056125366678858</v>
      </c>
      <c r="D23">
        <f>+Cond2!C23</f>
        <v>643</v>
      </c>
      <c r="E23" s="5">
        <v>6.9432276764079841</v>
      </c>
      <c r="F23" s="4">
        <v>0.58478898550724612</v>
      </c>
      <c r="G23">
        <f>+Cond2!D23</f>
        <v>120</v>
      </c>
      <c r="H23" s="5">
        <v>2.2338572715075693</v>
      </c>
      <c r="I23" s="4">
        <v>3.8232523244717105</v>
      </c>
      <c r="J23">
        <f>+Cond2!E23</f>
        <v>487</v>
      </c>
      <c r="K23" s="5">
        <v>6.1106648189452795</v>
      </c>
      <c r="L23" s="4">
        <v>0.49815358024691353</v>
      </c>
      <c r="M23">
        <f>+Cond2!F23</f>
        <v>116</v>
      </c>
      <c r="N23" s="5">
        <v>1.9865941460873511</v>
      </c>
      <c r="O23">
        <f>+Cond2!G23</f>
        <v>414</v>
      </c>
      <c r="P23">
        <v>76</v>
      </c>
      <c r="Q23" t="s">
        <v>153</v>
      </c>
    </row>
    <row r="24" spans="1:17" x14ac:dyDescent="0.3">
      <c r="A24" t="str">
        <f>+Cond2!A24</f>
        <v>AL31P3_completo.csv</v>
      </c>
      <c r="B24">
        <f>+Cond2!B24</f>
        <v>773</v>
      </c>
      <c r="C24" s="4">
        <v>5.0966900838410654</v>
      </c>
      <c r="D24">
        <f>+Cond2!C24</f>
        <v>731</v>
      </c>
      <c r="E24" s="5">
        <v>6.8948356392025278</v>
      </c>
      <c r="F24" s="4">
        <v>0.42362666666666665</v>
      </c>
      <c r="G24">
        <f>+Cond2!D24</f>
        <v>115</v>
      </c>
      <c r="H24" s="5">
        <v>1.6623136358689736</v>
      </c>
      <c r="I24" s="4">
        <v>3.9686854223320966</v>
      </c>
      <c r="J24">
        <f>+Cond2!E24</f>
        <v>584</v>
      </c>
      <c r="K24" s="5">
        <v>6.0621603566710061</v>
      </c>
      <c r="L24" s="4">
        <v>0.32510883720930223</v>
      </c>
      <c r="M24">
        <f>+Cond2!F24</f>
        <v>101</v>
      </c>
      <c r="N24" s="5">
        <v>1.431753487946039</v>
      </c>
      <c r="O24">
        <f>+Cond2!G24</f>
        <v>445</v>
      </c>
      <c r="P24">
        <v>76</v>
      </c>
      <c r="Q24" t="s">
        <v>153</v>
      </c>
    </row>
    <row r="25" spans="1:17" x14ac:dyDescent="0.3">
      <c r="A25" t="str">
        <f>+Cond2!A25</f>
        <v>AL31P4_completo.csv</v>
      </c>
      <c r="B25">
        <f>+Cond2!B25</f>
        <v>849</v>
      </c>
      <c r="C25" s="4">
        <v>5.2027208544722603</v>
      </c>
      <c r="D25">
        <f>+Cond2!C25</f>
        <v>778</v>
      </c>
      <c r="E25" s="5">
        <v>6.8347429114307214</v>
      </c>
      <c r="F25" s="4">
        <v>0.2266066455026455</v>
      </c>
      <c r="G25">
        <f>+Cond2!D25</f>
        <v>96</v>
      </c>
      <c r="H25" s="5">
        <v>1.0944072191215515</v>
      </c>
      <c r="I25" s="4">
        <v>4.0475954127577136</v>
      </c>
      <c r="J25">
        <f>+Cond2!E25</f>
        <v>658</v>
      </c>
      <c r="K25" s="5">
        <v>5.9993102071357924</v>
      </c>
      <c r="L25" s="4">
        <v>0.11606681842818425</v>
      </c>
      <c r="M25">
        <f>+Cond2!F25</f>
        <v>79</v>
      </c>
      <c r="N25" s="5">
        <v>0.63437247724233192</v>
      </c>
      <c r="O25">
        <f>+Cond2!G25</f>
        <v>523</v>
      </c>
      <c r="P25">
        <v>76</v>
      </c>
      <c r="Q25" t="s">
        <v>153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CCB6E4-226B-4C25-A85C-4ABD2CAA0F2A}">
  <dimension ref="A1:P36"/>
  <sheetViews>
    <sheetView workbookViewId="0">
      <selection activeCell="O1" sqref="O1:P1048576"/>
    </sheetView>
  </sheetViews>
  <sheetFormatPr baseColWidth="10" defaultRowHeight="14.4" x14ac:dyDescent="0.3"/>
  <cols>
    <col min="1" max="1" width="19" bestFit="1" customWidth="1"/>
    <col min="2" max="2" width="15.5546875" bestFit="1" customWidth="1"/>
    <col min="3" max="3" width="4.44140625" bestFit="1" customWidth="1"/>
    <col min="4" max="4" width="15.5546875" bestFit="1" customWidth="1"/>
    <col min="5" max="5" width="4.44140625" bestFit="1" customWidth="1"/>
    <col min="6" max="6" width="15.5546875" bestFit="1" customWidth="1"/>
    <col min="7" max="7" width="4.44140625" bestFit="1" customWidth="1"/>
    <col min="8" max="8" width="15.5546875" bestFit="1" customWidth="1"/>
    <col min="9" max="9" width="4.44140625" bestFit="1" customWidth="1"/>
    <col min="12" max="12" width="10" customWidth="1"/>
    <col min="13" max="13" width="14.77734375" style="4" customWidth="1"/>
    <col min="15" max="15" width="13.5546875" bestFit="1" customWidth="1"/>
    <col min="16" max="16" width="11.6640625" customWidth="1"/>
  </cols>
  <sheetData>
    <row r="1" spans="1:16" ht="15" thickBot="1" x14ac:dyDescent="0.35">
      <c r="A1" s="1" t="s">
        <v>0</v>
      </c>
      <c r="B1" s="39" t="s">
        <v>2</v>
      </c>
      <c r="C1" s="39"/>
      <c r="D1" s="39" t="s">
        <v>156</v>
      </c>
      <c r="E1" s="39"/>
      <c r="F1" s="39" t="s">
        <v>161</v>
      </c>
      <c r="G1" s="39"/>
      <c r="H1" s="39" t="s">
        <v>157</v>
      </c>
      <c r="I1" s="39"/>
      <c r="J1" s="1"/>
      <c r="K1" s="1"/>
      <c r="M1" s="40" t="s">
        <v>194</v>
      </c>
      <c r="O1" s="37" t="s">
        <v>196</v>
      </c>
      <c r="P1" s="1"/>
    </row>
    <row r="2" spans="1:16" ht="15" thickBot="1" x14ac:dyDescent="0.35">
      <c r="A2" s="1"/>
      <c r="B2" s="2" t="s">
        <v>158</v>
      </c>
      <c r="C2" s="3" t="s">
        <v>154</v>
      </c>
      <c r="D2" s="2" t="s">
        <v>158</v>
      </c>
      <c r="E2" s="3" t="s">
        <v>154</v>
      </c>
      <c r="F2" s="2" t="s">
        <v>158</v>
      </c>
      <c r="G2" s="3" t="s">
        <v>154</v>
      </c>
      <c r="H2" s="2" t="s">
        <v>158</v>
      </c>
      <c r="I2" s="3" t="s">
        <v>154</v>
      </c>
      <c r="J2" s="1" t="s">
        <v>150</v>
      </c>
      <c r="K2" s="1" t="s">
        <v>151</v>
      </c>
      <c r="M2" s="40"/>
      <c r="O2" s="38"/>
      <c r="P2" s="1"/>
    </row>
    <row r="3" spans="1:16" x14ac:dyDescent="0.3">
      <c r="A3" s="1" t="s">
        <v>14</v>
      </c>
      <c r="B3" s="6">
        <f>+Cond2Pot!D2/Cond2Pot!C2</f>
        <v>127.40508862620617</v>
      </c>
      <c r="C3" s="7">
        <f>+Cond2Pot!E2</f>
        <v>6.9432276764079841</v>
      </c>
      <c r="D3" s="6">
        <f>+Cond2Pot!G2/Cond2Pot!F2</f>
        <v>188.10203804469054</v>
      </c>
      <c r="E3" s="7">
        <f>+Cond2Pot!H2</f>
        <v>2.2338572715075693</v>
      </c>
      <c r="F3" s="6">
        <f>+Cond2Pot!J2/Cond2Pot!I2</f>
        <v>129.20936367135013</v>
      </c>
      <c r="G3" s="7">
        <f>+Cond2Pot!K2</f>
        <v>6.1106648189452795</v>
      </c>
      <c r="H3" s="6">
        <f>+Cond2Pot!M2/Cond2Pot!L2</f>
        <v>180.66717488086871</v>
      </c>
      <c r="I3" s="7">
        <f>+Cond2Pot!N2</f>
        <v>1.9865941460873511</v>
      </c>
      <c r="J3" s="1">
        <v>46</v>
      </c>
      <c r="K3" s="1" t="s">
        <v>152</v>
      </c>
      <c r="M3" s="4">
        <f>+AVERAGE(F3:F8)</f>
        <v>158.1819868974093</v>
      </c>
      <c r="N3" s="4">
        <f>+(M3-$M$21)/$M$21</f>
        <v>0.11008959523885856</v>
      </c>
      <c r="O3" s="4">
        <f>+F3/B3</f>
        <v>1.0141617188496883</v>
      </c>
      <c r="P3" s="34">
        <f>+AVERAGE(O3:O8)</f>
        <v>1.0608476518316894</v>
      </c>
    </row>
    <row r="4" spans="1:16" x14ac:dyDescent="0.3">
      <c r="A4" s="1" t="s">
        <v>15</v>
      </c>
      <c r="B4" s="6">
        <f>+Cond2Pot!D3/Cond2Pot!C3</f>
        <v>145.19226945859478</v>
      </c>
      <c r="C4" s="7">
        <f>+Cond2Pot!E3</f>
        <v>6.8948356392025278</v>
      </c>
      <c r="D4" s="6">
        <f>+Cond2Pot!G3/Cond2Pot!F3</f>
        <v>240.77804356036762</v>
      </c>
      <c r="E4" s="7">
        <f>+Cond2Pot!H3</f>
        <v>1.6623136358689736</v>
      </c>
      <c r="F4" s="6">
        <f>+Cond2Pot!J3/Cond2Pot!I3</f>
        <v>147.15200068863794</v>
      </c>
      <c r="G4" s="7">
        <f>+Cond2Pot!K3</f>
        <v>6.0621603566710061</v>
      </c>
      <c r="H4" s="6">
        <f>+Cond2Pot!M3/Cond2Pot!L3</f>
        <v>264.5267988966844</v>
      </c>
      <c r="I4" s="7">
        <f>+Cond2Pot!N3</f>
        <v>1.431753487946039</v>
      </c>
      <c r="J4" s="1">
        <v>46</v>
      </c>
      <c r="K4" s="1" t="s">
        <v>152</v>
      </c>
      <c r="N4" s="4"/>
      <c r="O4" s="4">
        <f t="shared" ref="O4:O26" si="0">+F4/B4</f>
        <v>1.0134974901718306</v>
      </c>
      <c r="P4" s="7"/>
    </row>
    <row r="5" spans="1:16" x14ac:dyDescent="0.3">
      <c r="A5" s="1" t="s">
        <v>16</v>
      </c>
      <c r="B5" s="6">
        <f>+Cond2Pot!D4/Cond2Pot!C4</f>
        <v>148.38389788612022</v>
      </c>
      <c r="C5" s="7">
        <f>+Cond2Pot!E4</f>
        <v>6.8347429114307214</v>
      </c>
      <c r="D5" s="6">
        <f>+Cond2Pot!G4/Cond2Pot!F4</f>
        <v>392.75105901058396</v>
      </c>
      <c r="E5" s="7">
        <f>+Cond2Pot!H4</f>
        <v>1.0944072191215515</v>
      </c>
      <c r="F5" s="6">
        <f>+Cond2Pot!J4/Cond2Pot!I4</f>
        <v>165.53037832986243</v>
      </c>
      <c r="G5" s="7">
        <f>+Cond2Pot!K4</f>
        <v>5.9993102071357924</v>
      </c>
      <c r="H5" s="6">
        <f>+Cond2Pot!M4/Cond2Pot!L4</f>
        <v>594.48515031618092</v>
      </c>
      <c r="I5" s="7">
        <f>+Cond2Pot!N4</f>
        <v>0.63437247724233192</v>
      </c>
      <c r="J5" s="1">
        <v>46</v>
      </c>
      <c r="K5" s="1" t="s">
        <v>152</v>
      </c>
      <c r="O5" s="4">
        <f t="shared" si="0"/>
        <v>1.1155548593075886</v>
      </c>
      <c r="P5" s="7"/>
    </row>
    <row r="6" spans="1:16" x14ac:dyDescent="0.3">
      <c r="A6" s="1" t="s">
        <v>18</v>
      </c>
      <c r="B6" s="6">
        <f>+Cond2Pot!D5/Cond2Pot!C5</f>
        <v>144.32448439576635</v>
      </c>
      <c r="C6" s="7">
        <f>+Cond2Pot!E5</f>
        <v>6.9432276764079841</v>
      </c>
      <c r="D6" s="6">
        <f>+Cond2Pot!G5/Cond2Pot!F5</f>
        <v>249.66270504113473</v>
      </c>
      <c r="E6" s="7">
        <f>+Cond2Pot!H5</f>
        <v>2.2338572715075693</v>
      </c>
      <c r="F6" s="6">
        <f>+Cond2Pot!J5/Cond2Pot!I5</f>
        <v>154.58043305621038</v>
      </c>
      <c r="G6" s="7">
        <f>+Cond2Pot!K5</f>
        <v>6.1106648189452795</v>
      </c>
      <c r="H6" s="6">
        <f>+Cond2Pot!M5/Cond2Pot!L5</f>
        <v>238.88215345359311</v>
      </c>
      <c r="I6" s="7">
        <f>+Cond2Pot!N5</f>
        <v>1.9865941460873511</v>
      </c>
      <c r="J6" s="1">
        <v>46</v>
      </c>
      <c r="K6" s="1" t="s">
        <v>152</v>
      </c>
      <c r="O6" s="4">
        <f t="shared" si="0"/>
        <v>1.0710617377458989</v>
      </c>
      <c r="P6" s="7"/>
    </row>
    <row r="7" spans="1:16" x14ac:dyDescent="0.3">
      <c r="A7" s="1" t="s">
        <v>19</v>
      </c>
      <c r="B7" s="6">
        <f>+Cond2Pot!D6/Cond2Pot!C6</f>
        <v>160.88873102168611</v>
      </c>
      <c r="C7" s="7">
        <f>+Cond2Pot!E6</f>
        <v>6.8948356392025278</v>
      </c>
      <c r="D7" s="6">
        <f>+Cond2Pot!G6/Cond2Pot!F6</f>
        <v>295.071131814176</v>
      </c>
      <c r="E7" s="7">
        <f>+Cond2Pot!H6</f>
        <v>1.6623136358689736</v>
      </c>
      <c r="F7" s="6">
        <f>+Cond2Pot!J6/Cond2Pot!I6</f>
        <v>168.06572681390668</v>
      </c>
      <c r="G7" s="7">
        <f>+Cond2Pot!K6</f>
        <v>6.0621603566710061</v>
      </c>
      <c r="H7" s="6">
        <f>+Cond2Pot!M6/Cond2Pot!L6</f>
        <v>313.74108706350944</v>
      </c>
      <c r="I7" s="7">
        <f>+Cond2Pot!N6</f>
        <v>1.431753487946039</v>
      </c>
      <c r="J7" s="1">
        <v>46</v>
      </c>
      <c r="K7" s="1" t="s">
        <v>152</v>
      </c>
      <c r="O7" s="4">
        <f t="shared" si="0"/>
        <v>1.0446084430316824</v>
      </c>
      <c r="P7" s="7"/>
    </row>
    <row r="8" spans="1:16" x14ac:dyDescent="0.3">
      <c r="A8" s="1" t="s">
        <v>20</v>
      </c>
      <c r="B8" s="6">
        <f>+Cond2Pot!D7/Cond2Pot!C7</f>
        <v>166.83578156107816</v>
      </c>
      <c r="C8" s="7">
        <f>+Cond2Pot!E7</f>
        <v>6.8347429114307214</v>
      </c>
      <c r="D8" s="6">
        <f>+Cond2Pot!G7/Cond2Pot!F7</f>
        <v>370.68639277403429</v>
      </c>
      <c r="E8" s="7">
        <f>+Cond2Pot!H7</f>
        <v>1.0944072191215515</v>
      </c>
      <c r="F8" s="6">
        <f>+Cond2Pot!J7/Cond2Pot!I7</f>
        <v>184.5540188244884</v>
      </c>
      <c r="G8" s="7">
        <f>+Cond2Pot!K7</f>
        <v>5.9993102071357924</v>
      </c>
      <c r="H8" s="6">
        <f>+Cond2Pot!M7/Cond2Pot!L7</f>
        <v>646.17951121324018</v>
      </c>
      <c r="I8" s="7">
        <f>+Cond2Pot!N7</f>
        <v>0.63437247724233192</v>
      </c>
      <c r="J8" s="1">
        <v>46</v>
      </c>
      <c r="K8" s="1" t="s">
        <v>152</v>
      </c>
      <c r="O8" s="4">
        <f t="shared" si="0"/>
        <v>1.1062016618834469</v>
      </c>
      <c r="P8" s="7"/>
    </row>
    <row r="9" spans="1:16" x14ac:dyDescent="0.3">
      <c r="A9" s="1" t="s">
        <v>30</v>
      </c>
      <c r="B9" s="6">
        <f>+Cond2Pot!D8/Cond2Pot!C8</f>
        <v>143.10139554495476</v>
      </c>
      <c r="C9" s="7">
        <f>+Cond2Pot!E8</f>
        <v>6.9432276764079841</v>
      </c>
      <c r="D9" s="6">
        <f>+Cond2Pot!G8/Cond2Pot!F8</f>
        <v>251.37272356881374</v>
      </c>
      <c r="E9" s="7">
        <f>+Cond2Pot!H8</f>
        <v>2.2338572715075693</v>
      </c>
      <c r="F9" s="6">
        <f>+Cond2Pot!J8/Cond2Pot!I8</f>
        <v>145.4259234843536</v>
      </c>
      <c r="G9" s="7">
        <f>+Cond2Pot!K8</f>
        <v>6.1106648189452795</v>
      </c>
      <c r="H9" s="6">
        <f>+Cond2Pot!M8/Cond2Pot!L8</f>
        <v>236.87474039936123</v>
      </c>
      <c r="I9" s="7">
        <f>+Cond2Pot!N8</f>
        <v>1.9865941460873511</v>
      </c>
      <c r="J9" s="1">
        <v>46</v>
      </c>
      <c r="K9" s="1" t="s">
        <v>153</v>
      </c>
      <c r="M9" s="4">
        <f>+AVERAGE(F9:F14)</f>
        <v>162.42128862640087</v>
      </c>
      <c r="N9" s="4">
        <f>+(M9-$M$21)/$M$21</f>
        <v>0.1398401681880008</v>
      </c>
      <c r="O9" s="4">
        <f t="shared" si="0"/>
        <v>1.0162439222241451</v>
      </c>
      <c r="P9" s="34">
        <f>+AVERAGE(O9:O14)</f>
        <v>1.0392652881949287</v>
      </c>
    </row>
    <row r="10" spans="1:16" x14ac:dyDescent="0.3">
      <c r="A10" s="1" t="s">
        <v>31</v>
      </c>
      <c r="B10" s="6">
        <f>+Cond2Pot!D9/Cond2Pot!C9</f>
        <v>158.73046755676106</v>
      </c>
      <c r="C10" s="7">
        <f>+Cond2Pot!E9</f>
        <v>6.8948356392025278</v>
      </c>
      <c r="D10" s="6">
        <f>+Cond2Pot!G9/Cond2Pot!F9</f>
        <v>316.3162533047967</v>
      </c>
      <c r="E10" s="7">
        <f>+Cond2Pot!H9</f>
        <v>1.6623136358689736</v>
      </c>
      <c r="F10" s="6">
        <f>+Cond2Pot!J9/Cond2Pot!I9</f>
        <v>165.29402817079878</v>
      </c>
      <c r="G10" s="7">
        <f>+Cond2Pot!K9</f>
        <v>6.0621603566710061</v>
      </c>
      <c r="H10" s="6">
        <f>+Cond2Pot!M9/Cond2Pot!L9</f>
        <v>344.50001716777507</v>
      </c>
      <c r="I10" s="7">
        <f>+Cond2Pot!N9</f>
        <v>1.431753487946039</v>
      </c>
      <c r="J10" s="1">
        <v>46</v>
      </c>
      <c r="K10" s="1" t="s">
        <v>153</v>
      </c>
      <c r="L10" s="4"/>
      <c r="N10" s="4"/>
      <c r="O10" s="4">
        <f t="shared" si="0"/>
        <v>1.0413503514168798</v>
      </c>
      <c r="P10" s="7"/>
    </row>
    <row r="11" spans="1:16" x14ac:dyDescent="0.3">
      <c r="A11" s="1" t="s">
        <v>32</v>
      </c>
      <c r="B11" s="6">
        <f>+Cond2Pot!D10/Cond2Pot!C10</f>
        <v>162.60722488556698</v>
      </c>
      <c r="C11" s="7">
        <f>+Cond2Pot!E10</f>
        <v>6.8347429114307214</v>
      </c>
      <c r="D11" s="6">
        <f>+Cond2Pot!G10/Cond2Pot!F10</f>
        <v>414.81572524713357</v>
      </c>
      <c r="E11" s="7">
        <f>+Cond2Pot!H10</f>
        <v>1.0944072191215515</v>
      </c>
      <c r="F11" s="6">
        <f>+Cond2Pot!J10/Cond2Pot!I10</f>
        <v>179.61281350120893</v>
      </c>
      <c r="G11" s="7">
        <f>+Cond2Pot!K10</f>
        <v>5.9993102071357924</v>
      </c>
      <c r="H11" s="6">
        <f>+Cond2Pot!M10/Cond2Pot!L10</f>
        <v>611.71660394853404</v>
      </c>
      <c r="I11" s="7">
        <f>+Cond2Pot!N10</f>
        <v>0.63437247724233192</v>
      </c>
      <c r="J11" s="1">
        <v>46</v>
      </c>
      <c r="K11" s="1" t="s">
        <v>153</v>
      </c>
      <c r="L11" s="4"/>
      <c r="O11" s="4">
        <f t="shared" si="0"/>
        <v>1.1045807689517453</v>
      </c>
      <c r="P11" s="7"/>
    </row>
    <row r="12" spans="1:16" x14ac:dyDescent="0.3">
      <c r="A12" s="1" t="s">
        <v>34</v>
      </c>
      <c r="B12" s="6">
        <f>+Cond2Pot!D11/Cond2Pot!C11</f>
        <v>145.13987696297406</v>
      </c>
      <c r="C12" s="7">
        <f>+Cond2Pot!E11</f>
        <v>6.9432276764079841</v>
      </c>
      <c r="D12" s="6">
        <f>+Cond2Pot!G11/Cond2Pot!F11</f>
        <v>253.08274209649275</v>
      </c>
      <c r="E12" s="7">
        <f>+Cond2Pot!H11</f>
        <v>2.2338572715075693</v>
      </c>
      <c r="F12" s="6">
        <f>+Cond2Pot!J11/Cond2Pot!I11</f>
        <v>142.28723448828842</v>
      </c>
      <c r="G12" s="7">
        <f>+Cond2Pot!K11</f>
        <v>6.1106648189452795</v>
      </c>
      <c r="H12" s="6">
        <f>+Cond2Pot!M11/Cond2Pot!L11</f>
        <v>260.96369705014371</v>
      </c>
      <c r="I12" s="7">
        <f>+Cond2Pot!N11</f>
        <v>1.9865941460873511</v>
      </c>
      <c r="J12" s="1">
        <v>46</v>
      </c>
      <c r="K12" s="1" t="s">
        <v>153</v>
      </c>
      <c r="L12" s="4"/>
      <c r="O12" s="4">
        <f t="shared" si="0"/>
        <v>0.98034556364262759</v>
      </c>
      <c r="P12" s="7"/>
    </row>
    <row r="13" spans="1:16" x14ac:dyDescent="0.3">
      <c r="A13" s="1" t="s">
        <v>35</v>
      </c>
      <c r="B13" s="6">
        <f>+Cond2Pot!D12/Cond2Pot!C12</f>
        <v>161.28114256076339</v>
      </c>
      <c r="C13" s="7">
        <f>+Cond2Pot!E12</f>
        <v>6.8948356392025278</v>
      </c>
      <c r="D13" s="6">
        <f>+Cond2Pot!G12/Cond2Pot!F12</f>
        <v>332.84023668639054</v>
      </c>
      <c r="E13" s="7">
        <f>+Cond2Pot!H12</f>
        <v>1.6623136358689736</v>
      </c>
      <c r="F13" s="6">
        <f>+Cond2Pot!J12/Cond2Pot!I12</f>
        <v>163.53021994336646</v>
      </c>
      <c r="G13" s="7">
        <f>+Cond2Pot!K12</f>
        <v>6.0621603566710061</v>
      </c>
      <c r="H13" s="6">
        <f>+Cond2Pot!M12/Cond2Pot!L12</f>
        <v>378.33484028246721</v>
      </c>
      <c r="I13" s="7">
        <f>+Cond2Pot!N12</f>
        <v>1.431753487946039</v>
      </c>
      <c r="J13" s="1">
        <v>46</v>
      </c>
      <c r="K13" s="1" t="s">
        <v>153</v>
      </c>
      <c r="L13" s="4"/>
      <c r="O13" s="4">
        <f t="shared" si="0"/>
        <v>1.0139450734716597</v>
      </c>
      <c r="P13" s="7"/>
    </row>
    <row r="14" spans="1:16" x14ac:dyDescent="0.3">
      <c r="A14" s="1" t="s">
        <v>36</v>
      </c>
      <c r="B14" s="6">
        <f>+Cond2Pot!D13/Cond2Pot!C13</f>
        <v>165.29812458816502</v>
      </c>
      <c r="C14" s="7">
        <f>+Cond2Pot!E13</f>
        <v>6.8347429114307214</v>
      </c>
      <c r="D14" s="6">
        <f>+Cond2Pot!G13/Cond2Pot!F13</f>
        <v>436.88039148368324</v>
      </c>
      <c r="E14" s="7">
        <f>+Cond2Pot!H13</f>
        <v>1.0944072191215515</v>
      </c>
      <c r="F14" s="6">
        <f>+Cond2Pot!J13/Cond2Pot!I13</f>
        <v>178.37751217038905</v>
      </c>
      <c r="G14" s="7">
        <f>+Cond2Pot!K13</f>
        <v>5.9993102071357924</v>
      </c>
      <c r="H14" s="6">
        <f>+Cond2Pot!M13/Cond2Pot!L13</f>
        <v>680.64241847794631</v>
      </c>
      <c r="I14" s="7">
        <f>+Cond2Pot!N13</f>
        <v>0.63437247724233192</v>
      </c>
      <c r="J14" s="1">
        <v>46</v>
      </c>
      <c r="K14" s="1" t="s">
        <v>153</v>
      </c>
      <c r="L14" s="4"/>
      <c r="O14" s="4">
        <f t="shared" si="0"/>
        <v>1.0791260494625146</v>
      </c>
      <c r="P14" s="7"/>
    </row>
    <row r="15" spans="1:16" x14ac:dyDescent="0.3">
      <c r="A15" s="1" t="s">
        <v>22</v>
      </c>
      <c r="B15" s="6">
        <f>+Cond2Pot!D14/Cond2Pot!C14</f>
        <v>111.91262984925949</v>
      </c>
      <c r="C15" s="7">
        <f>+Cond2Pot!E14</f>
        <v>6.9432276764079841</v>
      </c>
      <c r="D15" s="6">
        <f>+Cond2Pot!G14/Cond2Pot!F14</f>
        <v>247.95268651345572</v>
      </c>
      <c r="E15" s="7">
        <f>+Cond2Pot!H14</f>
        <v>2.2338572715075693</v>
      </c>
      <c r="F15" s="6">
        <f>+Cond2Pot!J14/Cond2Pot!I14</f>
        <v>126.85534692430124</v>
      </c>
      <c r="G15" s="7">
        <f>+Cond2Pot!K14</f>
        <v>6.1106648189452795</v>
      </c>
      <c r="H15" s="6">
        <f>+Cond2Pot!M14/Cond2Pot!L14</f>
        <v>238.88215345359311</v>
      </c>
      <c r="I15" s="7">
        <f>+Cond2Pot!N14</f>
        <v>1.9865941460873511</v>
      </c>
      <c r="J15" s="1">
        <v>76</v>
      </c>
      <c r="K15" s="1" t="s">
        <v>152</v>
      </c>
      <c r="L15" s="4"/>
      <c r="M15" s="4">
        <f>+AVERAGE(F15:F20)</f>
        <v>141.93087724276634</v>
      </c>
      <c r="N15" s="4">
        <f>+(M15-$M$21)/$M$21</f>
        <v>-3.9574469847612256E-3</v>
      </c>
      <c r="O15" s="4">
        <f t="shared" si="0"/>
        <v>1.1335212754375339</v>
      </c>
      <c r="P15" s="34">
        <f>+AVERAGE(O15:O20)</f>
        <v>1.1089790621512152</v>
      </c>
    </row>
    <row r="16" spans="1:16" x14ac:dyDescent="0.3">
      <c r="A16" s="1" t="s">
        <v>23</v>
      </c>
      <c r="B16" s="6">
        <f>+Cond2Pot!D15/Cond2Pot!C15</f>
        <v>126.74892712196247</v>
      </c>
      <c r="C16" s="7">
        <f>+Cond2Pot!E15</f>
        <v>6.8948356392025278</v>
      </c>
      <c r="D16" s="6">
        <f>+Cond2Pot!G15/Cond2Pot!F15</f>
        <v>304.51340803222962</v>
      </c>
      <c r="E16" s="7">
        <f>+Cond2Pot!H15</f>
        <v>1.6623136358689736</v>
      </c>
      <c r="F16" s="6">
        <f>+Cond2Pot!J15/Cond2Pot!I15</f>
        <v>139.59282257107091</v>
      </c>
      <c r="G16" s="7">
        <f>+Cond2Pot!K15</f>
        <v>6.0621603566710061</v>
      </c>
      <c r="H16" s="6">
        <f>+Cond2Pot!M15/Cond2Pot!L15</f>
        <v>329.12055211564223</v>
      </c>
      <c r="I16" s="7">
        <f>+Cond2Pot!N15</f>
        <v>1.431753487946039</v>
      </c>
      <c r="J16" s="1">
        <v>76</v>
      </c>
      <c r="K16" s="1" t="s">
        <v>152</v>
      </c>
      <c r="L16" s="4"/>
      <c r="N16" s="4"/>
      <c r="O16" s="4">
        <f t="shared" si="0"/>
        <v>1.1013333662126352</v>
      </c>
      <c r="P16" s="7"/>
    </row>
    <row r="17" spans="1:16" x14ac:dyDescent="0.3">
      <c r="A17" s="1" t="s">
        <v>24</v>
      </c>
      <c r="B17" s="6">
        <f>+Cond2Pot!D16/Cond2Pot!C16</f>
        <v>136.0826421028149</v>
      </c>
      <c r="C17" s="7">
        <f>+Cond2Pot!E16</f>
        <v>6.8347429114307214</v>
      </c>
      <c r="D17" s="6">
        <f>+Cond2Pot!G16/Cond2Pot!F16</f>
        <v>494.24852369871235</v>
      </c>
      <c r="E17" s="7">
        <f>+Cond2Pot!H16</f>
        <v>1.0944072191215515</v>
      </c>
      <c r="F17" s="6">
        <f>+Cond2Pot!J16/Cond2Pot!I16</f>
        <v>154.65972661864757</v>
      </c>
      <c r="G17" s="7">
        <f>+Cond2Pot!K16</f>
        <v>5.9993102071357924</v>
      </c>
      <c r="H17" s="6">
        <f>+Cond2Pot!M16/Cond2Pot!L16</f>
        <v>715.10532574265244</v>
      </c>
      <c r="I17" s="7">
        <f>+Cond2Pot!N16</f>
        <v>0.63437247724233192</v>
      </c>
      <c r="J17" s="1">
        <v>76</v>
      </c>
      <c r="K17" s="1" t="s">
        <v>152</v>
      </c>
      <c r="L17" s="4"/>
      <c r="O17" s="4">
        <f t="shared" si="0"/>
        <v>1.1365132556861812</v>
      </c>
      <c r="P17" s="7"/>
    </row>
    <row r="18" spans="1:16" x14ac:dyDescent="0.3">
      <c r="A18" s="1" t="s">
        <v>26</v>
      </c>
      <c r="B18" s="6">
        <f>+Cond2Pot!D17/Cond2Pot!C17</f>
        <v>120.27040366313861</v>
      </c>
      <c r="C18" s="7">
        <f>+Cond2Pot!E17</f>
        <v>6.9432276764079841</v>
      </c>
      <c r="D18" s="6">
        <f>+Cond2Pot!G17/Cond2Pot!F17</f>
        <v>246.24266798577673</v>
      </c>
      <c r="E18" s="7">
        <f>+Cond2Pot!H17</f>
        <v>2.2338572715075693</v>
      </c>
      <c r="F18" s="6">
        <f>+Cond2Pot!J17/Cond2Pot!I17</f>
        <v>129.73247850402768</v>
      </c>
      <c r="G18" s="7">
        <f>+Cond2Pot!K17</f>
        <v>6.1106648189452795</v>
      </c>
      <c r="H18" s="6">
        <f>+Cond2Pot!M17/Cond2Pot!L17</f>
        <v>248.91921872475248</v>
      </c>
      <c r="I18" s="7">
        <f>+Cond2Pot!N17</f>
        <v>1.9865941460873511</v>
      </c>
      <c r="J18" s="1">
        <v>76</v>
      </c>
      <c r="K18" s="1" t="s">
        <v>152</v>
      </c>
      <c r="O18" s="4">
        <f t="shared" si="0"/>
        <v>1.078673344003992</v>
      </c>
      <c r="P18" s="7"/>
    </row>
    <row r="19" spans="1:16" x14ac:dyDescent="0.3">
      <c r="A19" s="1" t="s">
        <v>27</v>
      </c>
      <c r="B19" s="6">
        <f>+Cond2Pot!D18/Cond2Pot!C18</f>
        <v>133.61612905581492</v>
      </c>
      <c r="C19" s="7">
        <f>+Cond2Pot!E18</f>
        <v>6.8948356392025278</v>
      </c>
      <c r="D19" s="6">
        <f>+Cond2Pot!G18/Cond2Pot!F18</f>
        <v>295.071131814176</v>
      </c>
      <c r="E19" s="7">
        <f>+Cond2Pot!H18</f>
        <v>1.6623136358689736</v>
      </c>
      <c r="F19" s="6">
        <f>+Cond2Pot!J18/Cond2Pot!I18</f>
        <v>143.12043902593553</v>
      </c>
      <c r="G19" s="7">
        <f>+Cond2Pot!K18</f>
        <v>6.0621603566710061</v>
      </c>
      <c r="H19" s="6">
        <f>+Cond2Pot!M18/Cond2Pot!L18</f>
        <v>313.74108706350944</v>
      </c>
      <c r="I19" s="7">
        <f>+Cond2Pot!N18</f>
        <v>1.431753487946039</v>
      </c>
      <c r="J19" s="1">
        <v>76</v>
      </c>
      <c r="K19" s="1" t="s">
        <v>152</v>
      </c>
      <c r="O19" s="4">
        <f t="shared" si="0"/>
        <v>1.0711314572371005</v>
      </c>
      <c r="P19" s="7"/>
    </row>
    <row r="20" spans="1:16" x14ac:dyDescent="0.3">
      <c r="A20" s="1" t="s">
        <v>28</v>
      </c>
      <c r="B20" s="6">
        <f>+Cond2Pot!D19/Cond2Pot!C19</f>
        <v>139.15795604864124</v>
      </c>
      <c r="C20" s="7">
        <f>+Cond2Pot!E19</f>
        <v>6.8347429114307214</v>
      </c>
      <c r="D20" s="6">
        <f>+Cond2Pot!G19/Cond2Pot!F19</f>
        <v>445.70625797830314</v>
      </c>
      <c r="E20" s="7">
        <f>+Cond2Pot!H19</f>
        <v>1.0944072191215515</v>
      </c>
      <c r="F20" s="6">
        <f>+Cond2Pot!J19/Cond2Pot!I19</f>
        <v>157.62444981261527</v>
      </c>
      <c r="G20" s="7">
        <f>+Cond2Pot!K19</f>
        <v>5.9993102071357924</v>
      </c>
      <c r="H20" s="6">
        <f>+Cond2Pot!M19/Cond2Pot!L19</f>
        <v>603.10087713235748</v>
      </c>
      <c r="I20" s="7">
        <f>+Cond2Pot!N19</f>
        <v>0.63437247724233192</v>
      </c>
      <c r="J20" s="1">
        <v>76</v>
      </c>
      <c r="K20" s="1" t="s">
        <v>152</v>
      </c>
      <c r="O20" s="4">
        <f t="shared" si="0"/>
        <v>1.1327016743298475</v>
      </c>
      <c r="P20" s="7"/>
    </row>
    <row r="21" spans="1:16" x14ac:dyDescent="0.3">
      <c r="A21" s="1" t="s">
        <v>87</v>
      </c>
      <c r="B21" s="6">
        <f>+Cond2Pot!D20/Cond2Pot!C20</f>
        <v>121.28964437214826</v>
      </c>
      <c r="C21" s="7">
        <f>+Cond2Pot!E20</f>
        <v>6.9432276764079841</v>
      </c>
      <c r="D21" s="6">
        <f>+Cond2Pot!G20/Cond2Pot!F20</f>
        <v>208.6222603768386</v>
      </c>
      <c r="E21" s="7">
        <f>+Cond2Pot!H20</f>
        <v>2.2338572715075693</v>
      </c>
      <c r="F21" s="6">
        <f>+Cond2Pot!J20/Cond2Pot!I20</f>
        <v>121.88575601386471</v>
      </c>
      <c r="G21" s="7">
        <f>+Cond2Pot!K20</f>
        <v>6.1106648189452795</v>
      </c>
      <c r="H21" s="6">
        <f>+Cond2Pot!M20/Cond2Pot!L20</f>
        <v>238.88215345359311</v>
      </c>
      <c r="I21" s="7">
        <f>+Cond2Pot!N20</f>
        <v>1.9865941460873511</v>
      </c>
      <c r="J21" s="1">
        <v>76</v>
      </c>
      <c r="K21" s="1" t="s">
        <v>153</v>
      </c>
      <c r="M21" s="4">
        <f>+AVERAGE(F21:F26)</f>
        <v>142.49479283099956</v>
      </c>
      <c r="N21" s="4"/>
      <c r="O21" s="4">
        <f t="shared" si="0"/>
        <v>1.0049147777190888</v>
      </c>
      <c r="P21" s="34">
        <f>+AVERAGE(O21:O26)</f>
        <v>1.0395209040747353</v>
      </c>
    </row>
    <row r="22" spans="1:16" x14ac:dyDescent="0.3">
      <c r="A22" s="1" t="s">
        <v>88</v>
      </c>
      <c r="B22" s="6">
        <f>+Cond2Pot!D21/Cond2Pot!C21</f>
        <v>134.00854059489222</v>
      </c>
      <c r="C22" s="7">
        <f>+Cond2Pot!E21</f>
        <v>6.8948356392025278</v>
      </c>
      <c r="D22" s="6">
        <f>+Cond2Pot!G21/Cond2Pot!F21</f>
        <v>259.66259599647492</v>
      </c>
      <c r="E22" s="7">
        <f>+Cond2Pot!H21</f>
        <v>1.6623136358689736</v>
      </c>
      <c r="F22" s="6">
        <f>+Cond2Pot!J21/Cond2Pot!I21</f>
        <v>139.84479517498983</v>
      </c>
      <c r="G22" s="7">
        <f>+Cond2Pot!K21</f>
        <v>6.0621603566710061</v>
      </c>
      <c r="H22" s="6">
        <f>+Cond2Pot!M21/Cond2Pot!L21</f>
        <v>292.20983599052346</v>
      </c>
      <c r="I22" s="7">
        <f>+Cond2Pot!N21</f>
        <v>1.431753487946039</v>
      </c>
      <c r="J22" s="1">
        <v>76</v>
      </c>
      <c r="K22" s="1" t="s">
        <v>153</v>
      </c>
      <c r="N22" s="4"/>
      <c r="O22" s="4">
        <f t="shared" si="0"/>
        <v>1.0435513628772408</v>
      </c>
      <c r="P22" s="7"/>
    </row>
    <row r="23" spans="1:16" x14ac:dyDescent="0.3">
      <c r="A23" s="1" t="s">
        <v>89</v>
      </c>
      <c r="B23" s="6">
        <f>+Cond2Pot!D22/Cond2Pot!C22</f>
        <v>141.46444150801099</v>
      </c>
      <c r="C23" s="7">
        <f>+Cond2Pot!E22</f>
        <v>6.8347429114307214</v>
      </c>
      <c r="D23" s="6">
        <f>+Cond2Pot!G22/Cond2Pot!F22</f>
        <v>366.27345952672437</v>
      </c>
      <c r="E23" s="7">
        <f>+Cond2Pot!H22</f>
        <v>1.0944072191215515</v>
      </c>
      <c r="F23" s="6">
        <f>+Cond2Pot!J22/Cond2Pot!I22</f>
        <v>156.14208821563142</v>
      </c>
      <c r="G23" s="7">
        <f>+Cond2Pot!K22</f>
        <v>5.9993102071357924</v>
      </c>
      <c r="H23" s="6">
        <f>+Cond2Pot!M22/Cond2Pot!L22</f>
        <v>585.86942350000447</v>
      </c>
      <c r="I23" s="7">
        <f>+Cond2Pot!N22</f>
        <v>0.63437247724233192</v>
      </c>
      <c r="J23" s="1">
        <v>76</v>
      </c>
      <c r="K23" s="1" t="s">
        <v>153</v>
      </c>
      <c r="O23" s="4">
        <f t="shared" si="0"/>
        <v>1.1037550252993382</v>
      </c>
      <c r="P23" s="7"/>
    </row>
    <row r="24" spans="1:16" x14ac:dyDescent="0.3">
      <c r="A24" s="1" t="s">
        <v>91</v>
      </c>
      <c r="B24" s="6">
        <f>+Cond2Pot!D23/Cond2Pot!C23</f>
        <v>131.0743551786409</v>
      </c>
      <c r="C24" s="7">
        <f>+Cond2Pot!E23</f>
        <v>6.9432276764079841</v>
      </c>
      <c r="D24" s="6">
        <f>+Cond2Pot!G23/Cond2Pot!F23</f>
        <v>205.2022233214806</v>
      </c>
      <c r="E24" s="7">
        <f>+Cond2Pot!H23</f>
        <v>2.2338572715075693</v>
      </c>
      <c r="F24" s="6">
        <f>+Cond2Pot!J23/Cond2Pot!I23</f>
        <v>127.37846175697878</v>
      </c>
      <c r="G24" s="7">
        <f>+Cond2Pot!K23</f>
        <v>6.1106648189452795</v>
      </c>
      <c r="H24" s="6">
        <f>+Cond2Pot!M23/Cond2Pot!L23</f>
        <v>232.85991429089748</v>
      </c>
      <c r="I24" s="7">
        <f>+Cond2Pot!N23</f>
        <v>1.9865941460873511</v>
      </c>
      <c r="J24" s="1">
        <v>76</v>
      </c>
      <c r="K24" s="1" t="s">
        <v>153</v>
      </c>
      <c r="O24" s="4">
        <f t="shared" si="0"/>
        <v>0.97180307759954265</v>
      </c>
      <c r="P24" s="7"/>
    </row>
    <row r="25" spans="1:16" x14ac:dyDescent="0.3">
      <c r="A25" s="1" t="s">
        <v>92</v>
      </c>
      <c r="B25" s="6">
        <f>+Cond2Pot!D24/Cond2Pot!C24</f>
        <v>143.426417532747</v>
      </c>
      <c r="C25" s="7">
        <f>+Cond2Pot!E24</f>
        <v>6.8948356392025278</v>
      </c>
      <c r="D25" s="6">
        <f>+Cond2Pot!G24/Cond2Pot!F24</f>
        <v>271.46544126904195</v>
      </c>
      <c r="E25" s="7">
        <f>+Cond2Pot!H24</f>
        <v>1.6623136358689736</v>
      </c>
      <c r="F25" s="6">
        <f>+Cond2Pot!J24/Cond2Pot!I24</f>
        <v>147.15200068863794</v>
      </c>
      <c r="G25" s="7">
        <f>+Cond2Pot!K24</f>
        <v>6.0621603566710061</v>
      </c>
      <c r="H25" s="6">
        <f>+Cond2Pot!M24/Cond2Pot!L24</f>
        <v>310.66519405308287</v>
      </c>
      <c r="I25" s="7">
        <f>+Cond2Pot!N24</f>
        <v>1.431753487946039</v>
      </c>
      <c r="J25" s="1">
        <v>76</v>
      </c>
      <c r="K25" s="1" t="s">
        <v>153</v>
      </c>
      <c r="O25" s="4">
        <f t="shared" si="0"/>
        <v>1.025975571446176</v>
      </c>
      <c r="P25" s="7"/>
    </row>
    <row r="26" spans="1:16" x14ac:dyDescent="0.3">
      <c r="A26" s="1" t="s">
        <v>93</v>
      </c>
      <c r="B26" s="6">
        <f>+Cond2Pot!D25/Cond2Pot!C25</f>
        <v>149.5371406158051</v>
      </c>
      <c r="C26" s="7">
        <f>+Cond2Pot!E25</f>
        <v>6.8347429114307214</v>
      </c>
      <c r="D26" s="6">
        <f>+Cond2Pot!G25/Cond2Pot!F25</f>
        <v>423.64159174175347</v>
      </c>
      <c r="E26" s="7">
        <f>+Cond2Pot!H25</f>
        <v>1.0944072191215515</v>
      </c>
      <c r="F26" s="6">
        <f>+Cond2Pot!J25/Cond2Pot!I25</f>
        <v>162.56565513589473</v>
      </c>
      <c r="G26" s="7">
        <f>+Cond2Pot!K25</f>
        <v>5.9993102071357924</v>
      </c>
      <c r="H26" s="6">
        <f>+Cond2Pot!M25/Cond2Pot!L25</f>
        <v>680.64241847794631</v>
      </c>
      <c r="I26" s="7">
        <f>+Cond2Pot!N25</f>
        <v>0.63437247724233192</v>
      </c>
      <c r="J26" s="1">
        <v>76</v>
      </c>
      <c r="K26" s="1" t="s">
        <v>153</v>
      </c>
      <c r="O26" s="4">
        <f t="shared" si="0"/>
        <v>1.0871256095070243</v>
      </c>
      <c r="P26" s="7"/>
    </row>
    <row r="27" spans="1:16" x14ac:dyDescent="0.3">
      <c r="O27" s="7"/>
      <c r="P27" s="7"/>
    </row>
    <row r="28" spans="1:16" x14ac:dyDescent="0.3">
      <c r="O28" s="7"/>
      <c r="P28" s="7"/>
    </row>
    <row r="29" spans="1:16" x14ac:dyDescent="0.3">
      <c r="A29" t="s">
        <v>166</v>
      </c>
      <c r="B29" s="5">
        <v>209.46315432073186</v>
      </c>
      <c r="C29" s="5"/>
      <c r="D29" s="5">
        <v>210.40794904139082</v>
      </c>
      <c r="E29" s="5"/>
      <c r="F29" s="5">
        <v>216.66665610581114</v>
      </c>
      <c r="G29" s="5"/>
      <c r="H29" s="5">
        <v>217.46861046249302</v>
      </c>
      <c r="O29" s="7"/>
      <c r="P29" s="7"/>
    </row>
    <row r="30" spans="1:16" x14ac:dyDescent="0.3">
      <c r="A30" t="s">
        <v>167</v>
      </c>
      <c r="B30" s="5">
        <v>223.41082196381763</v>
      </c>
      <c r="C30" s="5"/>
      <c r="D30" s="5">
        <v>224.08567533571687</v>
      </c>
      <c r="E30" s="5"/>
      <c r="F30" s="5">
        <v>230.29058262594444</v>
      </c>
      <c r="G30" s="5"/>
      <c r="H30" s="5">
        <v>230.82521886373235</v>
      </c>
      <c r="M30" s="4">
        <f>5.90385265502428/2</f>
        <v>2.9519263275121399</v>
      </c>
      <c r="N30">
        <f>5.92942521922454/2</f>
        <v>2.96471260961227</v>
      </c>
      <c r="O30" s="4">
        <f>5.95499778342467/2</f>
        <v>2.9774988917123348</v>
      </c>
      <c r="P30" s="4">
        <f>5.98057034762494/2</f>
        <v>2.9902851738124698</v>
      </c>
    </row>
    <row r="31" spans="1:16" x14ac:dyDescent="0.3">
      <c r="A31" t="s">
        <v>168</v>
      </c>
      <c r="B31" s="5">
        <v>236.79300292925717</v>
      </c>
      <c r="C31" s="5"/>
      <c r="D31" s="5">
        <v>237.19791495239673</v>
      </c>
      <c r="E31" s="5"/>
      <c r="F31" s="5">
        <v>243.34902246843163</v>
      </c>
      <c r="G31" s="5"/>
      <c r="H31" s="5">
        <v>243.6163405873256</v>
      </c>
      <c r="M31" s="4">
        <v>1.2147360694186635</v>
      </c>
      <c r="N31">
        <v>0.94479472065896053</v>
      </c>
      <c r="O31" s="4">
        <v>0.6748533718992572</v>
      </c>
      <c r="P31" s="4">
        <v>0.40491202313955449</v>
      </c>
    </row>
    <row r="32" spans="1:16" x14ac:dyDescent="0.3">
      <c r="A32" t="s">
        <v>169</v>
      </c>
      <c r="B32" s="5">
        <v>264.06978008186996</v>
      </c>
      <c r="C32" s="5"/>
      <c r="D32" s="5">
        <v>265.0145748025289</v>
      </c>
      <c r="E32" s="5"/>
      <c r="F32" s="5">
        <v>271.27328186694922</v>
      </c>
      <c r="G32" s="5"/>
      <c r="H32" s="5">
        <v>272.07523622363107</v>
      </c>
      <c r="M32" s="4">
        <v>6.3125068386129906</v>
      </c>
      <c r="N32">
        <v>6.2587070644203147</v>
      </c>
      <c r="O32" s="4">
        <v>6.2049072902275704</v>
      </c>
      <c r="P32" s="4">
        <v>6.1511075160348936</v>
      </c>
    </row>
    <row r="33" spans="1:16" x14ac:dyDescent="0.3">
      <c r="A33" t="s">
        <v>170</v>
      </c>
      <c r="B33" s="5">
        <v>278.01744772495567</v>
      </c>
      <c r="C33" s="5"/>
      <c r="D33" s="5">
        <v>278.69230109685492</v>
      </c>
      <c r="E33" s="5"/>
      <c r="F33" s="5">
        <v>284.89720838708251</v>
      </c>
      <c r="G33" s="5"/>
      <c r="H33" s="5">
        <v>285.43184462487045</v>
      </c>
      <c r="M33" s="4">
        <v>1.0692724755758223</v>
      </c>
      <c r="N33">
        <v>0.80195435668186654</v>
      </c>
      <c r="O33" s="4">
        <v>0.53463623778791103</v>
      </c>
      <c r="P33" s="4">
        <v>0.26731811889395546</v>
      </c>
    </row>
    <row r="34" spans="1:16" x14ac:dyDescent="0.3">
      <c r="A34" t="s">
        <v>171</v>
      </c>
      <c r="B34" s="5">
        <v>291.39962869039528</v>
      </c>
      <c r="C34" s="5"/>
      <c r="D34" s="5">
        <v>291.80454071353483</v>
      </c>
      <c r="E34" s="5"/>
      <c r="F34" s="5">
        <v>297.9556482295697</v>
      </c>
      <c r="G34" s="5"/>
      <c r="H34" s="5">
        <v>298.22296634846367</v>
      </c>
      <c r="M34" s="4">
        <v>2.95</v>
      </c>
      <c r="N34">
        <f>+N30</f>
        <v>2.96471260961227</v>
      </c>
      <c r="O34" s="4">
        <f>+O30</f>
        <v>2.9774988917123348</v>
      </c>
      <c r="P34" s="4">
        <f>+P30</f>
        <v>2.9902851738124698</v>
      </c>
    </row>
    <row r="35" spans="1:16" x14ac:dyDescent="0.3">
      <c r="O35" s="7"/>
      <c r="P35" s="7"/>
    </row>
    <row r="36" spans="1:16" x14ac:dyDescent="0.3">
      <c r="O36" s="7"/>
      <c r="P36" s="7"/>
    </row>
  </sheetData>
  <mergeCells count="6">
    <mergeCell ref="O1:O2"/>
    <mergeCell ref="B1:C1"/>
    <mergeCell ref="D1:E1"/>
    <mergeCell ref="F1:G1"/>
    <mergeCell ref="H1:I1"/>
    <mergeCell ref="M1:M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A0FFB-3985-4A46-A6F4-DC6B2895E1AB}">
  <dimension ref="A1:M25"/>
  <sheetViews>
    <sheetView workbookViewId="0">
      <selection activeCell="L2" sqref="L2:M19"/>
    </sheetView>
  </sheetViews>
  <sheetFormatPr baseColWidth="10" defaultRowHeight="14.4" x14ac:dyDescent="0.3"/>
  <cols>
    <col min="1" max="1" width="19" bestFit="1" customWidth="1"/>
    <col min="2" max="2" width="20.5546875" bestFit="1" customWidth="1"/>
    <col min="3" max="3" width="13.6640625" bestFit="1" customWidth="1"/>
    <col min="4" max="4" width="15.109375" bestFit="1" customWidth="1"/>
    <col min="5" max="5" width="13.88671875" bestFit="1" customWidth="1"/>
    <col min="6" max="6" width="13.44140625" bestFit="1" customWidth="1"/>
    <col min="7" max="7" width="18.88671875" bestFit="1" customWidth="1"/>
    <col min="11" max="11" width="21.44140625" bestFit="1" customWidth="1"/>
    <col min="12" max="13" width="11.5546875" style="1"/>
  </cols>
  <sheetData>
    <row r="1" spans="1:13" x14ac:dyDescent="0.3">
      <c r="A1" t="s">
        <v>0</v>
      </c>
      <c r="B1" t="s">
        <v>1</v>
      </c>
      <c r="C1" t="s">
        <v>2</v>
      </c>
      <c r="D1" t="s">
        <v>156</v>
      </c>
      <c r="E1" t="s">
        <v>3</v>
      </c>
      <c r="F1" t="s">
        <v>157</v>
      </c>
      <c r="G1" t="s">
        <v>4</v>
      </c>
      <c r="H1" s="1" t="s">
        <v>150</v>
      </c>
      <c r="I1" s="1" t="s">
        <v>151</v>
      </c>
      <c r="J1" s="1" t="s">
        <v>162</v>
      </c>
      <c r="K1" s="1" t="s">
        <v>163</v>
      </c>
      <c r="L1" s="1" t="s">
        <v>164</v>
      </c>
      <c r="M1" s="1" t="s">
        <v>165</v>
      </c>
    </row>
    <row r="2" spans="1:13" x14ac:dyDescent="0.3">
      <c r="A2" t="s">
        <v>111</v>
      </c>
      <c r="B2">
        <f>+INDEX(Potencia!$B$2:$G$146,MATCH(Cond3!$A2,Potencia!$A$2:$A$146,0),MATCH(Cond3!B$1,Potencia!$B$1:$G$1,0))</f>
        <v>485</v>
      </c>
      <c r="C2">
        <f>+INDEX(Potencia!$B$2:$G$146,MATCH(Cond3!$A2,Potencia!$A$2:$A$146,0),MATCH(Cond3!C$1,Potencia!$B$1:$G$1,0))</f>
        <v>468</v>
      </c>
      <c r="D2">
        <f>+INDEX(Potencia!$B$2:$G$146,MATCH(Cond3!$A2,Potencia!$A$2:$A$146,0),MATCH(Cond3!D$1,Potencia!$B$1:$G$1,0))</f>
        <v>96</v>
      </c>
      <c r="E2">
        <f>+INDEX(Potencia!$B$2:$G$146,MATCH(Cond3!$A2,Potencia!$A$2:$A$146,0),MATCH(Cond3!E$1,Potencia!$B$1:$G$1,0))</f>
        <v>337</v>
      </c>
      <c r="F2">
        <f>+INDEX(Potencia!$B$2:$G$146,MATCH(Cond3!$A2,Potencia!$A$2:$A$146,0),MATCH(Cond3!F$1,Potencia!$B$1:$G$1,0))</f>
        <v>87</v>
      </c>
      <c r="G2">
        <f>+INDEX(Potencia!$B$2:$G$146,MATCH(Cond3!$A2,Potencia!$A$2:$A$146,0),MATCH(Cond3!G$1,Potencia!$B$1:$G$1,0))</f>
        <v>304</v>
      </c>
      <c r="H2">
        <v>46</v>
      </c>
      <c r="I2" t="s">
        <v>153</v>
      </c>
      <c r="J2" s="1">
        <v>2</v>
      </c>
      <c r="K2" s="8">
        <f t="shared" ref="K2:K19" si="0">+(B2-C2)/C2</f>
        <v>3.6324786324786328E-2</v>
      </c>
      <c r="L2" s="9">
        <f>+AVERAGE(K2:K7)</f>
        <v>4.4460355160661047E-2</v>
      </c>
      <c r="M2" s="9">
        <f>+_xlfn.STDEV.P(K2:K7)</f>
        <v>1.9621247003809818E-2</v>
      </c>
    </row>
    <row r="3" spans="1:13" x14ac:dyDescent="0.3">
      <c r="A3" t="s">
        <v>112</v>
      </c>
      <c r="B3">
        <f>+INDEX(Potencia!$B$2:$G$146,MATCH(Cond3!$A3,Potencia!$A$2:$A$146,0),MATCH(Cond3!B$1,Potencia!$B$1:$G$1,0))</f>
        <v>537</v>
      </c>
      <c r="C3">
        <f>+INDEX(Potencia!$B$2:$G$146,MATCH(Cond3!$A3,Potencia!$A$2:$A$146,0),MATCH(Cond3!C$1,Potencia!$B$1:$G$1,0))</f>
        <v>515</v>
      </c>
      <c r="D3">
        <f>+INDEX(Potencia!$B$2:$G$146,MATCH(Cond3!$A3,Potencia!$A$2:$A$146,0),MATCH(Cond3!D$1,Potencia!$B$1:$G$1,0))</f>
        <v>84</v>
      </c>
      <c r="E3">
        <f>+INDEX(Potencia!$B$2:$G$146,MATCH(Cond3!$A3,Potencia!$A$2:$A$146,0),MATCH(Cond3!E$1,Potencia!$B$1:$G$1,0))</f>
        <v>405</v>
      </c>
      <c r="F3">
        <f>+INDEX(Potencia!$B$2:$G$146,MATCH(Cond3!$A3,Potencia!$A$2:$A$146,0),MATCH(Cond3!F$1,Potencia!$B$1:$G$1,0))</f>
        <v>71</v>
      </c>
      <c r="G3">
        <f>+INDEX(Potencia!$B$2:$G$146,MATCH(Cond3!$A3,Potencia!$A$2:$A$146,0),MATCH(Cond3!G$1,Potencia!$B$1:$G$1,0))</f>
        <v>323</v>
      </c>
      <c r="H3">
        <v>46</v>
      </c>
      <c r="I3" t="s">
        <v>153</v>
      </c>
      <c r="J3" s="1">
        <v>3</v>
      </c>
      <c r="K3" s="8">
        <f t="shared" si="0"/>
        <v>4.2718446601941747E-2</v>
      </c>
      <c r="L3" s="9"/>
      <c r="M3" s="9"/>
    </row>
    <row r="4" spans="1:13" x14ac:dyDescent="0.3">
      <c r="A4" t="s">
        <v>113</v>
      </c>
      <c r="B4">
        <f>+INDEX(Potencia!$B$2:$G$146,MATCH(Cond3!$A4,Potencia!$A$2:$A$146,0),MATCH(Cond3!B$1,Potencia!$B$1:$G$1,0))</f>
        <v>579</v>
      </c>
      <c r="C4">
        <f>+INDEX(Potencia!$B$2:$G$146,MATCH(Cond3!$A4,Potencia!$A$2:$A$146,0),MATCH(Cond3!C$1,Potencia!$B$1:$G$1,0))</f>
        <v>536</v>
      </c>
      <c r="D4">
        <f>+INDEX(Potencia!$B$2:$G$146,MATCH(Cond3!$A4,Potencia!$A$2:$A$146,0),MATCH(Cond3!D$1,Potencia!$B$1:$G$1,0))</f>
        <v>59</v>
      </c>
      <c r="E4">
        <f>+INDEX(Potencia!$B$2:$G$146,MATCH(Cond3!$A4,Potencia!$A$2:$A$146,0),MATCH(Cond3!E$1,Potencia!$B$1:$G$1,0))</f>
        <v>448</v>
      </c>
      <c r="F4">
        <f>+INDEX(Potencia!$B$2:$G$146,MATCH(Cond3!$A4,Potencia!$A$2:$A$146,0),MATCH(Cond3!F$1,Potencia!$B$1:$G$1,0))</f>
        <v>44</v>
      </c>
      <c r="G4">
        <f>+INDEX(Potencia!$B$2:$G$146,MATCH(Cond3!$A4,Potencia!$A$2:$A$146,0),MATCH(Cond3!G$1,Potencia!$B$1:$G$1,0))</f>
        <v>375</v>
      </c>
      <c r="H4">
        <v>46</v>
      </c>
      <c r="I4" t="s">
        <v>153</v>
      </c>
      <c r="J4" s="1">
        <v>4</v>
      </c>
      <c r="K4" s="8">
        <f t="shared" si="0"/>
        <v>8.0223880597014921E-2</v>
      </c>
      <c r="L4" s="9"/>
      <c r="M4" s="9"/>
    </row>
    <row r="5" spans="1:13" x14ac:dyDescent="0.3">
      <c r="A5" t="s">
        <v>115</v>
      </c>
      <c r="B5">
        <f>+INDEX(Potencia!$B$2:$G$146,MATCH(Cond3!$A5,Potencia!$A$2:$A$146,0),MATCH(Cond3!B$1,Potencia!$B$1:$G$1,0))</f>
        <v>514</v>
      </c>
      <c r="C5">
        <f>+INDEX(Potencia!$B$2:$G$146,MATCH(Cond3!$A5,Potencia!$A$2:$A$146,0),MATCH(Cond3!C$1,Potencia!$B$1:$G$1,0))</f>
        <v>502</v>
      </c>
      <c r="D5">
        <f>+INDEX(Potencia!$B$2:$G$146,MATCH(Cond3!$A5,Potencia!$A$2:$A$146,0),MATCH(Cond3!D$1,Potencia!$B$1:$G$1,0))</f>
        <v>102</v>
      </c>
      <c r="E5">
        <f>+INDEX(Potencia!$B$2:$G$146,MATCH(Cond3!$A5,Potencia!$A$2:$A$146,0),MATCH(Cond3!E$1,Potencia!$B$1:$G$1,0))</f>
        <v>357</v>
      </c>
      <c r="F5">
        <f>+INDEX(Potencia!$B$2:$G$146,MATCH(Cond3!$A5,Potencia!$A$2:$A$146,0),MATCH(Cond3!F$1,Potencia!$B$1:$G$1,0))</f>
        <v>87</v>
      </c>
      <c r="G5">
        <f>+INDEX(Potencia!$B$2:$G$146,MATCH(Cond3!$A5,Potencia!$A$2:$A$146,0),MATCH(Cond3!G$1,Potencia!$B$1:$G$1,0))</f>
        <v>319</v>
      </c>
      <c r="H5">
        <v>46</v>
      </c>
      <c r="I5" t="s">
        <v>153</v>
      </c>
      <c r="J5" s="1">
        <v>2</v>
      </c>
      <c r="K5" s="8">
        <f t="shared" si="0"/>
        <v>2.3904382470119521E-2</v>
      </c>
      <c r="L5" s="9"/>
      <c r="M5" s="9"/>
    </row>
    <row r="6" spans="1:13" x14ac:dyDescent="0.3">
      <c r="A6" t="s">
        <v>116</v>
      </c>
      <c r="B6">
        <f>+INDEX(Potencia!$B$2:$G$146,MATCH(Cond3!$A6,Potencia!$A$2:$A$146,0),MATCH(Cond3!B$1,Potencia!$B$1:$G$1,0))</f>
        <v>561</v>
      </c>
      <c r="C6">
        <f>+INDEX(Potencia!$B$2:$G$146,MATCH(Cond3!$A6,Potencia!$A$2:$A$146,0),MATCH(Cond3!C$1,Potencia!$B$1:$G$1,0))</f>
        <v>547</v>
      </c>
      <c r="D6">
        <f>+INDEX(Potencia!$B$2:$G$146,MATCH(Cond3!$A6,Potencia!$A$2:$A$146,0),MATCH(Cond3!D$1,Potencia!$B$1:$G$1,0))</f>
        <v>89</v>
      </c>
      <c r="E6">
        <f>+INDEX(Potencia!$B$2:$G$146,MATCH(Cond3!$A6,Potencia!$A$2:$A$146,0),MATCH(Cond3!E$1,Potencia!$B$1:$G$1,0))</f>
        <v>427</v>
      </c>
      <c r="F6">
        <f>+INDEX(Potencia!$B$2:$G$146,MATCH(Cond3!$A6,Potencia!$A$2:$A$146,0),MATCH(Cond3!F$1,Potencia!$B$1:$G$1,0))</f>
        <v>73</v>
      </c>
      <c r="G6">
        <f>+INDEX(Potencia!$B$2:$G$146,MATCH(Cond3!$A6,Potencia!$A$2:$A$146,0),MATCH(Cond3!G$1,Potencia!$B$1:$G$1,0))</f>
        <v>334</v>
      </c>
      <c r="H6">
        <v>46</v>
      </c>
      <c r="I6" t="s">
        <v>153</v>
      </c>
      <c r="J6" s="1">
        <v>3</v>
      </c>
      <c r="K6" s="8">
        <f t="shared" si="0"/>
        <v>2.5594149908592323E-2</v>
      </c>
      <c r="L6" s="9"/>
      <c r="M6" s="9"/>
    </row>
    <row r="7" spans="1:13" x14ac:dyDescent="0.3">
      <c r="A7" t="s">
        <v>117</v>
      </c>
      <c r="B7">
        <f>+INDEX(Potencia!$B$2:$G$146,MATCH(Cond3!$A7,Potencia!$A$2:$A$146,0),MATCH(Cond3!B$1,Potencia!$B$1:$G$1,0))</f>
        <v>602</v>
      </c>
      <c r="C7">
        <f>+INDEX(Potencia!$B$2:$G$146,MATCH(Cond3!$A7,Potencia!$A$2:$A$146,0),MATCH(Cond3!C$1,Potencia!$B$1:$G$1,0))</f>
        <v>569</v>
      </c>
      <c r="D7">
        <f>+INDEX(Potencia!$B$2:$G$146,MATCH(Cond3!$A7,Potencia!$A$2:$A$146,0),MATCH(Cond3!D$1,Potencia!$B$1:$G$1,0))</f>
        <v>64</v>
      </c>
      <c r="E7">
        <f>+INDEX(Potencia!$B$2:$G$146,MATCH(Cond3!$A7,Potencia!$A$2:$A$146,0),MATCH(Cond3!E$1,Potencia!$B$1:$G$1,0))</f>
        <v>469</v>
      </c>
      <c r="F7">
        <f>+INDEX(Potencia!$B$2:$G$146,MATCH(Cond3!$A7,Potencia!$A$2:$A$146,0),MATCH(Cond3!F$1,Potencia!$B$1:$G$1,0))</f>
        <v>46</v>
      </c>
      <c r="G7">
        <f>+INDEX(Potencia!$B$2:$G$146,MATCH(Cond3!$A7,Potencia!$A$2:$A$146,0),MATCH(Cond3!G$1,Potencia!$B$1:$G$1,0))</f>
        <v>380</v>
      </c>
      <c r="H7">
        <v>46</v>
      </c>
      <c r="I7" t="s">
        <v>153</v>
      </c>
      <c r="J7" s="1">
        <v>4</v>
      </c>
      <c r="K7" s="8">
        <f t="shared" si="0"/>
        <v>5.7996485061511421E-2</v>
      </c>
      <c r="L7" s="9"/>
      <c r="M7" s="9"/>
    </row>
    <row r="8" spans="1:13" x14ac:dyDescent="0.3">
      <c r="A8" t="s">
        <v>103</v>
      </c>
      <c r="B8">
        <f>+INDEX(Potencia!$B$2:$G$146,MATCH(Cond3!$A8,Potencia!$A$2:$A$146,0),MATCH(Cond3!B$1,Potencia!$B$1:$G$1,0))</f>
        <v>436</v>
      </c>
      <c r="C8">
        <f>+INDEX(Potencia!$B$2:$G$146,MATCH(Cond3!$A8,Potencia!$A$2:$A$146,0),MATCH(Cond3!C$1,Potencia!$B$1:$G$1,0))</f>
        <v>426</v>
      </c>
      <c r="D8">
        <f>+INDEX(Potencia!$B$2:$G$146,MATCH(Cond3!$A8,Potencia!$A$2:$A$146,0),MATCH(Cond3!D$1,Potencia!$B$1:$G$1,0))</f>
        <v>104</v>
      </c>
      <c r="E8">
        <f>+INDEX(Potencia!$B$2:$G$146,MATCH(Cond3!$A8,Potencia!$A$2:$A$146,0),MATCH(Cond3!E$1,Potencia!$B$1:$G$1,0))</f>
        <v>320</v>
      </c>
      <c r="F8">
        <f>+INDEX(Potencia!$B$2:$G$146,MATCH(Cond3!$A8,Potencia!$A$2:$A$146,0),MATCH(Cond3!F$1,Potencia!$B$1:$G$1,0))</f>
        <v>92</v>
      </c>
      <c r="G8">
        <f>+INDEX(Potencia!$B$2:$G$146,MATCH(Cond3!$A8,Potencia!$A$2:$A$146,0),MATCH(Cond3!G$1,Potencia!$B$1:$G$1,0))</f>
        <v>282</v>
      </c>
      <c r="H8">
        <v>76</v>
      </c>
      <c r="I8" t="s">
        <v>152</v>
      </c>
      <c r="J8" s="1">
        <v>2</v>
      </c>
      <c r="K8" s="8">
        <f t="shared" ref="K8:K13" si="1">+(B8-C8)/C8</f>
        <v>2.3474178403755867E-2</v>
      </c>
      <c r="L8" s="9">
        <f>+AVERAGE(K8:K19)</f>
        <v>4.4575775225370956E-2</v>
      </c>
      <c r="M8" s="9">
        <f>+_xlfn.STDEV.P(K8:K19)</f>
        <v>1.5881480056125143E-2</v>
      </c>
    </row>
    <row r="9" spans="1:13" x14ac:dyDescent="0.3">
      <c r="A9" t="s">
        <v>104</v>
      </c>
      <c r="B9">
        <f>+INDEX(Potencia!$B$2:$G$146,MATCH(Cond3!$A9,Potencia!$A$2:$A$146,0),MATCH(Cond3!B$1,Potencia!$B$1:$G$1,0))</f>
        <v>488</v>
      </c>
      <c r="C9">
        <f>+INDEX(Potencia!$B$2:$G$146,MATCH(Cond3!$A9,Potencia!$A$2:$A$146,0),MATCH(Cond3!C$1,Potencia!$B$1:$G$1,0))</f>
        <v>466</v>
      </c>
      <c r="D9">
        <f>+INDEX(Potencia!$B$2:$G$146,MATCH(Cond3!$A9,Potencia!$A$2:$A$146,0),MATCH(Cond3!D$1,Potencia!$B$1:$G$1,0))</f>
        <v>81</v>
      </c>
      <c r="E9">
        <f>+INDEX(Potencia!$B$2:$G$146,MATCH(Cond3!$A9,Potencia!$A$2:$A$146,0),MATCH(Cond3!E$1,Potencia!$B$1:$G$1,0))</f>
        <v>368</v>
      </c>
      <c r="F9">
        <f>+INDEX(Potencia!$B$2:$G$146,MATCH(Cond3!$A9,Potencia!$A$2:$A$146,0),MATCH(Cond3!F$1,Potencia!$B$1:$G$1,0))</f>
        <v>66</v>
      </c>
      <c r="G9">
        <f>+INDEX(Potencia!$B$2:$G$146,MATCH(Cond3!$A9,Potencia!$A$2:$A$146,0),MATCH(Cond3!G$1,Potencia!$B$1:$G$1,0))</f>
        <v>287</v>
      </c>
      <c r="H9">
        <v>76</v>
      </c>
      <c r="I9" t="s">
        <v>152</v>
      </c>
      <c r="J9" s="1">
        <v>3</v>
      </c>
      <c r="K9" s="8">
        <f t="shared" si="1"/>
        <v>4.7210300429184553E-2</v>
      </c>
      <c r="L9" s="9"/>
      <c r="M9" s="9"/>
    </row>
    <row r="10" spans="1:13" x14ac:dyDescent="0.3">
      <c r="A10" t="s">
        <v>105</v>
      </c>
      <c r="B10">
        <f>+INDEX(Potencia!$B$2:$G$146,MATCH(Cond3!$A10,Potencia!$A$2:$A$146,0),MATCH(Cond3!B$1,Potencia!$B$1:$G$1,0))</f>
        <v>532</v>
      </c>
      <c r="C10">
        <f>+INDEX(Potencia!$B$2:$G$146,MATCH(Cond3!$A10,Potencia!$A$2:$A$146,0),MATCH(Cond3!C$1,Potencia!$B$1:$G$1,0))</f>
        <v>499</v>
      </c>
      <c r="D10">
        <f>+INDEX(Potencia!$B$2:$G$146,MATCH(Cond3!$A10,Potencia!$A$2:$A$146,0),MATCH(Cond3!D$1,Potencia!$B$1:$G$1,0))</f>
        <v>71</v>
      </c>
      <c r="E10">
        <f>+INDEX(Potencia!$B$2:$G$146,MATCH(Cond3!$A10,Potencia!$A$2:$A$146,0),MATCH(Cond3!E$1,Potencia!$B$1:$G$1,0))</f>
        <v>436</v>
      </c>
      <c r="F10">
        <f>+INDEX(Potencia!$B$2:$G$146,MATCH(Cond3!$A10,Potencia!$A$2:$A$146,0),MATCH(Cond3!F$1,Potencia!$B$1:$G$1,0))</f>
        <v>58</v>
      </c>
      <c r="G10">
        <f>+INDEX(Potencia!$B$2:$G$146,MATCH(Cond3!$A10,Potencia!$A$2:$A$146,0),MATCH(Cond3!G$1,Potencia!$B$1:$G$1,0))</f>
        <v>350</v>
      </c>
      <c r="H10">
        <v>76</v>
      </c>
      <c r="I10" t="s">
        <v>152</v>
      </c>
      <c r="J10" s="1">
        <v>4</v>
      </c>
      <c r="K10" s="8">
        <f t="shared" si="1"/>
        <v>6.6132264529058113E-2</v>
      </c>
      <c r="L10" s="9"/>
      <c r="M10" s="9"/>
    </row>
    <row r="11" spans="1:13" x14ac:dyDescent="0.3">
      <c r="A11" t="s">
        <v>107</v>
      </c>
      <c r="B11">
        <f>+INDEX(Potencia!$B$2:$G$146,MATCH(Cond3!$A11,Potencia!$A$2:$A$146,0),MATCH(Cond3!B$1,Potencia!$B$1:$G$1,0))</f>
        <v>475</v>
      </c>
      <c r="C11">
        <f>+INDEX(Potencia!$B$2:$G$146,MATCH(Cond3!$A11,Potencia!$A$2:$A$146,0),MATCH(Cond3!C$1,Potencia!$B$1:$G$1,0))</f>
        <v>464</v>
      </c>
      <c r="D11">
        <f>+INDEX(Potencia!$B$2:$G$146,MATCH(Cond3!$A11,Potencia!$A$2:$A$146,0),MATCH(Cond3!D$1,Potencia!$B$1:$G$1,0))</f>
        <v>102</v>
      </c>
      <c r="E11">
        <f>+INDEX(Potencia!$B$2:$G$146,MATCH(Cond3!$A11,Potencia!$A$2:$A$146,0),MATCH(Cond3!E$1,Potencia!$B$1:$G$1,0))</f>
        <v>336</v>
      </c>
      <c r="F11">
        <f>+INDEX(Potencia!$B$2:$G$146,MATCH(Cond3!$A11,Potencia!$A$2:$A$146,0),MATCH(Cond3!F$1,Potencia!$B$1:$G$1,0))</f>
        <v>90</v>
      </c>
      <c r="G11">
        <f>+INDEX(Potencia!$B$2:$G$146,MATCH(Cond3!$A11,Potencia!$A$2:$A$146,0),MATCH(Cond3!G$1,Potencia!$B$1:$G$1,0))</f>
        <v>302</v>
      </c>
      <c r="H11">
        <v>76</v>
      </c>
      <c r="I11" t="s">
        <v>152</v>
      </c>
      <c r="J11" s="1">
        <v>2</v>
      </c>
      <c r="K11" s="8">
        <f t="shared" si="1"/>
        <v>2.3706896551724137E-2</v>
      </c>
      <c r="L11" s="9"/>
      <c r="M11" s="9"/>
    </row>
    <row r="12" spans="1:13" x14ac:dyDescent="0.3">
      <c r="A12" t="s">
        <v>108</v>
      </c>
      <c r="B12">
        <f>+INDEX(Potencia!$B$2:$G$146,MATCH(Cond3!$A12,Potencia!$A$2:$A$146,0),MATCH(Cond3!B$1,Potencia!$B$1:$G$1,0))</f>
        <v>534</v>
      </c>
      <c r="C12">
        <f>+INDEX(Potencia!$B$2:$G$146,MATCH(Cond3!$A12,Potencia!$A$2:$A$146,0),MATCH(Cond3!C$1,Potencia!$B$1:$G$1,0))</f>
        <v>516</v>
      </c>
      <c r="D12">
        <f>+INDEX(Potencia!$B$2:$G$146,MATCH(Cond3!$A12,Potencia!$A$2:$A$146,0),MATCH(Cond3!D$1,Potencia!$B$1:$G$1,0))</f>
        <v>99</v>
      </c>
      <c r="E12">
        <f>+INDEX(Potencia!$B$2:$G$146,MATCH(Cond3!$A12,Potencia!$A$2:$A$146,0),MATCH(Cond3!E$1,Potencia!$B$1:$G$1,0))</f>
        <v>410</v>
      </c>
      <c r="F12">
        <f>+INDEX(Potencia!$B$2:$G$146,MATCH(Cond3!$A12,Potencia!$A$2:$A$146,0),MATCH(Cond3!F$1,Potencia!$B$1:$G$1,0))</f>
        <v>88</v>
      </c>
      <c r="G12">
        <f>+INDEX(Potencia!$B$2:$G$146,MATCH(Cond3!$A12,Potencia!$A$2:$A$146,0),MATCH(Cond3!G$1,Potencia!$B$1:$G$1,0))</f>
        <v>325</v>
      </c>
      <c r="H12">
        <v>76</v>
      </c>
      <c r="I12" t="s">
        <v>152</v>
      </c>
      <c r="J12" s="1">
        <v>3</v>
      </c>
      <c r="K12" s="8">
        <f t="shared" si="1"/>
        <v>3.4883720930232558E-2</v>
      </c>
      <c r="L12" s="9"/>
      <c r="M12" s="9"/>
    </row>
    <row r="13" spans="1:13" x14ac:dyDescent="0.3">
      <c r="A13" t="s">
        <v>109</v>
      </c>
      <c r="B13">
        <f>+INDEX(Potencia!$B$2:$G$146,MATCH(Cond3!$A13,Potencia!$A$2:$A$146,0),MATCH(Cond3!B$1,Potencia!$B$1:$G$1,0))</f>
        <v>568</v>
      </c>
      <c r="C13">
        <f>+INDEX(Potencia!$B$2:$G$146,MATCH(Cond3!$A13,Potencia!$A$2:$A$146,0),MATCH(Cond3!C$1,Potencia!$B$1:$G$1,0))</f>
        <v>533</v>
      </c>
      <c r="D13">
        <f>+INDEX(Potencia!$B$2:$G$146,MATCH(Cond3!$A13,Potencia!$A$2:$A$146,0),MATCH(Cond3!D$1,Potencia!$B$1:$G$1,0))</f>
        <v>68</v>
      </c>
      <c r="E13">
        <f>+INDEX(Potencia!$B$2:$G$146,MATCH(Cond3!$A13,Potencia!$A$2:$A$146,0),MATCH(Cond3!E$1,Potencia!$B$1:$G$1,0))</f>
        <v>452</v>
      </c>
      <c r="F13">
        <f>+INDEX(Potencia!$B$2:$G$146,MATCH(Cond3!$A13,Potencia!$A$2:$A$146,0),MATCH(Cond3!F$1,Potencia!$B$1:$G$1,0))</f>
        <v>51</v>
      </c>
      <c r="G13">
        <f>+INDEX(Potencia!$B$2:$G$146,MATCH(Cond3!$A13,Potencia!$A$2:$A$146,0),MATCH(Cond3!G$1,Potencia!$B$1:$G$1,0))</f>
        <v>356</v>
      </c>
      <c r="H13">
        <v>76</v>
      </c>
      <c r="I13" t="s">
        <v>152</v>
      </c>
      <c r="J13" s="1">
        <v>4</v>
      </c>
      <c r="K13" s="8">
        <f t="shared" si="1"/>
        <v>6.5666041275797379E-2</v>
      </c>
      <c r="L13" s="9"/>
      <c r="M13" s="9"/>
    </row>
    <row r="14" spans="1:13" x14ac:dyDescent="0.3">
      <c r="A14" t="s">
        <v>119</v>
      </c>
      <c r="B14">
        <f>+INDEX(Potencia!$B$2:$G$146,MATCH(Cond3!$A14,Potencia!$A$2:$A$146,0),MATCH(Cond3!B$1,Potencia!$B$1:$G$1,0))</f>
        <v>453</v>
      </c>
      <c r="C14">
        <f>+INDEX(Potencia!$B$2:$G$146,MATCH(Cond3!$A14,Potencia!$A$2:$A$146,0),MATCH(Cond3!C$1,Potencia!$B$1:$G$1,0))</f>
        <v>438</v>
      </c>
      <c r="D14">
        <f>+INDEX(Potencia!$B$2:$G$146,MATCH(Cond3!$A14,Potencia!$A$2:$A$146,0),MATCH(Cond3!D$1,Potencia!$B$1:$G$1,0))</f>
        <v>107</v>
      </c>
      <c r="E14">
        <f>+INDEX(Potencia!$B$2:$G$146,MATCH(Cond3!$A14,Potencia!$A$2:$A$146,0),MATCH(Cond3!E$1,Potencia!$B$1:$G$1,0))</f>
        <v>337</v>
      </c>
      <c r="F14">
        <f>+INDEX(Potencia!$B$2:$G$146,MATCH(Cond3!$A14,Potencia!$A$2:$A$146,0),MATCH(Cond3!F$1,Potencia!$B$1:$G$1,0))</f>
        <v>95</v>
      </c>
      <c r="G14">
        <f>+INDEX(Potencia!$B$2:$G$146,MATCH(Cond3!$A14,Potencia!$A$2:$A$146,0),MATCH(Cond3!G$1,Potencia!$B$1:$G$1,0))</f>
        <v>298</v>
      </c>
      <c r="H14">
        <v>76</v>
      </c>
      <c r="I14" t="s">
        <v>153</v>
      </c>
      <c r="J14" s="1">
        <v>2</v>
      </c>
      <c r="K14" s="8">
        <f t="shared" si="0"/>
        <v>3.4246575342465752E-2</v>
      </c>
      <c r="L14" s="9"/>
      <c r="M14" s="9"/>
    </row>
    <row r="15" spans="1:13" x14ac:dyDescent="0.3">
      <c r="A15" t="s">
        <v>120</v>
      </c>
      <c r="B15">
        <f>+INDEX(Potencia!$B$2:$G$146,MATCH(Cond3!$A15,Potencia!$A$2:$A$146,0),MATCH(Cond3!B$1,Potencia!$B$1:$G$1,0))</f>
        <v>503</v>
      </c>
      <c r="C15">
        <f>+INDEX(Potencia!$B$2:$G$146,MATCH(Cond3!$A15,Potencia!$A$2:$A$146,0),MATCH(Cond3!C$1,Potencia!$B$1:$G$1,0))</f>
        <v>484</v>
      </c>
      <c r="D15">
        <f>+INDEX(Potencia!$B$2:$G$146,MATCH(Cond3!$A15,Potencia!$A$2:$A$146,0),MATCH(Cond3!D$1,Potencia!$B$1:$G$1,0))</f>
        <v>95</v>
      </c>
      <c r="E15">
        <f>+INDEX(Potencia!$B$2:$G$146,MATCH(Cond3!$A15,Potencia!$A$2:$A$146,0),MATCH(Cond3!E$1,Potencia!$B$1:$G$1,0))</f>
        <v>391</v>
      </c>
      <c r="F15">
        <f>+INDEX(Potencia!$B$2:$G$146,MATCH(Cond3!$A15,Potencia!$A$2:$A$146,0),MATCH(Cond3!F$1,Potencia!$B$1:$G$1,0))</f>
        <v>85</v>
      </c>
      <c r="G15">
        <f>+INDEX(Potencia!$B$2:$G$146,MATCH(Cond3!$A15,Potencia!$A$2:$A$146,0),MATCH(Cond3!G$1,Potencia!$B$1:$G$1,0))</f>
        <v>313</v>
      </c>
      <c r="H15">
        <v>76</v>
      </c>
      <c r="I15" t="s">
        <v>153</v>
      </c>
      <c r="J15" s="1">
        <v>3</v>
      </c>
      <c r="K15" s="8">
        <f t="shared" si="0"/>
        <v>3.9256198347107439E-2</v>
      </c>
      <c r="L15" s="9"/>
      <c r="M15" s="9"/>
    </row>
    <row r="16" spans="1:13" x14ac:dyDescent="0.3">
      <c r="A16" t="s">
        <v>121</v>
      </c>
      <c r="B16">
        <f>+INDEX(Potencia!$B$2:$G$146,MATCH(Cond3!$A16,Potencia!$A$2:$A$146,0),MATCH(Cond3!B$1,Potencia!$B$1:$G$1,0))</f>
        <v>549</v>
      </c>
      <c r="C16">
        <f>+INDEX(Potencia!$B$2:$G$146,MATCH(Cond3!$A16,Potencia!$A$2:$A$146,0),MATCH(Cond3!C$1,Potencia!$B$1:$G$1,0))</f>
        <v>517</v>
      </c>
      <c r="D16">
        <f>+INDEX(Potencia!$B$2:$G$146,MATCH(Cond3!$A16,Potencia!$A$2:$A$146,0),MATCH(Cond3!D$1,Potencia!$B$1:$G$1,0))</f>
        <v>68</v>
      </c>
      <c r="E16">
        <f>+INDEX(Potencia!$B$2:$G$146,MATCH(Cond3!$A16,Potencia!$A$2:$A$146,0),MATCH(Cond3!E$1,Potencia!$B$1:$G$1,0))</f>
        <v>442</v>
      </c>
      <c r="F16">
        <f>+INDEX(Potencia!$B$2:$G$146,MATCH(Cond3!$A16,Potencia!$A$2:$A$146,0),MATCH(Cond3!F$1,Potencia!$B$1:$G$1,0))</f>
        <v>51</v>
      </c>
      <c r="G16">
        <f>+INDEX(Potencia!$B$2:$G$146,MATCH(Cond3!$A16,Potencia!$A$2:$A$146,0),MATCH(Cond3!G$1,Potencia!$B$1:$G$1,0))</f>
        <v>349</v>
      </c>
      <c r="H16">
        <v>76</v>
      </c>
      <c r="I16" t="s">
        <v>153</v>
      </c>
      <c r="J16" s="1">
        <v>4</v>
      </c>
      <c r="K16" s="8">
        <f t="shared" si="0"/>
        <v>6.1895551257253385E-2</v>
      </c>
      <c r="L16" s="9"/>
      <c r="M16" s="9"/>
    </row>
    <row r="17" spans="1:13" x14ac:dyDescent="0.3">
      <c r="A17" t="s">
        <v>123</v>
      </c>
      <c r="B17">
        <f>+INDEX(Potencia!$B$2:$G$146,MATCH(Cond3!$A17,Potencia!$A$2:$A$146,0),MATCH(Cond3!B$1,Potencia!$B$1:$G$1,0))</f>
        <v>480</v>
      </c>
      <c r="C17">
        <f>+INDEX(Potencia!$B$2:$G$146,MATCH(Cond3!$A17,Potencia!$A$2:$A$146,0),MATCH(Cond3!C$1,Potencia!$B$1:$G$1,0))</f>
        <v>467</v>
      </c>
      <c r="D17">
        <f>+INDEX(Potencia!$B$2:$G$146,MATCH(Cond3!$A17,Potencia!$A$2:$A$146,0),MATCH(Cond3!D$1,Potencia!$B$1:$G$1,0))</f>
        <v>112</v>
      </c>
      <c r="E17">
        <f>+INDEX(Potencia!$B$2:$G$146,MATCH(Cond3!$A17,Potencia!$A$2:$A$146,0),MATCH(Cond3!E$1,Potencia!$B$1:$G$1,0))</f>
        <v>352</v>
      </c>
      <c r="F17">
        <f>+INDEX(Potencia!$B$2:$G$146,MATCH(Cond3!$A17,Potencia!$A$2:$A$146,0),MATCH(Cond3!F$1,Potencia!$B$1:$G$1,0))</f>
        <v>101</v>
      </c>
      <c r="G17">
        <f>+INDEX(Potencia!$B$2:$G$146,MATCH(Cond3!$A17,Potencia!$A$2:$A$146,0),MATCH(Cond3!G$1,Potencia!$B$1:$G$1,0))</f>
        <v>308</v>
      </c>
      <c r="H17">
        <v>76</v>
      </c>
      <c r="I17" t="s">
        <v>153</v>
      </c>
      <c r="J17" s="1">
        <v>2</v>
      </c>
      <c r="K17" s="8">
        <f t="shared" si="0"/>
        <v>2.7837259100642397E-2</v>
      </c>
      <c r="L17" s="9"/>
      <c r="M17" s="9"/>
    </row>
    <row r="18" spans="1:13" x14ac:dyDescent="0.3">
      <c r="A18" t="s">
        <v>124</v>
      </c>
      <c r="B18">
        <f>+INDEX(Potencia!$B$2:$G$146,MATCH(Cond3!$A18,Potencia!$A$2:$A$146,0),MATCH(Cond3!B$1,Potencia!$B$1:$G$1,0))</f>
        <v>528</v>
      </c>
      <c r="C18">
        <f>+INDEX(Potencia!$B$2:$G$146,MATCH(Cond3!$A18,Potencia!$A$2:$A$146,0),MATCH(Cond3!C$1,Potencia!$B$1:$G$1,0))</f>
        <v>505</v>
      </c>
      <c r="D18">
        <f>+INDEX(Potencia!$B$2:$G$146,MATCH(Cond3!$A18,Potencia!$A$2:$A$146,0),MATCH(Cond3!D$1,Potencia!$B$1:$G$1,0))</f>
        <v>94</v>
      </c>
      <c r="E18">
        <f>+INDEX(Potencia!$B$2:$G$146,MATCH(Cond3!$A18,Potencia!$A$2:$A$146,0),MATCH(Cond3!E$1,Potencia!$B$1:$G$1,0))</f>
        <v>406</v>
      </c>
      <c r="F18">
        <f>+INDEX(Potencia!$B$2:$G$146,MATCH(Cond3!$A18,Potencia!$A$2:$A$146,0),MATCH(Cond3!F$1,Potencia!$B$1:$G$1,0))</f>
        <v>83</v>
      </c>
      <c r="G18">
        <f>+INDEX(Potencia!$B$2:$G$146,MATCH(Cond3!$A18,Potencia!$A$2:$A$146,0),MATCH(Cond3!G$1,Potencia!$B$1:$G$1,0))</f>
        <v>322</v>
      </c>
      <c r="H18">
        <v>76</v>
      </c>
      <c r="I18" t="s">
        <v>153</v>
      </c>
      <c r="J18" s="1">
        <v>3</v>
      </c>
      <c r="K18" s="8">
        <f t="shared" si="0"/>
        <v>4.5544554455445543E-2</v>
      </c>
      <c r="L18" s="9"/>
      <c r="M18" s="9"/>
    </row>
    <row r="19" spans="1:13" x14ac:dyDescent="0.3">
      <c r="A19" t="s">
        <v>125</v>
      </c>
      <c r="B19">
        <f>+INDEX(Potencia!$B$2:$G$146,MATCH(Cond3!$A19,Potencia!$A$2:$A$146,0),MATCH(Cond3!B$1,Potencia!$B$1:$G$1,0))</f>
        <v>573</v>
      </c>
      <c r="C19">
        <f>+INDEX(Potencia!$B$2:$G$146,MATCH(Cond3!$A19,Potencia!$A$2:$A$146,0),MATCH(Cond3!C$1,Potencia!$B$1:$G$1,0))</f>
        <v>538</v>
      </c>
      <c r="D19">
        <f>+INDEX(Potencia!$B$2:$G$146,MATCH(Cond3!$A19,Potencia!$A$2:$A$146,0),MATCH(Cond3!D$1,Potencia!$B$1:$G$1,0))</f>
        <v>70</v>
      </c>
      <c r="E19">
        <f>+INDEX(Potencia!$B$2:$G$146,MATCH(Cond3!$A19,Potencia!$A$2:$A$146,0),MATCH(Cond3!E$1,Potencia!$B$1:$G$1,0))</f>
        <v>455</v>
      </c>
      <c r="F19">
        <f>+INDEX(Potencia!$B$2:$G$146,MATCH(Cond3!$A19,Potencia!$A$2:$A$146,0),MATCH(Cond3!F$1,Potencia!$B$1:$G$1,0))</f>
        <v>52</v>
      </c>
      <c r="G19">
        <f>+INDEX(Potencia!$B$2:$G$146,MATCH(Cond3!$A19,Potencia!$A$2:$A$146,0),MATCH(Cond3!G$1,Potencia!$B$1:$G$1,0))</f>
        <v>366</v>
      </c>
      <c r="H19">
        <v>76</v>
      </c>
      <c r="I19" t="s">
        <v>153</v>
      </c>
      <c r="J19" s="1">
        <v>4</v>
      </c>
      <c r="K19" s="8">
        <f t="shared" si="0"/>
        <v>6.5055762081784388E-2</v>
      </c>
      <c r="L19" s="9"/>
      <c r="M19" s="9"/>
    </row>
    <row r="20" spans="1:13" x14ac:dyDescent="0.3">
      <c r="J20" s="1"/>
      <c r="K20" s="8"/>
    </row>
    <row r="21" spans="1:13" x14ac:dyDescent="0.3">
      <c r="J21" s="1"/>
      <c r="K21" s="8"/>
    </row>
    <row r="22" spans="1:13" x14ac:dyDescent="0.3">
      <c r="J22" s="1"/>
      <c r="K22" s="8"/>
    </row>
    <row r="23" spans="1:13" x14ac:dyDescent="0.3">
      <c r="J23" s="1"/>
      <c r="K23" s="8"/>
    </row>
    <row r="24" spans="1:13" x14ac:dyDescent="0.3">
      <c r="J24" s="1"/>
      <c r="K24" s="8"/>
    </row>
    <row r="25" spans="1:13" x14ac:dyDescent="0.3">
      <c r="J25" s="1"/>
      <c r="K25" s="8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CBEBE8-D8B9-4F69-9289-519E581C8C90}">
  <dimension ref="A1:Q19"/>
  <sheetViews>
    <sheetView workbookViewId="0">
      <selection activeCell="N2" sqref="N2:N19"/>
    </sheetView>
  </sheetViews>
  <sheetFormatPr baseColWidth="10" defaultRowHeight="14.4" x14ac:dyDescent="0.3"/>
  <cols>
    <col min="1" max="1" width="19" bestFit="1" customWidth="1"/>
    <col min="2" max="2" width="20.5546875" bestFit="1" customWidth="1"/>
    <col min="3" max="3" width="15" bestFit="1" customWidth="1"/>
    <col min="4" max="4" width="13.6640625" bestFit="1" customWidth="1"/>
    <col min="5" max="5" width="4.44140625" bestFit="1" customWidth="1"/>
    <col min="6" max="6" width="15" bestFit="1" customWidth="1"/>
    <col min="7" max="7" width="15.109375" bestFit="1" customWidth="1"/>
    <col min="8" max="8" width="6.33203125" customWidth="1"/>
    <col min="9" max="9" width="15" bestFit="1" customWidth="1"/>
    <col min="10" max="10" width="13.88671875" bestFit="1" customWidth="1"/>
  </cols>
  <sheetData>
    <row r="1" spans="1:17" ht="15" thickBot="1" x14ac:dyDescent="0.35">
      <c r="A1" s="1" t="s">
        <v>0</v>
      </c>
      <c r="B1" s="1" t="s">
        <v>1</v>
      </c>
      <c r="C1" s="1" t="s">
        <v>159</v>
      </c>
      <c r="D1" s="2" t="s">
        <v>2</v>
      </c>
      <c r="E1" s="3" t="s">
        <v>154</v>
      </c>
      <c r="F1" s="1" t="s">
        <v>159</v>
      </c>
      <c r="G1" s="2" t="s">
        <v>156</v>
      </c>
      <c r="H1" s="3" t="s">
        <v>155</v>
      </c>
      <c r="I1" s="1" t="s">
        <v>159</v>
      </c>
      <c r="J1" s="2" t="s">
        <v>3</v>
      </c>
      <c r="K1" s="3" t="s">
        <v>155</v>
      </c>
      <c r="L1" s="1" t="s">
        <v>159</v>
      </c>
      <c r="M1" s="2" t="s">
        <v>157</v>
      </c>
      <c r="N1" s="3" t="s">
        <v>155</v>
      </c>
      <c r="O1" s="1" t="s">
        <v>4</v>
      </c>
      <c r="P1" s="1" t="s">
        <v>150</v>
      </c>
      <c r="Q1" s="1" t="s">
        <v>151</v>
      </c>
    </row>
    <row r="2" spans="1:17" x14ac:dyDescent="0.3">
      <c r="A2" t="s">
        <v>103</v>
      </c>
      <c r="B2">
        <f>+Cond3!B8</f>
        <v>436</v>
      </c>
      <c r="C2" s="4">
        <v>2.7388655601743781</v>
      </c>
      <c r="D2">
        <f>+Cond3!C8</f>
        <v>426</v>
      </c>
      <c r="E2" s="36">
        <v>3.35984567771178</v>
      </c>
      <c r="F2" s="4">
        <v>0.3264950911640952</v>
      </c>
      <c r="G2">
        <f>+Cond3!D8</f>
        <v>104</v>
      </c>
      <c r="H2" s="5">
        <v>1.0809692621490694</v>
      </c>
      <c r="I2" s="4">
        <v>2.1345701563427664</v>
      </c>
      <c r="J2">
        <f>+Cond3!E8</f>
        <v>320</v>
      </c>
      <c r="K2" s="5">
        <v>2.9569663759751874</v>
      </c>
      <c r="L2" s="4">
        <v>0.27812544802867378</v>
      </c>
      <c r="M2">
        <f>+Cond3!F8</f>
        <v>92</v>
      </c>
      <c r="N2" s="5">
        <v>0.96131800168076587</v>
      </c>
      <c r="O2">
        <f>+Cond3!G8</f>
        <v>282</v>
      </c>
      <c r="P2">
        <v>76</v>
      </c>
      <c r="Q2" t="s">
        <v>152</v>
      </c>
    </row>
    <row r="3" spans="1:17" x14ac:dyDescent="0.3">
      <c r="A3" t="s">
        <v>104</v>
      </c>
      <c r="B3">
        <f>+Cond3!B9</f>
        <v>488</v>
      </c>
      <c r="C3" s="4">
        <v>2.8455465728641185</v>
      </c>
      <c r="D3">
        <f>+Cond3!C9</f>
        <v>466</v>
      </c>
      <c r="E3" s="36">
        <v>3.3364286468123212</v>
      </c>
      <c r="F3" s="4">
        <v>0.23651612903225802</v>
      </c>
      <c r="G3">
        <f>+Cond3!D9</f>
        <v>81</v>
      </c>
      <c r="H3" s="5">
        <v>0.80439783120652819</v>
      </c>
      <c r="I3" s="4">
        <v>2.215767295346704</v>
      </c>
      <c r="J3">
        <f>+Cond3!E9</f>
        <v>368</v>
      </c>
      <c r="K3" s="5">
        <v>2.9334949422966274</v>
      </c>
      <c r="L3" s="4">
        <v>0.18151237809452356</v>
      </c>
      <c r="M3">
        <f>+Cond3!F9</f>
        <v>66</v>
      </c>
      <c r="N3" s="5">
        <v>0.69282918438199881</v>
      </c>
      <c r="O3">
        <f>+Cond3!G9</f>
        <v>287</v>
      </c>
      <c r="P3">
        <v>76</v>
      </c>
      <c r="Q3" t="s">
        <v>152</v>
      </c>
    </row>
    <row r="4" spans="1:17" x14ac:dyDescent="0.3">
      <c r="A4" t="s">
        <v>105</v>
      </c>
      <c r="B4">
        <f>+Cond3!B10</f>
        <v>532</v>
      </c>
      <c r="C4" s="4">
        <v>2.9047448939361251</v>
      </c>
      <c r="D4">
        <f>+Cond3!C10</f>
        <v>499</v>
      </c>
      <c r="E4" s="36">
        <v>3.3073496217427496</v>
      </c>
      <c r="F4" s="4">
        <v>0.12651735791090629</v>
      </c>
      <c r="G4">
        <f>+Cond3!D10</f>
        <v>71</v>
      </c>
      <c r="H4" s="5">
        <v>0.52958645981264962</v>
      </c>
      <c r="I4" s="4">
        <v>2.2598237416141078</v>
      </c>
      <c r="J4">
        <f>+Cond3!E10</f>
        <v>436</v>
      </c>
      <c r="K4" s="5">
        <v>2.9030815937646555</v>
      </c>
      <c r="L4" s="4">
        <v>6.4801573564122708E-2</v>
      </c>
      <c r="M4">
        <f>+Cond3!F10</f>
        <v>58</v>
      </c>
      <c r="N4" s="5">
        <v>0.30697446851182913</v>
      </c>
      <c r="O4">
        <f>+Cond3!G10</f>
        <v>350</v>
      </c>
      <c r="P4">
        <v>76</v>
      </c>
      <c r="Q4" t="s">
        <v>152</v>
      </c>
    </row>
    <row r="5" spans="1:17" x14ac:dyDescent="0.3">
      <c r="A5" t="s">
        <v>107</v>
      </c>
      <c r="B5">
        <f>+Cond3!B11</f>
        <v>475</v>
      </c>
      <c r="C5" s="4">
        <v>2.7388655601743781</v>
      </c>
      <c r="D5">
        <f>+Cond3!C11</f>
        <v>464</v>
      </c>
      <c r="E5" s="36">
        <v>3.35984567771178</v>
      </c>
      <c r="F5" s="4">
        <v>0.3264950911640952</v>
      </c>
      <c r="G5">
        <f>+Cond3!D11</f>
        <v>102</v>
      </c>
      <c r="H5" s="5">
        <v>1.0809692621490694</v>
      </c>
      <c r="I5" s="4">
        <v>2.1345701563427664</v>
      </c>
      <c r="J5">
        <f>+Cond3!E11</f>
        <v>336</v>
      </c>
      <c r="K5" s="5">
        <v>2.9569663759751874</v>
      </c>
      <c r="L5" s="4">
        <v>0.27812544802867378</v>
      </c>
      <c r="M5">
        <f>+Cond3!F11</f>
        <v>90</v>
      </c>
      <c r="N5" s="5">
        <v>0.96131800168076587</v>
      </c>
      <c r="O5">
        <f>+Cond3!G11</f>
        <v>302</v>
      </c>
      <c r="P5">
        <v>76</v>
      </c>
      <c r="Q5" t="s">
        <v>152</v>
      </c>
    </row>
    <row r="6" spans="1:17" x14ac:dyDescent="0.3">
      <c r="A6" t="s">
        <v>108</v>
      </c>
      <c r="B6">
        <f>+Cond3!B12</f>
        <v>534</v>
      </c>
      <c r="C6" s="4">
        <v>2.8455465728641185</v>
      </c>
      <c r="D6">
        <f>+Cond3!C12</f>
        <v>516</v>
      </c>
      <c r="E6" s="36">
        <v>3.3364286468123212</v>
      </c>
      <c r="F6" s="4">
        <v>0.23651612903225802</v>
      </c>
      <c r="G6">
        <f>+Cond3!D12</f>
        <v>99</v>
      </c>
      <c r="H6" s="5">
        <v>0.80439783120652819</v>
      </c>
      <c r="I6" s="4">
        <v>2.215767295346704</v>
      </c>
      <c r="J6">
        <f>+Cond3!E12</f>
        <v>410</v>
      </c>
      <c r="K6" s="5">
        <v>2.9334949422966274</v>
      </c>
      <c r="L6" s="4">
        <v>0.18151237809452356</v>
      </c>
      <c r="M6">
        <f>+Cond3!F12</f>
        <v>88</v>
      </c>
      <c r="N6" s="5">
        <v>0.69282918438199881</v>
      </c>
      <c r="O6">
        <f>+Cond3!G12</f>
        <v>325</v>
      </c>
      <c r="P6">
        <v>76</v>
      </c>
      <c r="Q6" t="s">
        <v>152</v>
      </c>
    </row>
    <row r="7" spans="1:17" x14ac:dyDescent="0.3">
      <c r="A7" t="s">
        <v>109</v>
      </c>
      <c r="B7">
        <f>+Cond3!B13</f>
        <v>568</v>
      </c>
      <c r="C7" s="4">
        <v>2.9047448939361251</v>
      </c>
      <c r="D7">
        <f>+Cond3!C13</f>
        <v>533</v>
      </c>
      <c r="E7" s="36">
        <v>3.3073496217427496</v>
      </c>
      <c r="F7" s="4">
        <v>0.12651735791090629</v>
      </c>
      <c r="G7">
        <f>+Cond3!D13</f>
        <v>68</v>
      </c>
      <c r="H7" s="5">
        <v>0.52958645981264962</v>
      </c>
      <c r="I7" s="4">
        <v>2.2598237416141078</v>
      </c>
      <c r="J7">
        <f>+Cond3!E13</f>
        <v>452</v>
      </c>
      <c r="K7" s="5">
        <v>2.9030815937646555</v>
      </c>
      <c r="L7" s="4">
        <v>6.4801573564122708E-2</v>
      </c>
      <c r="M7">
        <f>+Cond3!F13</f>
        <v>51</v>
      </c>
      <c r="N7" s="5">
        <v>0.30697446851182913</v>
      </c>
      <c r="O7">
        <f>+Cond3!G13</f>
        <v>356</v>
      </c>
      <c r="P7">
        <v>76</v>
      </c>
      <c r="Q7" t="s">
        <v>152</v>
      </c>
    </row>
    <row r="8" spans="1:17" x14ac:dyDescent="0.3">
      <c r="A8" t="s">
        <v>111</v>
      </c>
      <c r="B8">
        <f>+Cond3!B2</f>
        <v>485</v>
      </c>
      <c r="C8" s="4">
        <v>2.7388655601743781</v>
      </c>
      <c r="D8">
        <f>+Cond3!C2</f>
        <v>468</v>
      </c>
      <c r="E8" s="36">
        <v>3.35984567771178</v>
      </c>
      <c r="F8" s="4">
        <v>0.3264950911640952</v>
      </c>
      <c r="G8">
        <f>+Cond3!D2</f>
        <v>96</v>
      </c>
      <c r="H8" s="5">
        <v>1.0809692621490694</v>
      </c>
      <c r="I8" s="4">
        <v>2.1345701563427664</v>
      </c>
      <c r="J8">
        <f>+Cond3!E2</f>
        <v>337</v>
      </c>
      <c r="K8" s="5">
        <v>2.9569663759751874</v>
      </c>
      <c r="L8" s="4">
        <v>0.27812544802867378</v>
      </c>
      <c r="M8">
        <f>+Cond3!F2</f>
        <v>87</v>
      </c>
      <c r="N8" s="5">
        <v>0.96131800168076587</v>
      </c>
      <c r="O8">
        <f>+Cond3!G2</f>
        <v>304</v>
      </c>
      <c r="P8">
        <v>46</v>
      </c>
      <c r="Q8" t="s">
        <v>153</v>
      </c>
    </row>
    <row r="9" spans="1:17" x14ac:dyDescent="0.3">
      <c r="A9" t="s">
        <v>112</v>
      </c>
      <c r="B9">
        <f>+Cond3!B3</f>
        <v>537</v>
      </c>
      <c r="C9" s="4">
        <v>2.8455465728641185</v>
      </c>
      <c r="D9">
        <f>+Cond3!C3</f>
        <v>515</v>
      </c>
      <c r="E9" s="36">
        <v>3.3364286468123212</v>
      </c>
      <c r="F9" s="4">
        <v>0.23651612903225802</v>
      </c>
      <c r="G9">
        <f>+Cond3!D3</f>
        <v>84</v>
      </c>
      <c r="H9" s="5">
        <v>0.80439783120652819</v>
      </c>
      <c r="I9" s="4">
        <v>2.215767295346704</v>
      </c>
      <c r="J9">
        <f>+Cond3!E3</f>
        <v>405</v>
      </c>
      <c r="K9" s="5">
        <v>2.9334949422966274</v>
      </c>
      <c r="L9" s="4">
        <v>0.18151237809452356</v>
      </c>
      <c r="M9">
        <f>+Cond3!F3</f>
        <v>71</v>
      </c>
      <c r="N9" s="5">
        <v>0.69282918438199881</v>
      </c>
      <c r="O9">
        <f>+Cond3!G3</f>
        <v>323</v>
      </c>
      <c r="P9">
        <v>46</v>
      </c>
      <c r="Q9" t="s">
        <v>153</v>
      </c>
    </row>
    <row r="10" spans="1:17" x14ac:dyDescent="0.3">
      <c r="A10" t="s">
        <v>113</v>
      </c>
      <c r="B10">
        <f>+Cond3!B4</f>
        <v>579</v>
      </c>
      <c r="C10" s="4">
        <v>2.9047448939361251</v>
      </c>
      <c r="D10">
        <f>+Cond3!C4</f>
        <v>536</v>
      </c>
      <c r="E10" s="36">
        <v>3.3073496217427496</v>
      </c>
      <c r="F10" s="4">
        <v>0.12651735791090629</v>
      </c>
      <c r="G10">
        <f>+Cond3!D4</f>
        <v>59</v>
      </c>
      <c r="H10" s="5">
        <v>0.52958645981264962</v>
      </c>
      <c r="I10" s="4">
        <v>2.2598237416141078</v>
      </c>
      <c r="J10">
        <f>+Cond3!E4</f>
        <v>448</v>
      </c>
      <c r="K10" s="5">
        <v>2.9030815937646555</v>
      </c>
      <c r="L10" s="4">
        <v>6.4801573564122708E-2</v>
      </c>
      <c r="M10">
        <f>+Cond3!F4</f>
        <v>44</v>
      </c>
      <c r="N10" s="5">
        <v>0.30697446851182913</v>
      </c>
      <c r="O10">
        <f>+Cond3!G4</f>
        <v>375</v>
      </c>
      <c r="P10">
        <v>46</v>
      </c>
      <c r="Q10" t="s">
        <v>153</v>
      </c>
    </row>
    <row r="11" spans="1:17" x14ac:dyDescent="0.3">
      <c r="A11" t="s">
        <v>115</v>
      </c>
      <c r="B11">
        <f>+Cond3!B5</f>
        <v>514</v>
      </c>
      <c r="C11" s="4">
        <v>2.7388655601743781</v>
      </c>
      <c r="D11">
        <f>+Cond3!C5</f>
        <v>502</v>
      </c>
      <c r="E11" s="36">
        <v>3.35984567771178</v>
      </c>
      <c r="F11" s="4">
        <v>0.3264950911640952</v>
      </c>
      <c r="G11">
        <f>+Cond3!D5</f>
        <v>102</v>
      </c>
      <c r="H11" s="5">
        <v>1.0809692621490694</v>
      </c>
      <c r="I11" s="4">
        <v>2.1345701563427664</v>
      </c>
      <c r="J11">
        <f>+Cond3!E5</f>
        <v>357</v>
      </c>
      <c r="K11" s="5">
        <v>2.9569663759751874</v>
      </c>
      <c r="L11" s="4">
        <v>0.27812544802867378</v>
      </c>
      <c r="M11">
        <f>+Cond3!F5</f>
        <v>87</v>
      </c>
      <c r="N11" s="5">
        <v>0.96131800168076587</v>
      </c>
      <c r="O11">
        <f>+Cond3!G5</f>
        <v>319</v>
      </c>
      <c r="P11">
        <v>46</v>
      </c>
      <c r="Q11" t="s">
        <v>153</v>
      </c>
    </row>
    <row r="12" spans="1:17" x14ac:dyDescent="0.3">
      <c r="A12" t="s">
        <v>116</v>
      </c>
      <c r="B12">
        <f>+Cond3!B6</f>
        <v>561</v>
      </c>
      <c r="C12" s="4">
        <v>2.8455465728641185</v>
      </c>
      <c r="D12">
        <f>+Cond3!C6</f>
        <v>547</v>
      </c>
      <c r="E12" s="36">
        <v>3.3364286468123212</v>
      </c>
      <c r="F12" s="4">
        <v>0.23651612903225802</v>
      </c>
      <c r="G12">
        <f>+Cond3!D6</f>
        <v>89</v>
      </c>
      <c r="H12" s="5">
        <v>0.80439783120652819</v>
      </c>
      <c r="I12" s="4">
        <v>2.215767295346704</v>
      </c>
      <c r="J12">
        <f>+Cond3!E6</f>
        <v>427</v>
      </c>
      <c r="K12" s="5">
        <v>2.9334949422966274</v>
      </c>
      <c r="L12" s="4">
        <v>0.18151237809452356</v>
      </c>
      <c r="M12">
        <f>+Cond3!F6</f>
        <v>73</v>
      </c>
      <c r="N12" s="5">
        <v>0.69282918438199881</v>
      </c>
      <c r="O12">
        <f>+Cond3!G6</f>
        <v>334</v>
      </c>
      <c r="P12">
        <v>46</v>
      </c>
      <c r="Q12" t="s">
        <v>153</v>
      </c>
    </row>
    <row r="13" spans="1:17" x14ac:dyDescent="0.3">
      <c r="A13" t="s">
        <v>117</v>
      </c>
      <c r="B13">
        <f>+Cond3!B7</f>
        <v>602</v>
      </c>
      <c r="C13" s="4">
        <v>2.9047448939361251</v>
      </c>
      <c r="D13">
        <f>+Cond3!C7</f>
        <v>569</v>
      </c>
      <c r="E13" s="36">
        <v>3.3073496217427496</v>
      </c>
      <c r="F13" s="4">
        <v>0.12651735791090629</v>
      </c>
      <c r="G13">
        <f>+Cond3!D7</f>
        <v>64</v>
      </c>
      <c r="H13" s="5">
        <v>0.52958645981264962</v>
      </c>
      <c r="I13" s="4">
        <v>2.2598237416141078</v>
      </c>
      <c r="J13">
        <f>+Cond3!E7</f>
        <v>469</v>
      </c>
      <c r="K13" s="5">
        <v>2.9030815937646555</v>
      </c>
      <c r="L13" s="4">
        <v>6.4801573564122708E-2</v>
      </c>
      <c r="M13">
        <f>+Cond3!F7</f>
        <v>46</v>
      </c>
      <c r="N13" s="5">
        <v>0.30697446851182913</v>
      </c>
      <c r="O13">
        <f>+Cond3!G7</f>
        <v>380</v>
      </c>
      <c r="P13">
        <v>46</v>
      </c>
      <c r="Q13" t="s">
        <v>153</v>
      </c>
    </row>
    <row r="14" spans="1:17" x14ac:dyDescent="0.3">
      <c r="A14" t="s">
        <v>119</v>
      </c>
      <c r="B14">
        <f>+Cond3!B14</f>
        <v>453</v>
      </c>
      <c r="C14" s="4">
        <v>2.7388655601743781</v>
      </c>
      <c r="D14">
        <f>+Cond3!C14</f>
        <v>438</v>
      </c>
      <c r="E14" s="36">
        <v>3.35984567771178</v>
      </c>
      <c r="F14" s="4">
        <v>0.3264950911640952</v>
      </c>
      <c r="G14">
        <f>+Cond3!D14</f>
        <v>107</v>
      </c>
      <c r="H14" s="5">
        <v>1.0809692621490694</v>
      </c>
      <c r="I14" s="4">
        <v>2.1345701563427664</v>
      </c>
      <c r="J14">
        <f>+Cond3!E14</f>
        <v>337</v>
      </c>
      <c r="K14" s="5">
        <v>2.9569663759751874</v>
      </c>
      <c r="L14" s="4">
        <v>0.27812544802867378</v>
      </c>
      <c r="M14">
        <f>+Cond3!F14</f>
        <v>95</v>
      </c>
      <c r="N14" s="5">
        <v>0.96131800168076587</v>
      </c>
      <c r="O14">
        <f>+Cond3!G14</f>
        <v>298</v>
      </c>
      <c r="P14">
        <v>76</v>
      </c>
      <c r="Q14" t="s">
        <v>153</v>
      </c>
    </row>
    <row r="15" spans="1:17" x14ac:dyDescent="0.3">
      <c r="A15" t="s">
        <v>120</v>
      </c>
      <c r="B15">
        <f>+Cond3!B15</f>
        <v>503</v>
      </c>
      <c r="C15" s="4">
        <v>2.8455465728641185</v>
      </c>
      <c r="D15">
        <f>+Cond3!C15</f>
        <v>484</v>
      </c>
      <c r="E15" s="36">
        <v>3.3364286468123212</v>
      </c>
      <c r="F15" s="4">
        <v>0.23651612903225802</v>
      </c>
      <c r="G15">
        <f>+Cond3!D15</f>
        <v>95</v>
      </c>
      <c r="H15" s="5">
        <v>0.80439783120652819</v>
      </c>
      <c r="I15" s="4">
        <v>2.215767295346704</v>
      </c>
      <c r="J15">
        <f>+Cond3!E15</f>
        <v>391</v>
      </c>
      <c r="K15" s="5">
        <v>2.9334949422966274</v>
      </c>
      <c r="L15" s="4">
        <v>0.18151237809452356</v>
      </c>
      <c r="M15">
        <f>+Cond3!F15</f>
        <v>85</v>
      </c>
      <c r="N15" s="5">
        <v>0.69282918438199881</v>
      </c>
      <c r="O15">
        <f>+Cond3!G15</f>
        <v>313</v>
      </c>
      <c r="P15">
        <v>76</v>
      </c>
      <c r="Q15" t="s">
        <v>153</v>
      </c>
    </row>
    <row r="16" spans="1:17" x14ac:dyDescent="0.3">
      <c r="A16" t="s">
        <v>121</v>
      </c>
      <c r="B16">
        <f>+Cond3!B16</f>
        <v>549</v>
      </c>
      <c r="C16" s="4">
        <v>2.9047448939361251</v>
      </c>
      <c r="D16">
        <f>+Cond3!C16</f>
        <v>517</v>
      </c>
      <c r="E16" s="36">
        <v>3.3073496217427496</v>
      </c>
      <c r="F16" s="4">
        <v>0.12651735791090629</v>
      </c>
      <c r="G16">
        <f>+Cond3!D16</f>
        <v>68</v>
      </c>
      <c r="H16" s="5">
        <v>0.52958645981264962</v>
      </c>
      <c r="I16" s="4">
        <v>2.2598237416141078</v>
      </c>
      <c r="J16">
        <f>+Cond3!E16</f>
        <v>442</v>
      </c>
      <c r="K16" s="5">
        <v>2.9030815937646555</v>
      </c>
      <c r="L16" s="4">
        <v>6.4801573564122708E-2</v>
      </c>
      <c r="M16">
        <f>+Cond3!F16</f>
        <v>51</v>
      </c>
      <c r="N16" s="5">
        <v>0.30697446851182913</v>
      </c>
      <c r="O16">
        <f>+Cond3!G16</f>
        <v>349</v>
      </c>
      <c r="P16">
        <v>76</v>
      </c>
      <c r="Q16" t="s">
        <v>153</v>
      </c>
    </row>
    <row r="17" spans="1:17" x14ac:dyDescent="0.3">
      <c r="A17" t="s">
        <v>123</v>
      </c>
      <c r="B17">
        <f>+Cond3!B17</f>
        <v>480</v>
      </c>
      <c r="C17" s="4">
        <v>2.7388655601743781</v>
      </c>
      <c r="D17">
        <f>+Cond3!C17</f>
        <v>467</v>
      </c>
      <c r="E17" s="36">
        <v>3.35984567771178</v>
      </c>
      <c r="F17" s="4">
        <v>0.3264950911640952</v>
      </c>
      <c r="G17">
        <f>+Cond3!D17</f>
        <v>112</v>
      </c>
      <c r="H17" s="5">
        <v>1.0809692621490694</v>
      </c>
      <c r="I17" s="4">
        <v>2.1345701563427664</v>
      </c>
      <c r="J17">
        <f>+Cond3!E17</f>
        <v>352</v>
      </c>
      <c r="K17" s="5">
        <v>2.9569663759751874</v>
      </c>
      <c r="L17" s="4">
        <v>0.27812544802867378</v>
      </c>
      <c r="M17">
        <f>+Cond3!F17</f>
        <v>101</v>
      </c>
      <c r="N17" s="5">
        <v>0.96131800168076587</v>
      </c>
      <c r="O17">
        <f>+Cond3!G17</f>
        <v>308</v>
      </c>
      <c r="P17">
        <v>76</v>
      </c>
      <c r="Q17" t="s">
        <v>153</v>
      </c>
    </row>
    <row r="18" spans="1:17" x14ac:dyDescent="0.3">
      <c r="A18" t="s">
        <v>124</v>
      </c>
      <c r="B18">
        <f>+Cond3!B18</f>
        <v>528</v>
      </c>
      <c r="C18" s="4">
        <v>2.8455465728641185</v>
      </c>
      <c r="D18">
        <f>+Cond3!C18</f>
        <v>505</v>
      </c>
      <c r="E18" s="36">
        <v>3.3364286468123212</v>
      </c>
      <c r="F18" s="4">
        <v>0.23651612903225802</v>
      </c>
      <c r="G18">
        <f>+Cond3!D18</f>
        <v>94</v>
      </c>
      <c r="H18" s="5">
        <v>0.80439783120652819</v>
      </c>
      <c r="I18" s="4">
        <v>2.215767295346704</v>
      </c>
      <c r="J18">
        <f>+Cond3!E18</f>
        <v>406</v>
      </c>
      <c r="K18" s="5">
        <v>2.9334949422966274</v>
      </c>
      <c r="L18" s="4">
        <v>0.18151237809452356</v>
      </c>
      <c r="M18">
        <f>+Cond3!F18</f>
        <v>83</v>
      </c>
      <c r="N18" s="5">
        <v>0.69282918438199881</v>
      </c>
      <c r="O18">
        <f>+Cond3!G18</f>
        <v>322</v>
      </c>
      <c r="P18">
        <v>76</v>
      </c>
      <c r="Q18" t="s">
        <v>153</v>
      </c>
    </row>
    <row r="19" spans="1:17" x14ac:dyDescent="0.3">
      <c r="A19" t="s">
        <v>125</v>
      </c>
      <c r="B19">
        <f>+Cond3!B19</f>
        <v>573</v>
      </c>
      <c r="C19" s="4">
        <v>2.9047448939361251</v>
      </c>
      <c r="D19">
        <f>+Cond3!C19</f>
        <v>538</v>
      </c>
      <c r="E19" s="36">
        <v>3.3073496217427496</v>
      </c>
      <c r="F19" s="4">
        <v>0.12651735791090629</v>
      </c>
      <c r="G19">
        <f>+Cond3!D19</f>
        <v>70</v>
      </c>
      <c r="H19" s="5">
        <v>0.52958645981264962</v>
      </c>
      <c r="I19" s="4">
        <v>2.2598237416141078</v>
      </c>
      <c r="J19">
        <f>+Cond3!E19</f>
        <v>455</v>
      </c>
      <c r="K19" s="5">
        <v>2.9030815937646555</v>
      </c>
      <c r="L19" s="4">
        <v>6.4801573564122708E-2</v>
      </c>
      <c r="M19">
        <f>+Cond3!F19</f>
        <v>52</v>
      </c>
      <c r="N19" s="5">
        <v>0.30697446851182913</v>
      </c>
      <c r="O19">
        <f>+Cond3!G19</f>
        <v>366</v>
      </c>
      <c r="P19">
        <v>76</v>
      </c>
      <c r="Q19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E043C7-BA7F-4044-BD8B-F4E0CAA93321}">
  <dimension ref="A1:P36"/>
  <sheetViews>
    <sheetView topLeftCell="B1" workbookViewId="0">
      <selection activeCell="O21" sqref="O21:P26"/>
    </sheetView>
  </sheetViews>
  <sheetFormatPr baseColWidth="10" defaultRowHeight="14.4" x14ac:dyDescent="0.3"/>
  <cols>
    <col min="1" max="1" width="19" bestFit="1" customWidth="1"/>
    <col min="2" max="2" width="15.5546875" bestFit="1" customWidth="1"/>
    <col min="4" max="4" width="15.5546875" bestFit="1" customWidth="1"/>
    <col min="6" max="6" width="15.5546875" bestFit="1" customWidth="1"/>
    <col min="8" max="8" width="15.5546875" bestFit="1" customWidth="1"/>
    <col min="13" max="13" width="14.77734375" style="15" customWidth="1"/>
    <col min="15" max="15" width="13.5546875" bestFit="1" customWidth="1"/>
    <col min="16" max="16" width="11.6640625" customWidth="1"/>
  </cols>
  <sheetData>
    <row r="1" spans="1:16" ht="15" thickBot="1" x14ac:dyDescent="0.35">
      <c r="A1" s="1" t="s">
        <v>0</v>
      </c>
      <c r="B1" s="39" t="s">
        <v>2</v>
      </c>
      <c r="C1" s="39"/>
      <c r="D1" s="39" t="s">
        <v>156</v>
      </c>
      <c r="E1" s="39"/>
      <c r="F1" s="39" t="s">
        <v>161</v>
      </c>
      <c r="G1" s="39"/>
      <c r="H1" s="39" t="s">
        <v>157</v>
      </c>
      <c r="I1" s="39"/>
      <c r="M1" s="40" t="s">
        <v>194</v>
      </c>
      <c r="O1" s="37" t="s">
        <v>196</v>
      </c>
      <c r="P1" s="1"/>
    </row>
    <row r="2" spans="1:16" ht="15" thickBot="1" x14ac:dyDescent="0.35">
      <c r="A2" s="1"/>
      <c r="B2" s="2" t="s">
        <v>158</v>
      </c>
      <c r="C2" s="3" t="s">
        <v>154</v>
      </c>
      <c r="D2" s="2" t="s">
        <v>158</v>
      </c>
      <c r="E2" s="3" t="s">
        <v>154</v>
      </c>
      <c r="F2" s="2" t="s">
        <v>158</v>
      </c>
      <c r="G2" s="3" t="s">
        <v>154</v>
      </c>
      <c r="H2" s="2" t="s">
        <v>158</v>
      </c>
      <c r="I2" s="3" t="s">
        <v>154</v>
      </c>
      <c r="J2" s="1" t="s">
        <v>150</v>
      </c>
      <c r="K2" s="1" t="s">
        <v>151</v>
      </c>
      <c r="M2" s="40"/>
      <c r="O2" s="38"/>
      <c r="P2" s="1"/>
    </row>
    <row r="3" spans="1:16" x14ac:dyDescent="0.3">
      <c r="A3" t="s">
        <v>103</v>
      </c>
      <c r="B3" s="6">
        <f>+Cond3Pot!D2/Cond3Pot!C2</f>
        <v>155.53885017009648</v>
      </c>
      <c r="C3" s="7">
        <f>+Cond3Pot!E2</f>
        <v>3.35984567771178</v>
      </c>
      <c r="D3" s="6">
        <f>+Cond3Pot!G2/Cond3Pot!F2</f>
        <v>318.53465125369985</v>
      </c>
      <c r="E3" s="7">
        <f>+Cond3Pot!H2</f>
        <v>1.0809692621490694</v>
      </c>
      <c r="F3" s="6">
        <f>+Cond3Pot!J2/Cond3Pot!I2</f>
        <v>149.91308627132088</v>
      </c>
      <c r="G3" s="7">
        <f>+Cond3Pot!K2</f>
        <v>2.9569663759751874</v>
      </c>
      <c r="H3" s="6">
        <f>+Cond3Pot!M2/Cond3Pot!L2</f>
        <v>330.78598399422663</v>
      </c>
      <c r="I3" s="7">
        <f>+Cond3Pot!N2</f>
        <v>0.96131800168076587</v>
      </c>
      <c r="J3">
        <v>76</v>
      </c>
      <c r="K3" t="s">
        <v>152</v>
      </c>
      <c r="M3" s="15">
        <f>+AVERAGE(F3:F8)</f>
        <v>175.23212187426643</v>
      </c>
      <c r="N3" s="4">
        <f>+(M3-$M$15)/$M$15</f>
        <v>-2.5956129016265012E-2</v>
      </c>
      <c r="O3" s="4">
        <f>+F3/B3</f>
        <v>0.96383049062904025</v>
      </c>
      <c r="P3" s="34">
        <f>+AVERAGE(O3:O8)</f>
        <v>1.0234474494812389</v>
      </c>
    </row>
    <row r="4" spans="1:16" x14ac:dyDescent="0.3">
      <c r="A4" t="s">
        <v>104</v>
      </c>
      <c r="B4" s="6">
        <f>+Cond3Pot!D3/Cond3Pot!C3</f>
        <v>163.76467159030139</v>
      </c>
      <c r="C4" s="7">
        <f>+Cond3Pot!E3</f>
        <v>3.3364286468123212</v>
      </c>
      <c r="D4" s="6">
        <f>+Cond3Pot!G3/Cond3Pot!F3</f>
        <v>342.47135842880527</v>
      </c>
      <c r="E4" s="7">
        <f>+Cond3Pot!H3</f>
        <v>0.80439783120652819</v>
      </c>
      <c r="F4" s="6">
        <f>+Cond3Pot!J3/Cond3Pot!I3</f>
        <v>166.08242245150501</v>
      </c>
      <c r="G4" s="7">
        <f>+Cond3Pot!K3</f>
        <v>2.9334949422966274</v>
      </c>
      <c r="H4" s="6">
        <f>+Cond3Pot!M3/Cond3Pot!L3</f>
        <v>363.61156573922545</v>
      </c>
      <c r="I4" s="7">
        <f>+Cond3Pot!N3</f>
        <v>0.69282918438199881</v>
      </c>
      <c r="J4">
        <v>76</v>
      </c>
      <c r="K4" t="s">
        <v>152</v>
      </c>
      <c r="N4" s="4"/>
      <c r="O4" s="4">
        <f t="shared" ref="O4:O20" si="0">+F4/B4</f>
        <v>1.0141529356649159</v>
      </c>
      <c r="P4" s="7"/>
    </row>
    <row r="5" spans="1:16" x14ac:dyDescent="0.3">
      <c r="A5" t="s">
        <v>105</v>
      </c>
      <c r="B5" s="6">
        <f>+Cond3Pot!D4/Cond3Pot!C4</f>
        <v>171.78789126773242</v>
      </c>
      <c r="C5" s="7">
        <f>+Cond3Pot!E4</f>
        <v>3.3073496217427496</v>
      </c>
      <c r="D5" s="6">
        <f>+Cond3Pot!G4/Cond3Pot!F4</f>
        <v>561.18781780124039</v>
      </c>
      <c r="E5" s="7">
        <f>+Cond3Pot!H4</f>
        <v>0.52958645981264962</v>
      </c>
      <c r="F5" s="6">
        <f>+Cond3Pot!J4/Cond3Pot!I4</f>
        <v>192.93540109839782</v>
      </c>
      <c r="G5" s="7">
        <f>+Cond3Pot!K4</f>
        <v>2.9030815937646555</v>
      </c>
      <c r="H5" s="6">
        <f>+Cond3Pot!M4/Cond3Pot!L4</f>
        <v>895.03999378360174</v>
      </c>
      <c r="I5" s="7">
        <f>+Cond3Pot!N4</f>
        <v>0.30697446851182913</v>
      </c>
      <c r="J5">
        <v>76</v>
      </c>
      <c r="K5" t="s">
        <v>152</v>
      </c>
      <c r="O5" s="4">
        <f t="shared" si="0"/>
        <v>1.1231024472947682</v>
      </c>
      <c r="P5" s="7"/>
    </row>
    <row r="6" spans="1:16" x14ac:dyDescent="0.3">
      <c r="A6" t="s">
        <v>107</v>
      </c>
      <c r="B6" s="6">
        <f>+Cond3Pot!D5/Cond3Pot!C5</f>
        <v>169.4132076970065</v>
      </c>
      <c r="C6" s="7">
        <f>+Cond3Pot!E5</f>
        <v>3.35984567771178</v>
      </c>
      <c r="D6" s="6">
        <f>+Cond3Pot!G5/Cond3Pot!F5</f>
        <v>312.4089848834364</v>
      </c>
      <c r="E6" s="7">
        <f>+Cond3Pot!H5</f>
        <v>1.0809692621490694</v>
      </c>
      <c r="F6" s="6">
        <f>+Cond3Pot!J5/Cond3Pot!I5</f>
        <v>157.40874058488691</v>
      </c>
      <c r="G6" s="7">
        <f>+Cond3Pot!K5</f>
        <v>2.9569663759751874</v>
      </c>
      <c r="H6" s="6">
        <f>+Cond3Pot!M5/Cond3Pot!L5</f>
        <v>323.59498434217824</v>
      </c>
      <c r="I6" s="7">
        <f>+Cond3Pot!N5</f>
        <v>0.96131800168076587</v>
      </c>
      <c r="J6">
        <v>76</v>
      </c>
      <c r="K6" t="s">
        <v>152</v>
      </c>
      <c r="O6" s="4">
        <f t="shared" si="0"/>
        <v>0.9291409018499347</v>
      </c>
      <c r="P6" s="7"/>
    </row>
    <row r="7" spans="1:16" x14ac:dyDescent="0.3">
      <c r="A7" t="s">
        <v>108</v>
      </c>
      <c r="B7" s="6">
        <f>+Cond3Pot!D6/Cond3Pot!C6</f>
        <v>181.33598828453975</v>
      </c>
      <c r="C7" s="7">
        <f>+Cond3Pot!E6</f>
        <v>3.3364286468123212</v>
      </c>
      <c r="D7" s="6">
        <f>+Cond3Pot!G6/Cond3Pot!F6</f>
        <v>418.57610474631758</v>
      </c>
      <c r="E7" s="7">
        <f>+Cond3Pot!H6</f>
        <v>0.80439783120652819</v>
      </c>
      <c r="F7" s="6">
        <f>+Cond3Pot!J6/Cond3Pot!I6</f>
        <v>185.03748153564419</v>
      </c>
      <c r="G7" s="7">
        <f>+Cond3Pot!K6</f>
        <v>2.9334949422966274</v>
      </c>
      <c r="H7" s="6">
        <f>+Cond3Pot!M6/Cond3Pot!L6</f>
        <v>484.81542098563392</v>
      </c>
      <c r="I7" s="7">
        <f>+Cond3Pot!N6</f>
        <v>0.69282918438199881</v>
      </c>
      <c r="J7">
        <v>76</v>
      </c>
      <c r="K7" t="s">
        <v>152</v>
      </c>
      <c r="O7" s="4">
        <f t="shared" si="0"/>
        <v>1.020412347742558</v>
      </c>
      <c r="P7" s="7"/>
    </row>
    <row r="8" spans="1:16" x14ac:dyDescent="0.3">
      <c r="A8" t="s">
        <v>109</v>
      </c>
      <c r="B8" s="6">
        <f>+Cond3Pot!D7/Cond3Pot!C7</f>
        <v>183.49287784709696</v>
      </c>
      <c r="C8" s="7">
        <f>+Cond3Pot!E7</f>
        <v>3.3073496217427496</v>
      </c>
      <c r="D8" s="6">
        <f>+Cond3Pot!G7/Cond3Pot!F7</f>
        <v>537.47565648569503</v>
      </c>
      <c r="E8" s="7">
        <f>+Cond3Pot!H7</f>
        <v>0.52958645981264962</v>
      </c>
      <c r="F8" s="6">
        <f>+Cond3Pot!J7/Cond3Pot!I7</f>
        <v>200.0155993038436</v>
      </c>
      <c r="G8" s="7">
        <f>+Cond3Pot!K7</f>
        <v>2.9030815937646555</v>
      </c>
      <c r="H8" s="6">
        <f>+Cond3Pot!M7/Cond3Pot!L7</f>
        <v>787.01792556833948</v>
      </c>
      <c r="I8" s="7">
        <f>+Cond3Pot!N7</f>
        <v>0.30697446851182913</v>
      </c>
      <c r="J8">
        <v>76</v>
      </c>
      <c r="K8" t="s">
        <v>152</v>
      </c>
      <c r="O8" s="4">
        <f t="shared" si="0"/>
        <v>1.0900455737062169</v>
      </c>
      <c r="P8" s="7"/>
    </row>
    <row r="9" spans="1:16" x14ac:dyDescent="0.3">
      <c r="A9" t="s">
        <v>111</v>
      </c>
      <c r="B9" s="6">
        <f>+Cond3Pot!D8/Cond3Pot!C8</f>
        <v>170.87366638404967</v>
      </c>
      <c r="C9" s="7">
        <f>+Cond3Pot!E8</f>
        <v>3.35984567771178</v>
      </c>
      <c r="D9" s="6">
        <f>+Cond3Pot!G8/Cond3Pot!F8</f>
        <v>294.03198577264601</v>
      </c>
      <c r="E9" s="7">
        <f>+Cond3Pot!H8</f>
        <v>1.0809692621490694</v>
      </c>
      <c r="F9" s="6">
        <f>+Cond3Pot!J8/Cond3Pot!I8</f>
        <v>157.87721897948478</v>
      </c>
      <c r="G9" s="7">
        <f>+Cond3Pot!K8</f>
        <v>2.9569663759751874</v>
      </c>
      <c r="H9" s="6">
        <f>+Cond3Pot!M8/Cond3Pot!L8</f>
        <v>312.80848486410565</v>
      </c>
      <c r="I9" s="7">
        <f>+Cond3Pot!N8</f>
        <v>0.96131800168076587</v>
      </c>
      <c r="J9">
        <v>46</v>
      </c>
      <c r="K9" t="s">
        <v>153</v>
      </c>
      <c r="M9" s="15">
        <f>+AVERAGE(F9:F14)</f>
        <v>184.39975995645406</v>
      </c>
      <c r="N9" s="4">
        <f>+(M9-$M$15)/$M$15</f>
        <v>2.5003030696240366E-2</v>
      </c>
      <c r="O9" s="4">
        <f t="shared" si="0"/>
        <v>0.92394119187824686</v>
      </c>
      <c r="P9" s="34">
        <f>+AVERAGE(O9:O14)</f>
        <v>0.99711326850722826</v>
      </c>
    </row>
    <row r="10" spans="1:16" x14ac:dyDescent="0.3">
      <c r="A10" t="s">
        <v>112</v>
      </c>
      <c r="B10" s="6">
        <f>+Cond3Pot!D9/Cond3Pot!C9</f>
        <v>180.98456195065498</v>
      </c>
      <c r="C10" s="7">
        <f>+Cond3Pot!E9</f>
        <v>3.3364286468123212</v>
      </c>
      <c r="D10" s="6">
        <f>+Cond3Pot!G9/Cond3Pot!F9</f>
        <v>355.15548281505733</v>
      </c>
      <c r="E10" s="7">
        <f>+Cond3Pot!H9</f>
        <v>0.80439783120652819</v>
      </c>
      <c r="F10" s="6">
        <f>+Cond3Pot!J9/Cond3Pot!I9</f>
        <v>182.78092688277047</v>
      </c>
      <c r="G10" s="7">
        <f>+Cond3Pot!K9</f>
        <v>2.9334949422966274</v>
      </c>
      <c r="H10" s="6">
        <f>+Cond3Pot!M9/Cond3Pot!L9</f>
        <v>391.1578964770456</v>
      </c>
      <c r="I10" s="7">
        <f>+Cond3Pot!N9</f>
        <v>0.69282918438199881</v>
      </c>
      <c r="J10">
        <v>46</v>
      </c>
      <c r="K10" t="s">
        <v>153</v>
      </c>
      <c r="N10" s="4"/>
      <c r="O10" s="4">
        <f t="shared" si="0"/>
        <v>1.0099255147110573</v>
      </c>
      <c r="P10" s="7"/>
    </row>
    <row r="11" spans="1:16" x14ac:dyDescent="0.3">
      <c r="A11" t="s">
        <v>113</v>
      </c>
      <c r="B11" s="6">
        <f>+Cond3Pot!D10/Cond3Pot!C10</f>
        <v>184.52567078057029</v>
      </c>
      <c r="C11" s="7">
        <f>+Cond3Pot!E10</f>
        <v>3.3073496217427496</v>
      </c>
      <c r="D11" s="6">
        <f>+Cond3Pot!G10/Cond3Pot!F10</f>
        <v>466.33917253905889</v>
      </c>
      <c r="E11" s="7">
        <f>+Cond3Pot!H10</f>
        <v>0.52958645981264962</v>
      </c>
      <c r="F11" s="6">
        <f>+Cond3Pot!J10/Cond3Pot!I10</f>
        <v>198.24554975248216</v>
      </c>
      <c r="G11" s="7">
        <f>+Cond3Pot!K10</f>
        <v>2.9030815937646555</v>
      </c>
      <c r="H11" s="6">
        <f>+Cond3Pot!M10/Cond3Pot!L10</f>
        <v>678.99585735307721</v>
      </c>
      <c r="I11" s="7">
        <f>+Cond3Pot!N10</f>
        <v>0.30697446851182913</v>
      </c>
      <c r="J11">
        <v>46</v>
      </c>
      <c r="K11" t="s">
        <v>153</v>
      </c>
      <c r="O11" s="4">
        <f t="shared" si="0"/>
        <v>1.0743521425169451</v>
      </c>
      <c r="P11" s="7"/>
    </row>
    <row r="12" spans="1:16" x14ac:dyDescent="0.3">
      <c r="A12" t="s">
        <v>115</v>
      </c>
      <c r="B12" s="6">
        <f>+Cond3Pot!D11/Cond3Pot!C11</f>
        <v>183.28756522391652</v>
      </c>
      <c r="C12" s="7">
        <f>+Cond3Pot!E11</f>
        <v>3.35984567771178</v>
      </c>
      <c r="D12" s="6">
        <f>+Cond3Pot!G11/Cond3Pot!F11</f>
        <v>312.4089848834364</v>
      </c>
      <c r="E12" s="7">
        <f>+Cond3Pot!H11</f>
        <v>1.0809692621490694</v>
      </c>
      <c r="F12" s="6">
        <f>+Cond3Pot!J11/Cond3Pot!I11</f>
        <v>167.24678687144234</v>
      </c>
      <c r="G12" s="7">
        <f>+Cond3Pot!K11</f>
        <v>2.9569663759751874</v>
      </c>
      <c r="H12" s="6">
        <f>+Cond3Pot!M11/Cond3Pot!L11</f>
        <v>312.80848486410565</v>
      </c>
      <c r="I12" s="7">
        <f>+Cond3Pot!N11</f>
        <v>0.96131800168076587</v>
      </c>
      <c r="J12">
        <v>46</v>
      </c>
      <c r="K12" t="s">
        <v>153</v>
      </c>
      <c r="O12" s="4">
        <f t="shared" si="0"/>
        <v>0.91248299723509518</v>
      </c>
      <c r="P12" s="7"/>
    </row>
    <row r="13" spans="1:16" x14ac:dyDescent="0.3">
      <c r="A13" t="s">
        <v>116</v>
      </c>
      <c r="B13" s="6">
        <f>+Cond3Pot!D12/Cond3Pot!C12</f>
        <v>192.23020463496752</v>
      </c>
      <c r="C13" s="7">
        <f>+Cond3Pot!E12</f>
        <v>3.3364286468123212</v>
      </c>
      <c r="D13" s="6">
        <f>+Cond3Pot!G12/Cond3Pot!F12</f>
        <v>376.29569012547745</v>
      </c>
      <c r="E13" s="7">
        <f>+Cond3Pot!H12</f>
        <v>0.80439783120652819</v>
      </c>
      <c r="F13" s="6">
        <f>+Cond3Pot!J12/Cond3Pot!I12</f>
        <v>192.70976735541478</v>
      </c>
      <c r="G13" s="7">
        <f>+Cond3Pot!K12</f>
        <v>2.9334949422966274</v>
      </c>
      <c r="H13" s="6">
        <f>+Cond3Pot!M12/Cond3Pot!L12</f>
        <v>402.17642877217361</v>
      </c>
      <c r="I13" s="7">
        <f>+Cond3Pot!N12</f>
        <v>0.69282918438199881</v>
      </c>
      <c r="J13">
        <v>46</v>
      </c>
      <c r="K13" t="s">
        <v>153</v>
      </c>
      <c r="O13" s="4">
        <f t="shared" si="0"/>
        <v>1.0024947313631483</v>
      </c>
      <c r="P13" s="7"/>
    </row>
    <row r="14" spans="1:16" x14ac:dyDescent="0.3">
      <c r="A14" t="s">
        <v>117</v>
      </c>
      <c r="B14" s="6">
        <f>+Cond3Pot!D13/Cond3Pot!C13</f>
        <v>195.88639304877705</v>
      </c>
      <c r="C14" s="7">
        <f>+Cond3Pot!E13</f>
        <v>3.3073496217427496</v>
      </c>
      <c r="D14" s="6">
        <f>+Cond3Pot!G13/Cond3Pot!F13</f>
        <v>505.85944139830121</v>
      </c>
      <c r="E14" s="7">
        <f>+Cond3Pot!H13</f>
        <v>0.52958645981264962</v>
      </c>
      <c r="F14" s="6">
        <f>+Cond3Pot!J13/Cond3Pot!I13</f>
        <v>207.53830989712975</v>
      </c>
      <c r="G14" s="7">
        <f>+Cond3Pot!K13</f>
        <v>2.9030815937646555</v>
      </c>
      <c r="H14" s="6">
        <f>+Cond3Pot!M13/Cond3Pot!L13</f>
        <v>709.85930541458072</v>
      </c>
      <c r="I14" s="7">
        <f>+Cond3Pot!N13</f>
        <v>0.30697446851182913</v>
      </c>
      <c r="J14">
        <v>46</v>
      </c>
      <c r="K14" t="s">
        <v>153</v>
      </c>
      <c r="O14" s="4">
        <f t="shared" si="0"/>
        <v>1.0594830333388767</v>
      </c>
      <c r="P14" s="7"/>
    </row>
    <row r="15" spans="1:16" x14ac:dyDescent="0.3">
      <c r="A15" t="s">
        <v>119</v>
      </c>
      <c r="B15" s="6">
        <f>+Cond3Pot!D14/Cond3Pot!C14</f>
        <v>159.92022623122597</v>
      </c>
      <c r="C15" s="7">
        <f>+Cond3Pot!E14</f>
        <v>3.35984567771178</v>
      </c>
      <c r="D15" s="6">
        <f>+Cond3Pot!G14/Cond3Pot!F14</f>
        <v>327.72315080909505</v>
      </c>
      <c r="E15" s="7">
        <f>+Cond3Pot!H14</f>
        <v>1.0809692621490694</v>
      </c>
      <c r="F15" s="6">
        <f>+Cond3Pot!J14/Cond3Pot!I14</f>
        <v>157.87721897948478</v>
      </c>
      <c r="G15" s="7">
        <f>+Cond3Pot!K14</f>
        <v>2.9569663759751874</v>
      </c>
      <c r="H15" s="6">
        <f>+Cond3Pot!M14/Cond3Pot!L14</f>
        <v>341.57248347229927</v>
      </c>
      <c r="I15" s="7">
        <f>+Cond3Pot!N14</f>
        <v>0.96131800168076587</v>
      </c>
      <c r="J15">
        <v>76</v>
      </c>
      <c r="K15" t="s">
        <v>153</v>
      </c>
      <c r="M15" s="15">
        <f>+AVERAGE(F15:F20)</f>
        <v>179.90167290646863</v>
      </c>
      <c r="N15" s="4"/>
      <c r="O15" s="4">
        <f t="shared" si="0"/>
        <v>0.98722483515757886</v>
      </c>
      <c r="P15" s="34">
        <f>+AVERAGE(O15:O20)</f>
        <v>1.0350481102807745</v>
      </c>
    </row>
    <row r="16" spans="1:16" x14ac:dyDescent="0.3">
      <c r="A16" t="s">
        <v>120</v>
      </c>
      <c r="B16" s="6">
        <f>+Cond3Pot!D15/Cond3Pot!C15</f>
        <v>170.09034560022721</v>
      </c>
      <c r="C16" s="7">
        <f>+Cond3Pot!E15</f>
        <v>3.3364286468123212</v>
      </c>
      <c r="D16" s="6">
        <f>+Cond3Pot!G15/Cond3Pot!F15</f>
        <v>401.66393889798155</v>
      </c>
      <c r="E16" s="7">
        <f>+Cond3Pot!H15</f>
        <v>0.80439783120652819</v>
      </c>
      <c r="F16" s="6">
        <f>+Cond3Pot!J15/Cond3Pot!I15</f>
        <v>176.4625738547241</v>
      </c>
      <c r="G16" s="7">
        <f>+Cond3Pot!K15</f>
        <v>2.9334949422966274</v>
      </c>
      <c r="H16" s="6">
        <f>+Cond3Pot!M15/Cond3Pot!L15</f>
        <v>468.2876225429419</v>
      </c>
      <c r="I16" s="7">
        <f>+Cond3Pot!N15</f>
        <v>0.69282918438199881</v>
      </c>
      <c r="J16">
        <v>76</v>
      </c>
      <c r="K16" t="s">
        <v>153</v>
      </c>
      <c r="N16" s="4"/>
      <c r="O16" s="4">
        <f t="shared" si="0"/>
        <v>1.0374637856840734</v>
      </c>
      <c r="P16" s="7"/>
    </row>
    <row r="17" spans="1:16" x14ac:dyDescent="0.3">
      <c r="A17" t="s">
        <v>121</v>
      </c>
      <c r="B17" s="6">
        <f>+Cond3Pot!D16/Cond3Pot!C16</f>
        <v>177.98464886857246</v>
      </c>
      <c r="C17" s="7">
        <f>+Cond3Pot!E16</f>
        <v>3.3073496217427496</v>
      </c>
      <c r="D17" s="6">
        <f>+Cond3Pot!G16/Cond3Pot!F16</f>
        <v>537.47565648569503</v>
      </c>
      <c r="E17" s="7">
        <f>+Cond3Pot!H16</f>
        <v>0.52958645981264962</v>
      </c>
      <c r="F17" s="6">
        <f>+Cond3Pot!J16/Cond3Pot!I16</f>
        <v>195.59047542543999</v>
      </c>
      <c r="G17" s="7">
        <f>+Cond3Pot!K16</f>
        <v>2.9030815937646555</v>
      </c>
      <c r="H17" s="6">
        <f>+Cond3Pot!M16/Cond3Pot!L16</f>
        <v>787.01792556833948</v>
      </c>
      <c r="I17" s="7">
        <f>+Cond3Pot!N16</f>
        <v>0.30697446851182913</v>
      </c>
      <c r="J17">
        <v>76</v>
      </c>
      <c r="K17" t="s">
        <v>153</v>
      </c>
      <c r="O17" s="4">
        <f t="shared" si="0"/>
        <v>1.0989176688483289</v>
      </c>
      <c r="P17" s="7"/>
    </row>
    <row r="18" spans="1:16" x14ac:dyDescent="0.3">
      <c r="A18" t="s">
        <v>123</v>
      </c>
      <c r="B18" s="6">
        <f>+Cond3Pot!D17/Cond3Pot!C17</f>
        <v>170.50855171228889</v>
      </c>
      <c r="C18" s="7">
        <f>+Cond3Pot!E17</f>
        <v>3.35984567771178</v>
      </c>
      <c r="D18" s="6">
        <f>+Cond3Pot!G17/Cond3Pot!F17</f>
        <v>343.03731673475369</v>
      </c>
      <c r="E18" s="7">
        <f>+Cond3Pot!H17</f>
        <v>1.0809692621490694</v>
      </c>
      <c r="F18" s="6">
        <f>+Cond3Pot!J17/Cond3Pot!I17</f>
        <v>164.90439489845295</v>
      </c>
      <c r="G18" s="7">
        <f>+Cond3Pot!K17</f>
        <v>2.9569663759751874</v>
      </c>
      <c r="H18" s="6">
        <f>+Cond3Pot!M17/Cond3Pot!L17</f>
        <v>363.14548242844444</v>
      </c>
      <c r="I18" s="7">
        <f>+Cond3Pot!N17</f>
        <v>0.96131800168076587</v>
      </c>
      <c r="J18">
        <v>76</v>
      </c>
      <c r="K18" t="s">
        <v>153</v>
      </c>
      <c r="O18" s="4">
        <f t="shared" si="0"/>
        <v>0.96713269359479259</v>
      </c>
      <c r="P18" s="7"/>
    </row>
    <row r="19" spans="1:16" x14ac:dyDescent="0.3">
      <c r="A19" t="s">
        <v>124</v>
      </c>
      <c r="B19" s="6">
        <f>+Cond3Pot!D18/Cond3Pot!C18</f>
        <v>177.47029861180729</v>
      </c>
      <c r="C19" s="7">
        <f>+Cond3Pot!E18</f>
        <v>3.3364286468123212</v>
      </c>
      <c r="D19" s="6">
        <f>+Cond3Pot!G18/Cond3Pot!F18</f>
        <v>397.43589743589752</v>
      </c>
      <c r="E19" s="7">
        <f>+Cond3Pot!H18</f>
        <v>0.80439783120652819</v>
      </c>
      <c r="F19" s="6">
        <f>+Cond3Pot!J18/Cond3Pot!I18</f>
        <v>183.23223781334522</v>
      </c>
      <c r="G19" s="7">
        <f>+Cond3Pot!K18</f>
        <v>2.9334949422966274</v>
      </c>
      <c r="H19" s="6">
        <f>+Cond3Pot!M18/Cond3Pot!L18</f>
        <v>457.26909024781384</v>
      </c>
      <c r="I19" s="7">
        <f>+Cond3Pot!N18</f>
        <v>0.69282918438199881</v>
      </c>
      <c r="J19">
        <v>76</v>
      </c>
      <c r="K19" t="s">
        <v>153</v>
      </c>
      <c r="O19" s="4">
        <f t="shared" si="0"/>
        <v>1.0324670620752232</v>
      </c>
      <c r="P19" s="7"/>
    </row>
    <row r="20" spans="1:16" x14ac:dyDescent="0.3">
      <c r="A20" t="s">
        <v>125</v>
      </c>
      <c r="B20" s="6">
        <f>+Cond3Pot!D19/Cond3Pot!C19</f>
        <v>185.21419940288587</v>
      </c>
      <c r="C20" s="7">
        <f>+Cond3Pot!E19</f>
        <v>3.3073496217427496</v>
      </c>
      <c r="D20" s="6">
        <f>+Cond3Pot!G19/Cond3Pot!F19</f>
        <v>553.28376402939193</v>
      </c>
      <c r="E20" s="7">
        <f>+Cond3Pot!H19</f>
        <v>0.52958645981264962</v>
      </c>
      <c r="F20" s="6">
        <f>+Cond3Pot!J19/Cond3Pot!I19</f>
        <v>201.3431364673647</v>
      </c>
      <c r="G20" s="7">
        <f>+Cond3Pot!K19</f>
        <v>2.9030815937646555</v>
      </c>
      <c r="H20" s="6">
        <f>+Cond3Pot!M19/Cond3Pot!L19</f>
        <v>802.44964959909123</v>
      </c>
      <c r="I20" s="7">
        <f>+Cond3Pot!N19</f>
        <v>0.30697446851182913</v>
      </c>
      <c r="J20">
        <v>76</v>
      </c>
      <c r="K20" t="s">
        <v>153</v>
      </c>
      <c r="O20" s="4">
        <f t="shared" si="0"/>
        <v>1.0870826163246505</v>
      </c>
      <c r="P20" s="7"/>
    </row>
    <row r="21" spans="1:16" x14ac:dyDescent="0.3">
      <c r="B21" s="6"/>
      <c r="C21" s="7"/>
      <c r="D21" s="6"/>
      <c r="E21" s="7"/>
      <c r="F21" s="6"/>
      <c r="G21" s="7"/>
      <c r="H21" s="6"/>
      <c r="I21" s="7"/>
      <c r="O21" s="4"/>
      <c r="P21" s="34"/>
    </row>
    <row r="22" spans="1:16" x14ac:dyDescent="0.3">
      <c r="A22" t="s">
        <v>166</v>
      </c>
      <c r="B22" s="6">
        <v>209.46315432073186</v>
      </c>
      <c r="C22" s="6"/>
      <c r="D22" s="6">
        <v>210.40794904139082</v>
      </c>
      <c r="E22" s="6"/>
      <c r="F22" s="6">
        <v>216.66665610581114</v>
      </c>
      <c r="G22" s="6"/>
      <c r="H22" s="6">
        <v>217.46861046249302</v>
      </c>
      <c r="I22" s="7"/>
      <c r="O22" s="4"/>
      <c r="P22" s="7"/>
    </row>
    <row r="23" spans="1:16" x14ac:dyDescent="0.3">
      <c r="A23" t="s">
        <v>167</v>
      </c>
      <c r="B23" s="6">
        <v>223.41082196381763</v>
      </c>
      <c r="C23" s="6"/>
      <c r="D23" s="6">
        <v>224.08567533571687</v>
      </c>
      <c r="E23" s="6"/>
      <c r="F23" s="6">
        <v>230.29058262594444</v>
      </c>
      <c r="G23" s="6"/>
      <c r="H23" s="6">
        <v>230.82521886373235</v>
      </c>
      <c r="I23" s="7"/>
      <c r="O23" s="4"/>
      <c r="P23" s="7"/>
    </row>
    <row r="24" spans="1:16" x14ac:dyDescent="0.3">
      <c r="A24" t="s">
        <v>168</v>
      </c>
      <c r="B24" s="6">
        <v>236.79300292925717</v>
      </c>
      <c r="C24" s="6"/>
      <c r="D24" s="6">
        <v>237.19791495239673</v>
      </c>
      <c r="E24" s="6"/>
      <c r="F24" s="6">
        <v>243.34902246843163</v>
      </c>
      <c r="G24" s="6"/>
      <c r="H24" s="6">
        <v>243.6163405873256</v>
      </c>
      <c r="I24" s="7"/>
      <c r="O24" s="4"/>
      <c r="P24" s="7"/>
    </row>
    <row r="25" spans="1:16" x14ac:dyDescent="0.3">
      <c r="A25" t="s">
        <v>169</v>
      </c>
      <c r="B25" s="6">
        <v>264.06978008186996</v>
      </c>
      <c r="C25" s="6"/>
      <c r="D25" s="6">
        <v>265.0145748025289</v>
      </c>
      <c r="E25" s="6"/>
      <c r="F25" s="6">
        <v>271.27328186694922</v>
      </c>
      <c r="G25" s="6"/>
      <c r="H25" s="6">
        <v>272.07523622363107</v>
      </c>
      <c r="I25" s="7"/>
      <c r="O25" s="4"/>
      <c r="P25" s="7"/>
    </row>
    <row r="26" spans="1:16" x14ac:dyDescent="0.3">
      <c r="A26" t="s">
        <v>170</v>
      </c>
      <c r="B26" s="6">
        <v>278.01744772495567</v>
      </c>
      <c r="C26" s="6"/>
      <c r="D26" s="6">
        <v>278.69230109685492</v>
      </c>
      <c r="E26" s="6"/>
      <c r="F26" s="6">
        <v>284.89720838708251</v>
      </c>
      <c r="G26" s="6"/>
      <c r="H26" s="6">
        <v>285.43184462487045</v>
      </c>
      <c r="I26" s="7"/>
      <c r="O26" s="4"/>
      <c r="P26" s="7"/>
    </row>
    <row r="27" spans="1:16" x14ac:dyDescent="0.3">
      <c r="A27" t="s">
        <v>171</v>
      </c>
      <c r="B27" s="5">
        <v>291.39962869039528</v>
      </c>
      <c r="C27" s="5"/>
      <c r="D27" s="5">
        <v>291.80454071353483</v>
      </c>
      <c r="E27" s="5"/>
      <c r="F27" s="5">
        <v>297.9556482295697</v>
      </c>
      <c r="G27" s="5"/>
      <c r="H27" s="5">
        <v>298.22296634846367</v>
      </c>
      <c r="O27" s="7"/>
      <c r="P27" s="7"/>
    </row>
    <row r="28" spans="1:16" x14ac:dyDescent="0.3">
      <c r="O28" s="7"/>
      <c r="P28" s="7"/>
    </row>
    <row r="29" spans="1:16" x14ac:dyDescent="0.3">
      <c r="O29" s="7"/>
      <c r="P29" s="7"/>
    </row>
    <row r="30" spans="1:16" x14ac:dyDescent="0.3">
      <c r="M30" s="15">
        <f>5.90385265502428/2</f>
        <v>2.9519263275121399</v>
      </c>
      <c r="O30" s="4">
        <f>5.95499778342467/2</f>
        <v>2.9774988917123348</v>
      </c>
      <c r="P30" s="4">
        <f>5.98057034762494/2</f>
        <v>2.9902851738124698</v>
      </c>
    </row>
    <row r="31" spans="1:16" x14ac:dyDescent="0.3">
      <c r="M31" s="15">
        <v>1.2147360694186635</v>
      </c>
      <c r="O31" s="4">
        <v>0.6748533718992572</v>
      </c>
      <c r="P31" s="4">
        <v>0.40491202313955449</v>
      </c>
    </row>
    <row r="32" spans="1:16" x14ac:dyDescent="0.3">
      <c r="M32" s="15">
        <v>6.3125068386129906</v>
      </c>
      <c r="O32" s="4">
        <v>6.2049072902275704</v>
      </c>
      <c r="P32" s="4">
        <v>6.1511075160348936</v>
      </c>
    </row>
    <row r="33" spans="13:16" x14ac:dyDescent="0.3">
      <c r="M33" s="15">
        <v>1.0692724755758223</v>
      </c>
      <c r="O33" s="4">
        <v>0.53463623778791103</v>
      </c>
      <c r="P33" s="4">
        <v>0.26731811889395546</v>
      </c>
    </row>
    <row r="34" spans="13:16" x14ac:dyDescent="0.3">
      <c r="M34" s="15">
        <v>2.95</v>
      </c>
      <c r="O34" s="4">
        <f>+O30</f>
        <v>2.9774988917123348</v>
      </c>
      <c r="P34" s="4">
        <f>+P30</f>
        <v>2.9902851738124698</v>
      </c>
    </row>
    <row r="35" spans="13:16" x14ac:dyDescent="0.3">
      <c r="O35" s="7"/>
      <c r="P35" s="7"/>
    </row>
    <row r="36" spans="13:16" x14ac:dyDescent="0.3">
      <c r="O36" s="7"/>
      <c r="P36" s="7"/>
    </row>
  </sheetData>
  <mergeCells count="6">
    <mergeCell ref="O1:O2"/>
    <mergeCell ref="B1:C1"/>
    <mergeCell ref="D1:E1"/>
    <mergeCell ref="F1:G1"/>
    <mergeCell ref="H1:I1"/>
    <mergeCell ref="M1:M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9DDCE4-441C-4C23-A85B-EC42F61642CD}">
  <dimension ref="A1:M25"/>
  <sheetViews>
    <sheetView workbookViewId="0">
      <selection activeCell="D31" sqref="D31"/>
    </sheetView>
  </sheetViews>
  <sheetFormatPr baseColWidth="10" defaultRowHeight="14.4" x14ac:dyDescent="0.3"/>
  <cols>
    <col min="1" max="1" width="20.109375" bestFit="1" customWidth="1"/>
    <col min="2" max="10" width="15.6640625" customWidth="1"/>
    <col min="11" max="11" width="21.44140625" bestFit="1" customWidth="1"/>
    <col min="12" max="13" width="11.5546875" style="1"/>
  </cols>
  <sheetData>
    <row r="1" spans="1:13" s="11" customFormat="1" ht="30" customHeight="1" x14ac:dyDescent="0.3">
      <c r="A1" s="11" t="s">
        <v>0</v>
      </c>
      <c r="B1" s="11" t="s">
        <v>1</v>
      </c>
      <c r="C1" s="11" t="s">
        <v>2</v>
      </c>
      <c r="D1" s="11" t="s">
        <v>156</v>
      </c>
      <c r="E1" s="11" t="s">
        <v>3</v>
      </c>
      <c r="F1" s="11" t="s">
        <v>157</v>
      </c>
      <c r="G1" s="11" t="s">
        <v>4</v>
      </c>
      <c r="H1" s="11" t="s">
        <v>150</v>
      </c>
      <c r="I1" s="11" t="s">
        <v>151</v>
      </c>
      <c r="J1" s="11" t="s">
        <v>162</v>
      </c>
      <c r="K1" s="11" t="s">
        <v>163</v>
      </c>
      <c r="L1" s="11" t="s">
        <v>164</v>
      </c>
      <c r="M1" s="11" t="s">
        <v>165</v>
      </c>
    </row>
    <row r="2" spans="1:13" x14ac:dyDescent="0.3">
      <c r="A2" t="s">
        <v>47</v>
      </c>
      <c r="B2">
        <f>+INDEX(Potencia!$B$2:$G$146,MATCH(Cond4!$A2,Potencia!$A$2:$A$146,0),MATCH(Cond4!B$1,Potencia!$B$1:$G$1,0))</f>
        <v>332</v>
      </c>
      <c r="C2">
        <f>+INDEX(Potencia!$B$2:$G$146,MATCH(Cond4!$A2,Potencia!$A$2:$A$146,0),MATCH(Cond4!C$1,Potencia!$B$1:$G$1,0))</f>
        <v>312</v>
      </c>
      <c r="D2">
        <f>+INDEX(Potencia!$B$2:$G$146,MATCH(Cond4!$A2,Potencia!$A$2:$A$146,0),MATCH(Cond4!D$1,Potencia!$B$1:$G$1,0))</f>
        <v>34</v>
      </c>
      <c r="E2">
        <f>+INDEX(Potencia!$B$2:$G$146,MATCH(Cond4!$A2,Potencia!$A$2:$A$146,0),MATCH(Cond4!E$1,Potencia!$B$1:$G$1,0))</f>
        <v>252</v>
      </c>
      <c r="F2">
        <f>+INDEX(Potencia!$B$2:$G$146,MATCH(Cond4!$A2,Potencia!$A$2:$A$146,0),MATCH(Cond4!F$1,Potencia!$B$1:$G$1,0))</f>
        <v>59</v>
      </c>
      <c r="G2">
        <f>+INDEX(Potencia!$B$2:$G$146,MATCH(Cond4!$A2,Potencia!$A$2:$A$146,0),MATCH(Cond4!G$1,Potencia!$B$1:$G$1,0))</f>
        <v>215</v>
      </c>
      <c r="H2" s="1">
        <v>46</v>
      </c>
      <c r="I2" s="1" t="s">
        <v>152</v>
      </c>
      <c r="J2" s="1">
        <v>2</v>
      </c>
      <c r="K2" s="8">
        <f>+(B2-C2)/C2</f>
        <v>6.4102564102564097E-2</v>
      </c>
      <c r="L2" s="9">
        <f>+AVERAGE(K2:K13)</f>
        <v>6.7373215423702684E-2</v>
      </c>
      <c r="M2" s="9">
        <f>+_xlfn.STDEV.P(K2:K13)</f>
        <v>2.7134621560128257E-2</v>
      </c>
    </row>
    <row r="3" spans="1:13" x14ac:dyDescent="0.3">
      <c r="A3" t="s">
        <v>48</v>
      </c>
      <c r="B3">
        <f>+INDEX(Potencia!$B$2:$G$146,MATCH(Cond4!$A3,Potencia!$A$2:$A$146,0),MATCH(Cond4!B$1,Potencia!$B$1:$G$1,0))</f>
        <v>371</v>
      </c>
      <c r="C3">
        <f>+INDEX(Potencia!$B$2:$G$146,MATCH(Cond4!$A3,Potencia!$A$2:$A$146,0),MATCH(Cond4!C$1,Potencia!$B$1:$G$1,0))</f>
        <v>355</v>
      </c>
      <c r="D3">
        <f>+INDEX(Potencia!$B$2:$G$146,MATCH(Cond4!$A3,Potencia!$A$2:$A$146,0),MATCH(Cond4!D$1,Potencia!$B$1:$G$1,0))</f>
        <v>52</v>
      </c>
      <c r="E3">
        <f>+INDEX(Potencia!$B$2:$G$146,MATCH(Cond4!$A3,Potencia!$A$2:$A$146,0),MATCH(Cond4!E$1,Potencia!$B$1:$G$1,0))</f>
        <v>298</v>
      </c>
      <c r="F3">
        <f>+INDEX(Potencia!$B$2:$G$146,MATCH(Cond4!$A3,Potencia!$A$2:$A$146,0),MATCH(Cond4!F$1,Potencia!$B$1:$G$1,0))</f>
        <v>44</v>
      </c>
      <c r="G3">
        <f>+INDEX(Potencia!$B$2:$G$146,MATCH(Cond4!$A3,Potencia!$A$2:$A$146,0),MATCH(Cond4!G$1,Potencia!$B$1:$G$1,0))</f>
        <v>237</v>
      </c>
      <c r="H3" s="1">
        <v>46</v>
      </c>
      <c r="I3" s="1" t="s">
        <v>152</v>
      </c>
      <c r="J3" s="1">
        <v>3</v>
      </c>
      <c r="K3" s="8">
        <f t="shared" ref="K3:K25" si="0">+(B3-C3)/C3</f>
        <v>4.507042253521127E-2</v>
      </c>
      <c r="L3" s="9"/>
      <c r="M3" s="9"/>
    </row>
    <row r="4" spans="1:13" x14ac:dyDescent="0.3">
      <c r="A4" t="s">
        <v>49</v>
      </c>
      <c r="B4">
        <f>+INDEX(Potencia!$B$2:$G$146,MATCH(Cond4!$A4,Potencia!$A$2:$A$146,0),MATCH(Cond4!B$1,Potencia!$B$1:$G$1,0))</f>
        <v>424</v>
      </c>
      <c r="C4">
        <f>+INDEX(Potencia!$B$2:$G$146,MATCH(Cond4!$A4,Potencia!$A$2:$A$146,0),MATCH(Cond4!C$1,Potencia!$B$1:$G$1,0))</f>
        <v>394</v>
      </c>
      <c r="D4">
        <f>+INDEX(Potencia!$B$2:$G$146,MATCH(Cond4!$A4,Potencia!$A$2:$A$146,0),MATCH(Cond4!D$1,Potencia!$B$1:$G$1,0))</f>
        <v>48</v>
      </c>
      <c r="E4">
        <f>+INDEX(Potencia!$B$2:$G$146,MATCH(Cond4!$A4,Potencia!$A$2:$A$146,0),MATCH(Cond4!E$1,Potencia!$B$1:$G$1,0))</f>
        <v>343</v>
      </c>
      <c r="F4">
        <f>+INDEX(Potencia!$B$2:$G$146,MATCH(Cond4!$A4,Potencia!$A$2:$A$146,0),MATCH(Cond4!F$1,Potencia!$B$1:$G$1,0))</f>
        <v>44</v>
      </c>
      <c r="G4">
        <f>+INDEX(Potencia!$B$2:$G$146,MATCH(Cond4!$A4,Potencia!$A$2:$A$146,0),MATCH(Cond4!G$1,Potencia!$B$1:$G$1,0))</f>
        <v>284</v>
      </c>
      <c r="H4" s="1">
        <v>46</v>
      </c>
      <c r="I4" s="1" t="s">
        <v>152</v>
      </c>
      <c r="J4" s="1">
        <v>4</v>
      </c>
      <c r="K4" s="8">
        <f t="shared" si="0"/>
        <v>7.6142131979695438E-2</v>
      </c>
      <c r="L4" s="9"/>
      <c r="M4" s="9"/>
    </row>
    <row r="5" spans="1:13" x14ac:dyDescent="0.3">
      <c r="A5" t="s">
        <v>51</v>
      </c>
      <c r="B5">
        <f>+INDEX(Potencia!$B$2:$G$146,MATCH(Cond4!$A5,Potencia!$A$2:$A$146,0),MATCH(Cond4!B$1,Potencia!$B$1:$G$1,0))</f>
        <v>365</v>
      </c>
      <c r="C5">
        <f>+INDEX(Potencia!$B$2:$G$146,MATCH(Cond4!$A5,Potencia!$A$2:$A$146,0),MATCH(Cond4!C$1,Potencia!$B$1:$G$1,0))</f>
        <v>338</v>
      </c>
      <c r="D5">
        <f>+INDEX(Potencia!$B$2:$G$146,MATCH(Cond4!$A5,Potencia!$A$2:$A$146,0),MATCH(Cond4!D$1,Potencia!$B$1:$G$1,0))</f>
        <v>66</v>
      </c>
      <c r="E5">
        <f>+INDEX(Potencia!$B$2:$G$146,MATCH(Cond4!$A5,Potencia!$A$2:$A$146,0),MATCH(Cond4!E$1,Potencia!$B$1:$G$1,0))</f>
        <v>257</v>
      </c>
      <c r="F5">
        <f>+INDEX(Potencia!$B$2:$G$146,MATCH(Cond4!$A5,Potencia!$A$2:$A$146,0),MATCH(Cond4!F$1,Potencia!$B$1:$G$1,0))</f>
        <v>58</v>
      </c>
      <c r="G5">
        <f>+INDEX(Potencia!$B$2:$G$146,MATCH(Cond4!$A5,Potencia!$A$2:$A$146,0),MATCH(Cond4!G$1,Potencia!$B$1:$G$1,0))</f>
        <v>236</v>
      </c>
      <c r="H5" s="1">
        <v>46</v>
      </c>
      <c r="I5" s="1" t="s">
        <v>152</v>
      </c>
      <c r="J5" s="1">
        <v>2</v>
      </c>
      <c r="K5" s="8">
        <f t="shared" si="0"/>
        <v>7.9881656804733733E-2</v>
      </c>
      <c r="L5" s="9"/>
      <c r="M5" s="9"/>
    </row>
    <row r="6" spans="1:13" x14ac:dyDescent="0.3">
      <c r="A6" t="s">
        <v>52</v>
      </c>
      <c r="B6">
        <f>+INDEX(Potencia!$B$2:$G$146,MATCH(Cond4!$A6,Potencia!$A$2:$A$146,0),MATCH(Cond4!B$1,Potencia!$B$1:$G$1,0))</f>
        <v>397</v>
      </c>
      <c r="C6">
        <f>+INDEX(Potencia!$B$2:$G$146,MATCH(Cond4!$A6,Potencia!$A$2:$A$146,0),MATCH(Cond4!C$1,Potencia!$B$1:$G$1,0))</f>
        <v>372</v>
      </c>
      <c r="D6">
        <f>+INDEX(Potencia!$B$2:$G$146,MATCH(Cond4!$A6,Potencia!$A$2:$A$146,0),MATCH(Cond4!D$1,Potencia!$B$1:$G$1,0))</f>
        <v>55</v>
      </c>
      <c r="E6">
        <f>+INDEX(Potencia!$B$2:$G$146,MATCH(Cond4!$A6,Potencia!$A$2:$A$146,0),MATCH(Cond4!E$1,Potencia!$B$1:$G$1,0))</f>
        <v>299</v>
      </c>
      <c r="F6">
        <f>+INDEX(Potencia!$B$2:$G$146,MATCH(Cond4!$A6,Potencia!$A$2:$A$146,0),MATCH(Cond4!F$1,Potencia!$B$1:$G$1,0))</f>
        <v>51</v>
      </c>
      <c r="G6">
        <f>+INDEX(Potencia!$B$2:$G$146,MATCH(Cond4!$A6,Potencia!$A$2:$A$146,0),MATCH(Cond4!G$1,Potencia!$B$1:$G$1,0))</f>
        <v>248</v>
      </c>
      <c r="H6" s="1">
        <v>46</v>
      </c>
      <c r="I6" s="1" t="s">
        <v>152</v>
      </c>
      <c r="J6" s="1">
        <v>3</v>
      </c>
      <c r="K6" s="8">
        <f t="shared" si="0"/>
        <v>6.7204301075268813E-2</v>
      </c>
      <c r="L6" s="9"/>
      <c r="M6" s="9"/>
    </row>
    <row r="7" spans="1:13" x14ac:dyDescent="0.3">
      <c r="A7" t="s">
        <v>53</v>
      </c>
      <c r="B7">
        <f>+INDEX(Potencia!$B$2:$G$146,MATCH(Cond4!$A7,Potencia!$A$2:$A$146,0),MATCH(Cond4!B$1,Potencia!$B$1:$G$1,0))</f>
        <v>429</v>
      </c>
      <c r="C7">
        <f>+INDEX(Potencia!$B$2:$G$146,MATCH(Cond4!$A7,Potencia!$A$2:$A$146,0),MATCH(Cond4!C$1,Potencia!$B$1:$G$1,0))</f>
        <v>397</v>
      </c>
      <c r="D7">
        <f>+INDEX(Potencia!$B$2:$G$146,MATCH(Cond4!$A7,Potencia!$A$2:$A$146,0),MATCH(Cond4!D$1,Potencia!$B$1:$G$1,0))</f>
        <v>49</v>
      </c>
      <c r="E7">
        <f>+INDEX(Potencia!$B$2:$G$146,MATCH(Cond4!$A7,Potencia!$A$2:$A$146,0),MATCH(Cond4!E$1,Potencia!$B$1:$G$1,0))</f>
        <v>335</v>
      </c>
      <c r="F7">
        <f>+INDEX(Potencia!$B$2:$G$146,MATCH(Cond4!$A7,Potencia!$A$2:$A$146,0),MATCH(Cond4!F$1,Potencia!$B$1:$G$1,0))</f>
        <v>40</v>
      </c>
      <c r="G7">
        <f>+INDEX(Potencia!$B$2:$G$146,MATCH(Cond4!$A7,Potencia!$A$2:$A$146,0),MATCH(Cond4!G$1,Potencia!$B$1:$G$1,0))</f>
        <v>275</v>
      </c>
      <c r="H7" s="1">
        <v>46</v>
      </c>
      <c r="I7" s="1" t="s">
        <v>152</v>
      </c>
      <c r="J7" s="1">
        <v>4</v>
      </c>
      <c r="K7" s="8">
        <f t="shared" si="0"/>
        <v>8.0604534005037781E-2</v>
      </c>
      <c r="L7" s="9"/>
      <c r="M7" s="9"/>
    </row>
    <row r="8" spans="1:13" x14ac:dyDescent="0.3">
      <c r="A8" t="s">
        <v>63</v>
      </c>
      <c r="B8">
        <f>+INDEX(Potencia!$B$2:$G$146,MATCH(Cond4!$A8,Potencia!$A$2:$A$146,0),MATCH(Cond4!B$1,Potencia!$B$1:$G$1,0))</f>
        <v>320</v>
      </c>
      <c r="C8">
        <f>+INDEX(Potencia!$B$2:$G$146,MATCH(Cond4!$A8,Potencia!$A$2:$A$146,0),MATCH(Cond4!C$1,Potencia!$B$1:$G$1,0))</f>
        <v>303</v>
      </c>
      <c r="D8">
        <f>+INDEX(Potencia!$B$2:$G$146,MATCH(Cond4!$A8,Potencia!$A$2:$A$146,0),MATCH(Cond4!D$1,Potencia!$B$1:$G$1,0))</f>
        <v>58</v>
      </c>
      <c r="E8">
        <f>+INDEX(Potencia!$B$2:$G$146,MATCH(Cond4!$A8,Potencia!$A$2:$A$146,0),MATCH(Cond4!E$1,Potencia!$B$1:$G$1,0))</f>
        <v>227</v>
      </c>
      <c r="F8">
        <f>+INDEX(Potencia!$B$2:$G$146,MATCH(Cond4!$A8,Potencia!$A$2:$A$146,0),MATCH(Cond4!F$1,Potencia!$B$1:$G$1,0))</f>
        <v>56</v>
      </c>
      <c r="G8">
        <f>+INDEX(Potencia!$B$2:$G$146,MATCH(Cond4!$A8,Potencia!$A$2:$A$146,0),MATCH(Cond4!G$1,Potencia!$B$1:$G$1,0))</f>
        <v>213</v>
      </c>
      <c r="H8" s="1">
        <v>46</v>
      </c>
      <c r="I8" s="1" t="s">
        <v>153</v>
      </c>
      <c r="J8" s="1">
        <v>2</v>
      </c>
      <c r="K8" s="8">
        <f t="shared" si="0"/>
        <v>5.6105610561056105E-2</v>
      </c>
      <c r="L8" s="9"/>
      <c r="M8" s="9"/>
    </row>
    <row r="9" spans="1:13" x14ac:dyDescent="0.3">
      <c r="A9" t="s">
        <v>64</v>
      </c>
      <c r="B9">
        <f>+INDEX(Potencia!$B$2:$G$146,MATCH(Cond4!$A9,Potencia!$A$2:$A$146,0),MATCH(Cond4!B$1,Potencia!$B$1:$G$1,0))</f>
        <v>333</v>
      </c>
      <c r="C9">
        <f>+INDEX(Potencia!$B$2:$G$146,MATCH(Cond4!$A9,Potencia!$A$2:$A$146,0),MATCH(Cond4!C$1,Potencia!$B$1:$G$1,0))</f>
        <v>334</v>
      </c>
      <c r="D9">
        <f>+INDEX(Potencia!$B$2:$G$146,MATCH(Cond4!$A9,Potencia!$A$2:$A$146,0),MATCH(Cond4!D$1,Potencia!$B$1:$G$1,0))</f>
        <v>45</v>
      </c>
      <c r="E9">
        <f>+INDEX(Potencia!$B$2:$G$146,MATCH(Cond4!$A9,Potencia!$A$2:$A$146,0),MATCH(Cond4!E$1,Potencia!$B$1:$G$1,0))</f>
        <v>257</v>
      </c>
      <c r="F9">
        <f>+INDEX(Potencia!$B$2:$G$146,MATCH(Cond4!$A9,Potencia!$A$2:$A$146,0),MATCH(Cond4!F$1,Potencia!$B$1:$G$1,0))</f>
        <v>32</v>
      </c>
      <c r="G9">
        <f>+INDEX(Potencia!$B$2:$G$146,MATCH(Cond4!$A9,Potencia!$A$2:$A$146,0),MATCH(Cond4!G$1,Potencia!$B$1:$G$1,0))</f>
        <v>199</v>
      </c>
      <c r="H9" s="1">
        <v>46</v>
      </c>
      <c r="I9" s="1" t="s">
        <v>153</v>
      </c>
      <c r="J9" s="1">
        <v>3</v>
      </c>
      <c r="K9" s="8">
        <f t="shared" si="0"/>
        <v>-2.9940119760479044E-3</v>
      </c>
      <c r="L9" s="9"/>
      <c r="M9" s="9"/>
    </row>
    <row r="10" spans="1:13" x14ac:dyDescent="0.3">
      <c r="A10" t="s">
        <v>65</v>
      </c>
      <c r="B10">
        <f>+INDEX(Potencia!$B$2:$G$146,MATCH(Cond4!$A10,Potencia!$A$2:$A$146,0),MATCH(Cond4!B$1,Potencia!$B$1:$G$1,0))</f>
        <v>401</v>
      </c>
      <c r="C10">
        <f>+INDEX(Potencia!$B$2:$G$146,MATCH(Cond4!$A10,Potencia!$A$2:$A$146,0),MATCH(Cond4!C$1,Potencia!$B$1:$G$1,0))</f>
        <v>371</v>
      </c>
      <c r="D10">
        <f>+INDEX(Potencia!$B$2:$G$146,MATCH(Cond4!$A10,Potencia!$A$2:$A$146,0),MATCH(Cond4!D$1,Potencia!$B$1:$G$1,0))</f>
        <v>31</v>
      </c>
      <c r="E10">
        <f>+INDEX(Potencia!$B$2:$G$146,MATCH(Cond4!$A10,Potencia!$A$2:$A$146,0),MATCH(Cond4!E$1,Potencia!$B$1:$G$1,0))</f>
        <v>320</v>
      </c>
      <c r="F10">
        <f>+INDEX(Potencia!$B$2:$G$146,MATCH(Cond4!$A10,Potencia!$A$2:$A$146,0),MATCH(Cond4!F$1,Potencia!$B$1:$G$1,0))</f>
        <v>29</v>
      </c>
      <c r="G10">
        <f>+INDEX(Potencia!$B$2:$G$146,MATCH(Cond4!$A10,Potencia!$A$2:$A$146,0),MATCH(Cond4!G$1,Potencia!$B$1:$G$1,0))</f>
        <v>286</v>
      </c>
      <c r="H10" s="1">
        <v>46</v>
      </c>
      <c r="I10" s="1" t="s">
        <v>153</v>
      </c>
      <c r="J10" s="1">
        <v>4</v>
      </c>
      <c r="K10" s="8">
        <f t="shared" si="0"/>
        <v>8.0862533692722366E-2</v>
      </c>
      <c r="L10" s="9"/>
      <c r="M10" s="9"/>
    </row>
    <row r="11" spans="1:13" x14ac:dyDescent="0.3">
      <c r="A11" t="s">
        <v>67</v>
      </c>
      <c r="B11">
        <f>+INDEX(Potencia!$B$2:$G$146,MATCH(Cond4!$A11,Potencia!$A$2:$A$146,0),MATCH(Cond4!B$1,Potencia!$B$1:$G$1,0))</f>
        <v>394</v>
      </c>
      <c r="C11">
        <f>+INDEX(Potencia!$B$2:$G$146,MATCH(Cond4!$A11,Potencia!$A$2:$A$146,0),MATCH(Cond4!C$1,Potencia!$B$1:$G$1,0))</f>
        <v>372</v>
      </c>
      <c r="D11">
        <f>+INDEX(Potencia!$B$2:$G$146,MATCH(Cond4!$A11,Potencia!$A$2:$A$146,0),MATCH(Cond4!D$1,Potencia!$B$1:$G$1,0))</f>
        <v>61</v>
      </c>
      <c r="E11">
        <f>+INDEX(Potencia!$B$2:$G$146,MATCH(Cond4!$A11,Potencia!$A$2:$A$146,0),MATCH(Cond4!E$1,Potencia!$B$1:$G$1,0))</f>
        <v>272</v>
      </c>
      <c r="F11">
        <f>+INDEX(Potencia!$B$2:$G$146,MATCH(Cond4!$A11,Potencia!$A$2:$A$146,0),MATCH(Cond4!F$1,Potencia!$B$1:$G$1,0))</f>
        <v>70</v>
      </c>
      <c r="G11">
        <f>+INDEX(Potencia!$B$2:$G$146,MATCH(Cond4!$A11,Potencia!$A$2:$A$146,0),MATCH(Cond4!G$1,Potencia!$B$1:$G$1,0))</f>
        <v>265</v>
      </c>
      <c r="H11" s="1">
        <v>46</v>
      </c>
      <c r="I11" s="1" t="s">
        <v>153</v>
      </c>
      <c r="J11" s="1">
        <v>2</v>
      </c>
      <c r="K11" s="8">
        <f t="shared" si="0"/>
        <v>5.9139784946236562E-2</v>
      </c>
      <c r="L11" s="9"/>
      <c r="M11" s="9"/>
    </row>
    <row r="12" spans="1:13" x14ac:dyDescent="0.3">
      <c r="A12" t="s">
        <v>68</v>
      </c>
      <c r="B12">
        <f>+INDEX(Potencia!$B$2:$G$146,MATCH(Cond4!$A12,Potencia!$A$2:$A$146,0),MATCH(Cond4!B$1,Potencia!$B$1:$G$1,0))</f>
        <v>429</v>
      </c>
      <c r="C12">
        <f>+INDEX(Potencia!$B$2:$G$146,MATCH(Cond4!$A12,Potencia!$A$2:$A$146,0),MATCH(Cond4!C$1,Potencia!$B$1:$G$1,0))</f>
        <v>394</v>
      </c>
      <c r="D12">
        <f>+INDEX(Potencia!$B$2:$G$146,MATCH(Cond4!$A12,Potencia!$A$2:$A$146,0),MATCH(Cond4!D$1,Potencia!$B$1:$G$1,0))</f>
        <v>57</v>
      </c>
      <c r="E12">
        <f>+INDEX(Potencia!$B$2:$G$146,MATCH(Cond4!$A12,Potencia!$A$2:$A$146,0),MATCH(Cond4!E$1,Potencia!$B$1:$G$1,0))</f>
        <v>329</v>
      </c>
      <c r="F12">
        <f>+INDEX(Potencia!$B$2:$G$146,MATCH(Cond4!$A12,Potencia!$A$2:$A$146,0),MATCH(Cond4!F$1,Potencia!$B$1:$G$1,0))</f>
        <v>48</v>
      </c>
      <c r="G12">
        <f>+INDEX(Potencia!$B$2:$G$146,MATCH(Cond4!$A12,Potencia!$A$2:$A$146,0),MATCH(Cond4!G$1,Potencia!$B$1:$G$1,0))</f>
        <v>279</v>
      </c>
      <c r="H12" s="1">
        <v>46</v>
      </c>
      <c r="I12" s="1" t="s">
        <v>153</v>
      </c>
      <c r="J12" s="1">
        <v>3</v>
      </c>
      <c r="K12" s="8">
        <f t="shared" si="0"/>
        <v>8.8832487309644673E-2</v>
      </c>
      <c r="L12" s="9"/>
      <c r="M12" s="9"/>
    </row>
    <row r="13" spans="1:13" x14ac:dyDescent="0.3">
      <c r="A13" t="s">
        <v>69</v>
      </c>
      <c r="B13">
        <f>+INDEX(Potencia!$B$2:$G$146,MATCH(Cond4!$A13,Potencia!$A$2:$A$146,0),MATCH(Cond4!B$1,Potencia!$B$1:$G$1,0))</f>
        <v>461</v>
      </c>
      <c r="C13">
        <f>+INDEX(Potencia!$B$2:$G$146,MATCH(Cond4!$A13,Potencia!$A$2:$A$146,0),MATCH(Cond4!C$1,Potencia!$B$1:$G$1,0))</f>
        <v>414</v>
      </c>
      <c r="D13">
        <f>+INDEX(Potencia!$B$2:$G$146,MATCH(Cond4!$A13,Potencia!$A$2:$A$146,0),MATCH(Cond4!D$1,Potencia!$B$1:$G$1,0))</f>
        <v>36</v>
      </c>
      <c r="E13">
        <f>+INDEX(Potencia!$B$2:$G$146,MATCH(Cond4!$A13,Potencia!$A$2:$A$146,0),MATCH(Cond4!E$1,Potencia!$B$1:$G$1,0))</f>
        <v>360</v>
      </c>
      <c r="F13">
        <f>+INDEX(Potencia!$B$2:$G$146,MATCH(Cond4!$A13,Potencia!$A$2:$A$146,0),MATCH(Cond4!F$1,Potencia!$B$1:$G$1,0))</f>
        <v>32</v>
      </c>
      <c r="G13">
        <f>+INDEX(Potencia!$B$2:$G$146,MATCH(Cond4!$A13,Potencia!$A$2:$A$146,0),MATCH(Cond4!G$1,Potencia!$B$1:$G$1,0))</f>
        <v>298</v>
      </c>
      <c r="H13" s="1">
        <v>46</v>
      </c>
      <c r="I13" s="1" t="s">
        <v>153</v>
      </c>
      <c r="J13" s="1">
        <v>4</v>
      </c>
      <c r="K13" s="8">
        <f t="shared" si="0"/>
        <v>0.11352657004830918</v>
      </c>
      <c r="L13" s="9"/>
      <c r="M13" s="9"/>
    </row>
    <row r="14" spans="1:13" x14ac:dyDescent="0.3">
      <c r="A14" t="s">
        <v>55</v>
      </c>
      <c r="B14">
        <f>+INDEX(Potencia!$B$2:$G$146,MATCH(Cond4!$A14,Potencia!$A$2:$A$146,0),MATCH(Cond4!B$1,Potencia!$B$1:$G$1,0))</f>
        <v>331</v>
      </c>
      <c r="C14">
        <f>+INDEX(Potencia!$B$2:$G$146,MATCH(Cond4!$A14,Potencia!$A$2:$A$146,0),MATCH(Cond4!C$1,Potencia!$B$1:$G$1,0))</f>
        <v>296</v>
      </c>
      <c r="D14">
        <f>+INDEX(Potencia!$B$2:$G$146,MATCH(Cond4!$A14,Potencia!$A$2:$A$146,0),MATCH(Cond4!D$1,Potencia!$B$1:$G$1,0))</f>
        <v>36</v>
      </c>
      <c r="E14">
        <f>+INDEX(Potencia!$B$2:$G$146,MATCH(Cond4!$A14,Potencia!$A$2:$A$146,0),MATCH(Cond4!E$1,Potencia!$B$1:$G$1,0))</f>
        <v>213</v>
      </c>
      <c r="F14">
        <f>+INDEX(Potencia!$B$2:$G$146,MATCH(Cond4!$A14,Potencia!$A$2:$A$146,0),MATCH(Cond4!F$1,Potencia!$B$1:$G$1,0))</f>
        <v>33</v>
      </c>
      <c r="G14">
        <f>+INDEX(Potencia!$B$2:$G$146,MATCH(Cond4!$A14,Potencia!$A$2:$A$146,0),MATCH(Cond4!G$1,Potencia!$B$1:$G$1,0))</f>
        <v>155</v>
      </c>
      <c r="H14" s="1">
        <v>76</v>
      </c>
      <c r="I14" s="1" t="s">
        <v>152</v>
      </c>
      <c r="J14" s="1">
        <v>2</v>
      </c>
      <c r="K14" s="8">
        <f t="shared" si="0"/>
        <v>0.11824324324324324</v>
      </c>
      <c r="L14" s="9">
        <f>+AVERAGE(K14:K25)</f>
        <v>9.0775144578822298E-2</v>
      </c>
      <c r="M14" s="9">
        <f>+_xlfn.STDEV.P(K14:K25)</f>
        <v>3.6218741599697978E-2</v>
      </c>
    </row>
    <row r="15" spans="1:13" x14ac:dyDescent="0.3">
      <c r="A15" t="s">
        <v>56</v>
      </c>
      <c r="B15">
        <f>+INDEX(Potencia!$B$2:$G$146,MATCH(Cond4!$A15,Potencia!$A$2:$A$146,0),MATCH(Cond4!B$1,Potencia!$B$1:$G$1,0))</f>
        <v>412</v>
      </c>
      <c r="C15">
        <f>+INDEX(Potencia!$B$2:$G$146,MATCH(Cond4!$A15,Potencia!$A$2:$A$146,0),MATCH(Cond4!C$1,Potencia!$B$1:$G$1,0))</f>
        <v>348</v>
      </c>
      <c r="D15">
        <f>+INDEX(Potencia!$B$2:$G$146,MATCH(Cond4!$A15,Potencia!$A$2:$A$146,0),MATCH(Cond4!D$1,Potencia!$B$1:$G$1,0))</f>
        <v>61</v>
      </c>
      <c r="E15">
        <f>+INDEX(Potencia!$B$2:$G$146,MATCH(Cond4!$A15,Potencia!$A$2:$A$146,0),MATCH(Cond4!E$1,Potencia!$B$1:$G$1,0))</f>
        <v>305</v>
      </c>
      <c r="F15">
        <f>+INDEX(Potencia!$B$2:$G$146,MATCH(Cond4!$A15,Potencia!$A$2:$A$146,0),MATCH(Cond4!F$1,Potencia!$B$1:$G$1,0))</f>
        <v>50</v>
      </c>
      <c r="G15">
        <f>+INDEX(Potencia!$B$2:$G$146,MATCH(Cond4!$A15,Potencia!$A$2:$A$146,0),MATCH(Cond4!G$1,Potencia!$B$1:$G$1,0))</f>
        <v>235</v>
      </c>
      <c r="H15" s="1">
        <v>76</v>
      </c>
      <c r="I15" s="1" t="s">
        <v>152</v>
      </c>
      <c r="J15" s="1">
        <v>3</v>
      </c>
      <c r="K15" s="8">
        <f t="shared" si="0"/>
        <v>0.18390804597701149</v>
      </c>
      <c r="L15" s="9"/>
      <c r="M15" s="9"/>
    </row>
    <row r="16" spans="1:13" x14ac:dyDescent="0.3">
      <c r="A16" t="s">
        <v>57</v>
      </c>
      <c r="B16">
        <f>+INDEX(Potencia!$B$2:$G$146,MATCH(Cond4!$A16,Potencia!$A$2:$A$146,0),MATCH(Cond4!B$1,Potencia!$B$1:$G$1,0))</f>
        <v>450</v>
      </c>
      <c r="C16">
        <f>+INDEX(Potencia!$B$2:$G$146,MATCH(Cond4!$A16,Potencia!$A$2:$A$146,0),MATCH(Cond4!C$1,Potencia!$B$1:$G$1,0))</f>
        <v>397</v>
      </c>
      <c r="D16">
        <f>+INDEX(Potencia!$B$2:$G$146,MATCH(Cond4!$A16,Potencia!$A$2:$A$146,0),MATCH(Cond4!D$1,Potencia!$B$1:$G$1,0))</f>
        <v>46</v>
      </c>
      <c r="E16">
        <f>+INDEX(Potencia!$B$2:$G$146,MATCH(Cond4!$A16,Potencia!$A$2:$A$146,0),MATCH(Cond4!E$1,Potencia!$B$1:$G$1,0))</f>
        <v>357</v>
      </c>
      <c r="F16">
        <f>+INDEX(Potencia!$B$2:$G$146,MATCH(Cond4!$A16,Potencia!$A$2:$A$146,0),MATCH(Cond4!F$1,Potencia!$B$1:$G$1,0))</f>
        <v>41</v>
      </c>
      <c r="G16">
        <f>+INDEX(Potencia!$B$2:$G$146,MATCH(Cond4!$A16,Potencia!$A$2:$A$146,0),MATCH(Cond4!G$1,Potencia!$B$1:$G$1,0))</f>
        <v>283</v>
      </c>
      <c r="H16" s="1">
        <v>76</v>
      </c>
      <c r="I16" s="1" t="s">
        <v>152</v>
      </c>
      <c r="J16" s="1">
        <v>4</v>
      </c>
      <c r="K16" s="8">
        <f t="shared" si="0"/>
        <v>0.13350125944584382</v>
      </c>
      <c r="L16" s="9"/>
      <c r="M16" s="9"/>
    </row>
    <row r="17" spans="1:13" x14ac:dyDescent="0.3">
      <c r="A17" t="s">
        <v>59</v>
      </c>
      <c r="B17">
        <f>+INDEX(Potencia!$B$2:$G$146,MATCH(Cond4!$A17,Potencia!$A$2:$A$146,0),MATCH(Cond4!B$1,Potencia!$B$1:$G$1,0))</f>
        <v>390</v>
      </c>
      <c r="C17">
        <f>+INDEX(Potencia!$B$2:$G$146,MATCH(Cond4!$A17,Potencia!$A$2:$A$146,0),MATCH(Cond4!C$1,Potencia!$B$1:$G$1,0))</f>
        <v>357</v>
      </c>
      <c r="D17">
        <f>+INDEX(Potencia!$B$2:$G$146,MATCH(Cond4!$A17,Potencia!$A$2:$A$146,0),MATCH(Cond4!D$1,Potencia!$B$1:$G$1,0))</f>
        <v>84</v>
      </c>
      <c r="E17">
        <f>+INDEX(Potencia!$B$2:$G$146,MATCH(Cond4!$A17,Potencia!$A$2:$A$146,0),MATCH(Cond4!E$1,Potencia!$B$1:$G$1,0))</f>
        <v>291</v>
      </c>
      <c r="F17">
        <f>+INDEX(Potencia!$B$2:$G$146,MATCH(Cond4!$A17,Potencia!$A$2:$A$146,0),MATCH(Cond4!F$1,Potencia!$B$1:$G$1,0))</f>
        <v>72</v>
      </c>
      <c r="G17">
        <f>+INDEX(Potencia!$B$2:$G$146,MATCH(Cond4!$A17,Potencia!$A$2:$A$146,0),MATCH(Cond4!G$1,Potencia!$B$1:$G$1,0))</f>
        <v>264</v>
      </c>
      <c r="H17" s="1">
        <v>76</v>
      </c>
      <c r="I17" s="1" t="s">
        <v>152</v>
      </c>
      <c r="J17" s="1">
        <v>2</v>
      </c>
      <c r="K17" s="8">
        <f t="shared" si="0"/>
        <v>9.2436974789915971E-2</v>
      </c>
      <c r="L17" s="9"/>
      <c r="M17" s="9"/>
    </row>
    <row r="18" spans="1:13" x14ac:dyDescent="0.3">
      <c r="A18" t="s">
        <v>60</v>
      </c>
      <c r="B18">
        <f>+INDEX(Potencia!$B$2:$G$146,MATCH(Cond4!$A18,Potencia!$A$2:$A$146,0),MATCH(Cond4!B$1,Potencia!$B$1:$G$1,0))</f>
        <v>442</v>
      </c>
      <c r="C18">
        <f>+INDEX(Potencia!$B$2:$G$146,MATCH(Cond4!$A18,Potencia!$A$2:$A$146,0),MATCH(Cond4!C$1,Potencia!$B$1:$G$1,0))</f>
        <v>419</v>
      </c>
      <c r="D18">
        <f>+INDEX(Potencia!$B$2:$G$146,MATCH(Cond4!$A18,Potencia!$A$2:$A$146,0),MATCH(Cond4!D$1,Potencia!$B$1:$G$1,0))</f>
        <v>75</v>
      </c>
      <c r="E18">
        <f>+INDEX(Potencia!$B$2:$G$146,MATCH(Cond4!$A18,Potencia!$A$2:$A$146,0),MATCH(Cond4!E$1,Potencia!$B$1:$G$1,0))</f>
        <v>344</v>
      </c>
      <c r="F18">
        <f>+INDEX(Potencia!$B$2:$G$146,MATCH(Cond4!$A18,Potencia!$A$2:$A$146,0),MATCH(Cond4!F$1,Potencia!$B$1:$G$1,0))</f>
        <v>65</v>
      </c>
      <c r="G18">
        <f>+INDEX(Potencia!$B$2:$G$146,MATCH(Cond4!$A18,Potencia!$A$2:$A$146,0),MATCH(Cond4!G$1,Potencia!$B$1:$G$1,0))</f>
        <v>273</v>
      </c>
      <c r="H18" s="1">
        <v>76</v>
      </c>
      <c r="I18" s="1" t="s">
        <v>152</v>
      </c>
      <c r="J18" s="1">
        <v>3</v>
      </c>
      <c r="K18" s="8">
        <f t="shared" si="0"/>
        <v>5.4892601431980909E-2</v>
      </c>
      <c r="L18" s="9"/>
      <c r="M18" s="9"/>
    </row>
    <row r="19" spans="1:13" x14ac:dyDescent="0.3">
      <c r="A19" t="s">
        <v>61</v>
      </c>
      <c r="B19">
        <f>+INDEX(Potencia!$B$2:$G$146,MATCH(Cond4!$A19,Potencia!$A$2:$A$146,0),MATCH(Cond4!B$1,Potencia!$B$1:$G$1,0))</f>
        <v>471</v>
      </c>
      <c r="C19">
        <f>+INDEX(Potencia!$B$2:$G$146,MATCH(Cond4!$A19,Potencia!$A$2:$A$146,0),MATCH(Cond4!C$1,Potencia!$B$1:$G$1,0))</f>
        <v>436</v>
      </c>
      <c r="D19">
        <f>+INDEX(Potencia!$B$2:$G$146,MATCH(Cond4!$A19,Potencia!$A$2:$A$146,0),MATCH(Cond4!D$1,Potencia!$B$1:$G$1,0))</f>
        <v>49</v>
      </c>
      <c r="E19">
        <f>+INDEX(Potencia!$B$2:$G$146,MATCH(Cond4!$A19,Potencia!$A$2:$A$146,0),MATCH(Cond4!E$1,Potencia!$B$1:$G$1,0))</f>
        <v>378</v>
      </c>
      <c r="F19">
        <f>+INDEX(Potencia!$B$2:$G$146,MATCH(Cond4!$A19,Potencia!$A$2:$A$146,0),MATCH(Cond4!F$1,Potencia!$B$1:$G$1,0))</f>
        <v>44</v>
      </c>
      <c r="G19">
        <f>+INDEX(Potencia!$B$2:$G$146,MATCH(Cond4!$A19,Potencia!$A$2:$A$146,0),MATCH(Cond4!G$1,Potencia!$B$1:$G$1,0))</f>
        <v>298</v>
      </c>
      <c r="H19" s="1">
        <v>76</v>
      </c>
      <c r="I19" s="1" t="s">
        <v>152</v>
      </c>
      <c r="J19" s="1">
        <v>4</v>
      </c>
      <c r="K19" s="8">
        <f t="shared" si="0"/>
        <v>8.027522935779817E-2</v>
      </c>
      <c r="L19" s="9"/>
      <c r="M19" s="9"/>
    </row>
    <row r="20" spans="1:13" x14ac:dyDescent="0.3">
      <c r="A20" t="s">
        <v>95</v>
      </c>
      <c r="B20">
        <f>+INDEX(Potencia!$B$2:$G$146,MATCH(Cond4!$A20,Potencia!$A$2:$A$146,0),MATCH(Cond4!B$1,Potencia!$B$1:$G$1,0))</f>
        <v>309</v>
      </c>
      <c r="C20">
        <f>+INDEX(Potencia!$B$2:$G$146,MATCH(Cond4!$A20,Potencia!$A$2:$A$146,0),MATCH(Cond4!C$1,Potencia!$B$1:$G$1,0))</f>
        <v>291</v>
      </c>
      <c r="D20">
        <f>+INDEX(Potencia!$B$2:$G$146,MATCH(Cond4!$A20,Potencia!$A$2:$A$146,0),MATCH(Cond4!D$1,Potencia!$B$1:$G$1,0))</f>
        <v>71</v>
      </c>
      <c r="E20">
        <f>+INDEX(Potencia!$B$2:$G$146,MATCH(Cond4!$A20,Potencia!$A$2:$A$146,0),MATCH(Cond4!E$1,Potencia!$B$1:$G$1,0))</f>
        <v>236</v>
      </c>
      <c r="F20">
        <f>+INDEX(Potencia!$B$2:$G$146,MATCH(Cond4!$A20,Potencia!$A$2:$A$146,0),MATCH(Cond4!F$1,Potencia!$B$1:$G$1,0))</f>
        <v>64</v>
      </c>
      <c r="G20">
        <f>+INDEX(Potencia!$B$2:$G$146,MATCH(Cond4!$A20,Potencia!$A$2:$A$146,0),MATCH(Cond4!G$1,Potencia!$B$1:$G$1,0))</f>
        <v>219</v>
      </c>
      <c r="H20" s="1">
        <v>76</v>
      </c>
      <c r="I20" s="1" t="s">
        <v>153</v>
      </c>
      <c r="J20" s="1">
        <v>2</v>
      </c>
      <c r="K20" s="8">
        <f t="shared" si="0"/>
        <v>6.1855670103092786E-2</v>
      </c>
      <c r="L20" s="9"/>
      <c r="M20" s="9"/>
    </row>
    <row r="21" spans="1:13" x14ac:dyDescent="0.3">
      <c r="A21" t="s">
        <v>96</v>
      </c>
      <c r="B21">
        <f>+INDEX(Potencia!$B$2:$G$146,MATCH(Cond4!$A21,Potencia!$A$2:$A$146,0),MATCH(Cond4!B$1,Potencia!$B$1:$G$1,0))</f>
        <v>363</v>
      </c>
      <c r="C21">
        <f>+INDEX(Potencia!$B$2:$G$146,MATCH(Cond4!$A21,Potencia!$A$2:$A$146,0),MATCH(Cond4!C$1,Potencia!$B$1:$G$1,0))</f>
        <v>339</v>
      </c>
      <c r="D21">
        <f>+INDEX(Potencia!$B$2:$G$146,MATCH(Cond4!$A21,Potencia!$A$2:$A$146,0),MATCH(Cond4!D$1,Potencia!$B$1:$G$1,0))</f>
        <v>68</v>
      </c>
      <c r="E21">
        <f>+INDEX(Potencia!$B$2:$G$146,MATCH(Cond4!$A21,Potencia!$A$2:$A$146,0),MATCH(Cond4!E$1,Potencia!$B$1:$G$1,0))</f>
        <v>281</v>
      </c>
      <c r="F21">
        <f>+INDEX(Potencia!$B$2:$G$146,MATCH(Cond4!$A21,Potencia!$A$2:$A$146,0),MATCH(Cond4!F$1,Potencia!$B$1:$G$1,0))</f>
        <v>59</v>
      </c>
      <c r="G21">
        <f>+INDEX(Potencia!$B$2:$G$146,MATCH(Cond4!$A21,Potencia!$A$2:$A$146,0),MATCH(Cond4!G$1,Potencia!$B$1:$G$1,0))</f>
        <v>227</v>
      </c>
      <c r="H21" s="1">
        <v>76</v>
      </c>
      <c r="I21" s="1" t="s">
        <v>153</v>
      </c>
      <c r="J21" s="1">
        <v>3</v>
      </c>
      <c r="K21" s="8">
        <f t="shared" si="0"/>
        <v>7.0796460176991149E-2</v>
      </c>
      <c r="L21" s="9"/>
      <c r="M21" s="9"/>
    </row>
    <row r="22" spans="1:13" x14ac:dyDescent="0.3">
      <c r="A22" t="s">
        <v>97</v>
      </c>
      <c r="B22">
        <f>+INDEX(Potencia!$B$2:$G$146,MATCH(Cond4!$A22,Potencia!$A$2:$A$146,0),MATCH(Cond4!B$1,Potencia!$B$1:$G$1,0))</f>
        <v>392</v>
      </c>
      <c r="C22">
        <f>+INDEX(Potencia!$B$2:$G$146,MATCH(Cond4!$A22,Potencia!$A$2:$A$146,0),MATCH(Cond4!C$1,Potencia!$B$1:$G$1,0))</f>
        <v>358</v>
      </c>
      <c r="D22">
        <f>+INDEX(Potencia!$B$2:$G$146,MATCH(Cond4!$A22,Potencia!$A$2:$A$146,0),MATCH(Cond4!D$1,Potencia!$B$1:$G$1,0))</f>
        <v>42</v>
      </c>
      <c r="E22">
        <f>+INDEX(Potencia!$B$2:$G$146,MATCH(Cond4!$A22,Potencia!$A$2:$A$146,0),MATCH(Cond4!E$1,Potencia!$B$1:$G$1,0))</f>
        <v>311</v>
      </c>
      <c r="F22">
        <f>+INDEX(Potencia!$B$2:$G$146,MATCH(Cond4!$A22,Potencia!$A$2:$A$146,0),MATCH(Cond4!F$1,Potencia!$B$1:$G$1,0))</f>
        <v>34</v>
      </c>
      <c r="G22">
        <f>+INDEX(Potencia!$B$2:$G$146,MATCH(Cond4!$A22,Potencia!$A$2:$A$146,0),MATCH(Cond4!G$1,Potencia!$B$1:$G$1,0))</f>
        <v>245</v>
      </c>
      <c r="H22" s="1">
        <v>76</v>
      </c>
      <c r="I22" s="1" t="s">
        <v>153</v>
      </c>
      <c r="J22" s="1">
        <v>4</v>
      </c>
      <c r="K22" s="8">
        <f t="shared" si="0"/>
        <v>9.4972067039106142E-2</v>
      </c>
      <c r="L22" s="9"/>
      <c r="M22" s="9"/>
    </row>
    <row r="23" spans="1:13" x14ac:dyDescent="0.3">
      <c r="A23" t="s">
        <v>99</v>
      </c>
      <c r="B23">
        <f>+INDEX(Potencia!$B$2:$G$146,MATCH(Cond4!$A23,Potencia!$A$2:$A$146,0),MATCH(Cond4!B$1,Potencia!$B$1:$G$1,0))</f>
        <v>340</v>
      </c>
      <c r="C23">
        <f>+INDEX(Potencia!$B$2:$G$146,MATCH(Cond4!$A23,Potencia!$A$2:$A$146,0),MATCH(Cond4!C$1,Potencia!$B$1:$G$1,0))</f>
        <v>319</v>
      </c>
      <c r="D23">
        <f>+INDEX(Potencia!$B$2:$G$146,MATCH(Cond4!$A23,Potencia!$A$2:$A$146,0),MATCH(Cond4!D$1,Potencia!$B$1:$G$1,0))</f>
        <v>82</v>
      </c>
      <c r="E23">
        <f>+INDEX(Potencia!$B$2:$G$146,MATCH(Cond4!$A23,Potencia!$A$2:$A$146,0),MATCH(Cond4!E$1,Potencia!$B$1:$G$1,0))</f>
        <v>261</v>
      </c>
      <c r="F23">
        <f>+INDEX(Potencia!$B$2:$G$146,MATCH(Cond4!$A23,Potencia!$A$2:$A$146,0),MATCH(Cond4!F$1,Potencia!$B$1:$G$1,0))</f>
        <v>71</v>
      </c>
      <c r="G23">
        <f>+INDEX(Potencia!$B$2:$G$146,MATCH(Cond4!$A23,Potencia!$A$2:$A$146,0),MATCH(Cond4!G$1,Potencia!$B$1:$G$1,0))</f>
        <v>243</v>
      </c>
      <c r="H23" s="1">
        <v>76</v>
      </c>
      <c r="I23" s="1" t="s">
        <v>153</v>
      </c>
      <c r="J23" s="1">
        <v>2</v>
      </c>
      <c r="K23" s="8">
        <f t="shared" si="0"/>
        <v>6.5830721003134793E-2</v>
      </c>
      <c r="L23" s="9"/>
      <c r="M23" s="9"/>
    </row>
    <row r="24" spans="1:13" x14ac:dyDescent="0.3">
      <c r="A24" t="s">
        <v>100</v>
      </c>
      <c r="B24">
        <f>+INDEX(Potencia!$B$2:$G$146,MATCH(Cond4!$A24,Potencia!$A$2:$A$146,0),MATCH(Cond4!B$1,Potencia!$B$1:$G$1,0))</f>
        <v>384</v>
      </c>
      <c r="C24">
        <f>+INDEX(Potencia!$B$2:$G$146,MATCH(Cond4!$A24,Potencia!$A$2:$A$146,0),MATCH(Cond4!C$1,Potencia!$B$1:$G$1,0))</f>
        <v>361</v>
      </c>
      <c r="D24">
        <f>+INDEX(Potencia!$B$2:$G$146,MATCH(Cond4!$A24,Potencia!$A$2:$A$146,0),MATCH(Cond4!D$1,Potencia!$B$1:$G$1,0))</f>
        <v>68</v>
      </c>
      <c r="E24">
        <f>+INDEX(Potencia!$B$2:$G$146,MATCH(Cond4!$A24,Potencia!$A$2:$A$146,0),MATCH(Cond4!E$1,Potencia!$B$1:$G$1,0))</f>
        <v>298</v>
      </c>
      <c r="F24">
        <f>+INDEX(Potencia!$B$2:$G$146,MATCH(Cond4!$A24,Potencia!$A$2:$A$146,0),MATCH(Cond4!F$1,Potencia!$B$1:$G$1,0))</f>
        <v>55</v>
      </c>
      <c r="G24">
        <f>+INDEX(Potencia!$B$2:$G$146,MATCH(Cond4!$A24,Potencia!$A$2:$A$146,0),MATCH(Cond4!G$1,Potencia!$B$1:$G$1,0))</f>
        <v>232</v>
      </c>
      <c r="H24" s="1">
        <v>76</v>
      </c>
      <c r="I24" s="1" t="s">
        <v>153</v>
      </c>
      <c r="J24" s="1">
        <v>3</v>
      </c>
      <c r="K24" s="8">
        <f t="shared" si="0"/>
        <v>6.3711911357340723E-2</v>
      </c>
      <c r="L24" s="9"/>
      <c r="M24" s="9"/>
    </row>
    <row r="25" spans="1:13" x14ac:dyDescent="0.3">
      <c r="A25" t="s">
        <v>101</v>
      </c>
      <c r="B25">
        <f>+INDEX(Potencia!$B$2:$G$146,MATCH(Cond4!$A25,Potencia!$A$2:$A$146,0),MATCH(Cond4!B$1,Potencia!$B$1:$G$1,0))</f>
        <v>419</v>
      </c>
      <c r="C25">
        <f>+INDEX(Potencia!$B$2:$G$146,MATCH(Cond4!$A25,Potencia!$A$2:$A$146,0),MATCH(Cond4!C$1,Potencia!$B$1:$G$1,0))</f>
        <v>392</v>
      </c>
      <c r="D25">
        <f>+INDEX(Potencia!$B$2:$G$146,MATCH(Cond4!$A25,Potencia!$A$2:$A$146,0),MATCH(Cond4!D$1,Potencia!$B$1:$G$1,0))</f>
        <v>46</v>
      </c>
      <c r="E25">
        <f>+INDEX(Potencia!$B$2:$G$146,MATCH(Cond4!$A25,Potencia!$A$2:$A$146,0),MATCH(Cond4!E$1,Potencia!$B$1:$G$1,0))</f>
        <v>326</v>
      </c>
      <c r="F25">
        <f>+INDEX(Potencia!$B$2:$G$146,MATCH(Cond4!$A25,Potencia!$A$2:$A$146,0),MATCH(Cond4!F$1,Potencia!$B$1:$G$1,0))</f>
        <v>37</v>
      </c>
      <c r="G25">
        <f>+INDEX(Potencia!$B$2:$G$146,MATCH(Cond4!$A25,Potencia!$A$2:$A$146,0),MATCH(Cond4!G$1,Potencia!$B$1:$G$1,0))</f>
        <v>260</v>
      </c>
      <c r="H25" s="1">
        <v>76</v>
      </c>
      <c r="I25" s="1" t="s">
        <v>153</v>
      </c>
      <c r="J25" s="1">
        <v>4</v>
      </c>
      <c r="K25" s="8">
        <f t="shared" si="0"/>
        <v>6.8877551020408156E-2</v>
      </c>
      <c r="L25" s="9"/>
      <c r="M25" s="9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853EBB-F51D-4098-800E-7C9724E21EF8}">
  <dimension ref="A1:Q25"/>
  <sheetViews>
    <sheetView workbookViewId="0">
      <selection activeCell="N2" sqref="N2:N25"/>
    </sheetView>
  </sheetViews>
  <sheetFormatPr baseColWidth="10" defaultRowHeight="14.4" x14ac:dyDescent="0.3"/>
  <cols>
    <col min="1" max="1" width="19" bestFit="1" customWidth="1"/>
    <col min="2" max="2" width="20.5546875" bestFit="1" customWidth="1"/>
    <col min="3" max="3" width="19" customWidth="1"/>
    <col min="4" max="4" width="13.6640625" bestFit="1" customWidth="1"/>
    <col min="5" max="5" width="4.44140625" bestFit="1" customWidth="1"/>
    <col min="6" max="6" width="19" customWidth="1"/>
    <col min="7" max="7" width="15.109375" bestFit="1" customWidth="1"/>
    <col min="8" max="8" width="5.6640625" customWidth="1"/>
    <col min="9" max="9" width="19" customWidth="1"/>
    <col min="10" max="10" width="13.88671875" bestFit="1" customWidth="1"/>
    <col min="11" max="11" width="7" customWidth="1"/>
    <col min="12" max="12" width="19" customWidth="1"/>
    <col min="13" max="13" width="13.44140625" bestFit="1" customWidth="1"/>
    <col min="14" max="14" width="6.5546875" customWidth="1"/>
    <col min="15" max="15" width="18.88671875" bestFit="1" customWidth="1"/>
    <col min="16" max="16" width="6" bestFit="1" customWidth="1"/>
    <col min="17" max="17" width="8.44140625" bestFit="1" customWidth="1"/>
  </cols>
  <sheetData>
    <row r="1" spans="1:17" ht="15" thickBot="1" x14ac:dyDescent="0.35">
      <c r="A1" s="1" t="s">
        <v>0</v>
      </c>
      <c r="B1" s="1" t="s">
        <v>1</v>
      </c>
      <c r="C1" s="1" t="s">
        <v>159</v>
      </c>
      <c r="D1" s="2" t="s">
        <v>2</v>
      </c>
      <c r="E1" s="3" t="s">
        <v>154</v>
      </c>
      <c r="F1" s="1" t="s">
        <v>159</v>
      </c>
      <c r="G1" s="2" t="s">
        <v>156</v>
      </c>
      <c r="H1" s="3" t="s">
        <v>155</v>
      </c>
      <c r="I1" s="1" t="s">
        <v>159</v>
      </c>
      <c r="J1" s="2" t="s">
        <v>3</v>
      </c>
      <c r="K1" s="3" t="s">
        <v>155</v>
      </c>
      <c r="L1" s="1" t="s">
        <v>159</v>
      </c>
      <c r="M1" s="2" t="s">
        <v>157</v>
      </c>
      <c r="N1" s="3" t="s">
        <v>155</v>
      </c>
      <c r="O1" s="1" t="s">
        <v>4</v>
      </c>
      <c r="P1" s="1" t="s">
        <v>150</v>
      </c>
      <c r="Q1" s="1" t="s">
        <v>151</v>
      </c>
    </row>
    <row r="2" spans="1:17" x14ac:dyDescent="0.3">
      <c r="A2" t="s">
        <v>47</v>
      </c>
      <c r="B2">
        <f>+Cond4!B2</f>
        <v>332</v>
      </c>
      <c r="C2" s="4">
        <v>1.4060672875799676</v>
      </c>
      <c r="D2">
        <f>+Cond4!C2</f>
        <v>312</v>
      </c>
      <c r="E2" s="5">
        <v>1.7248634498316529</v>
      </c>
      <c r="F2" s="4">
        <v>0.16761467737468838</v>
      </c>
      <c r="G2">
        <f>+Cond4!D2</f>
        <v>34</v>
      </c>
      <c r="H2" s="5">
        <v>0.5549434556000955</v>
      </c>
      <c r="I2" s="4">
        <v>1.095836653511</v>
      </c>
      <c r="J2">
        <f>+Cond4!E2</f>
        <v>252</v>
      </c>
      <c r="K2" s="5">
        <v>1.5180349675388545</v>
      </c>
      <c r="L2" s="4">
        <v>0.14278287331917905</v>
      </c>
      <c r="M2">
        <f>+Cond4!F2</f>
        <v>59</v>
      </c>
      <c r="N2" s="5">
        <v>0.49351739449343796</v>
      </c>
      <c r="O2">
        <f>+Cond4!G2</f>
        <v>215</v>
      </c>
      <c r="P2">
        <v>46</v>
      </c>
      <c r="Q2" t="s">
        <v>152</v>
      </c>
    </row>
    <row r="3" spans="1:17" x14ac:dyDescent="0.3">
      <c r="A3" t="s">
        <v>48</v>
      </c>
      <c r="B3">
        <f>+Cond4!B3</f>
        <v>371</v>
      </c>
      <c r="C3" s="4">
        <v>1.4608347374066752</v>
      </c>
      <c r="D3">
        <f>+Cond4!C3</f>
        <v>355</v>
      </c>
      <c r="E3" s="5">
        <v>1.7128417129495108</v>
      </c>
      <c r="F3" s="4">
        <v>0.12142165605095542</v>
      </c>
      <c r="G3">
        <f>+Cond4!D3</f>
        <v>52</v>
      </c>
      <c r="H3" s="5">
        <v>0.41295837703978461</v>
      </c>
      <c r="I3" s="4">
        <v>1.13752129939455</v>
      </c>
      <c r="J3">
        <f>+Cond4!E3</f>
        <v>298</v>
      </c>
      <c r="K3" s="5">
        <v>1.5059853015866762</v>
      </c>
      <c r="L3" s="4">
        <v>9.3184061620500663E-2</v>
      </c>
      <c r="M3">
        <f>+Cond4!F3</f>
        <v>44</v>
      </c>
      <c r="N3" s="5">
        <v>0.35568173414770138</v>
      </c>
      <c r="O3">
        <f>+Cond4!G3</f>
        <v>237</v>
      </c>
      <c r="P3">
        <v>46</v>
      </c>
      <c r="Q3" t="s">
        <v>152</v>
      </c>
    </row>
    <row r="4" spans="1:17" x14ac:dyDescent="0.3">
      <c r="A4" t="s">
        <v>49</v>
      </c>
      <c r="B4">
        <f>+Cond4!B4</f>
        <v>424</v>
      </c>
      <c r="C4" s="4">
        <v>1.4912257226194376</v>
      </c>
      <c r="D4">
        <f>+Cond4!C4</f>
        <v>394</v>
      </c>
      <c r="E4" s="5">
        <v>1.6979132453023289</v>
      </c>
      <c r="F4" s="4">
        <v>6.4950949347892029E-2</v>
      </c>
      <c r="G4">
        <f>+Cond4!D4</f>
        <v>48</v>
      </c>
      <c r="H4" s="5">
        <v>0.27187687045158959</v>
      </c>
      <c r="I4" s="4">
        <v>1.1601388125738672</v>
      </c>
      <c r="J4">
        <f>+Cond4!E4</f>
        <v>343</v>
      </c>
      <c r="K4" s="5">
        <v>1.490371824569626</v>
      </c>
      <c r="L4" s="4">
        <v>3.3267559422091031E-2</v>
      </c>
      <c r="M4">
        <f>+Cond4!F4</f>
        <v>44</v>
      </c>
      <c r="N4" s="5">
        <v>0.15759326217868433</v>
      </c>
      <c r="O4">
        <f>+Cond4!G4</f>
        <v>284</v>
      </c>
      <c r="P4">
        <v>46</v>
      </c>
      <c r="Q4" t="s">
        <v>152</v>
      </c>
    </row>
    <row r="5" spans="1:17" x14ac:dyDescent="0.3">
      <c r="A5" t="s">
        <v>51</v>
      </c>
      <c r="B5">
        <f>+Cond4!B5</f>
        <v>365</v>
      </c>
      <c r="C5" s="4">
        <v>1.4060672875799676</v>
      </c>
      <c r="D5">
        <f>+Cond4!C5</f>
        <v>338</v>
      </c>
      <c r="E5" s="5">
        <v>1.7248634498316529</v>
      </c>
      <c r="F5" s="4">
        <v>0.16761467737468838</v>
      </c>
      <c r="G5">
        <f>+Cond4!D5</f>
        <v>66</v>
      </c>
      <c r="H5" s="5">
        <v>0.5549434556000955</v>
      </c>
      <c r="I5" s="4">
        <v>1.095836653511</v>
      </c>
      <c r="J5">
        <f>+Cond4!E5</f>
        <v>257</v>
      </c>
      <c r="K5" s="5">
        <v>1.5180349675388545</v>
      </c>
      <c r="L5" s="4">
        <v>0.14278287331917905</v>
      </c>
      <c r="M5">
        <f>+Cond4!F5</f>
        <v>58</v>
      </c>
      <c r="N5" s="5">
        <v>0.49351739449343796</v>
      </c>
      <c r="O5">
        <f>+Cond4!G5</f>
        <v>236</v>
      </c>
      <c r="P5">
        <v>46</v>
      </c>
      <c r="Q5" t="s">
        <v>152</v>
      </c>
    </row>
    <row r="6" spans="1:17" x14ac:dyDescent="0.3">
      <c r="A6" t="s">
        <v>52</v>
      </c>
      <c r="B6">
        <f>+Cond4!B6</f>
        <v>397</v>
      </c>
      <c r="C6" s="4">
        <v>1.4608347374066752</v>
      </c>
      <c r="D6">
        <f>+Cond4!C6</f>
        <v>372</v>
      </c>
      <c r="E6" s="5">
        <v>1.7128417129495108</v>
      </c>
      <c r="F6" s="4">
        <v>0.12142165605095542</v>
      </c>
      <c r="G6">
        <f>+Cond4!D6</f>
        <v>55</v>
      </c>
      <c r="H6" s="5">
        <v>0.41295837703978461</v>
      </c>
      <c r="I6" s="4">
        <v>1.13752129939455</v>
      </c>
      <c r="J6">
        <f>+Cond4!E6</f>
        <v>299</v>
      </c>
      <c r="K6" s="5">
        <v>1.5059853015866762</v>
      </c>
      <c r="L6" s="4">
        <v>9.3184061620500663E-2</v>
      </c>
      <c r="M6">
        <f>+Cond4!F6</f>
        <v>51</v>
      </c>
      <c r="N6" s="5">
        <v>0.35568173414770138</v>
      </c>
      <c r="O6">
        <f>+Cond4!G6</f>
        <v>248</v>
      </c>
      <c r="P6">
        <v>46</v>
      </c>
      <c r="Q6" t="s">
        <v>152</v>
      </c>
    </row>
    <row r="7" spans="1:17" x14ac:dyDescent="0.3">
      <c r="A7" t="s">
        <v>53</v>
      </c>
      <c r="B7">
        <f>+Cond4!B7</f>
        <v>429</v>
      </c>
      <c r="C7" s="4">
        <v>1.4912257226194376</v>
      </c>
      <c r="D7">
        <f>+Cond4!C7</f>
        <v>397</v>
      </c>
      <c r="E7" s="5">
        <v>1.6979132453023289</v>
      </c>
      <c r="F7" s="4">
        <v>6.4950949347892029E-2</v>
      </c>
      <c r="G7">
        <f>+Cond4!D7</f>
        <v>49</v>
      </c>
      <c r="H7" s="5">
        <v>0.27187687045158959</v>
      </c>
      <c r="I7" s="4">
        <v>1.1601388125738672</v>
      </c>
      <c r="J7">
        <f>+Cond4!E7</f>
        <v>335</v>
      </c>
      <c r="K7" s="5">
        <v>1.490371824569626</v>
      </c>
      <c r="L7" s="4">
        <v>3.3267559422091031E-2</v>
      </c>
      <c r="M7">
        <f>+Cond4!F7</f>
        <v>40</v>
      </c>
      <c r="N7" s="5">
        <v>0.15759326217868433</v>
      </c>
      <c r="O7">
        <f>+Cond4!G7</f>
        <v>275</v>
      </c>
      <c r="P7">
        <v>46</v>
      </c>
      <c r="Q7" t="s">
        <v>152</v>
      </c>
    </row>
    <row r="8" spans="1:17" x14ac:dyDescent="0.3">
      <c r="A8" t="s">
        <v>63</v>
      </c>
      <c r="B8">
        <f>+Cond4!B8</f>
        <v>320</v>
      </c>
      <c r="C8" s="4">
        <v>1.4060672875799676</v>
      </c>
      <c r="D8">
        <f>+Cond4!C8</f>
        <v>303</v>
      </c>
      <c r="E8" s="5">
        <v>1.7248634498316529</v>
      </c>
      <c r="F8" s="4">
        <v>0.16761467737468838</v>
      </c>
      <c r="G8">
        <f>+Cond4!D8</f>
        <v>58</v>
      </c>
      <c r="H8" s="5">
        <v>0.5549434556000955</v>
      </c>
      <c r="I8" s="4">
        <v>1.095836653511</v>
      </c>
      <c r="J8">
        <f>+Cond4!E8</f>
        <v>227</v>
      </c>
      <c r="K8" s="5">
        <v>1.5180349675388545</v>
      </c>
      <c r="L8" s="4">
        <v>0.14278287331917905</v>
      </c>
      <c r="M8">
        <f>+Cond4!F8</f>
        <v>56</v>
      </c>
      <c r="N8" s="5">
        <v>0.49351739449343796</v>
      </c>
      <c r="O8">
        <f>+Cond4!G8</f>
        <v>213</v>
      </c>
      <c r="P8">
        <v>46</v>
      </c>
      <c r="Q8" t="s">
        <v>153</v>
      </c>
    </row>
    <row r="9" spans="1:17" x14ac:dyDescent="0.3">
      <c r="A9" t="s">
        <v>64</v>
      </c>
      <c r="B9">
        <f>+Cond4!B9</f>
        <v>333</v>
      </c>
      <c r="C9" s="4">
        <v>1.4608347374066752</v>
      </c>
      <c r="D9">
        <f>+Cond4!C9</f>
        <v>334</v>
      </c>
      <c r="E9" s="5">
        <v>1.7128417129495108</v>
      </c>
      <c r="F9" s="4">
        <v>0.12142165605095542</v>
      </c>
      <c r="G9">
        <f>+Cond4!D9</f>
        <v>45</v>
      </c>
      <c r="H9" s="5">
        <v>0.41295837703978461</v>
      </c>
      <c r="I9" s="4">
        <v>1.13752129939455</v>
      </c>
      <c r="J9">
        <f>+Cond4!E9</f>
        <v>257</v>
      </c>
      <c r="K9" s="5">
        <v>1.5059853015866762</v>
      </c>
      <c r="L9" s="4">
        <v>9.3184061620500663E-2</v>
      </c>
      <c r="M9">
        <f>+Cond4!F9</f>
        <v>32</v>
      </c>
      <c r="N9" s="5">
        <v>0.35568173414770138</v>
      </c>
      <c r="O9">
        <f>+Cond4!G9</f>
        <v>199</v>
      </c>
      <c r="P9">
        <v>46</v>
      </c>
      <c r="Q9" t="s">
        <v>153</v>
      </c>
    </row>
    <row r="10" spans="1:17" x14ac:dyDescent="0.3">
      <c r="A10" t="s">
        <v>65</v>
      </c>
      <c r="B10">
        <f>+Cond4!B10</f>
        <v>401</v>
      </c>
      <c r="C10" s="4">
        <v>1.4912257226194376</v>
      </c>
      <c r="D10">
        <f>+Cond4!C10</f>
        <v>371</v>
      </c>
      <c r="E10" s="5">
        <v>1.6979132453023289</v>
      </c>
      <c r="F10" s="4">
        <v>6.4950949347892029E-2</v>
      </c>
      <c r="G10">
        <f>+Cond4!D10</f>
        <v>31</v>
      </c>
      <c r="H10" s="5">
        <v>0.27187687045158959</v>
      </c>
      <c r="I10" s="4">
        <v>1.1601388125738672</v>
      </c>
      <c r="J10">
        <f>+Cond4!E10</f>
        <v>320</v>
      </c>
      <c r="K10" s="5">
        <v>1.490371824569626</v>
      </c>
      <c r="L10" s="4">
        <v>3.3267559422091031E-2</v>
      </c>
      <c r="M10">
        <f>+Cond4!F10</f>
        <v>29</v>
      </c>
      <c r="N10" s="5">
        <v>0.15759326217868433</v>
      </c>
      <c r="O10">
        <f>+Cond4!G10</f>
        <v>286</v>
      </c>
      <c r="P10">
        <v>46</v>
      </c>
      <c r="Q10" t="s">
        <v>153</v>
      </c>
    </row>
    <row r="11" spans="1:17" x14ac:dyDescent="0.3">
      <c r="A11" t="s">
        <v>67</v>
      </c>
      <c r="B11">
        <f>+Cond4!B11</f>
        <v>394</v>
      </c>
      <c r="C11" s="4">
        <v>1.4060672875799676</v>
      </c>
      <c r="D11">
        <f>+Cond4!C11</f>
        <v>372</v>
      </c>
      <c r="E11" s="5">
        <v>1.7248634498316529</v>
      </c>
      <c r="F11" s="4">
        <v>0.16761467737468838</v>
      </c>
      <c r="G11">
        <f>+Cond4!D11</f>
        <v>61</v>
      </c>
      <c r="H11" s="5">
        <v>0.5549434556000955</v>
      </c>
      <c r="I11" s="4">
        <v>1.095836653511</v>
      </c>
      <c r="J11">
        <f>+Cond4!E11</f>
        <v>272</v>
      </c>
      <c r="K11" s="5">
        <v>1.5180349675388545</v>
      </c>
      <c r="L11" s="4">
        <v>0.14278287331917905</v>
      </c>
      <c r="M11">
        <f>+Cond4!F11</f>
        <v>70</v>
      </c>
      <c r="N11" s="5">
        <v>0.49351739449343796</v>
      </c>
      <c r="O11">
        <f>+Cond4!G11</f>
        <v>265</v>
      </c>
      <c r="P11">
        <v>46</v>
      </c>
      <c r="Q11" t="s">
        <v>153</v>
      </c>
    </row>
    <row r="12" spans="1:17" x14ac:dyDescent="0.3">
      <c r="A12" t="s">
        <v>68</v>
      </c>
      <c r="B12">
        <f>+Cond4!B12</f>
        <v>429</v>
      </c>
      <c r="C12" s="4">
        <v>1.4608347374066752</v>
      </c>
      <c r="D12">
        <f>+Cond4!C12</f>
        <v>394</v>
      </c>
      <c r="E12" s="5">
        <v>1.7128417129495108</v>
      </c>
      <c r="F12" s="4">
        <v>0.12142165605095542</v>
      </c>
      <c r="G12">
        <f>+Cond4!D12</f>
        <v>57</v>
      </c>
      <c r="H12" s="5">
        <v>0.41295837703978461</v>
      </c>
      <c r="I12" s="4">
        <v>1.13752129939455</v>
      </c>
      <c r="J12">
        <f>+Cond4!E12</f>
        <v>329</v>
      </c>
      <c r="K12" s="5">
        <v>1.5059853015866762</v>
      </c>
      <c r="L12" s="4">
        <v>9.3184061620500663E-2</v>
      </c>
      <c r="M12">
        <f>+Cond4!F12</f>
        <v>48</v>
      </c>
      <c r="N12" s="5">
        <v>0.35568173414770138</v>
      </c>
      <c r="O12">
        <f>+Cond4!G12</f>
        <v>279</v>
      </c>
      <c r="P12">
        <v>46</v>
      </c>
      <c r="Q12" t="s">
        <v>153</v>
      </c>
    </row>
    <row r="13" spans="1:17" x14ac:dyDescent="0.3">
      <c r="A13" t="s">
        <v>69</v>
      </c>
      <c r="B13">
        <f>+Cond4!B13</f>
        <v>461</v>
      </c>
      <c r="C13" s="4">
        <v>1.4912257226194376</v>
      </c>
      <c r="D13">
        <f>+Cond4!C13</f>
        <v>414</v>
      </c>
      <c r="E13" s="5">
        <v>1.6979132453023289</v>
      </c>
      <c r="F13" s="4">
        <v>6.4950949347892029E-2</v>
      </c>
      <c r="G13">
        <f>+Cond4!D13</f>
        <v>36</v>
      </c>
      <c r="H13" s="5">
        <v>0.27187687045158959</v>
      </c>
      <c r="I13" s="4">
        <v>1.1601388125738672</v>
      </c>
      <c r="J13">
        <f>+Cond4!E13</f>
        <v>360</v>
      </c>
      <c r="K13" s="5">
        <v>1.490371824569626</v>
      </c>
      <c r="L13" s="4">
        <v>3.3267559422091031E-2</v>
      </c>
      <c r="M13">
        <f>+Cond4!F13</f>
        <v>32</v>
      </c>
      <c r="N13" s="5">
        <v>0.15759326217868433</v>
      </c>
      <c r="O13">
        <f>+Cond4!G13</f>
        <v>298</v>
      </c>
      <c r="P13">
        <v>46</v>
      </c>
      <c r="Q13" t="s">
        <v>153</v>
      </c>
    </row>
    <row r="14" spans="1:17" x14ac:dyDescent="0.3">
      <c r="A14" t="s">
        <v>55</v>
      </c>
      <c r="B14">
        <f>+Cond4!B14</f>
        <v>331</v>
      </c>
      <c r="C14" s="4">
        <v>1.4060672875799676</v>
      </c>
      <c r="D14">
        <f>+Cond4!C14</f>
        <v>296</v>
      </c>
      <c r="E14" s="5">
        <v>1.7248634498316529</v>
      </c>
      <c r="F14" s="4">
        <v>0.16761467737468838</v>
      </c>
      <c r="G14">
        <f>+Cond4!D14</f>
        <v>36</v>
      </c>
      <c r="H14" s="5">
        <v>0.5549434556000955</v>
      </c>
      <c r="I14" s="4">
        <v>1.095836653511</v>
      </c>
      <c r="J14">
        <f>+Cond4!E14</f>
        <v>213</v>
      </c>
      <c r="K14" s="5">
        <v>1.5180349675388545</v>
      </c>
      <c r="L14" s="4">
        <v>0.14278287331917905</v>
      </c>
      <c r="M14">
        <f>+Cond4!F14</f>
        <v>33</v>
      </c>
      <c r="N14" s="5">
        <v>0.49351739449343796</v>
      </c>
      <c r="O14">
        <f>+Cond4!G14</f>
        <v>155</v>
      </c>
      <c r="P14">
        <v>76</v>
      </c>
      <c r="Q14" t="s">
        <v>152</v>
      </c>
    </row>
    <row r="15" spans="1:17" x14ac:dyDescent="0.3">
      <c r="A15" t="s">
        <v>56</v>
      </c>
      <c r="B15">
        <f>+Cond4!B15</f>
        <v>412</v>
      </c>
      <c r="C15" s="4">
        <v>1.4608347374066752</v>
      </c>
      <c r="D15">
        <f>+Cond4!C15</f>
        <v>348</v>
      </c>
      <c r="E15" s="5">
        <v>1.7128417129495108</v>
      </c>
      <c r="F15" s="4">
        <v>0.12142165605095542</v>
      </c>
      <c r="G15">
        <f>+Cond4!D15</f>
        <v>61</v>
      </c>
      <c r="H15" s="5">
        <v>0.41295837703978461</v>
      </c>
      <c r="I15" s="4">
        <v>1.13752129939455</v>
      </c>
      <c r="J15">
        <f>+Cond4!E15</f>
        <v>305</v>
      </c>
      <c r="K15" s="5">
        <v>1.5059853015866762</v>
      </c>
      <c r="L15" s="4">
        <v>9.3184061620500663E-2</v>
      </c>
      <c r="M15">
        <f>+Cond4!F15</f>
        <v>50</v>
      </c>
      <c r="N15" s="5">
        <v>0.35568173414770138</v>
      </c>
      <c r="O15">
        <f>+Cond4!G15</f>
        <v>235</v>
      </c>
      <c r="P15">
        <v>76</v>
      </c>
      <c r="Q15" t="s">
        <v>152</v>
      </c>
    </row>
    <row r="16" spans="1:17" x14ac:dyDescent="0.3">
      <c r="A16" t="s">
        <v>57</v>
      </c>
      <c r="B16">
        <f>+Cond4!B16</f>
        <v>450</v>
      </c>
      <c r="C16" s="4">
        <v>1.4912257226194376</v>
      </c>
      <c r="D16">
        <f>+Cond4!C16</f>
        <v>397</v>
      </c>
      <c r="E16" s="5">
        <v>1.6979132453023289</v>
      </c>
      <c r="F16" s="4">
        <v>6.4950949347892029E-2</v>
      </c>
      <c r="G16">
        <f>+Cond4!D16</f>
        <v>46</v>
      </c>
      <c r="H16" s="5">
        <v>0.27187687045158959</v>
      </c>
      <c r="I16" s="4">
        <v>1.1601388125738672</v>
      </c>
      <c r="J16">
        <f>+Cond4!E16</f>
        <v>357</v>
      </c>
      <c r="K16" s="5">
        <v>1.490371824569626</v>
      </c>
      <c r="L16" s="4">
        <v>3.3267559422091031E-2</v>
      </c>
      <c r="M16">
        <f>+Cond4!F16</f>
        <v>41</v>
      </c>
      <c r="N16" s="5">
        <v>0.15759326217868433</v>
      </c>
      <c r="O16">
        <f>+Cond4!G16</f>
        <v>283</v>
      </c>
      <c r="P16">
        <v>76</v>
      </c>
      <c r="Q16" t="s">
        <v>152</v>
      </c>
    </row>
    <row r="17" spans="1:17" x14ac:dyDescent="0.3">
      <c r="A17" t="s">
        <v>59</v>
      </c>
      <c r="B17">
        <f>+Cond4!B17</f>
        <v>390</v>
      </c>
      <c r="C17" s="4">
        <v>1.4060672875799676</v>
      </c>
      <c r="D17">
        <f>+Cond4!C17</f>
        <v>357</v>
      </c>
      <c r="E17" s="5">
        <v>1.7248634498316529</v>
      </c>
      <c r="F17" s="4">
        <v>0.16761467737468838</v>
      </c>
      <c r="G17">
        <f>+Cond4!D17</f>
        <v>84</v>
      </c>
      <c r="H17" s="5">
        <v>0.5549434556000955</v>
      </c>
      <c r="I17" s="4">
        <v>1.095836653511</v>
      </c>
      <c r="J17">
        <f>+Cond4!E17</f>
        <v>291</v>
      </c>
      <c r="K17" s="5">
        <v>1.5180349675388545</v>
      </c>
      <c r="L17" s="4">
        <v>0.14278287331917905</v>
      </c>
      <c r="M17">
        <f>+Cond4!F17</f>
        <v>72</v>
      </c>
      <c r="N17" s="5">
        <v>0.49351739449343796</v>
      </c>
      <c r="O17">
        <f>+Cond4!G17</f>
        <v>264</v>
      </c>
      <c r="P17">
        <v>76</v>
      </c>
      <c r="Q17" t="s">
        <v>152</v>
      </c>
    </row>
    <row r="18" spans="1:17" x14ac:dyDescent="0.3">
      <c r="A18" t="s">
        <v>60</v>
      </c>
      <c r="B18">
        <f>+Cond4!B18</f>
        <v>442</v>
      </c>
      <c r="C18" s="4">
        <v>1.4608347374066752</v>
      </c>
      <c r="D18">
        <f>+Cond4!C18</f>
        <v>419</v>
      </c>
      <c r="E18" s="5">
        <v>1.7128417129495108</v>
      </c>
      <c r="F18" s="4">
        <v>0.12142165605095542</v>
      </c>
      <c r="G18">
        <f>+Cond4!D18</f>
        <v>75</v>
      </c>
      <c r="H18" s="5">
        <v>0.41295837703978461</v>
      </c>
      <c r="I18" s="4">
        <v>1.13752129939455</v>
      </c>
      <c r="J18">
        <f>+Cond4!E18</f>
        <v>344</v>
      </c>
      <c r="K18" s="5">
        <v>1.5059853015866762</v>
      </c>
      <c r="L18" s="4">
        <v>9.3184061620500663E-2</v>
      </c>
      <c r="M18">
        <f>+Cond4!F18</f>
        <v>65</v>
      </c>
      <c r="N18" s="5">
        <v>0.35568173414770138</v>
      </c>
      <c r="O18">
        <f>+Cond4!G18</f>
        <v>273</v>
      </c>
      <c r="P18">
        <v>76</v>
      </c>
      <c r="Q18" t="s">
        <v>152</v>
      </c>
    </row>
    <row r="19" spans="1:17" x14ac:dyDescent="0.3">
      <c r="A19" t="s">
        <v>61</v>
      </c>
      <c r="B19">
        <f>+Cond4!B19</f>
        <v>471</v>
      </c>
      <c r="C19" s="4">
        <v>1.4912257226194376</v>
      </c>
      <c r="D19">
        <f>+Cond4!C19</f>
        <v>436</v>
      </c>
      <c r="E19" s="5">
        <v>1.6979132453023289</v>
      </c>
      <c r="F19" s="4">
        <v>6.4950949347892029E-2</v>
      </c>
      <c r="G19">
        <f>+Cond4!D19</f>
        <v>49</v>
      </c>
      <c r="H19" s="5">
        <v>0.27187687045158959</v>
      </c>
      <c r="I19" s="4">
        <v>1.1601388125738672</v>
      </c>
      <c r="J19">
        <f>+Cond4!E19</f>
        <v>378</v>
      </c>
      <c r="K19" s="5">
        <v>1.490371824569626</v>
      </c>
      <c r="L19" s="4">
        <v>3.3267559422091031E-2</v>
      </c>
      <c r="M19">
        <f>+Cond4!F19</f>
        <v>44</v>
      </c>
      <c r="N19" s="5">
        <v>0.15759326217868433</v>
      </c>
      <c r="O19">
        <f>+Cond4!G19</f>
        <v>298</v>
      </c>
      <c r="P19">
        <v>76</v>
      </c>
      <c r="Q19" t="s">
        <v>152</v>
      </c>
    </row>
    <row r="20" spans="1:17" x14ac:dyDescent="0.3">
      <c r="A20" t="s">
        <v>95</v>
      </c>
      <c r="B20">
        <f>+Cond4!B20</f>
        <v>309</v>
      </c>
      <c r="C20" s="4">
        <v>1.4060672875799676</v>
      </c>
      <c r="D20">
        <f>+Cond4!C20</f>
        <v>291</v>
      </c>
      <c r="E20" s="5">
        <v>1.7248634498316529</v>
      </c>
      <c r="F20" s="4">
        <v>0.16761467737468838</v>
      </c>
      <c r="G20">
        <f>+Cond4!D20</f>
        <v>71</v>
      </c>
      <c r="H20" s="5">
        <v>0.5549434556000955</v>
      </c>
      <c r="I20" s="4">
        <v>1.095836653511</v>
      </c>
      <c r="J20">
        <f>+Cond4!E20</f>
        <v>236</v>
      </c>
      <c r="K20" s="5">
        <v>1.5180349675388545</v>
      </c>
      <c r="L20" s="4">
        <v>0.14278287331917905</v>
      </c>
      <c r="M20">
        <f>+Cond4!F20</f>
        <v>64</v>
      </c>
      <c r="N20" s="5">
        <v>0.49351739449343796</v>
      </c>
      <c r="O20">
        <f>+Cond4!G20</f>
        <v>219</v>
      </c>
      <c r="P20">
        <v>76</v>
      </c>
      <c r="Q20" t="s">
        <v>153</v>
      </c>
    </row>
    <row r="21" spans="1:17" x14ac:dyDescent="0.3">
      <c r="A21" t="s">
        <v>96</v>
      </c>
      <c r="B21">
        <f>+Cond4!B21</f>
        <v>363</v>
      </c>
      <c r="C21" s="4">
        <v>1.4608347374066752</v>
      </c>
      <c r="D21">
        <f>+Cond4!C21</f>
        <v>339</v>
      </c>
      <c r="E21" s="5">
        <v>1.7128417129495108</v>
      </c>
      <c r="F21" s="4">
        <v>0.12142165605095542</v>
      </c>
      <c r="G21">
        <f>+Cond4!D21</f>
        <v>68</v>
      </c>
      <c r="H21" s="5">
        <v>0.41295837703978461</v>
      </c>
      <c r="I21" s="4">
        <v>1.13752129939455</v>
      </c>
      <c r="J21">
        <f>+Cond4!E21</f>
        <v>281</v>
      </c>
      <c r="K21" s="5">
        <v>1.5059853015866762</v>
      </c>
      <c r="L21" s="4">
        <v>9.3184061620500663E-2</v>
      </c>
      <c r="M21">
        <f>+Cond4!F21</f>
        <v>59</v>
      </c>
      <c r="N21" s="5">
        <v>0.35568173414770138</v>
      </c>
      <c r="O21">
        <f>+Cond4!G21</f>
        <v>227</v>
      </c>
      <c r="P21">
        <v>76</v>
      </c>
      <c r="Q21" t="s">
        <v>153</v>
      </c>
    </row>
    <row r="22" spans="1:17" x14ac:dyDescent="0.3">
      <c r="A22" t="s">
        <v>97</v>
      </c>
      <c r="B22">
        <f>+Cond4!B22</f>
        <v>392</v>
      </c>
      <c r="C22" s="4">
        <v>1.4912257226194376</v>
      </c>
      <c r="D22">
        <f>+Cond4!C22</f>
        <v>358</v>
      </c>
      <c r="E22" s="5">
        <v>1.6979132453023289</v>
      </c>
      <c r="F22" s="4">
        <v>6.4950949347892029E-2</v>
      </c>
      <c r="G22">
        <f>+Cond4!D22</f>
        <v>42</v>
      </c>
      <c r="H22" s="5">
        <v>0.27187687045158959</v>
      </c>
      <c r="I22" s="4">
        <v>1.1601388125738672</v>
      </c>
      <c r="J22">
        <f>+Cond4!E22</f>
        <v>311</v>
      </c>
      <c r="K22" s="5">
        <v>1.490371824569626</v>
      </c>
      <c r="L22" s="4">
        <v>3.3267559422091031E-2</v>
      </c>
      <c r="M22">
        <f>+Cond4!F22</f>
        <v>34</v>
      </c>
      <c r="N22" s="5">
        <v>0.15759326217868433</v>
      </c>
      <c r="O22">
        <f>+Cond4!G22</f>
        <v>245</v>
      </c>
      <c r="P22">
        <v>76</v>
      </c>
      <c r="Q22" t="s">
        <v>153</v>
      </c>
    </row>
    <row r="23" spans="1:17" x14ac:dyDescent="0.3">
      <c r="A23" t="s">
        <v>99</v>
      </c>
      <c r="B23">
        <f>+Cond4!B23</f>
        <v>340</v>
      </c>
      <c r="C23" s="4">
        <v>1.4060672875799676</v>
      </c>
      <c r="D23">
        <f>+Cond4!C23</f>
        <v>319</v>
      </c>
      <c r="E23" s="5">
        <v>1.7248634498316529</v>
      </c>
      <c r="F23" s="4">
        <v>0.16761467737468838</v>
      </c>
      <c r="G23">
        <f>+Cond4!D23</f>
        <v>82</v>
      </c>
      <c r="H23" s="5">
        <v>0.5549434556000955</v>
      </c>
      <c r="I23" s="4">
        <v>1.095836653511</v>
      </c>
      <c r="J23">
        <f>+Cond4!E23</f>
        <v>261</v>
      </c>
      <c r="K23" s="5">
        <v>1.5180349675388545</v>
      </c>
      <c r="L23" s="4">
        <v>0.14278287331917905</v>
      </c>
      <c r="M23">
        <f>+Cond4!F23</f>
        <v>71</v>
      </c>
      <c r="N23" s="5">
        <v>0.49351739449343796</v>
      </c>
      <c r="O23">
        <f>+Cond4!G23</f>
        <v>243</v>
      </c>
      <c r="P23">
        <v>76</v>
      </c>
      <c r="Q23" t="s">
        <v>153</v>
      </c>
    </row>
    <row r="24" spans="1:17" x14ac:dyDescent="0.3">
      <c r="A24" t="s">
        <v>100</v>
      </c>
      <c r="B24">
        <f>+Cond4!B24</f>
        <v>384</v>
      </c>
      <c r="C24" s="4">
        <v>1.4608347374066752</v>
      </c>
      <c r="D24">
        <f>+Cond4!C24</f>
        <v>361</v>
      </c>
      <c r="E24" s="5">
        <v>1.7128417129495108</v>
      </c>
      <c r="F24" s="4">
        <v>0.12142165605095542</v>
      </c>
      <c r="G24">
        <f>+Cond4!D24</f>
        <v>68</v>
      </c>
      <c r="H24" s="5">
        <v>0.41295837703978461</v>
      </c>
      <c r="I24" s="4">
        <v>1.13752129939455</v>
      </c>
      <c r="J24">
        <f>+Cond4!E24</f>
        <v>298</v>
      </c>
      <c r="K24" s="5">
        <v>1.5059853015866762</v>
      </c>
      <c r="L24" s="4">
        <v>9.3184061620500663E-2</v>
      </c>
      <c r="M24">
        <f>+Cond4!F24</f>
        <v>55</v>
      </c>
      <c r="N24" s="5">
        <v>0.35568173414770138</v>
      </c>
      <c r="O24">
        <f>+Cond4!G24</f>
        <v>232</v>
      </c>
      <c r="P24">
        <v>76</v>
      </c>
      <c r="Q24" t="s">
        <v>153</v>
      </c>
    </row>
    <row r="25" spans="1:17" x14ac:dyDescent="0.3">
      <c r="A25" t="s">
        <v>101</v>
      </c>
      <c r="B25">
        <f>+Cond4!B25</f>
        <v>419</v>
      </c>
      <c r="C25" s="4">
        <v>1.4912257226194376</v>
      </c>
      <c r="D25">
        <f>+Cond4!C25</f>
        <v>392</v>
      </c>
      <c r="E25" s="5">
        <v>1.6979132453023289</v>
      </c>
      <c r="F25" s="4">
        <v>6.4950949347892029E-2</v>
      </c>
      <c r="G25">
        <f>+Cond4!D25</f>
        <v>46</v>
      </c>
      <c r="H25" s="5">
        <v>0.27187687045158959</v>
      </c>
      <c r="I25" s="4">
        <v>1.1601388125738672</v>
      </c>
      <c r="J25">
        <f>+Cond4!E25</f>
        <v>326</v>
      </c>
      <c r="K25" s="5">
        <v>1.490371824569626</v>
      </c>
      <c r="L25" s="4">
        <v>3.3267559422091031E-2</v>
      </c>
      <c r="M25">
        <f>+Cond4!F25</f>
        <v>37</v>
      </c>
      <c r="N25" s="5">
        <v>0.15759326217868433</v>
      </c>
      <c r="O25">
        <f>+Cond4!G25</f>
        <v>260</v>
      </c>
      <c r="P25">
        <v>76</v>
      </c>
      <c r="Q25" t="s">
        <v>153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A0AE4D-11C4-4519-B52F-F0FD019D8E55}">
  <dimension ref="A1:P36"/>
  <sheetViews>
    <sheetView workbookViewId="0">
      <selection activeCell="Q5" sqref="Q5"/>
    </sheetView>
  </sheetViews>
  <sheetFormatPr baseColWidth="10" defaultRowHeight="14.4" x14ac:dyDescent="0.3"/>
  <cols>
    <col min="1" max="1" width="19" bestFit="1" customWidth="1"/>
    <col min="2" max="2" width="15.5546875" bestFit="1" customWidth="1"/>
    <col min="3" max="3" width="4.44140625" bestFit="1" customWidth="1"/>
    <col min="4" max="4" width="15.5546875" bestFit="1" customWidth="1"/>
    <col min="5" max="5" width="4.44140625" bestFit="1" customWidth="1"/>
    <col min="6" max="6" width="15.5546875" bestFit="1" customWidth="1"/>
    <col min="7" max="7" width="4.44140625" bestFit="1" customWidth="1"/>
    <col min="8" max="8" width="15.5546875" bestFit="1" customWidth="1"/>
    <col min="9" max="9" width="4.44140625" bestFit="1" customWidth="1"/>
    <col min="13" max="13" width="14.77734375" style="4" customWidth="1"/>
    <col min="15" max="15" width="13.5546875" bestFit="1" customWidth="1"/>
    <col min="16" max="16" width="11.6640625" customWidth="1"/>
  </cols>
  <sheetData>
    <row r="1" spans="1:16" ht="15" thickBot="1" x14ac:dyDescent="0.35">
      <c r="A1" s="1" t="s">
        <v>0</v>
      </c>
      <c r="B1" s="39" t="s">
        <v>2</v>
      </c>
      <c r="C1" s="39"/>
      <c r="D1" s="39" t="s">
        <v>156</v>
      </c>
      <c r="E1" s="39"/>
      <c r="F1" s="39" t="s">
        <v>161</v>
      </c>
      <c r="G1" s="39"/>
      <c r="H1" s="39" t="s">
        <v>157</v>
      </c>
      <c r="I1" s="39"/>
      <c r="M1" s="40" t="s">
        <v>194</v>
      </c>
      <c r="O1" s="37" t="s">
        <v>196</v>
      </c>
      <c r="P1" s="1"/>
    </row>
    <row r="2" spans="1:16" ht="15" thickBot="1" x14ac:dyDescent="0.35">
      <c r="A2" s="1"/>
      <c r="B2" s="2" t="s">
        <v>158</v>
      </c>
      <c r="C2" s="3" t="s">
        <v>154</v>
      </c>
      <c r="D2" s="2" t="s">
        <v>158</v>
      </c>
      <c r="E2" s="3" t="s">
        <v>154</v>
      </c>
      <c r="F2" s="2" t="s">
        <v>158</v>
      </c>
      <c r="G2" s="3" t="s">
        <v>154</v>
      </c>
      <c r="H2" s="2" t="s">
        <v>158</v>
      </c>
      <c r="I2" s="3" t="s">
        <v>154</v>
      </c>
      <c r="J2" s="1" t="s">
        <v>150</v>
      </c>
      <c r="K2" s="1" t="s">
        <v>151</v>
      </c>
      <c r="M2" s="40"/>
      <c r="O2" s="38"/>
      <c r="P2" s="1"/>
    </row>
    <row r="3" spans="1:16" x14ac:dyDescent="0.3">
      <c r="A3" t="s">
        <v>47</v>
      </c>
      <c r="B3" s="6">
        <f>+Cond4Pot!D2/Cond4Pot!C2</f>
        <v>221.89549728946065</v>
      </c>
      <c r="C3" s="7">
        <f>+Cond4Pot!E2</f>
        <v>1.7248634498316529</v>
      </c>
      <c r="D3" s="6">
        <f>+Cond4Pot!G2/Cond4Pot!F2</f>
        <v>202.8461977944562</v>
      </c>
      <c r="E3" s="7">
        <f>+Cond4Pot!H2</f>
        <v>0.5549434556000955</v>
      </c>
      <c r="F3" s="6">
        <f>+Cond4Pot!J2/Cond4Pot!I2</f>
        <v>229.96128044504255</v>
      </c>
      <c r="G3" s="7">
        <f>+Cond4Pot!K2</f>
        <v>1.5180349675388545</v>
      </c>
      <c r="H3" s="6">
        <f>+Cond4Pot!M2/Cond4Pot!L2</f>
        <v>413.21482491888565</v>
      </c>
      <c r="I3" s="7">
        <f>+Cond4Pot!N2</f>
        <v>0.49351739449343796</v>
      </c>
      <c r="J3">
        <v>46</v>
      </c>
      <c r="K3" t="s">
        <v>152</v>
      </c>
      <c r="M3" s="4">
        <f>+AVERAGE(F3:F8)</f>
        <v>262.28724109883234</v>
      </c>
      <c r="N3" s="4">
        <f>+(M3-$M$21)/$M$21</f>
        <v>4.1092001022355717E-2</v>
      </c>
      <c r="O3" s="4">
        <f>+F3/B3</f>
        <v>1.036349467448004</v>
      </c>
      <c r="P3" s="34">
        <f>+AVERAGE(O3:O8)</f>
        <v>1.0543082783667987</v>
      </c>
    </row>
    <row r="4" spans="1:16" x14ac:dyDescent="0.3">
      <c r="A4" t="s">
        <v>48</v>
      </c>
      <c r="B4" s="6">
        <f>+Cond4Pot!D3/Cond4Pot!C3</f>
        <v>243.01174589413748</v>
      </c>
      <c r="C4" s="7">
        <f>+Cond4Pot!E3</f>
        <v>1.7128417129495108</v>
      </c>
      <c r="D4" s="6">
        <f>+Cond4Pot!G3/Cond4Pot!F3</f>
        <v>428.25968357883249</v>
      </c>
      <c r="E4" s="7">
        <f>+Cond4Pot!H3</f>
        <v>0.41295837703978461</v>
      </c>
      <c r="F4" s="6">
        <f>+Cond4Pot!J3/Cond4Pot!I3</f>
        <v>261.9731165988818</v>
      </c>
      <c r="G4" s="7">
        <f>+Cond4Pot!K3</f>
        <v>1.5059853015866762</v>
      </c>
      <c r="H4" s="6">
        <f>+Cond4Pot!M3/Cond4Pot!L3</f>
        <v>472.18375368948205</v>
      </c>
      <c r="I4" s="7">
        <f>+Cond4Pot!N3</f>
        <v>0.35568173414770138</v>
      </c>
      <c r="J4">
        <v>46</v>
      </c>
      <c r="K4" t="s">
        <v>152</v>
      </c>
      <c r="N4" s="4"/>
      <c r="O4" s="4">
        <f t="shared" ref="O4:O26" si="0">+F4/B4</f>
        <v>1.0780265605474249</v>
      </c>
      <c r="P4" s="7"/>
    </row>
    <row r="5" spans="1:16" x14ac:dyDescent="0.3">
      <c r="A5" t="s">
        <v>49</v>
      </c>
      <c r="B5" s="6">
        <f>+Cond4Pot!D4/Cond4Pot!C4</f>
        <v>264.21218064017341</v>
      </c>
      <c r="C5" s="7">
        <f>+Cond4Pot!E4</f>
        <v>1.6979132453023289</v>
      </c>
      <c r="D5" s="6">
        <f>+Cond4Pot!G4/Cond4Pot!F4</f>
        <v>739.01922114950321</v>
      </c>
      <c r="E5" s="7">
        <f>+Cond4Pot!H4</f>
        <v>0.27187687045158959</v>
      </c>
      <c r="F5" s="6">
        <f>+Cond4Pot!J4/Cond4Pot!I4</f>
        <v>295.65427540435888</v>
      </c>
      <c r="G5" s="7">
        <f>+Cond4Pot!K4</f>
        <v>1.490371824569626</v>
      </c>
      <c r="H5" s="6">
        <f>+Cond4Pot!M4/Cond4Pot!L4</f>
        <v>1322.6097965810557</v>
      </c>
      <c r="I5" s="7">
        <f>+Cond4Pot!N4</f>
        <v>0.15759326217868433</v>
      </c>
      <c r="J5">
        <v>46</v>
      </c>
      <c r="K5" t="s">
        <v>152</v>
      </c>
      <c r="O5" s="4">
        <f t="shared" si="0"/>
        <v>1.1190031992015008</v>
      </c>
      <c r="P5" s="7"/>
    </row>
    <row r="6" spans="1:16" x14ac:dyDescent="0.3">
      <c r="A6" t="s">
        <v>51</v>
      </c>
      <c r="B6" s="6">
        <f>+Cond4Pot!D5/Cond4Pot!C5</f>
        <v>240.38678873024904</v>
      </c>
      <c r="C6" s="7">
        <f>+Cond4Pot!E5</f>
        <v>1.7248634498316529</v>
      </c>
      <c r="D6" s="6">
        <f>+Cond4Pot!G5/Cond4Pot!F5</f>
        <v>393.76026630688557</v>
      </c>
      <c r="E6" s="7">
        <f>+Cond4Pot!H5</f>
        <v>0.5549434556000955</v>
      </c>
      <c r="F6" s="6">
        <f>+Cond4Pot!J5/Cond4Pot!I5</f>
        <v>234.52400426339656</v>
      </c>
      <c r="G6" s="7">
        <f>+Cond4Pot!K5</f>
        <v>1.5180349675388545</v>
      </c>
      <c r="H6" s="6">
        <f>+Cond4Pot!M5/Cond4Pot!L5</f>
        <v>406.21118381856553</v>
      </c>
      <c r="I6" s="7">
        <f>+Cond4Pot!N5</f>
        <v>0.49351739449343796</v>
      </c>
      <c r="J6">
        <v>46</v>
      </c>
      <c r="K6" t="s">
        <v>152</v>
      </c>
      <c r="O6" s="4">
        <f t="shared" si="0"/>
        <v>0.97561103712138098</v>
      </c>
      <c r="P6" s="7"/>
    </row>
    <row r="7" spans="1:16" x14ac:dyDescent="0.3">
      <c r="A7" t="s">
        <v>52</v>
      </c>
      <c r="B7" s="6">
        <f>+Cond4Pot!D6/Cond4Pot!C6</f>
        <v>254.6489280918849</v>
      </c>
      <c r="C7" s="7">
        <f>+Cond4Pot!E6</f>
        <v>1.7128417129495108</v>
      </c>
      <c r="D7" s="6">
        <f>+Cond4Pot!G6/Cond4Pot!F6</f>
        <v>452.96697301607281</v>
      </c>
      <c r="E7" s="7">
        <f>+Cond4Pot!H6</f>
        <v>0.41295837703978461</v>
      </c>
      <c r="F7" s="6">
        <f>+Cond4Pot!J6/Cond4Pot!I6</f>
        <v>262.85222101699884</v>
      </c>
      <c r="G7" s="7">
        <f>+Cond4Pot!K6</f>
        <v>1.5059853015866762</v>
      </c>
      <c r="H7" s="6">
        <f>+Cond4Pot!M6/Cond4Pot!L6</f>
        <v>547.30389632189963</v>
      </c>
      <c r="I7" s="7">
        <f>+Cond4Pot!N6</f>
        <v>0.35568173414770138</v>
      </c>
      <c r="J7">
        <v>46</v>
      </c>
      <c r="K7" t="s">
        <v>152</v>
      </c>
      <c r="O7" s="4">
        <f t="shared" si="0"/>
        <v>1.0322141270594862</v>
      </c>
      <c r="P7" s="7"/>
    </row>
    <row r="8" spans="1:16" x14ac:dyDescent="0.3">
      <c r="A8" t="s">
        <v>53</v>
      </c>
      <c r="B8" s="6">
        <f>+Cond4Pot!D7/Cond4Pot!C7</f>
        <v>266.22394851306814</v>
      </c>
      <c r="C8" s="7">
        <f>+Cond4Pot!E7</f>
        <v>1.6979132453023289</v>
      </c>
      <c r="D8" s="6">
        <f>+Cond4Pot!G7/Cond4Pot!F7</f>
        <v>754.41545492345119</v>
      </c>
      <c r="E8" s="7">
        <f>+Cond4Pot!H7</f>
        <v>0.27187687045158959</v>
      </c>
      <c r="F8" s="6">
        <f>+Cond4Pot!J7/Cond4Pot!I7</f>
        <v>288.75854886431551</v>
      </c>
      <c r="G8" s="7">
        <f>+Cond4Pot!K7</f>
        <v>1.490371824569626</v>
      </c>
      <c r="H8" s="6">
        <f>+Cond4Pot!M7/Cond4Pot!L7</f>
        <v>1202.3725423464143</v>
      </c>
      <c r="I8" s="7">
        <f>+Cond4Pot!N7</f>
        <v>0.15759326217868433</v>
      </c>
      <c r="J8">
        <v>46</v>
      </c>
      <c r="K8" t="s">
        <v>152</v>
      </c>
      <c r="O8" s="4">
        <f t="shared" si="0"/>
        <v>1.0846452788229952</v>
      </c>
      <c r="P8" s="7"/>
    </row>
    <row r="9" spans="1:16" x14ac:dyDescent="0.3">
      <c r="A9" t="s">
        <v>63</v>
      </c>
      <c r="B9" s="6">
        <f>+Cond4Pot!D8/Cond4Pot!C8</f>
        <v>215.49466563688006</v>
      </c>
      <c r="C9" s="7">
        <f>+Cond4Pot!E8</f>
        <v>1.7248634498316529</v>
      </c>
      <c r="D9" s="6">
        <f>+Cond4Pot!G8/Cond4Pot!F8</f>
        <v>346.03174917877823</v>
      </c>
      <c r="E9" s="7">
        <f>+Cond4Pot!H8</f>
        <v>0.5549434556000955</v>
      </c>
      <c r="F9" s="6">
        <f>+Cond4Pot!J8/Cond4Pot!I8</f>
        <v>207.14766135327247</v>
      </c>
      <c r="G9" s="7">
        <f>+Cond4Pot!K8</f>
        <v>1.5180349675388545</v>
      </c>
      <c r="H9" s="6">
        <f>+Cond4Pot!M8/Cond4Pot!L8</f>
        <v>392.20390161792534</v>
      </c>
      <c r="I9" s="7">
        <f>+Cond4Pot!N8</f>
        <v>0.49351739449343796</v>
      </c>
      <c r="J9">
        <v>46</v>
      </c>
      <c r="K9" t="s">
        <v>153</v>
      </c>
      <c r="M9" s="4">
        <f>+AVERAGE(F9:F14)</f>
        <v>259.44196366533487</v>
      </c>
      <c r="N9" s="4">
        <f>+(M9-$M$21)/$M$21</f>
        <v>2.9798292779843638E-2</v>
      </c>
      <c r="O9" s="4">
        <f t="shared" si="0"/>
        <v>0.96126584266511383</v>
      </c>
      <c r="P9" s="34">
        <f>+AVERAGE(O9:O14)</f>
        <v>1.0310641106300951</v>
      </c>
    </row>
    <row r="10" spans="1:16" x14ac:dyDescent="0.3">
      <c r="A10" t="s">
        <v>64</v>
      </c>
      <c r="B10" s="6">
        <f>+Cond4Pot!D9/Cond4Pot!C9</f>
        <v>228.636403179273</v>
      </c>
      <c r="C10" s="7">
        <f>+Cond4Pot!E9</f>
        <v>1.7128417129495108</v>
      </c>
      <c r="D10" s="6">
        <f>+Cond4Pot!G9/Cond4Pot!F9</f>
        <v>370.60934155860502</v>
      </c>
      <c r="E10" s="7">
        <f>+Cond4Pot!H9</f>
        <v>0.41295837703978461</v>
      </c>
      <c r="F10" s="6">
        <f>+Cond4Pot!J9/Cond4Pot!I9</f>
        <v>225.92983545608263</v>
      </c>
      <c r="G10" s="7">
        <f>+Cond4Pot!K9</f>
        <v>1.5059853015866762</v>
      </c>
      <c r="H10" s="6">
        <f>+Cond4Pot!M9/Cond4Pot!L9</f>
        <v>343.40636631962326</v>
      </c>
      <c r="I10" s="7">
        <f>+Cond4Pot!N9</f>
        <v>0.35568173414770138</v>
      </c>
      <c r="J10">
        <v>46</v>
      </c>
      <c r="K10" t="s">
        <v>153</v>
      </c>
      <c r="N10" s="4"/>
      <c r="O10" s="4">
        <f t="shared" si="0"/>
        <v>0.98816213128987962</v>
      </c>
      <c r="P10" s="7"/>
    </row>
    <row r="11" spans="1:16" x14ac:dyDescent="0.3">
      <c r="A11" t="s">
        <v>65</v>
      </c>
      <c r="B11" s="6">
        <f>+Cond4Pot!D10/Cond4Pot!C10</f>
        <v>248.78862694798056</v>
      </c>
      <c r="C11" s="7">
        <f>+Cond4Pot!E10</f>
        <v>1.6979132453023289</v>
      </c>
      <c r="D11" s="6">
        <f>+Cond4Pot!G10/Cond4Pot!F10</f>
        <v>477.28324699238749</v>
      </c>
      <c r="E11" s="7">
        <f>+Cond4Pot!H10</f>
        <v>0.27187687045158959</v>
      </c>
      <c r="F11" s="6">
        <f>+Cond4Pot!J10/Cond4Pot!I10</f>
        <v>275.82906160173422</v>
      </c>
      <c r="G11" s="7">
        <f>+Cond4Pot!K10</f>
        <v>1.490371824569626</v>
      </c>
      <c r="H11" s="6">
        <f>+Cond4Pot!M10/Cond4Pot!L10</f>
        <v>871.72009320115035</v>
      </c>
      <c r="I11" s="7">
        <f>+Cond4Pot!N10</f>
        <v>0.15759326217868433</v>
      </c>
      <c r="J11">
        <v>46</v>
      </c>
      <c r="K11" t="s">
        <v>153</v>
      </c>
      <c r="O11" s="4">
        <f t="shared" si="0"/>
        <v>1.108688387349023</v>
      </c>
      <c r="P11" s="7"/>
    </row>
    <row r="12" spans="1:16" x14ac:dyDescent="0.3">
      <c r="A12" t="s">
        <v>67</v>
      </c>
      <c r="B12" s="6">
        <f>+Cond4Pot!D11/Cond4Pot!C11</f>
        <v>264.56770830666466</v>
      </c>
      <c r="C12" s="7">
        <f>+Cond4Pot!E11</f>
        <v>1.7248634498316529</v>
      </c>
      <c r="D12" s="6">
        <f>+Cond4Pot!G11/Cond4Pot!F11</f>
        <v>363.92994310181848</v>
      </c>
      <c r="E12" s="7">
        <f>+Cond4Pot!H11</f>
        <v>0.5549434556000955</v>
      </c>
      <c r="F12" s="6">
        <f>+Cond4Pot!J11/Cond4Pot!I11</f>
        <v>248.21217571845864</v>
      </c>
      <c r="G12" s="7">
        <f>+Cond4Pot!K11</f>
        <v>1.5180349675388545</v>
      </c>
      <c r="H12" s="6">
        <f>+Cond4Pot!M11/Cond4Pot!L11</f>
        <v>490.25487702240673</v>
      </c>
      <c r="I12" s="7">
        <f>+Cond4Pot!N11</f>
        <v>0.49351739449343796</v>
      </c>
      <c r="J12">
        <v>46</v>
      </c>
      <c r="K12" t="s">
        <v>153</v>
      </c>
      <c r="O12" s="4">
        <f t="shared" si="0"/>
        <v>0.93818016305584784</v>
      </c>
      <c r="P12" s="7"/>
    </row>
    <row r="13" spans="1:16" x14ac:dyDescent="0.3">
      <c r="A13" t="s">
        <v>68</v>
      </c>
      <c r="B13" s="6">
        <f>+Cond4Pot!D12/Cond4Pot!C12</f>
        <v>269.70881093602861</v>
      </c>
      <c r="C13" s="7">
        <f>+Cond4Pot!E12</f>
        <v>1.7128417129495108</v>
      </c>
      <c r="D13" s="6">
        <f>+Cond4Pot!G12/Cond4Pot!F12</f>
        <v>469.43849930756636</v>
      </c>
      <c r="E13" s="7">
        <f>+Cond4Pot!H12</f>
        <v>0.41295837703978461</v>
      </c>
      <c r="F13" s="6">
        <f>+Cond4Pot!J12/Cond4Pot!I12</f>
        <v>289.22535356051043</v>
      </c>
      <c r="G13" s="7">
        <f>+Cond4Pot!K12</f>
        <v>1.5059853015866762</v>
      </c>
      <c r="H13" s="6">
        <f>+Cond4Pot!M12/Cond4Pot!L12</f>
        <v>515.10954947943492</v>
      </c>
      <c r="I13" s="7">
        <f>+Cond4Pot!N12</f>
        <v>0.35568173414770138</v>
      </c>
      <c r="J13">
        <v>46</v>
      </c>
      <c r="K13" t="s">
        <v>153</v>
      </c>
      <c r="O13" s="4">
        <f t="shared" si="0"/>
        <v>1.0723615315226422</v>
      </c>
      <c r="P13" s="7"/>
    </row>
    <row r="14" spans="1:16" x14ac:dyDescent="0.3">
      <c r="A14" t="s">
        <v>69</v>
      </c>
      <c r="B14" s="6">
        <f>+Cond4Pot!D13/Cond4Pot!C13</f>
        <v>277.62396645947155</v>
      </c>
      <c r="C14" s="7">
        <f>+Cond4Pot!E13</f>
        <v>1.6979132453023289</v>
      </c>
      <c r="D14" s="6">
        <f>+Cond4Pot!G13/Cond4Pot!F13</f>
        <v>554.26441586212741</v>
      </c>
      <c r="E14" s="7">
        <f>+Cond4Pot!H13</f>
        <v>0.27187687045158959</v>
      </c>
      <c r="F14" s="6">
        <f>+Cond4Pot!J13/Cond4Pot!I13</f>
        <v>310.30769430195102</v>
      </c>
      <c r="G14" s="7">
        <f>+Cond4Pot!K13</f>
        <v>1.490371824569626</v>
      </c>
      <c r="H14" s="6">
        <f>+Cond4Pot!M13/Cond4Pot!L13</f>
        <v>961.89803387713141</v>
      </c>
      <c r="I14" s="7">
        <f>+Cond4Pot!N13</f>
        <v>0.15759326217868433</v>
      </c>
      <c r="J14">
        <v>46</v>
      </c>
      <c r="K14" t="s">
        <v>153</v>
      </c>
      <c r="O14" s="4">
        <f t="shared" si="0"/>
        <v>1.1177266078980639</v>
      </c>
      <c r="P14" s="7"/>
    </row>
    <row r="15" spans="1:16" x14ac:dyDescent="0.3">
      <c r="A15" t="s">
        <v>55</v>
      </c>
      <c r="B15" s="6">
        <f>+Cond4Pot!D14/Cond4Pot!C14</f>
        <v>210.51624101820627</v>
      </c>
      <c r="C15" s="7">
        <f>+Cond4Pot!E14</f>
        <v>1.7248634498316529</v>
      </c>
      <c r="D15" s="6">
        <f>+Cond4Pot!G14/Cond4Pot!F14</f>
        <v>214.77832707648304</v>
      </c>
      <c r="E15" s="7">
        <f>+Cond4Pot!H14</f>
        <v>0.5549434556000955</v>
      </c>
      <c r="F15" s="6">
        <f>+Cond4Pot!J14/Cond4Pot!I14</f>
        <v>194.3720346618812</v>
      </c>
      <c r="G15" s="7">
        <f>+Cond4Pot!K14</f>
        <v>1.5180349675388545</v>
      </c>
      <c r="H15" s="6">
        <f>+Cond4Pot!M14/Cond4Pot!L14</f>
        <v>231.12015631056315</v>
      </c>
      <c r="I15" s="7">
        <f>+Cond4Pot!N14</f>
        <v>0.49351739449343796</v>
      </c>
      <c r="J15">
        <v>76</v>
      </c>
      <c r="K15" t="s">
        <v>152</v>
      </c>
      <c r="M15" s="4">
        <f>+AVERAGE(F15:F20)</f>
        <v>277.33436735242259</v>
      </c>
      <c r="N15" s="4">
        <f>+(M15-$M$21)/$M$21</f>
        <v>0.10081828704129099</v>
      </c>
      <c r="O15" s="4">
        <f t="shared" si="0"/>
        <v>0.92331134985956331</v>
      </c>
      <c r="P15" s="34">
        <f>+AVERAGE(O15:O20)</f>
        <v>1.0698941123655834</v>
      </c>
    </row>
    <row r="16" spans="1:16" x14ac:dyDescent="0.3">
      <c r="A16" t="s">
        <v>56</v>
      </c>
      <c r="B16" s="6">
        <f>+Cond4Pot!D15/Cond4Pot!C15</f>
        <v>238.21996498918264</v>
      </c>
      <c r="C16" s="7">
        <f>+Cond4Pot!E15</f>
        <v>1.7128417129495108</v>
      </c>
      <c r="D16" s="6">
        <f>+Cond4Pot!G15/Cond4Pot!F15</f>
        <v>502.38155189055351</v>
      </c>
      <c r="E16" s="7">
        <f>+Cond4Pot!H15</f>
        <v>0.41295837703978461</v>
      </c>
      <c r="F16" s="6">
        <f>+Cond4Pot!J15/Cond4Pot!I15</f>
        <v>268.12684752570118</v>
      </c>
      <c r="G16" s="7">
        <f>+Cond4Pot!K15</f>
        <v>1.5059853015866762</v>
      </c>
      <c r="H16" s="6">
        <f>+Cond4Pot!M15/Cond4Pot!L15</f>
        <v>536.57244737441135</v>
      </c>
      <c r="I16" s="7">
        <f>+Cond4Pot!N15</f>
        <v>0.35568173414770138</v>
      </c>
      <c r="J16">
        <v>76</v>
      </c>
      <c r="K16" t="s">
        <v>152</v>
      </c>
      <c r="N16" s="4"/>
      <c r="O16" s="4">
        <f t="shared" si="0"/>
        <v>1.125543140508297</v>
      </c>
      <c r="P16" s="7"/>
    </row>
    <row r="17" spans="1:16" x14ac:dyDescent="0.3">
      <c r="A17" t="s">
        <v>57</v>
      </c>
      <c r="B17" s="6">
        <f>+Cond4Pot!D16/Cond4Pot!C16</f>
        <v>266.22394851306814</v>
      </c>
      <c r="C17" s="7">
        <f>+Cond4Pot!E16</f>
        <v>1.6979132453023289</v>
      </c>
      <c r="D17" s="6">
        <f>+Cond4Pot!G16/Cond4Pot!F16</f>
        <v>708.22675360160724</v>
      </c>
      <c r="E17" s="7">
        <f>+Cond4Pot!H16</f>
        <v>0.27187687045158959</v>
      </c>
      <c r="F17" s="6">
        <f>+Cond4Pot!J16/Cond4Pot!I16</f>
        <v>307.72179684943472</v>
      </c>
      <c r="G17" s="7">
        <f>+Cond4Pot!K16</f>
        <v>1.490371824569626</v>
      </c>
      <c r="H17" s="6">
        <f>+Cond4Pot!M16/Cond4Pot!L16</f>
        <v>1232.4318559050746</v>
      </c>
      <c r="I17" s="7">
        <f>+Cond4Pot!N16</f>
        <v>0.15759326217868433</v>
      </c>
      <c r="J17">
        <v>76</v>
      </c>
      <c r="K17" t="s">
        <v>152</v>
      </c>
      <c r="O17" s="4">
        <f t="shared" si="0"/>
        <v>1.1558757150442067</v>
      </c>
      <c r="P17" s="7"/>
    </row>
    <row r="18" spans="1:16" x14ac:dyDescent="0.3">
      <c r="A18" t="s">
        <v>59</v>
      </c>
      <c r="B18" s="6">
        <f>+Cond4Pot!D17/Cond4Pot!C17</f>
        <v>253.89965555236364</v>
      </c>
      <c r="C18" s="7">
        <f>+Cond4Pot!E17</f>
        <v>1.7248634498316529</v>
      </c>
      <c r="D18" s="6">
        <f>+Cond4Pot!G17/Cond4Pot!F17</f>
        <v>501.14942984512703</v>
      </c>
      <c r="E18" s="7">
        <f>+Cond4Pot!H17</f>
        <v>0.5549434556000955</v>
      </c>
      <c r="F18" s="6">
        <f>+Cond4Pot!J17/Cond4Pot!I17</f>
        <v>265.55052622820392</v>
      </c>
      <c r="G18" s="7">
        <f>+Cond4Pot!K17</f>
        <v>1.5180349675388545</v>
      </c>
      <c r="H18" s="6">
        <f>+Cond4Pot!M17/Cond4Pot!L17</f>
        <v>504.26215922304692</v>
      </c>
      <c r="I18" s="7">
        <f>+Cond4Pot!N17</f>
        <v>0.49351739449343796</v>
      </c>
      <c r="J18">
        <v>76</v>
      </c>
      <c r="K18" t="s">
        <v>152</v>
      </c>
      <c r="O18" s="4">
        <f t="shared" si="0"/>
        <v>1.0458876978406828</v>
      </c>
      <c r="P18" s="7"/>
    </row>
    <row r="19" spans="1:16" x14ac:dyDescent="0.3">
      <c r="A19" t="s">
        <v>60</v>
      </c>
      <c r="B19" s="6">
        <f>+Cond4Pot!D18/Cond4Pot!C18</f>
        <v>286.82231416801017</v>
      </c>
      <c r="C19" s="7">
        <f>+Cond4Pot!E18</f>
        <v>1.7128417129495108</v>
      </c>
      <c r="D19" s="6">
        <f>+Cond4Pot!G18/Cond4Pot!F18</f>
        <v>617.68223593100834</v>
      </c>
      <c r="E19" s="7">
        <f>+Cond4Pot!H18</f>
        <v>0.41295837703978461</v>
      </c>
      <c r="F19" s="6">
        <f>+Cond4Pot!J18/Cond4Pot!I18</f>
        <v>302.41191983226622</v>
      </c>
      <c r="G19" s="7">
        <f>+Cond4Pot!K18</f>
        <v>1.5059853015866762</v>
      </c>
      <c r="H19" s="6">
        <f>+Cond4Pot!M18/Cond4Pot!L18</f>
        <v>697.54418158673479</v>
      </c>
      <c r="I19" s="7">
        <f>+Cond4Pot!N18</f>
        <v>0.35568173414770138</v>
      </c>
      <c r="J19">
        <v>76</v>
      </c>
      <c r="K19" t="s">
        <v>152</v>
      </c>
      <c r="O19" s="4">
        <f t="shared" si="0"/>
        <v>1.0543528341212818</v>
      </c>
      <c r="P19" s="7"/>
    </row>
    <row r="20" spans="1:16" x14ac:dyDescent="0.3">
      <c r="A20" t="s">
        <v>61</v>
      </c>
      <c r="B20" s="6">
        <f>+Cond4Pot!D19/Cond4Pot!C19</f>
        <v>292.37693086069953</v>
      </c>
      <c r="C20" s="7">
        <f>+Cond4Pot!E19</f>
        <v>1.6979132453023289</v>
      </c>
      <c r="D20" s="6">
        <f>+Cond4Pot!G19/Cond4Pot!F19</f>
        <v>754.41545492345119</v>
      </c>
      <c r="E20" s="7">
        <f>+Cond4Pot!H19</f>
        <v>0.27187687045158959</v>
      </c>
      <c r="F20" s="6">
        <f>+Cond4Pot!J19/Cond4Pot!I19</f>
        <v>325.82307901704854</v>
      </c>
      <c r="G20" s="7">
        <f>+Cond4Pot!K19</f>
        <v>1.490371824569626</v>
      </c>
      <c r="H20" s="6">
        <f>+Cond4Pot!M19/Cond4Pot!L19</f>
        <v>1322.6097965810557</v>
      </c>
      <c r="I20" s="7">
        <f>+Cond4Pot!N19</f>
        <v>0.15759326217868433</v>
      </c>
      <c r="J20">
        <v>76</v>
      </c>
      <c r="K20" t="s">
        <v>152</v>
      </c>
      <c r="O20" s="4">
        <f t="shared" si="0"/>
        <v>1.1143939368194686</v>
      </c>
      <c r="P20" s="7"/>
    </row>
    <row r="21" spans="1:16" x14ac:dyDescent="0.3">
      <c r="A21" t="s">
        <v>95</v>
      </c>
      <c r="B21" s="6">
        <f>+Cond4Pot!D20/Cond4Pot!C20</f>
        <v>206.96022343343927</v>
      </c>
      <c r="C21" s="7">
        <f>+Cond4Pot!E20</f>
        <v>1.7248634498316529</v>
      </c>
      <c r="D21" s="6">
        <f>+Cond4Pot!G20/Cond4Pot!F20</f>
        <v>423.59058951195266</v>
      </c>
      <c r="E21" s="7">
        <f>+Cond4Pot!H20</f>
        <v>0.5549434556000955</v>
      </c>
      <c r="F21" s="6">
        <f>+Cond4Pot!J20/Cond4Pot!I20</f>
        <v>215.36056422630969</v>
      </c>
      <c r="G21" s="7">
        <f>+Cond4Pot!K20</f>
        <v>1.5180349675388545</v>
      </c>
      <c r="H21" s="6">
        <f>+Cond4Pot!M20/Cond4Pot!L20</f>
        <v>448.2330304204861</v>
      </c>
      <c r="I21" s="7">
        <f>+Cond4Pot!N20</f>
        <v>0.49351739449343796</v>
      </c>
      <c r="J21">
        <v>76</v>
      </c>
      <c r="K21" t="s">
        <v>153</v>
      </c>
      <c r="M21" s="4">
        <f>+AVERAGE(F21:F26)</f>
        <v>251.93473856418589</v>
      </c>
      <c r="N21" s="4"/>
      <c r="O21" s="4">
        <f t="shared" si="0"/>
        <v>1.0405891559909919</v>
      </c>
      <c r="P21" s="34">
        <f>+AVERAGE(O21:O26)</f>
        <v>1.0667692610185806</v>
      </c>
    </row>
    <row r="22" spans="1:16" x14ac:dyDescent="0.3">
      <c r="A22" t="s">
        <v>96</v>
      </c>
      <c r="B22" s="6">
        <f>+Cond4Pot!D21/Cond4Pot!C21</f>
        <v>232.0591038256693</v>
      </c>
      <c r="C22" s="7">
        <f>+Cond4Pot!E21</f>
        <v>1.7128417129495108</v>
      </c>
      <c r="D22" s="6">
        <f>+Cond4Pot!G21/Cond4Pot!F21</f>
        <v>560.03189391078092</v>
      </c>
      <c r="E22" s="7">
        <f>+Cond4Pot!H21</f>
        <v>0.41295837703978461</v>
      </c>
      <c r="F22" s="6">
        <f>+Cond4Pot!J21/Cond4Pot!I21</f>
        <v>247.0283414908919</v>
      </c>
      <c r="G22" s="7">
        <f>+Cond4Pot!K21</f>
        <v>1.5059853015866762</v>
      </c>
      <c r="H22" s="6">
        <f>+Cond4Pot!M21/Cond4Pot!L21</f>
        <v>633.15548790180549</v>
      </c>
      <c r="I22" s="7">
        <f>+Cond4Pot!N21</f>
        <v>0.35568173414770138</v>
      </c>
      <c r="J22">
        <v>76</v>
      </c>
      <c r="K22" t="s">
        <v>153</v>
      </c>
      <c r="N22" s="4"/>
      <c r="O22" s="4">
        <f t="shared" si="0"/>
        <v>1.0645061426957332</v>
      </c>
      <c r="P22" s="7"/>
    </row>
    <row r="23" spans="1:16" x14ac:dyDescent="0.3">
      <c r="A23" t="s">
        <v>97</v>
      </c>
      <c r="B23" s="6">
        <f>+Cond4Pot!D22/Cond4Pot!C22</f>
        <v>240.07096616543677</v>
      </c>
      <c r="C23" s="7">
        <f>+Cond4Pot!E22</f>
        <v>1.6979132453023289</v>
      </c>
      <c r="D23" s="6">
        <f>+Cond4Pot!G22/Cond4Pot!F22</f>
        <v>646.64181850581531</v>
      </c>
      <c r="E23" s="7">
        <f>+Cond4Pot!H22</f>
        <v>0.27187687045158959</v>
      </c>
      <c r="F23" s="6">
        <f>+Cond4Pot!J22/Cond4Pot!I22</f>
        <v>268.07136924418546</v>
      </c>
      <c r="G23" s="7">
        <f>+Cond4Pot!K22</f>
        <v>1.490371824569626</v>
      </c>
      <c r="H23" s="6">
        <f>+Cond4Pot!M22/Cond4Pot!L22</f>
        <v>1022.0166609944521</v>
      </c>
      <c r="I23" s="7">
        <f>+Cond4Pot!N22</f>
        <v>0.15759326217868433</v>
      </c>
      <c r="J23">
        <v>76</v>
      </c>
      <c r="K23" t="s">
        <v>153</v>
      </c>
      <c r="O23" s="4">
        <f t="shared" si="0"/>
        <v>1.1166338584210684</v>
      </c>
      <c r="P23" s="7"/>
    </row>
    <row r="24" spans="1:16" x14ac:dyDescent="0.3">
      <c r="A24" t="s">
        <v>99</v>
      </c>
      <c r="B24" s="6">
        <f>+Cond4Pot!D23/Cond4Pot!C23</f>
        <v>226.87392190813446</v>
      </c>
      <c r="C24" s="7">
        <f>+Cond4Pot!E23</f>
        <v>1.7248634498316529</v>
      </c>
      <c r="D24" s="6">
        <f>+Cond4Pot!G23/Cond4Pot!F23</f>
        <v>489.2173005631002</v>
      </c>
      <c r="E24" s="7">
        <f>+Cond4Pot!H23</f>
        <v>0.5549434556000955</v>
      </c>
      <c r="F24" s="6">
        <f>+Cond4Pot!J23/Cond4Pot!I23</f>
        <v>238.1741833180798</v>
      </c>
      <c r="G24" s="7">
        <f>+Cond4Pot!K23</f>
        <v>1.5180349675388545</v>
      </c>
      <c r="H24" s="6">
        <f>+Cond4Pot!M23/Cond4Pot!L23</f>
        <v>497.2585181227268</v>
      </c>
      <c r="I24" s="7">
        <f>+Cond4Pot!N23</f>
        <v>0.49351739449343796</v>
      </c>
      <c r="J24">
        <v>76</v>
      </c>
      <c r="K24" t="s">
        <v>153</v>
      </c>
      <c r="O24" s="4">
        <f t="shared" si="0"/>
        <v>1.0498085514408351</v>
      </c>
      <c r="P24" s="7"/>
    </row>
    <row r="25" spans="1:16" x14ac:dyDescent="0.3">
      <c r="A25" t="s">
        <v>100</v>
      </c>
      <c r="B25" s="6">
        <f>+Cond4Pot!D24/Cond4Pot!C24</f>
        <v>247.11898666981304</v>
      </c>
      <c r="C25" s="7">
        <f>+Cond4Pot!E24</f>
        <v>1.7128417129495108</v>
      </c>
      <c r="D25" s="6">
        <f>+Cond4Pot!G24/Cond4Pot!F24</f>
        <v>560.03189391078092</v>
      </c>
      <c r="E25" s="7">
        <f>+Cond4Pot!H24</f>
        <v>0.41295837703978461</v>
      </c>
      <c r="F25" s="6">
        <f>+Cond4Pot!J24/Cond4Pot!I24</f>
        <v>261.9731165988818</v>
      </c>
      <c r="G25" s="7">
        <f>+Cond4Pot!K24</f>
        <v>1.5059853015866762</v>
      </c>
      <c r="H25" s="6">
        <f>+Cond4Pot!M24/Cond4Pot!L24</f>
        <v>590.2296921118525</v>
      </c>
      <c r="I25" s="7">
        <f>+Cond4Pot!N24</f>
        <v>0.35568173414770138</v>
      </c>
      <c r="J25">
        <v>76</v>
      </c>
      <c r="K25" t="s">
        <v>153</v>
      </c>
      <c r="O25" s="4">
        <f t="shared" si="0"/>
        <v>1.060109221590958</v>
      </c>
      <c r="P25" s="7"/>
    </row>
    <row r="26" spans="1:16" x14ac:dyDescent="0.3">
      <c r="A26" t="s">
        <v>101</v>
      </c>
      <c r="B26" s="6">
        <f>+Cond4Pot!D25/Cond4Pot!C25</f>
        <v>262.87100205824362</v>
      </c>
      <c r="C26" s="7">
        <f>+Cond4Pot!E25</f>
        <v>1.6979132453023289</v>
      </c>
      <c r="D26" s="6">
        <f>+Cond4Pot!G25/Cond4Pot!F25</f>
        <v>708.22675360160724</v>
      </c>
      <c r="E26" s="7">
        <f>+Cond4Pot!H25</f>
        <v>0.27187687045158959</v>
      </c>
      <c r="F26" s="6">
        <f>+Cond4Pot!J25/Cond4Pot!I25</f>
        <v>281.00085650676675</v>
      </c>
      <c r="G26" s="7">
        <f>+Cond4Pot!K25</f>
        <v>1.490371824569626</v>
      </c>
      <c r="H26" s="6">
        <f>+Cond4Pot!M25/Cond4Pot!L25</f>
        <v>1112.1946016704333</v>
      </c>
      <c r="I26" s="7">
        <f>+Cond4Pot!N25</f>
        <v>0.15759326217868433</v>
      </c>
      <c r="J26">
        <v>76</v>
      </c>
      <c r="K26" t="s">
        <v>153</v>
      </c>
      <c r="O26" s="4">
        <f t="shared" si="0"/>
        <v>1.0689686359718984</v>
      </c>
      <c r="P26" s="7"/>
    </row>
    <row r="27" spans="1:16" x14ac:dyDescent="0.3">
      <c r="O27" s="7"/>
      <c r="P27" s="7"/>
    </row>
    <row r="28" spans="1:16" x14ac:dyDescent="0.3">
      <c r="A28" t="s">
        <v>166</v>
      </c>
      <c r="B28" s="5">
        <v>209.46315432073186</v>
      </c>
      <c r="C28" s="5"/>
      <c r="D28" s="5">
        <v>210.40794904139082</v>
      </c>
      <c r="E28" s="5"/>
      <c r="F28" s="5">
        <v>216.66665610581114</v>
      </c>
      <c r="G28" s="5"/>
      <c r="H28" s="5">
        <v>217.46861046249302</v>
      </c>
      <c r="O28" s="7"/>
      <c r="P28" s="7"/>
    </row>
    <row r="29" spans="1:16" x14ac:dyDescent="0.3">
      <c r="A29" t="s">
        <v>167</v>
      </c>
      <c r="B29" s="5">
        <v>223.41082196381763</v>
      </c>
      <c r="C29" s="5"/>
      <c r="D29" s="5">
        <v>224.08567533571687</v>
      </c>
      <c r="E29" s="5"/>
      <c r="F29" s="5">
        <v>230.29058262594444</v>
      </c>
      <c r="G29" s="5"/>
      <c r="H29" s="5">
        <v>230.82521886373235</v>
      </c>
      <c r="O29" s="7"/>
      <c r="P29" s="7"/>
    </row>
    <row r="30" spans="1:16" x14ac:dyDescent="0.3">
      <c r="A30" t="s">
        <v>168</v>
      </c>
      <c r="B30" s="5">
        <v>236.79300292925717</v>
      </c>
      <c r="C30" s="5"/>
      <c r="D30" s="5">
        <v>237.19791495239673</v>
      </c>
      <c r="E30" s="5"/>
      <c r="F30" s="5">
        <v>243.34902246843163</v>
      </c>
      <c r="G30" s="5"/>
      <c r="H30" s="5">
        <v>243.6163405873256</v>
      </c>
      <c r="M30" s="4">
        <f>5.90385265502428/2</f>
        <v>2.9519263275121399</v>
      </c>
      <c r="O30" s="4">
        <f>5.95499778342467/2</f>
        <v>2.9774988917123348</v>
      </c>
      <c r="P30" s="4">
        <f>5.98057034762494/2</f>
        <v>2.9902851738124698</v>
      </c>
    </row>
    <row r="31" spans="1:16" x14ac:dyDescent="0.3">
      <c r="A31" t="s">
        <v>169</v>
      </c>
      <c r="B31" s="5">
        <v>264.06978008186996</v>
      </c>
      <c r="C31" s="5"/>
      <c r="D31" s="5">
        <v>265.0145748025289</v>
      </c>
      <c r="E31" s="5"/>
      <c r="F31" s="5">
        <v>271.27328186694922</v>
      </c>
      <c r="G31" s="5"/>
      <c r="H31" s="5">
        <v>272.07523622363107</v>
      </c>
      <c r="M31" s="4">
        <v>1.2147360694186635</v>
      </c>
      <c r="O31" s="4">
        <v>0.6748533718992572</v>
      </c>
      <c r="P31" s="4">
        <v>0.40491202313955449</v>
      </c>
    </row>
    <row r="32" spans="1:16" x14ac:dyDescent="0.3">
      <c r="A32" t="s">
        <v>170</v>
      </c>
      <c r="B32" s="5">
        <v>278.01744772495567</v>
      </c>
      <c r="C32" s="5"/>
      <c r="D32" s="5">
        <v>278.69230109685492</v>
      </c>
      <c r="E32" s="5"/>
      <c r="F32" s="5">
        <v>284.89720838708251</v>
      </c>
      <c r="G32" s="5"/>
      <c r="H32" s="5">
        <v>285.43184462487045</v>
      </c>
      <c r="M32" s="4">
        <v>6.3125068386129906</v>
      </c>
      <c r="O32" s="4">
        <v>6.2049072902275704</v>
      </c>
      <c r="P32" s="4">
        <v>6.1511075160348936</v>
      </c>
    </row>
    <row r="33" spans="1:16" x14ac:dyDescent="0.3">
      <c r="A33" t="s">
        <v>171</v>
      </c>
      <c r="B33" s="5">
        <v>291.39962869039528</v>
      </c>
      <c r="C33" s="5"/>
      <c r="D33" s="5">
        <v>291.80454071353483</v>
      </c>
      <c r="E33" s="5"/>
      <c r="F33" s="5">
        <v>297.9556482295697</v>
      </c>
      <c r="G33" s="5"/>
      <c r="H33" s="5">
        <v>298.22296634846367</v>
      </c>
      <c r="M33" s="4">
        <v>1.0692724755758223</v>
      </c>
      <c r="O33" s="4">
        <v>0.53463623778791103</v>
      </c>
      <c r="P33" s="4">
        <v>0.26731811889395546</v>
      </c>
    </row>
    <row r="34" spans="1:16" x14ac:dyDescent="0.3">
      <c r="M34" s="4">
        <v>2.95</v>
      </c>
      <c r="O34" s="4">
        <f>+O30</f>
        <v>2.9774988917123348</v>
      </c>
      <c r="P34" s="4">
        <f>+P30</f>
        <v>2.9902851738124698</v>
      </c>
    </row>
    <row r="35" spans="1:16" x14ac:dyDescent="0.3">
      <c r="O35" s="7"/>
      <c r="P35" s="7"/>
    </row>
    <row r="36" spans="1:16" x14ac:dyDescent="0.3">
      <c r="O36" s="7"/>
      <c r="P36" s="7"/>
    </row>
  </sheetData>
  <mergeCells count="6">
    <mergeCell ref="O1:O2"/>
    <mergeCell ref="B1:C1"/>
    <mergeCell ref="D1:E1"/>
    <mergeCell ref="F1:G1"/>
    <mergeCell ref="H1:I1"/>
    <mergeCell ref="M1:M2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F2570C-FCDF-4B6D-A58B-EC51E833008A}">
  <dimension ref="A1:F6"/>
  <sheetViews>
    <sheetView workbookViewId="0">
      <selection activeCell="C4" sqref="C4"/>
    </sheetView>
  </sheetViews>
  <sheetFormatPr baseColWidth="10" defaultRowHeight="14.4" x14ac:dyDescent="0.3"/>
  <cols>
    <col min="1" max="16384" width="11.5546875" style="17"/>
  </cols>
  <sheetData>
    <row r="1" spans="1:6" ht="15" thickBot="1" x14ac:dyDescent="0.35">
      <c r="A1" s="16"/>
      <c r="B1" s="16"/>
    </row>
    <row r="2" spans="1:6" ht="15.6" thickTop="1" thickBot="1" x14ac:dyDescent="0.35">
      <c r="A2" s="16"/>
      <c r="C2" s="18" t="s">
        <v>186</v>
      </c>
      <c r="D2" s="19" t="s">
        <v>187</v>
      </c>
      <c r="E2" s="19" t="s">
        <v>188</v>
      </c>
      <c r="F2" s="20" t="s">
        <v>189</v>
      </c>
    </row>
    <row r="3" spans="1:6" ht="15" thickTop="1" x14ac:dyDescent="0.3">
      <c r="B3" s="21" t="s">
        <v>190</v>
      </c>
      <c r="C3" s="22">
        <f>Cond1Eesp!N3</f>
        <v>8.54680764700671E-2</v>
      </c>
      <c r="D3" s="23">
        <f>Cond2Eesp!N3</f>
        <v>0.11008959523885856</v>
      </c>
      <c r="E3" s="24" t="s">
        <v>191</v>
      </c>
      <c r="F3" s="25">
        <f>Cond4Eesp!N3</f>
        <v>4.1092001022355717E-2</v>
      </c>
    </row>
    <row r="4" spans="1:6" x14ac:dyDescent="0.3">
      <c r="B4" s="26" t="s">
        <v>192</v>
      </c>
      <c r="C4" s="27">
        <f>Cond1Eesp!N9</f>
        <v>5.5990484273396222E-2</v>
      </c>
      <c r="D4" s="28">
        <f>Cond2Eesp!N9</f>
        <v>0.1398401681880008</v>
      </c>
      <c r="E4" s="28">
        <f>Cond3Eesp!N9</f>
        <v>2.5003030696240366E-2</v>
      </c>
      <c r="F4" s="29">
        <f>Cond4Eesp!N9</f>
        <v>2.9798292779843638E-2</v>
      </c>
    </row>
    <row r="5" spans="1:6" ht="15" thickBot="1" x14ac:dyDescent="0.35">
      <c r="B5" s="30" t="s">
        <v>193</v>
      </c>
      <c r="C5" s="31">
        <f>Cond1Eesp!N15</f>
        <v>-3.2059130764778461E-2</v>
      </c>
      <c r="D5" s="32">
        <f>Cond2Eesp!N15</f>
        <v>-3.9574469847612256E-3</v>
      </c>
      <c r="E5" s="32">
        <f>Cond3Eesp!N15</f>
        <v>0</v>
      </c>
      <c r="F5" s="33">
        <f>Cond4Eesp!N15</f>
        <v>0.10081828704129099</v>
      </c>
    </row>
    <row r="6" spans="1:6" ht="15" thickTop="1" x14ac:dyDescent="0.3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15</vt:i4>
      </vt:variant>
      <vt:variant>
        <vt:lpstr>Gráficos</vt:lpstr>
      </vt:variant>
      <vt:variant>
        <vt:i4>5</vt:i4>
      </vt:variant>
    </vt:vector>
  </HeadingPairs>
  <TitlesOfParts>
    <vt:vector size="20" baseType="lpstr">
      <vt:lpstr>Potencia</vt:lpstr>
      <vt:lpstr>Ft_Potencia</vt:lpstr>
      <vt:lpstr>Cond1</vt:lpstr>
      <vt:lpstr>Cond1Pot</vt:lpstr>
      <vt:lpstr>Cond1Eesp</vt:lpstr>
      <vt:lpstr>Cond2</vt:lpstr>
      <vt:lpstr>Cond2Pot</vt:lpstr>
      <vt:lpstr>Cond2Eesp</vt:lpstr>
      <vt:lpstr>Cond3</vt:lpstr>
      <vt:lpstr>Cond3Pot</vt:lpstr>
      <vt:lpstr>Cond3Eesp</vt:lpstr>
      <vt:lpstr>Cond4</vt:lpstr>
      <vt:lpstr>Cond4Pot</vt:lpstr>
      <vt:lpstr>Cond4Eesp</vt:lpstr>
      <vt:lpstr>Media comparada</vt:lpstr>
      <vt:lpstr>Cond1Eesp_Graf</vt:lpstr>
      <vt:lpstr>Cond2Eesp_Graf</vt:lpstr>
      <vt:lpstr>Cond3Eesp_Graf</vt:lpstr>
      <vt:lpstr>Cond4Eesp_Graf</vt:lpstr>
      <vt:lpstr>Grafico Completo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Hector Bravo Rodrigu</dc:creator>
  <cp:lastModifiedBy>Hector Bravo</cp:lastModifiedBy>
  <dcterms:created xsi:type="dcterms:W3CDTF">2024-01-24T10:19:30Z</dcterms:created>
  <dcterms:modified xsi:type="dcterms:W3CDTF">2025-01-16T08:39:25Z</dcterms:modified>
</cp:coreProperties>
</file>