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6a558b74d8f2ba4/EPR/820Seamount_Manuscript_Deeply_Recycled_Origins/Manuscript/"/>
    </mc:Choice>
  </mc:AlternateContent>
  <xr:revisionPtr revIDLastSave="480" documentId="8_{6450E436-B818-41D6-9F64-B900AE4635D3}" xr6:coauthVersionLast="47" xr6:coauthVersionMax="47" xr10:uidLastSave="{FB96AB8A-C200-4DB3-B02F-5339C69B06CA}"/>
  <bookViews>
    <workbookView xWindow="-108" yWindow="-108" windowWidth="23256" windowHeight="12456" xr2:uid="{00000000-000D-0000-FFFF-FFFF00000000}"/>
  </bookViews>
  <sheets>
    <sheet name="SMB_GLOSS_Mixing_calculations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7" l="1"/>
  <c r="P10" i="7"/>
  <c r="P9" i="7"/>
  <c r="P8" i="7"/>
  <c r="O11" i="7"/>
  <c r="O10" i="7"/>
  <c r="O9" i="7"/>
  <c r="O8" i="7"/>
  <c r="N11" i="7"/>
  <c r="N10" i="7"/>
  <c r="N9" i="7"/>
  <c r="N8" i="7"/>
  <c r="E11" i="7"/>
  <c r="E10" i="7"/>
  <c r="E9" i="7"/>
  <c r="K8" i="7"/>
  <c r="J11" i="7"/>
  <c r="J10" i="7"/>
  <c r="J9" i="7"/>
  <c r="J8" i="7"/>
  <c r="I11" i="7"/>
  <c r="I10" i="7"/>
  <c r="I9" i="7"/>
  <c r="I8" i="7"/>
  <c r="H11" i="7"/>
  <c r="H10" i="7"/>
  <c r="H9" i="7"/>
  <c r="H8" i="7"/>
  <c r="G11" i="7"/>
  <c r="G10" i="7"/>
  <c r="G9" i="7"/>
  <c r="G8" i="7"/>
  <c r="F11" i="7"/>
  <c r="F10" i="7"/>
  <c r="F9" i="7"/>
  <c r="F8" i="7"/>
  <c r="E8" i="7"/>
  <c r="B8" i="7"/>
  <c r="M11" i="7"/>
  <c r="M10" i="7"/>
  <c r="M9" i="7"/>
  <c r="M8" i="7"/>
  <c r="L11" i="7"/>
  <c r="L10" i="7"/>
  <c r="L9" i="7"/>
  <c r="L8" i="7"/>
  <c r="K11" i="7"/>
  <c r="D11" i="7"/>
  <c r="C11" i="7"/>
  <c r="B11" i="7"/>
  <c r="K10" i="7"/>
  <c r="D10" i="7"/>
  <c r="C10" i="7"/>
  <c r="B10" i="7"/>
  <c r="K9" i="7"/>
  <c r="D9" i="7"/>
  <c r="C9" i="7"/>
  <c r="B9" i="7"/>
  <c r="D8" i="7"/>
  <c r="C8" i="7"/>
</calcChain>
</file>

<file path=xl/sharedStrings.xml><?xml version="1.0" encoding="utf-8"?>
<sst xmlns="http://schemas.openxmlformats.org/spreadsheetml/2006/main" count="32" uniqueCount="16">
  <si>
    <t>Pb</t>
  </si>
  <si>
    <t>Sr</t>
  </si>
  <si>
    <t>Nd</t>
  </si>
  <si>
    <t>SMB (ppm)</t>
  </si>
  <si>
    <t>100% AOC</t>
  </si>
  <si>
    <t>0% AOC (100% GLOSS)</t>
  </si>
  <si>
    <t>GLOSS avg</t>
  </si>
  <si>
    <r>
      <rPr>
        <b/>
        <vertAlign val="superscript"/>
        <sz val="12"/>
        <rFont val="Calibri"/>
        <family val="2"/>
        <scheme val="minor"/>
      </rPr>
      <t>206</t>
    </r>
    <r>
      <rPr>
        <b/>
        <sz val="12"/>
        <rFont val="Calibri"/>
        <family val="2"/>
        <scheme val="minor"/>
      </rPr>
      <t>Pb/</t>
    </r>
    <r>
      <rPr>
        <b/>
        <vertAlign val="superscript"/>
        <sz val="12"/>
        <rFont val="Calibri"/>
        <family val="2"/>
        <scheme val="minor"/>
      </rPr>
      <t>204</t>
    </r>
    <r>
      <rPr>
        <b/>
        <sz val="12"/>
        <rFont val="Calibri"/>
        <family val="2"/>
        <scheme val="minor"/>
      </rPr>
      <t>Pb</t>
    </r>
  </si>
  <si>
    <r>
      <rPr>
        <b/>
        <vertAlign val="superscript"/>
        <sz val="12"/>
        <rFont val="Calibri"/>
        <family val="2"/>
        <scheme val="minor"/>
      </rPr>
      <t>207</t>
    </r>
    <r>
      <rPr>
        <b/>
        <sz val="12"/>
        <rFont val="Calibri"/>
        <family val="2"/>
        <scheme val="minor"/>
      </rPr>
      <t>Pb/</t>
    </r>
    <r>
      <rPr>
        <b/>
        <vertAlign val="superscript"/>
        <sz val="12"/>
        <rFont val="Calibri"/>
        <family val="2"/>
        <scheme val="minor"/>
      </rPr>
      <t>204</t>
    </r>
    <r>
      <rPr>
        <b/>
        <sz val="12"/>
        <rFont val="Calibri"/>
        <family val="2"/>
        <scheme val="minor"/>
      </rPr>
      <t>Pb</t>
    </r>
  </si>
  <si>
    <r>
      <rPr>
        <b/>
        <vertAlign val="superscript"/>
        <sz val="12"/>
        <rFont val="Calibri"/>
        <family val="2"/>
        <scheme val="minor"/>
      </rPr>
      <t>208</t>
    </r>
    <r>
      <rPr>
        <b/>
        <sz val="12"/>
        <rFont val="Calibri"/>
        <family val="2"/>
        <scheme val="minor"/>
      </rPr>
      <t>Pb/</t>
    </r>
    <r>
      <rPr>
        <b/>
        <vertAlign val="superscript"/>
        <sz val="12"/>
        <rFont val="Calibri"/>
        <family val="2"/>
        <scheme val="minor"/>
      </rPr>
      <t>204</t>
    </r>
    <r>
      <rPr>
        <b/>
        <sz val="12"/>
        <rFont val="Calibri"/>
        <family val="2"/>
        <scheme val="minor"/>
      </rPr>
      <t>Pb</t>
    </r>
  </si>
  <si>
    <r>
      <rPr>
        <b/>
        <vertAlign val="superscript"/>
        <sz val="12"/>
        <rFont val="Calibri"/>
        <family val="2"/>
        <scheme val="minor"/>
      </rPr>
      <t>87</t>
    </r>
    <r>
      <rPr>
        <b/>
        <sz val="12"/>
        <rFont val="Calibri"/>
        <family val="2"/>
        <scheme val="minor"/>
      </rPr>
      <t>Sr/</t>
    </r>
    <r>
      <rPr>
        <b/>
        <vertAlign val="superscript"/>
        <sz val="12"/>
        <rFont val="Calibri"/>
        <family val="2"/>
        <scheme val="minor"/>
      </rPr>
      <t>86</t>
    </r>
    <r>
      <rPr>
        <b/>
        <sz val="12"/>
        <rFont val="Calibri"/>
        <family val="2"/>
        <scheme val="minor"/>
      </rPr>
      <t>Sr</t>
    </r>
  </si>
  <si>
    <r>
      <rPr>
        <b/>
        <vertAlign val="superscript"/>
        <sz val="12"/>
        <rFont val="Calibri"/>
        <family val="2"/>
        <scheme val="minor"/>
      </rPr>
      <t>143</t>
    </r>
    <r>
      <rPr>
        <b/>
        <sz val="12"/>
        <rFont val="Calibri"/>
        <family val="2"/>
        <scheme val="minor"/>
      </rPr>
      <t>Nd/</t>
    </r>
    <r>
      <rPr>
        <b/>
        <vertAlign val="superscript"/>
        <sz val="12"/>
        <rFont val="Calibri"/>
        <family val="2"/>
        <scheme val="minor"/>
      </rPr>
      <t>144</t>
    </r>
    <r>
      <rPr>
        <b/>
        <sz val="12"/>
        <rFont val="Calibri"/>
        <family val="2"/>
        <scheme val="minor"/>
      </rPr>
      <t>Nd</t>
    </r>
  </si>
  <si>
    <t>Low end</t>
  </si>
  <si>
    <t>High end</t>
  </si>
  <si>
    <t>GLOSS avg (ppm)</t>
  </si>
  <si>
    <t>1% sediment 99% SMB propagating the full range of average trench isotopes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</si>
</sst>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2" fillId="3" borderId="4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5" fillId="4" borderId="2" xfId="0" applyNumberFormat="1" applyFont="1" applyFill="1" applyBorder="1" applyAlignment="1">
      <alignment horizontal="center"/>
    </xf>
    <xf numFmtId="2" fontId="5" fillId="4" borderId="0" xfId="0" applyNumberFormat="1" applyFont="1" applyFill="1" applyAlignment="1">
      <alignment horizontal="center"/>
    </xf>
    <xf numFmtId="2" fontId="5" fillId="4" borderId="1" xfId="0" applyNumberFormat="1" applyFont="1" applyFill="1" applyBorder="1" applyAlignment="1">
      <alignment horizontal="center"/>
    </xf>
    <xf numFmtId="165" fontId="5" fillId="4" borderId="3" xfId="0" applyNumberFormat="1" applyFont="1" applyFill="1" applyBorder="1" applyAlignment="1">
      <alignment horizontal="center"/>
    </xf>
    <xf numFmtId="164" fontId="5" fillId="4" borderId="0" xfId="0" applyNumberFormat="1" applyFont="1" applyFill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3" borderId="0" xfId="0" applyFont="1" applyFill="1"/>
    <xf numFmtId="0" fontId="4" fillId="3" borderId="10" xfId="0" applyFont="1" applyFill="1" applyBorder="1" applyAlignment="1">
      <alignment horizontal="center" vertical="center"/>
    </xf>
    <xf numFmtId="0" fontId="2" fillId="3" borderId="10" xfId="0" applyFont="1" applyFill="1" applyBorder="1"/>
    <xf numFmtId="164" fontId="5" fillId="4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4" fillId="3" borderId="9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4BAC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391582</xdr:colOff>
      <xdr:row>15</xdr:row>
      <xdr:rowOff>28223</xdr:rowOff>
    </xdr:from>
    <xdr:to>
      <xdr:col>7</xdr:col>
      <xdr:colOff>763557</xdr:colOff>
      <xdr:row>16</xdr:row>
      <xdr:rowOff>7056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F2DDEA01-07DE-4035-990D-CB838A67AFBD}"/>
            </a:ext>
          </a:extLst>
        </xdr:cNvPr>
        <xdr:cNvSpPr/>
      </xdr:nvSpPr>
      <xdr:spPr>
        <a:xfrm rot="5400000">
          <a:off x="7287403" y="2911402"/>
          <a:ext cx="169333" cy="371975"/>
        </a:xfrm>
        <a:prstGeom prst="rect">
          <a:avLst/>
        </a:prstGeom>
        <a:solidFill>
          <a:srgbClr val="4BACC6">
            <a:alpha val="23137"/>
          </a:srgbClr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444500</xdr:colOff>
      <xdr:row>12</xdr:row>
      <xdr:rowOff>88131</xdr:rowOff>
    </xdr:from>
    <xdr:to>
      <xdr:col>3</xdr:col>
      <xdr:colOff>381000</xdr:colOff>
      <xdr:row>37</xdr:row>
      <xdr:rowOff>35371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05EF0DF-BE03-21BB-10B2-40DC7D1F39EC}"/>
            </a:ext>
          </a:extLst>
        </xdr:cNvPr>
        <xdr:cNvGrpSpPr/>
      </xdr:nvGrpSpPr>
      <xdr:grpSpPr>
        <a:xfrm>
          <a:off x="444500" y="2494447"/>
          <a:ext cx="3355474" cy="4459082"/>
          <a:chOff x="444500" y="2494447"/>
          <a:chExt cx="3355474" cy="4459082"/>
        </a:xfrm>
      </xdr:grpSpPr>
      <xdr:pic>
        <xdr:nvPicPr>
          <xdr:cNvPr id="18" name="Picture 17" descr="A screenshot of a screenshot of a computer screen&#10;&#10;Description automatically generated">
            <a:extLst>
              <a:ext uri="{FF2B5EF4-FFF2-40B4-BE49-F238E27FC236}">
                <a16:creationId xmlns:a16="http://schemas.microsoft.com/office/drawing/2014/main" id="{2C487F98-9993-4301-BFB1-52CE9267DBB2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269" t="4620" r="9200" b="9773"/>
          <a:stretch/>
        </xdr:blipFill>
        <xdr:spPr bwMode="auto">
          <a:xfrm>
            <a:off x="444500" y="2494447"/>
            <a:ext cx="3355474" cy="445908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9240829E-1F7F-487D-88F7-05D7BCCF48A8}"/>
              </a:ext>
            </a:extLst>
          </xdr:cNvPr>
          <xdr:cNvSpPr/>
        </xdr:nvSpPr>
        <xdr:spPr>
          <a:xfrm rot="5400000">
            <a:off x="1950300" y="3390384"/>
            <a:ext cx="438561" cy="472720"/>
          </a:xfrm>
          <a:prstGeom prst="rect">
            <a:avLst/>
          </a:prstGeom>
          <a:solidFill>
            <a:srgbClr val="4BACC6">
              <a:alpha val="25882"/>
            </a:srgbClr>
          </a:solidFill>
        </xdr:spPr>
        <xdr:style>
          <a:lnRef idx="2">
            <a:schemeClr val="accent5">
              <a:shade val="15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E9DA46A1-54DF-4556-90EC-C3AF458253C9}"/>
              </a:ext>
            </a:extLst>
          </xdr:cNvPr>
          <xdr:cNvSpPr/>
        </xdr:nvSpPr>
        <xdr:spPr>
          <a:xfrm rot="5400000">
            <a:off x="1699347" y="5361410"/>
            <a:ext cx="909423" cy="455785"/>
          </a:xfrm>
          <a:prstGeom prst="rect">
            <a:avLst/>
          </a:prstGeom>
          <a:solidFill>
            <a:srgbClr val="4BACC6">
              <a:alpha val="25882"/>
            </a:srgbClr>
          </a:solidFill>
        </xdr:spPr>
        <xdr:style>
          <a:lnRef idx="2">
            <a:schemeClr val="accent5">
              <a:shade val="15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3</xdr:col>
      <xdr:colOff>634999</xdr:colOff>
      <xdr:row>13</xdr:row>
      <xdr:rowOff>3467</xdr:rowOff>
    </xdr:from>
    <xdr:to>
      <xdr:col>7</xdr:col>
      <xdr:colOff>98777</xdr:colOff>
      <xdr:row>25</xdr:row>
      <xdr:rowOff>148167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7DA651F4-AA26-7670-1E90-9902C1E1BB17}"/>
            </a:ext>
          </a:extLst>
        </xdr:cNvPr>
        <xdr:cNvGrpSpPr/>
      </xdr:nvGrpSpPr>
      <xdr:grpSpPr>
        <a:xfrm>
          <a:off x="4053973" y="2590256"/>
          <a:ext cx="3033146" cy="2310385"/>
          <a:chOff x="4053973" y="2590256"/>
          <a:chExt cx="3033146" cy="2310385"/>
        </a:xfrm>
      </xdr:grpSpPr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F18DE652-7AF2-4BEF-B299-581658A08B3A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346" b="49314"/>
          <a:stretch/>
        </xdr:blipFill>
        <xdr:spPr bwMode="auto">
          <a:xfrm>
            <a:off x="4053973" y="2590256"/>
            <a:ext cx="3033146" cy="231038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E579334F-6F7E-49A5-A9CC-9CCD436CFB30}"/>
              </a:ext>
            </a:extLst>
          </xdr:cNvPr>
          <xdr:cNvSpPr/>
        </xdr:nvSpPr>
        <xdr:spPr>
          <a:xfrm rot="5400000">
            <a:off x="6042485" y="3124908"/>
            <a:ext cx="525899" cy="1161567"/>
          </a:xfrm>
          <a:prstGeom prst="rect">
            <a:avLst/>
          </a:prstGeom>
          <a:solidFill>
            <a:srgbClr val="4BACC6">
              <a:alpha val="25882"/>
            </a:srgbClr>
          </a:solidFill>
        </xdr:spPr>
        <xdr:style>
          <a:lnRef idx="2">
            <a:schemeClr val="accent5">
              <a:shade val="15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A3964-8ABC-4672-A306-AD917BF2BEE5}">
  <dimension ref="A2:AD43"/>
  <sheetViews>
    <sheetView tabSelected="1" zoomScale="76" zoomScaleNormal="145" workbookViewId="0">
      <selection activeCell="P17" sqref="P17"/>
    </sheetView>
  </sheetViews>
  <sheetFormatPr defaultColWidth="9.109375" defaultRowHeight="14.4" x14ac:dyDescent="0.3"/>
  <cols>
    <col min="1" max="1" width="25" style="1" bestFit="1" customWidth="1"/>
    <col min="2" max="2" width="12.33203125" style="2" customWidth="1"/>
    <col min="3" max="3" width="12.5546875" style="2" customWidth="1"/>
    <col min="4" max="4" width="13.44140625" style="2" customWidth="1"/>
    <col min="5" max="5" width="12.88671875" style="2" customWidth="1"/>
    <col min="6" max="6" width="12.6640625" style="2" customWidth="1"/>
    <col min="7" max="7" width="13" style="2" customWidth="1"/>
    <col min="8" max="8" width="12.88671875" style="2" customWidth="1"/>
    <col min="9" max="9" width="12.6640625" style="2" customWidth="1"/>
    <col min="10" max="10" width="13" style="2" customWidth="1"/>
    <col min="11" max="13" width="11.33203125" style="2" customWidth="1"/>
    <col min="14" max="16" width="12.88671875" style="2" bestFit="1" customWidth="1"/>
    <col min="17" max="16384" width="9.109375" style="2"/>
  </cols>
  <sheetData>
    <row r="2" spans="1:18" ht="16.2" thickBot="1" x14ac:dyDescent="0.35">
      <c r="A2" s="3"/>
      <c r="B2" s="41" t="s">
        <v>0</v>
      </c>
      <c r="C2" s="42"/>
      <c r="D2" s="42"/>
      <c r="E2" s="42"/>
      <c r="F2" s="42"/>
      <c r="G2" s="42"/>
      <c r="H2" s="42"/>
      <c r="I2" s="42"/>
      <c r="J2" s="43"/>
      <c r="K2" s="34"/>
      <c r="L2" s="4" t="s">
        <v>1</v>
      </c>
      <c r="M2" s="35"/>
      <c r="N2" s="5"/>
      <c r="O2" s="4" t="s">
        <v>2</v>
      </c>
      <c r="P2" s="36"/>
    </row>
    <row r="3" spans="1:18" ht="16.2" thickTop="1" x14ac:dyDescent="0.3">
      <c r="A3" s="6" t="s">
        <v>3</v>
      </c>
      <c r="B3" s="44">
        <v>0.09</v>
      </c>
      <c r="C3" s="45"/>
      <c r="D3" s="46"/>
      <c r="E3" s="44">
        <v>0.09</v>
      </c>
      <c r="F3" s="45"/>
      <c r="G3" s="46"/>
      <c r="H3" s="44">
        <v>0.09</v>
      </c>
      <c r="I3" s="45"/>
      <c r="J3" s="46"/>
      <c r="K3" s="7">
        <v>81</v>
      </c>
      <c r="L3" s="7">
        <v>81</v>
      </c>
      <c r="M3" s="7">
        <v>81</v>
      </c>
      <c r="N3" s="8">
        <v>7.5</v>
      </c>
      <c r="O3" s="8">
        <v>7.5</v>
      </c>
      <c r="P3" s="6">
        <v>7.5</v>
      </c>
    </row>
    <row r="4" spans="1:18" ht="15.6" x14ac:dyDescent="0.3">
      <c r="A4" s="6" t="s">
        <v>14</v>
      </c>
      <c r="B4" s="47">
        <v>20</v>
      </c>
      <c r="C4" s="48"/>
      <c r="D4" s="49"/>
      <c r="E4" s="47">
        <v>7.36</v>
      </c>
      <c r="F4" s="48"/>
      <c r="G4" s="49"/>
      <c r="H4" s="47">
        <v>25.5</v>
      </c>
      <c r="I4" s="48"/>
      <c r="J4" s="49"/>
      <c r="K4" s="9">
        <v>327</v>
      </c>
      <c r="L4" s="9">
        <v>289</v>
      </c>
      <c r="M4" s="9">
        <v>251</v>
      </c>
      <c r="N4" s="8">
        <v>27</v>
      </c>
      <c r="O4" s="8">
        <v>299</v>
      </c>
      <c r="P4" s="6">
        <v>8</v>
      </c>
    </row>
    <row r="5" spans="1:18" x14ac:dyDescent="0.3">
      <c r="A5" s="10"/>
      <c r="B5" s="11"/>
      <c r="C5" s="12" t="s">
        <v>6</v>
      </c>
      <c r="D5" s="13"/>
      <c r="E5" s="11"/>
      <c r="F5" s="12" t="s">
        <v>12</v>
      </c>
      <c r="G5" s="13"/>
      <c r="H5" s="11"/>
      <c r="I5" s="12" t="s">
        <v>13</v>
      </c>
      <c r="J5" s="13"/>
      <c r="K5" s="14" t="s">
        <v>6</v>
      </c>
      <c r="L5" s="14" t="s">
        <v>12</v>
      </c>
      <c r="M5" s="14" t="s">
        <v>13</v>
      </c>
      <c r="N5" s="12" t="s">
        <v>6</v>
      </c>
      <c r="O5" s="12" t="s">
        <v>12</v>
      </c>
      <c r="P5" s="13" t="s">
        <v>13</v>
      </c>
    </row>
    <row r="6" spans="1:18" ht="17.399999999999999" x14ac:dyDescent="0.3">
      <c r="A6" s="15"/>
      <c r="B6" s="16" t="s">
        <v>7</v>
      </c>
      <c r="C6" s="17" t="s">
        <v>8</v>
      </c>
      <c r="D6" s="18" t="s">
        <v>9</v>
      </c>
      <c r="E6" s="16" t="s">
        <v>7</v>
      </c>
      <c r="F6" s="17" t="s">
        <v>8</v>
      </c>
      <c r="G6" s="18" t="s">
        <v>9</v>
      </c>
      <c r="H6" s="16" t="s">
        <v>7</v>
      </c>
      <c r="I6" s="17" t="s">
        <v>8</v>
      </c>
      <c r="J6" s="18" t="s">
        <v>9</v>
      </c>
      <c r="K6" s="19" t="s">
        <v>10</v>
      </c>
      <c r="L6" s="19" t="s">
        <v>10</v>
      </c>
      <c r="M6" s="19" t="s">
        <v>10</v>
      </c>
      <c r="N6" s="17" t="s">
        <v>11</v>
      </c>
      <c r="O6" s="17" t="s">
        <v>11</v>
      </c>
      <c r="P6" s="18" t="s">
        <v>11</v>
      </c>
    </row>
    <row r="7" spans="1:18" ht="15.6" x14ac:dyDescent="0.3">
      <c r="A7" s="20" t="s">
        <v>4</v>
      </c>
      <c r="B7" s="21">
        <v>18.54</v>
      </c>
      <c r="C7" s="1">
        <v>15.45</v>
      </c>
      <c r="D7" s="22">
        <v>37.700000000000003</v>
      </c>
      <c r="E7" s="21">
        <v>18.54</v>
      </c>
      <c r="F7" s="1">
        <v>15.45</v>
      </c>
      <c r="G7" s="22">
        <v>37.700000000000003</v>
      </c>
      <c r="H7" s="21">
        <v>18.54</v>
      </c>
      <c r="I7" s="1">
        <v>15.45</v>
      </c>
      <c r="J7" s="22">
        <v>37.700000000000003</v>
      </c>
      <c r="K7" s="23">
        <v>0.70279999999999998</v>
      </c>
      <c r="L7" s="23">
        <v>0.70279999999999998</v>
      </c>
      <c r="M7" s="23">
        <v>0.70279999999999998</v>
      </c>
      <c r="N7" s="1">
        <v>0.5131</v>
      </c>
      <c r="O7" s="1">
        <v>0.5131</v>
      </c>
      <c r="P7" s="22">
        <v>0.5131</v>
      </c>
      <c r="R7" s="40"/>
    </row>
    <row r="8" spans="1:18" ht="15.6" x14ac:dyDescent="0.3">
      <c r="A8" s="20">
        <v>0.99</v>
      </c>
      <c r="B8" s="24">
        <f>(($B$3*B$7*0.99)+($B$4*B$12*(1-0.99)))/(($B$3*0.99)+($B$4*(1-0.99)))</f>
        <v>18.798042199930816</v>
      </c>
      <c r="C8" s="25">
        <f>(($B$3*C$7*0.99)+($B$4*C$12*(1-0.99)))/(($B$3*0.99)+($B$4*(1-0.99)))</f>
        <v>15.604271878242821</v>
      </c>
      <c r="D8" s="26">
        <f>(($B$3*D$7*0.99)+($B$4*D$12*(1-0.99)))/(($B$3*0.99)+($B$4*(1-0.99)))</f>
        <v>38.529470771359392</v>
      </c>
      <c r="E8" s="24">
        <f>(($E$3*E$7*0.99)+($E$4*E$12*(1-0.99)))/(($E$3*0.99)+($E$4*(1-0.99)))</f>
        <v>18.50335832821143</v>
      </c>
      <c r="F8" s="25">
        <f>(($E$3*F$7*0.99)+($E$4*F$12*(1-0.99)))/(($E$3*0.99)+($E$4*(1-0.99)))</f>
        <v>15.47940381069453</v>
      </c>
      <c r="G8" s="26">
        <f>(($E$3*G$7*0.99)+($E$4*G$12*(1-0.99)))/(($E$3*0.99)+($E$4*(1-0.99)))</f>
        <v>37.910802704363853</v>
      </c>
      <c r="H8" s="24">
        <f>(($H$3*H$7*0.99)+($H$4*H$12*(1-0.99)))/(($H$3*0.99)+($H$4*(1-0.99)))</f>
        <v>19.116547515257192</v>
      </c>
      <c r="I8" s="25">
        <f>(($H$3*I$7*0.99)+($H$4*I$12*(1-0.99)))/(($H$3*0.99)+($H$4*(1-0.99)))</f>
        <v>15.686399302528335</v>
      </c>
      <c r="J8" s="26">
        <f>(($H$3*J$7*0.99)+($H$4*J$12*(1-0.99)))/(($H$3*0.99)+($H$4*(1-0.99)))</f>
        <v>38.914603312990408</v>
      </c>
      <c r="K8" s="39">
        <f t="shared" ref="K8:P8" si="0">((K3*K7*0.99)+(K4*K12*(1-0.99)))/((K3*0.99)+(K4*(1-0.99)))</f>
        <v>0.70336811646297615</v>
      </c>
      <c r="L8" s="27">
        <f t="shared" si="0"/>
        <v>0.70290714010592203</v>
      </c>
      <c r="M8" s="39">
        <f t="shared" si="0"/>
        <v>0.7037751668681983</v>
      </c>
      <c r="N8" s="28">
        <f t="shared" si="0"/>
        <v>0.51306771929824557</v>
      </c>
      <c r="O8" s="28">
        <f t="shared" si="0"/>
        <v>0.51288181469035043</v>
      </c>
      <c r="P8" s="37">
        <f t="shared" si="0"/>
        <v>0.51309541638907397</v>
      </c>
    </row>
    <row r="9" spans="1:18" ht="15.6" x14ac:dyDescent="0.3">
      <c r="A9" s="20">
        <v>0.98</v>
      </c>
      <c r="B9" s="29">
        <f>(($B$3*B$7*0.98)+($B$4*B$12*(1-0.98)))/(($B$3*0.98)+($B$4*(1-0.98)))</f>
        <v>18.845612453912331</v>
      </c>
      <c r="C9" s="30">
        <f>(($B$3*C$7*0.98)+($B$4*C$12*(1-0.98)))/(($B$3*0.98)+($B$4*(1-0.98)))</f>
        <v>15.632712003277344</v>
      </c>
      <c r="D9" s="31">
        <f>(($B$3*D$7*0.98)+($B$4*D$12*(1-0.98)))/(($B$3*0.98)+($B$4*(1-0.98)))</f>
        <v>38.682384268742318</v>
      </c>
      <c r="E9" s="29">
        <f>(($E$3*E$7*0.98)+($E$4*E$12*(1-0.98)))/(($E$3*0.98)+($E$4*(1-0.98)))</f>
        <v>18.489349192863209</v>
      </c>
      <c r="F9" s="30">
        <f>(($E$3*F$7*0.98)+($E$4*F$12*(1-0.98)))/(($E$3*0.98)+($E$4*(1-0.98)))</f>
        <v>15.490645709430757</v>
      </c>
      <c r="G9" s="31">
        <f>(($E$3*G$7*0.98)+($E$4*G$12*(1-0.98)))/(($E$3*0.98)+($E$4*(1-0.98)))</f>
        <v>37.991398470688189</v>
      </c>
      <c r="H9" s="29">
        <f>(($H$3*H$7*0.98)+($H$4*H$12*(1-0.98)))/(($H$3*0.98)+($H$4*(1-0.98)))</f>
        <v>19.203289869608824</v>
      </c>
      <c r="I9" s="30">
        <f>(($H$3*I$7*0.98)+($H$4*I$12*(1-0.98)))/(($H$3*0.98)+($H$4*(1-0.98)))</f>
        <v>15.721965897693075</v>
      </c>
      <c r="J9" s="31">
        <f>(($H$3*J$7*0.98)+($H$4*J$12*(1-0.98)))/(($H$3*0.98)+($H$4*(1-0.98)))</f>
        <v>39.097342026078231</v>
      </c>
      <c r="K9" s="32">
        <f t="shared" ref="K9:P9" si="1">((K3*K7*0.98)+(K4*K12*(1-0.98)))/((K3*0.98)+(K4*(1-0.98)))</f>
        <v>0.70390370111731848</v>
      </c>
      <c r="L9" s="32">
        <f t="shared" si="1"/>
        <v>0.70300904650070462</v>
      </c>
      <c r="M9" s="32">
        <f t="shared" si="1"/>
        <v>0.70471104976303311</v>
      </c>
      <c r="N9" s="33">
        <f t="shared" si="1"/>
        <v>0.51303703422053237</v>
      </c>
      <c r="O9" s="33">
        <f t="shared" si="1"/>
        <v>0.51275905476369099</v>
      </c>
      <c r="P9" s="38">
        <f t="shared" si="1"/>
        <v>0.51309083888149143</v>
      </c>
    </row>
    <row r="10" spans="1:18" ht="15.6" x14ac:dyDescent="0.3">
      <c r="A10" s="20">
        <v>0.95</v>
      </c>
      <c r="B10" s="29">
        <f>(($B$3*B$7*0.95)+($B$4*B$12*(1-0.95)))/(($B$3*0.95)+($B$4*(1-0.95)))</f>
        <v>18.883620451404884</v>
      </c>
      <c r="C10" s="30">
        <f>(($B$3*C$7*0.95)+($B$4*C$12*(1-0.95)))/(($B$3*0.95)+($B$4*(1-0.95)))</f>
        <v>15.655435283279596</v>
      </c>
      <c r="D10" s="31">
        <f>(($B$3*D$7*0.95)+($B$4*D$12*(1-0.95)))/(($B$3*0.95)+($B$4*(1-0.95)))</f>
        <v>38.804560110548145</v>
      </c>
      <c r="E10" s="29">
        <f>(($E$3*E$7*0.95)+($E$4*E$12*(1-0.95)))/(($E$3*0.95)+($E$4*(1-0.95)))</f>
        <v>18.474271223814775</v>
      </c>
      <c r="F10" s="30">
        <f>(($E$3*F$7*0.95)+($E$4*F$12*(1-0.95)))/(($E$3*0.95)+($E$4*(1-0.95)))</f>
        <v>15.502745314222713</v>
      </c>
      <c r="G10" s="31">
        <f>(($E$3*G$7*0.95)+($E$4*G$12*(1-0.95)))/(($E$3*0.95)+($E$4*(1-0.95)))</f>
        <v>38.078143329658211</v>
      </c>
      <c r="H10" s="29">
        <f>(($H$3*H$7*0.95)+($H$4*H$12*(1-0.95)))/(($H$3*0.95)+($H$4*(1-0.95)))</f>
        <v>19.269106945975743</v>
      </c>
      <c r="I10" s="30">
        <f>(($H$3*I$7*0.95)+($H$4*I$12*(1-0.95)))/(($H$3*0.95)+($H$4*(1-0.95)))</f>
        <v>15.748952590959208</v>
      </c>
      <c r="J10" s="31">
        <f>(($H$3*J$7*0.95)+($H$4*J$12*(1-0.95)))/(($H$3*0.95)+($H$4*(1-0.95)))</f>
        <v>39.235997794928338</v>
      </c>
      <c r="K10" s="32">
        <f t="shared" ref="K10:P10" si="2">((K3*K7*0.95)+(K4*K12*(1-0.95)))/((K3*0.95)+(K4*(1-0.95)))</f>
        <v>0.70534099678456597</v>
      </c>
      <c r="L10" s="32">
        <f t="shared" si="2"/>
        <v>0.70328693654266949</v>
      </c>
      <c r="M10" s="32">
        <f t="shared" si="2"/>
        <v>0.70730537988826803</v>
      </c>
      <c r="N10" s="33">
        <f t="shared" si="2"/>
        <v>0.51295345132743364</v>
      </c>
      <c r="O10" s="33">
        <f t="shared" si="2"/>
        <v>0.51258530011325032</v>
      </c>
      <c r="P10" s="38">
        <f t="shared" si="2"/>
        <v>0.5130771428571429</v>
      </c>
    </row>
    <row r="11" spans="1:18" ht="15.6" x14ac:dyDescent="0.3">
      <c r="A11" s="20">
        <v>0.9</v>
      </c>
      <c r="B11" s="29">
        <f>(($B$3*B$7*0.9)+($B$4*B$12*(1-0.9)))/(($B$3*0.9)+($B$4*(1-0.9)))</f>
        <v>18.898481499279193</v>
      </c>
      <c r="C11" s="30">
        <f>(($B$3*C$7*0.9)+($B$4*C$12*(1-0.9)))/(($B$3*0.9)+($B$4*(1-0.9)))</f>
        <v>15.664320038443053</v>
      </c>
      <c r="D11" s="31">
        <f>(($B$3*D$7*0.9)+($B$4*D$12*(1-0.9)))/(($B$3*0.9)+($B$4*(1-0.9)))</f>
        <v>38.852330610283524</v>
      </c>
      <c r="E11" s="29">
        <f>(($E$3*E$7*0.9)+($E$4*E$12*(1-0.9)))/(($E$3*0.9)+($E$4*(1-0.9)))</f>
        <v>18.467030599755201</v>
      </c>
      <c r="F11" s="30">
        <f>(($E$3*F$7*0.9)+($E$4*F$12*(1-0.9)))/(($E$3*0.9)+($E$4*(1-0.9)))</f>
        <v>15.50855569155447</v>
      </c>
      <c r="G11" s="31">
        <f>(($E$3*G$7*0.9)+($E$4*G$12*(1-0.9)))/(($E$3*0.9)+($E$4*(1-0.9)))</f>
        <v>38.11979926560587</v>
      </c>
      <c r="H11" s="29">
        <f>(($H$3*H$7*0.9)+($H$4*H$12*(1-0.9)))/(($H$3*0.9)+($H$4*(1-0.9)))</f>
        <v>19.294047890535918</v>
      </c>
      <c r="I11" s="30">
        <f>(($H$3*I$7*0.9)+($H$4*I$12*(1-0.9)))/(($H$3*0.9)+($H$4*(1-0.9)))</f>
        <v>15.759179019384266</v>
      </c>
      <c r="J11" s="31">
        <f>(($H$3*J$7*0.9)+($H$4*J$12*(1-0.9)))/(($H$3*0.9)+($H$4*(1-0.9)))</f>
        <v>39.288540478905361</v>
      </c>
      <c r="K11" s="32">
        <f t="shared" ref="K11:P11" si="3">((K3*K7*0.9)+(K4*K12*(1-0.9)))/((K3*0.9)+(K4*(1-0.9)))</f>
        <v>0.70729005681818191</v>
      </c>
      <c r="L11" s="32">
        <f t="shared" si="3"/>
        <v>0.70367438113948921</v>
      </c>
      <c r="M11" s="32">
        <f t="shared" si="3"/>
        <v>0.71102921428571431</v>
      </c>
      <c r="N11" s="33">
        <f t="shared" si="3"/>
        <v>0.51283714285714288</v>
      </c>
      <c r="O11" s="33">
        <f t="shared" si="3"/>
        <v>0.51247997271487045</v>
      </c>
      <c r="P11" s="38">
        <f t="shared" si="3"/>
        <v>0.51305443708609277</v>
      </c>
    </row>
    <row r="12" spans="1:18" ht="15.6" x14ac:dyDescent="0.3">
      <c r="A12" s="20" t="s">
        <v>5</v>
      </c>
      <c r="B12" s="21">
        <v>18.913</v>
      </c>
      <c r="C12" s="1">
        <v>15.673</v>
      </c>
      <c r="D12" s="22">
        <v>38.899000000000001</v>
      </c>
      <c r="E12" s="21">
        <v>18.459</v>
      </c>
      <c r="F12" s="1">
        <v>15.515000000000001</v>
      </c>
      <c r="G12" s="22">
        <v>38.165999999999997</v>
      </c>
      <c r="H12" s="21">
        <v>19.318000000000001</v>
      </c>
      <c r="I12" s="1">
        <v>15.769</v>
      </c>
      <c r="J12" s="22">
        <v>39.338999999999999</v>
      </c>
      <c r="K12" s="23">
        <v>0.71730000000000005</v>
      </c>
      <c r="L12" s="23">
        <v>0.70587999999999995</v>
      </c>
      <c r="M12" s="23">
        <v>0.73492999999999997</v>
      </c>
      <c r="N12" s="1">
        <v>0.51217999999999997</v>
      </c>
      <c r="O12" s="1">
        <v>0.51234000000000002</v>
      </c>
      <c r="P12" s="22">
        <v>0.51266999999999996</v>
      </c>
    </row>
    <row r="13" spans="1:18" x14ac:dyDescent="0.3">
      <c r="R13"/>
    </row>
    <row r="14" spans="1:18" x14ac:dyDescent="0.3">
      <c r="R14"/>
    </row>
    <row r="15" spans="1:18" x14ac:dyDescent="0.3">
      <c r="R15"/>
    </row>
    <row r="16" spans="1:18" x14ac:dyDescent="0.3">
      <c r="I16" s="2" t="s">
        <v>15</v>
      </c>
      <c r="R16"/>
    </row>
    <row r="17" spans="18:30" x14ac:dyDescent="0.3">
      <c r="R17"/>
      <c r="AD17" s="1"/>
    </row>
    <row r="18" spans="18:30" x14ac:dyDescent="0.3">
      <c r="R18"/>
      <c r="AD18" s="1"/>
    </row>
    <row r="19" spans="18:30" x14ac:dyDescent="0.3">
      <c r="R19"/>
      <c r="AD19" s="1"/>
    </row>
    <row r="20" spans="18:30" x14ac:dyDescent="0.3">
      <c r="R20"/>
      <c r="AD20" s="1"/>
    </row>
    <row r="21" spans="18:30" x14ac:dyDescent="0.3">
      <c r="AD21" s="1"/>
    </row>
    <row r="22" spans="18:30" x14ac:dyDescent="0.3">
      <c r="AD22" s="1"/>
    </row>
    <row r="23" spans="18:30" x14ac:dyDescent="0.3">
      <c r="AD23" s="1"/>
    </row>
    <row r="24" spans="18:30" x14ac:dyDescent="0.3">
      <c r="AD24" s="1"/>
    </row>
    <row r="25" spans="18:30" x14ac:dyDescent="0.3">
      <c r="AD25" s="1"/>
    </row>
    <row r="26" spans="18:30" x14ac:dyDescent="0.3">
      <c r="AD26" s="1"/>
    </row>
    <row r="27" spans="18:30" x14ac:dyDescent="0.3">
      <c r="AD27" s="1"/>
    </row>
    <row r="28" spans="18:30" x14ac:dyDescent="0.3">
      <c r="AD28" s="1"/>
    </row>
    <row r="29" spans="18:30" x14ac:dyDescent="0.3">
      <c r="AD29" s="1"/>
    </row>
    <row r="30" spans="18:30" x14ac:dyDescent="0.3">
      <c r="AD30" s="1"/>
    </row>
    <row r="31" spans="18:30" x14ac:dyDescent="0.3">
      <c r="AD31" s="1"/>
    </row>
    <row r="32" spans="18:30" x14ac:dyDescent="0.3">
      <c r="AD32" s="1"/>
    </row>
    <row r="33" spans="30:30" x14ac:dyDescent="0.3">
      <c r="AD33" s="1"/>
    </row>
    <row r="34" spans="30:30" x14ac:dyDescent="0.3">
      <c r="AD34" s="1"/>
    </row>
    <row r="35" spans="30:30" x14ac:dyDescent="0.3">
      <c r="AD35" s="1"/>
    </row>
    <row r="36" spans="30:30" x14ac:dyDescent="0.3">
      <c r="AD36" s="1"/>
    </row>
    <row r="37" spans="30:30" x14ac:dyDescent="0.3">
      <c r="AD37" s="1"/>
    </row>
    <row r="38" spans="30:30" x14ac:dyDescent="0.3">
      <c r="AD38" s="1"/>
    </row>
    <row r="39" spans="30:30" x14ac:dyDescent="0.3">
      <c r="AD39" s="1"/>
    </row>
    <row r="40" spans="30:30" x14ac:dyDescent="0.3">
      <c r="AD40" s="1"/>
    </row>
    <row r="41" spans="30:30" x14ac:dyDescent="0.3">
      <c r="AD41" s="1"/>
    </row>
    <row r="42" spans="30:30" x14ac:dyDescent="0.3">
      <c r="AD42" s="1"/>
    </row>
    <row r="43" spans="30:30" x14ac:dyDescent="0.3">
      <c r="AD43" s="1"/>
    </row>
  </sheetData>
  <mergeCells count="7">
    <mergeCell ref="B2:J2"/>
    <mergeCell ref="B3:D3"/>
    <mergeCell ref="H3:J3"/>
    <mergeCell ref="B4:D4"/>
    <mergeCell ref="H4:J4"/>
    <mergeCell ref="E3:G3"/>
    <mergeCell ref="E4:G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SMB_GLOSS_Mixing_calculations</vt:lpstr>
    </vt:vector>
  </TitlesOfParts>
  <Company>UF College of Liberal Arts &amp; Sciences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Molly Anderson</cp:lastModifiedBy>
  <dcterms:created xsi:type="dcterms:W3CDTF">2012-05-03T16:15:26Z</dcterms:created>
  <dcterms:modified xsi:type="dcterms:W3CDTF">2025-03-06T17:12:08Z</dcterms:modified>
</cp:coreProperties>
</file>