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teric\Desktop\tonsil manuscript 2025\"/>
    </mc:Choice>
  </mc:AlternateContent>
  <xr:revisionPtr revIDLastSave="0" documentId="13_ncr:1_{C8594BAC-D4C2-4DCA-A396-69C77E5F0D56}" xr6:coauthVersionLast="36" xr6:coauthVersionMax="36" xr10:uidLastSave="{00000000-0000-0000-0000-000000000000}"/>
  <bookViews>
    <workbookView xWindow="0" yWindow="0" windowWidth="21570" windowHeight="7380" firstSheet="3" activeTab="20" xr2:uid="{00000000-000D-0000-FFFF-FFFF00000000}"/>
  </bookViews>
  <sheets>
    <sheet name="20-2700 nm" sheetId="33" r:id="rId1"/>
    <sheet name="All_size" sheetId="38" r:id="rId2"/>
    <sheet name="Sum_of_all_Samples" sheetId="37" r:id="rId3"/>
    <sheet name="Sum_of_all_PB" sheetId="40" r:id="rId4"/>
    <sheet name="Graph" sheetId="41" r:id="rId5"/>
    <sheet name="SA" sheetId="39" r:id="rId6"/>
    <sheet name="1" sheetId="30" r:id="rId7"/>
    <sheet name="2" sheetId="3" r:id="rId8"/>
    <sheet name="3" sheetId="4" r:id="rId9"/>
    <sheet name="4" sheetId="5" r:id="rId10"/>
    <sheet name="5" sheetId="6" r:id="rId11"/>
    <sheet name="6" sheetId="7" r:id="rId12"/>
    <sheet name="7" sheetId="15" r:id="rId13"/>
    <sheet name="8" sheetId="8" r:id="rId14"/>
    <sheet name="9" sheetId="9" r:id="rId15"/>
    <sheet name="10" sheetId="16" r:id="rId16"/>
    <sheet name="11" sheetId="17" r:id="rId17"/>
    <sheet name="12" sheetId="20" r:id="rId18"/>
    <sheet name="13" sheetId="21" r:id="rId19"/>
    <sheet name="14" sheetId="19" r:id="rId20"/>
    <sheet name="15" sheetId="18" r:id="rId21"/>
  </sheets>
  <definedNames>
    <definedName name="_xlnm._FilterDatabase" localSheetId="17" hidden="1">'12'!$B$1:$B$107</definedName>
    <definedName name="_xlnm._FilterDatabase" localSheetId="18" hidden="1">'13'!$B$55:$B$72</definedName>
    <definedName name="_xlnm._FilterDatabase" localSheetId="19" hidden="1">'14'!$B$55:$B$72</definedName>
    <definedName name="_xlnm._FilterDatabase" localSheetId="20" hidden="1">'15'!$B$47:$B$61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37" l="1"/>
  <c r="G35" i="37"/>
  <c r="F35" i="37"/>
  <c r="E35" i="37"/>
  <c r="D35" i="37"/>
  <c r="C35" i="37"/>
  <c r="C72" i="40"/>
  <c r="Q72" i="40"/>
  <c r="P72" i="40"/>
  <c r="O72" i="40"/>
  <c r="N72" i="40"/>
  <c r="M72" i="40"/>
  <c r="L72" i="40"/>
  <c r="H72" i="40"/>
  <c r="G72" i="40"/>
  <c r="F72" i="40"/>
  <c r="E72" i="40"/>
  <c r="D72" i="40"/>
  <c r="H35" i="40"/>
  <c r="G35" i="40"/>
  <c r="F35" i="40"/>
  <c r="E35" i="40"/>
  <c r="D35" i="40"/>
  <c r="C35" i="40"/>
  <c r="M35" i="40"/>
  <c r="N35" i="40"/>
  <c r="O35" i="40"/>
  <c r="P35" i="40"/>
  <c r="Q35" i="40"/>
  <c r="L35" i="40"/>
  <c r="U6" i="40" l="1"/>
  <c r="U5" i="40"/>
  <c r="C33" i="40"/>
  <c r="Q71" i="40" l="1"/>
  <c r="Z22" i="40" s="1"/>
  <c r="P71" i="40"/>
  <c r="Y22" i="40" s="1"/>
  <c r="O71" i="40"/>
  <c r="X22" i="40" s="1"/>
  <c r="N71" i="40"/>
  <c r="W22" i="40" s="1"/>
  <c r="M71" i="40"/>
  <c r="V22" i="40" s="1"/>
  <c r="L71" i="40"/>
  <c r="H71" i="40"/>
  <c r="Z17" i="40" s="1"/>
  <c r="G71" i="40"/>
  <c r="Y17" i="40" s="1"/>
  <c r="F71" i="40"/>
  <c r="X17" i="40" s="1"/>
  <c r="E71" i="40"/>
  <c r="W17" i="40" s="1"/>
  <c r="D71" i="40"/>
  <c r="V17" i="40" s="1"/>
  <c r="C71" i="40"/>
  <c r="U17" i="40" s="1"/>
  <c r="Q70" i="40"/>
  <c r="Z20" i="40" s="1"/>
  <c r="Z21" i="40" s="1"/>
  <c r="P70" i="40"/>
  <c r="Y20" i="40" s="1"/>
  <c r="Y21" i="40" s="1"/>
  <c r="O70" i="40"/>
  <c r="X20" i="40" s="1"/>
  <c r="X21" i="40" s="1"/>
  <c r="N70" i="40"/>
  <c r="W20" i="40" s="1"/>
  <c r="W21" i="40" s="1"/>
  <c r="M70" i="40"/>
  <c r="V20" i="40" s="1"/>
  <c r="V21" i="40" s="1"/>
  <c r="L70" i="40"/>
  <c r="U20" i="40" s="1"/>
  <c r="U21" i="40" s="1"/>
  <c r="H70" i="40"/>
  <c r="Z15" i="40" s="1"/>
  <c r="Z16" i="40" s="1"/>
  <c r="G70" i="40"/>
  <c r="Y15" i="40" s="1"/>
  <c r="Y16" i="40" s="1"/>
  <c r="F70" i="40"/>
  <c r="X15" i="40" s="1"/>
  <c r="X16" i="40" s="1"/>
  <c r="E70" i="40"/>
  <c r="W15" i="40" s="1"/>
  <c r="W16" i="40" s="1"/>
  <c r="D70" i="40"/>
  <c r="V15" i="40" s="1"/>
  <c r="V16" i="40" s="1"/>
  <c r="C70" i="40"/>
  <c r="U15" i="40" s="1"/>
  <c r="U16" i="40" s="1"/>
  <c r="Q34" i="40"/>
  <c r="Z12" i="40" s="1"/>
  <c r="P34" i="40"/>
  <c r="Y12" i="40" s="1"/>
  <c r="O34" i="40"/>
  <c r="X12" i="40" s="1"/>
  <c r="N34" i="40"/>
  <c r="W12" i="40" s="1"/>
  <c r="M34" i="40"/>
  <c r="V12" i="40" s="1"/>
  <c r="L34" i="40"/>
  <c r="U12" i="40" s="1"/>
  <c r="H34" i="40"/>
  <c r="Z7" i="40" s="1"/>
  <c r="G34" i="40"/>
  <c r="Y7" i="40" s="1"/>
  <c r="F34" i="40"/>
  <c r="X7" i="40" s="1"/>
  <c r="E34" i="40"/>
  <c r="W7" i="40" s="1"/>
  <c r="D34" i="40"/>
  <c r="V7" i="40" s="1"/>
  <c r="C34" i="40"/>
  <c r="U7" i="40" s="1"/>
  <c r="Q33" i="40"/>
  <c r="Z10" i="40" s="1"/>
  <c r="Z11" i="40" s="1"/>
  <c r="P33" i="40"/>
  <c r="Y10" i="40" s="1"/>
  <c r="Y11" i="40" s="1"/>
  <c r="O33" i="40"/>
  <c r="X10" i="40" s="1"/>
  <c r="X11" i="40" s="1"/>
  <c r="N33" i="40"/>
  <c r="W10" i="40" s="1"/>
  <c r="W11" i="40" s="1"/>
  <c r="M33" i="40"/>
  <c r="V10" i="40" s="1"/>
  <c r="V11" i="40" s="1"/>
  <c r="L33" i="40"/>
  <c r="U10" i="40" s="1"/>
  <c r="U11" i="40" s="1"/>
  <c r="H33" i="40"/>
  <c r="Z5" i="40" s="1"/>
  <c r="Z6" i="40" s="1"/>
  <c r="G33" i="40"/>
  <c r="Y5" i="40" s="1"/>
  <c r="Y6" i="40" s="1"/>
  <c r="F33" i="40"/>
  <c r="X5" i="40" s="1"/>
  <c r="X6" i="40" s="1"/>
  <c r="E33" i="40"/>
  <c r="W5" i="40" s="1"/>
  <c r="W6" i="40" s="1"/>
  <c r="D33" i="40"/>
  <c r="V5" i="40" s="1"/>
  <c r="V6" i="40" s="1"/>
  <c r="M70" i="37"/>
  <c r="N70" i="37"/>
  <c r="O70" i="37"/>
  <c r="P70" i="37"/>
  <c r="Q70" i="37"/>
  <c r="L70" i="37"/>
  <c r="D70" i="37"/>
  <c r="E70" i="37"/>
  <c r="F70" i="37"/>
  <c r="G70" i="37"/>
  <c r="H70" i="37"/>
  <c r="C70" i="37"/>
  <c r="M33" i="37"/>
  <c r="N33" i="37"/>
  <c r="O33" i="37"/>
  <c r="P33" i="37"/>
  <c r="Q33" i="37"/>
  <c r="L33" i="37"/>
  <c r="G33" i="37"/>
  <c r="H33" i="37"/>
  <c r="F33" i="37"/>
  <c r="E33" i="37"/>
  <c r="D33" i="37"/>
  <c r="C33" i="37"/>
  <c r="U5" i="37" s="1"/>
  <c r="U6" i="37" s="1"/>
  <c r="Z12" i="38"/>
  <c r="W9" i="38"/>
  <c r="W8" i="38"/>
  <c r="W7" i="38"/>
  <c r="W6" i="38"/>
  <c r="J5" i="38"/>
  <c r="J41" i="33"/>
  <c r="J31" i="33"/>
  <c r="T8" i="33"/>
  <c r="I34" i="40" l="1"/>
  <c r="AA7" i="40"/>
  <c r="AB7" i="40" s="1"/>
  <c r="R34" i="40"/>
  <c r="I71" i="40"/>
  <c r="AA17" i="40"/>
  <c r="AB17" i="40" s="1"/>
  <c r="R71" i="40"/>
  <c r="AA12" i="40"/>
  <c r="AB12" i="40" s="1"/>
  <c r="U22" i="40"/>
  <c r="AA22" i="40" s="1"/>
  <c r="AB22" i="40" s="1"/>
  <c r="T7" i="33"/>
  <c r="J5" i="33"/>
  <c r="AH204" i="5" l="1"/>
  <c r="AI204" i="5" s="1"/>
  <c r="AH203" i="5"/>
  <c r="AI203" i="5" s="1"/>
  <c r="AH202" i="5"/>
  <c r="AI202" i="5" s="1"/>
  <c r="AH201" i="5"/>
  <c r="AI201" i="5" s="1"/>
  <c r="AH200" i="5"/>
  <c r="AI200" i="5" s="1"/>
  <c r="AC200" i="5"/>
  <c r="AH199" i="5"/>
  <c r="AI199" i="5" s="1"/>
  <c r="AH198" i="5"/>
  <c r="AI198" i="5" s="1"/>
  <c r="AH197" i="5"/>
  <c r="AI197" i="5" s="1"/>
  <c r="AH196" i="5"/>
  <c r="AI196" i="5" s="1"/>
  <c r="AH195" i="5"/>
  <c r="AI195" i="5" s="1"/>
  <c r="AC195" i="5"/>
  <c r="AH194" i="5"/>
  <c r="AI194" i="5" s="1"/>
  <c r="AH193" i="5"/>
  <c r="AI193" i="5" s="1"/>
  <c r="AH192" i="5"/>
  <c r="AI192" i="5" s="1"/>
  <c r="AH191" i="5"/>
  <c r="AI191" i="5" s="1"/>
  <c r="AH190" i="5"/>
  <c r="AI190" i="5" s="1"/>
  <c r="AC190" i="5"/>
  <c r="AI189" i="5"/>
  <c r="AH189" i="5"/>
  <c r="AH188" i="5"/>
  <c r="AI188" i="5" s="1"/>
  <c r="AH187" i="5"/>
  <c r="AI187" i="5" s="1"/>
  <c r="AH186" i="5"/>
  <c r="AI186" i="5" s="1"/>
  <c r="AH185" i="5"/>
  <c r="AI185" i="5" s="1"/>
  <c r="AC185" i="5"/>
  <c r="AH184" i="5"/>
  <c r="AI184" i="5" s="1"/>
  <c r="AH183" i="5"/>
  <c r="AI183" i="5" s="1"/>
  <c r="AH182" i="5"/>
  <c r="AI182" i="5" s="1"/>
  <c r="AH181" i="5"/>
  <c r="AI181" i="5" s="1"/>
  <c r="AH180" i="5"/>
  <c r="AI180" i="5" s="1"/>
  <c r="AC180" i="5"/>
  <c r="AH179" i="5"/>
  <c r="AI179" i="5" s="1"/>
  <c r="AH178" i="5"/>
  <c r="AI178" i="5" s="1"/>
  <c r="AH177" i="5"/>
  <c r="AI177" i="5" s="1"/>
  <c r="AH176" i="5"/>
  <c r="AI176" i="5" s="1"/>
  <c r="AH175" i="5"/>
  <c r="AI175" i="5" s="1"/>
  <c r="AC175" i="5"/>
  <c r="AH157" i="5"/>
  <c r="AI157" i="5" s="1"/>
  <c r="AH156" i="5"/>
  <c r="AI156" i="5" s="1"/>
  <c r="AH155" i="5"/>
  <c r="AI155" i="5" s="1"/>
  <c r="AH154" i="5"/>
  <c r="AI154" i="5" s="1"/>
  <c r="AH153" i="5"/>
  <c r="AI153" i="5" s="1"/>
  <c r="AC153" i="5"/>
  <c r="AH152" i="5"/>
  <c r="AI152" i="5" s="1"/>
  <c r="AH151" i="5"/>
  <c r="AI151" i="5" s="1"/>
  <c r="AH150" i="5"/>
  <c r="AI150" i="5" s="1"/>
  <c r="AH149" i="5"/>
  <c r="AI149" i="5" s="1"/>
  <c r="AH148" i="5"/>
  <c r="AI148" i="5" s="1"/>
  <c r="AC148" i="5"/>
  <c r="AH147" i="5"/>
  <c r="AI147" i="5" s="1"/>
  <c r="AH146" i="5"/>
  <c r="AI146" i="5" s="1"/>
  <c r="AH145" i="5"/>
  <c r="AI145" i="5" s="1"/>
  <c r="AH144" i="5"/>
  <c r="AI144" i="5" s="1"/>
  <c r="AH143" i="5"/>
  <c r="AI143" i="5" s="1"/>
  <c r="AC143" i="5"/>
  <c r="AH142" i="5"/>
  <c r="AI142" i="5" s="1"/>
  <c r="AH141" i="5"/>
  <c r="AI141" i="5" s="1"/>
  <c r="AH140" i="5"/>
  <c r="AI140" i="5" s="1"/>
  <c r="AH139" i="5"/>
  <c r="AI139" i="5" s="1"/>
  <c r="AH138" i="5"/>
  <c r="AI138" i="5" s="1"/>
  <c r="AC138" i="5"/>
  <c r="AH137" i="5"/>
  <c r="AI137" i="5" s="1"/>
  <c r="AH136" i="5"/>
  <c r="AI136" i="5" s="1"/>
  <c r="AH135" i="5"/>
  <c r="AI135" i="5" s="1"/>
  <c r="AH134" i="5"/>
  <c r="AI134" i="5" s="1"/>
  <c r="AH133" i="5"/>
  <c r="AI133" i="5" s="1"/>
  <c r="AC133" i="5"/>
  <c r="AH132" i="5"/>
  <c r="AI132" i="5" s="1"/>
  <c r="AH131" i="5"/>
  <c r="AI131" i="5" s="1"/>
  <c r="AI130" i="5"/>
  <c r="AH130" i="5"/>
  <c r="AH129" i="5"/>
  <c r="AI129" i="5" s="1"/>
  <c r="AH128" i="5"/>
  <c r="AI128" i="5" s="1"/>
  <c r="AC128" i="5"/>
  <c r="AF100" i="5"/>
  <c r="AH100" i="5" s="1"/>
  <c r="AC100" i="5"/>
  <c r="AE100" i="5" s="1"/>
  <c r="AF95" i="5"/>
  <c r="AH95" i="5" s="1"/>
  <c r="AC95" i="5"/>
  <c r="AE95" i="5" s="1"/>
  <c r="AF90" i="5"/>
  <c r="AH90" i="5" s="1"/>
  <c r="AC90" i="5"/>
  <c r="AE90" i="5" s="1"/>
  <c r="AF85" i="5"/>
  <c r="AH85" i="5" s="1"/>
  <c r="AC85" i="5"/>
  <c r="AE85" i="5" s="1"/>
  <c r="AF80" i="5"/>
  <c r="AH80" i="5" s="1"/>
  <c r="AC80" i="5"/>
  <c r="AE80" i="5" s="1"/>
  <c r="AF75" i="5"/>
  <c r="AH75" i="5" s="1"/>
  <c r="AC75" i="5"/>
  <c r="AE75" i="5" s="1"/>
  <c r="AF47" i="5"/>
  <c r="AH47" i="5" s="1"/>
  <c r="AI101" i="5" s="1"/>
  <c r="AC47" i="5"/>
  <c r="AE47" i="5" s="1"/>
  <c r="AF42" i="5"/>
  <c r="AH42" i="5" s="1"/>
  <c r="AI45" i="5" s="1"/>
  <c r="AC42" i="5"/>
  <c r="AE42" i="5" s="1"/>
  <c r="AF37" i="5"/>
  <c r="AH37" i="5" s="1"/>
  <c r="AI94" i="5" s="1"/>
  <c r="AC37" i="5"/>
  <c r="AE37" i="5" s="1"/>
  <c r="AF32" i="5"/>
  <c r="AH32" i="5" s="1"/>
  <c r="AI89" i="5" s="1"/>
  <c r="AC32" i="5"/>
  <c r="AE32" i="5" s="1"/>
  <c r="AF27" i="5"/>
  <c r="AH27" i="5" s="1"/>
  <c r="AI28" i="5" s="1"/>
  <c r="AC27" i="5"/>
  <c r="AE27" i="5" s="1"/>
  <c r="AF22" i="5"/>
  <c r="AH22" i="5" s="1"/>
  <c r="AI23" i="5" s="1"/>
  <c r="AC22" i="5"/>
  <c r="AE22" i="5" s="1"/>
  <c r="AH142" i="3"/>
  <c r="AI142" i="3" s="1"/>
  <c r="AH141" i="3"/>
  <c r="AI141" i="3" s="1"/>
  <c r="AH140" i="3"/>
  <c r="AI140" i="3" s="1"/>
  <c r="AH139" i="3"/>
  <c r="AI139" i="3" s="1"/>
  <c r="AI138" i="3"/>
  <c r="AH138" i="3"/>
  <c r="AC138" i="3"/>
  <c r="AH137" i="3"/>
  <c r="AI137" i="3" s="1"/>
  <c r="AH136" i="3"/>
  <c r="AI136" i="3" s="1"/>
  <c r="AH135" i="3"/>
  <c r="AI135" i="3" s="1"/>
  <c r="AH134" i="3"/>
  <c r="AI134" i="3" s="1"/>
  <c r="AH133" i="3"/>
  <c r="AI133" i="3" s="1"/>
  <c r="AC133" i="3"/>
  <c r="AH132" i="3"/>
  <c r="AI132" i="3" s="1"/>
  <c r="AH131" i="3"/>
  <c r="AI131" i="3" s="1"/>
  <c r="AH130" i="3"/>
  <c r="AI130" i="3" s="1"/>
  <c r="AH129" i="3"/>
  <c r="AI129" i="3" s="1"/>
  <c r="AH128" i="3"/>
  <c r="AI128" i="3" s="1"/>
  <c r="AC128" i="3"/>
  <c r="AH127" i="3"/>
  <c r="AI127" i="3" s="1"/>
  <c r="AH126" i="3"/>
  <c r="AI126" i="3" s="1"/>
  <c r="AH125" i="3"/>
  <c r="AI125" i="3" s="1"/>
  <c r="AH124" i="3"/>
  <c r="AI124" i="3" s="1"/>
  <c r="AH123" i="3"/>
  <c r="AI123" i="3" s="1"/>
  <c r="AC123" i="3"/>
  <c r="AH105" i="3"/>
  <c r="AI105" i="3" s="1"/>
  <c r="AH104" i="3"/>
  <c r="AI104" i="3" s="1"/>
  <c r="AH103" i="3"/>
  <c r="AI103" i="3" s="1"/>
  <c r="AH102" i="3"/>
  <c r="AI102" i="3" s="1"/>
  <c r="AH101" i="3"/>
  <c r="AI101" i="3" s="1"/>
  <c r="AC101" i="3"/>
  <c r="AH100" i="3"/>
  <c r="AI100" i="3" s="1"/>
  <c r="AH99" i="3"/>
  <c r="AI99" i="3" s="1"/>
  <c r="AH98" i="3"/>
  <c r="AI98" i="3" s="1"/>
  <c r="AH97" i="3"/>
  <c r="AI97" i="3" s="1"/>
  <c r="AI96" i="3"/>
  <c r="AH96" i="3"/>
  <c r="AC96" i="3"/>
  <c r="AH95" i="3"/>
  <c r="AI95" i="3" s="1"/>
  <c r="AI94" i="3"/>
  <c r="AH94" i="3"/>
  <c r="AH93" i="3"/>
  <c r="AI93" i="3" s="1"/>
  <c r="AH92" i="3"/>
  <c r="AI92" i="3" s="1"/>
  <c r="AH91" i="3"/>
  <c r="AI91" i="3" s="1"/>
  <c r="AC91" i="3"/>
  <c r="AH90" i="3"/>
  <c r="AI90" i="3" s="1"/>
  <c r="AH89" i="3"/>
  <c r="AI89" i="3" s="1"/>
  <c r="AH88" i="3"/>
  <c r="AI88" i="3" s="1"/>
  <c r="AH87" i="3"/>
  <c r="AI87" i="3" s="1"/>
  <c r="AH86" i="3"/>
  <c r="AI86" i="3" s="1"/>
  <c r="AC86" i="3"/>
  <c r="AI72" i="3"/>
  <c r="AF68" i="3"/>
  <c r="AH68" i="3" s="1"/>
  <c r="AI69" i="3" s="1"/>
  <c r="AC68" i="3"/>
  <c r="AE68" i="3" s="1"/>
  <c r="AF63" i="3"/>
  <c r="AH63" i="3" s="1"/>
  <c r="AI64" i="3" s="1"/>
  <c r="AC63" i="3"/>
  <c r="AE63" i="3" s="1"/>
  <c r="AF58" i="3"/>
  <c r="AH58" i="3" s="1"/>
  <c r="AI61" i="3" s="1"/>
  <c r="AC58" i="3"/>
  <c r="AE58" i="3" s="1"/>
  <c r="AF53" i="3"/>
  <c r="AH53" i="3" s="1"/>
  <c r="AC53" i="3"/>
  <c r="AE53" i="3" s="1"/>
  <c r="AF31" i="3"/>
  <c r="AH31" i="3" s="1"/>
  <c r="AI35" i="3" s="1"/>
  <c r="AC31" i="3"/>
  <c r="AE31" i="3" s="1"/>
  <c r="AF26" i="3"/>
  <c r="AH26" i="3" s="1"/>
  <c r="AI29" i="3" s="1"/>
  <c r="AC26" i="3"/>
  <c r="AE26" i="3" s="1"/>
  <c r="AF21" i="3"/>
  <c r="AH21" i="3" s="1"/>
  <c r="AI22" i="3" s="1"/>
  <c r="AC21" i="3"/>
  <c r="AE21" i="3" s="1"/>
  <c r="AF16" i="3"/>
  <c r="AH16" i="3" s="1"/>
  <c r="AI16" i="3" s="1"/>
  <c r="AC16" i="3"/>
  <c r="AE16" i="3" s="1"/>
  <c r="AH210" i="30"/>
  <c r="AI210" i="30" s="1"/>
  <c r="AH209" i="30"/>
  <c r="AI209" i="30" s="1"/>
  <c r="AH208" i="30"/>
  <c r="AI208" i="30" s="1"/>
  <c r="AH207" i="30"/>
  <c r="AI207" i="30" s="1"/>
  <c r="AH206" i="30"/>
  <c r="AI206" i="30" s="1"/>
  <c r="AC206" i="30"/>
  <c r="AH205" i="30"/>
  <c r="AI205" i="30" s="1"/>
  <c r="AH204" i="30"/>
  <c r="AI204" i="30" s="1"/>
  <c r="AH203" i="30"/>
  <c r="AI203" i="30" s="1"/>
  <c r="AH202" i="30"/>
  <c r="AI202" i="30" s="1"/>
  <c r="AH201" i="30"/>
  <c r="AI201" i="30" s="1"/>
  <c r="AC201" i="30"/>
  <c r="AH200" i="30"/>
  <c r="AI200" i="30" s="1"/>
  <c r="AH199" i="30"/>
  <c r="AI199" i="30" s="1"/>
  <c r="AH198" i="30"/>
  <c r="AI198" i="30" s="1"/>
  <c r="AH197" i="30"/>
  <c r="AI197" i="30" s="1"/>
  <c r="AH196" i="30"/>
  <c r="AI196" i="30" s="1"/>
  <c r="AK196" i="30" s="1"/>
  <c r="AC196" i="30"/>
  <c r="AH195" i="30"/>
  <c r="AI195" i="30" s="1"/>
  <c r="AH194" i="30"/>
  <c r="AI194" i="30" s="1"/>
  <c r="AH193" i="30"/>
  <c r="AI193" i="30" s="1"/>
  <c r="AH192" i="30"/>
  <c r="AI192" i="30" s="1"/>
  <c r="AH191" i="30"/>
  <c r="AI191" i="30" s="1"/>
  <c r="AC191" i="30"/>
  <c r="AH190" i="30"/>
  <c r="AI190" i="30" s="1"/>
  <c r="AH189" i="30"/>
  <c r="AI189" i="30" s="1"/>
  <c r="AH188" i="30"/>
  <c r="AI188" i="30" s="1"/>
  <c r="AH187" i="30"/>
  <c r="AI187" i="30" s="1"/>
  <c r="AI186" i="30"/>
  <c r="AK186" i="30" s="1"/>
  <c r="AH186" i="30"/>
  <c r="AC186" i="30"/>
  <c r="AH185" i="30"/>
  <c r="AI185" i="30" s="1"/>
  <c r="AH184" i="30"/>
  <c r="AI184" i="30" s="1"/>
  <c r="AH183" i="30"/>
  <c r="AI183" i="30" s="1"/>
  <c r="AH182" i="30"/>
  <c r="AI182" i="30" s="1"/>
  <c r="AH181" i="30"/>
  <c r="AI181" i="30" s="1"/>
  <c r="AC181" i="30"/>
  <c r="AH157" i="30"/>
  <c r="AI157" i="30" s="1"/>
  <c r="AH156" i="30"/>
  <c r="AI156" i="30" s="1"/>
  <c r="AH155" i="30"/>
  <c r="AI155" i="30" s="1"/>
  <c r="AH154" i="30"/>
  <c r="AI154" i="30" s="1"/>
  <c r="AH153" i="30"/>
  <c r="AI153" i="30" s="1"/>
  <c r="AC153" i="30"/>
  <c r="AI152" i="30"/>
  <c r="AH152" i="30"/>
  <c r="AH151" i="30"/>
  <c r="AI151" i="30" s="1"/>
  <c r="AH150" i="30"/>
  <c r="AI150" i="30" s="1"/>
  <c r="AH149" i="30"/>
  <c r="AI149" i="30" s="1"/>
  <c r="AH148" i="30"/>
  <c r="AI148" i="30" s="1"/>
  <c r="AC148" i="30"/>
  <c r="AH147" i="30"/>
  <c r="AI147" i="30" s="1"/>
  <c r="AH146" i="30"/>
  <c r="AI146" i="30" s="1"/>
  <c r="AH145" i="30"/>
  <c r="AI145" i="30" s="1"/>
  <c r="AH144" i="30"/>
  <c r="AI144" i="30" s="1"/>
  <c r="AH143" i="30"/>
  <c r="AI143" i="30" s="1"/>
  <c r="AK143" i="30" s="1"/>
  <c r="AC143" i="30"/>
  <c r="AH142" i="30"/>
  <c r="AI142" i="30" s="1"/>
  <c r="AH141" i="30"/>
  <c r="AI141" i="30" s="1"/>
  <c r="AH140" i="30"/>
  <c r="AI140" i="30" s="1"/>
  <c r="AH139" i="30"/>
  <c r="AI139" i="30" s="1"/>
  <c r="AH138" i="30"/>
  <c r="AI138" i="30" s="1"/>
  <c r="AC138" i="30"/>
  <c r="AH137" i="30"/>
  <c r="AI137" i="30" s="1"/>
  <c r="AH136" i="30"/>
  <c r="AI136" i="30" s="1"/>
  <c r="AI135" i="30"/>
  <c r="AH135" i="30"/>
  <c r="AH134" i="30"/>
  <c r="AI134" i="30" s="1"/>
  <c r="AH133" i="30"/>
  <c r="AI133" i="30" s="1"/>
  <c r="AC133" i="30"/>
  <c r="AH132" i="30"/>
  <c r="AI132" i="30" s="1"/>
  <c r="AI131" i="30"/>
  <c r="AH131" i="30"/>
  <c r="AH130" i="30"/>
  <c r="AI130" i="30" s="1"/>
  <c r="AH129" i="30"/>
  <c r="AI129" i="30" s="1"/>
  <c r="AH128" i="30"/>
  <c r="AI128" i="30" s="1"/>
  <c r="AC128" i="30"/>
  <c r="AI98" i="30"/>
  <c r="AI94" i="30"/>
  <c r="AI91" i="30"/>
  <c r="AI88" i="30"/>
  <c r="AI85" i="30"/>
  <c r="AI84" i="30"/>
  <c r="AI78" i="30"/>
  <c r="AF100" i="30"/>
  <c r="AH100" i="30" s="1"/>
  <c r="AI101" i="30" s="1"/>
  <c r="AC100" i="30"/>
  <c r="AE100" i="30" s="1"/>
  <c r="AF95" i="30"/>
  <c r="AH95" i="30" s="1"/>
  <c r="AC95" i="30"/>
  <c r="AE95" i="30" s="1"/>
  <c r="AF90" i="30"/>
  <c r="AH90" i="30" s="1"/>
  <c r="AI90" i="30" s="1"/>
  <c r="AC90" i="30"/>
  <c r="AE90" i="30" s="1"/>
  <c r="AF85" i="30"/>
  <c r="AH85" i="30" s="1"/>
  <c r="AI87" i="30" s="1"/>
  <c r="AC85" i="30"/>
  <c r="AE85" i="30" s="1"/>
  <c r="AF80" i="30"/>
  <c r="AH80" i="30" s="1"/>
  <c r="AI82" i="30" s="1"/>
  <c r="AC80" i="30"/>
  <c r="AE80" i="30" s="1"/>
  <c r="AF75" i="30"/>
  <c r="AH75" i="30" s="1"/>
  <c r="AI79" i="30" s="1"/>
  <c r="AC75" i="30"/>
  <c r="AE75" i="30" s="1"/>
  <c r="AF47" i="30"/>
  <c r="AH47" i="30" s="1"/>
  <c r="AI48" i="30" s="1"/>
  <c r="AC47" i="30"/>
  <c r="AE47" i="30" s="1"/>
  <c r="AF42" i="30"/>
  <c r="AH42" i="30" s="1"/>
  <c r="AI43" i="30" s="1"/>
  <c r="AC42" i="30"/>
  <c r="AE42" i="30" s="1"/>
  <c r="AF37" i="30"/>
  <c r="AH37" i="30" s="1"/>
  <c r="AI39" i="30" s="1"/>
  <c r="AC37" i="30"/>
  <c r="AE37" i="30" s="1"/>
  <c r="AF32" i="30"/>
  <c r="AH32" i="30" s="1"/>
  <c r="AC32" i="30"/>
  <c r="AE32" i="30" s="1"/>
  <c r="AF27" i="30"/>
  <c r="AH27" i="30" s="1"/>
  <c r="AI27" i="30" s="1"/>
  <c r="AC27" i="30"/>
  <c r="AE27" i="30" s="1"/>
  <c r="AF22" i="30"/>
  <c r="AH22" i="30" s="1"/>
  <c r="AI25" i="30" s="1"/>
  <c r="AE22" i="30"/>
  <c r="AC22" i="30"/>
  <c r="AC55" i="5"/>
  <c r="AC58" i="5"/>
  <c r="K173" i="18"/>
  <c r="L173" i="18" s="1"/>
  <c r="K172" i="18"/>
  <c r="L172" i="18" s="1"/>
  <c r="K171" i="18"/>
  <c r="L171" i="18" s="1"/>
  <c r="K170" i="18"/>
  <c r="L170" i="18" s="1"/>
  <c r="K169" i="18"/>
  <c r="L169" i="18" s="1"/>
  <c r="F169" i="18"/>
  <c r="K168" i="18"/>
  <c r="L168" i="18" s="1"/>
  <c r="K167" i="18"/>
  <c r="L167" i="18" s="1"/>
  <c r="K166" i="18"/>
  <c r="L166" i="18" s="1"/>
  <c r="K165" i="18"/>
  <c r="L165" i="18" s="1"/>
  <c r="K164" i="18"/>
  <c r="L164" i="18" s="1"/>
  <c r="F164" i="18"/>
  <c r="K163" i="18"/>
  <c r="L163" i="18" s="1"/>
  <c r="K162" i="18"/>
  <c r="L162" i="18" s="1"/>
  <c r="K161" i="18"/>
  <c r="L161" i="18" s="1"/>
  <c r="K160" i="18"/>
  <c r="L160" i="18" s="1"/>
  <c r="K159" i="18"/>
  <c r="L159" i="18" s="1"/>
  <c r="F159" i="18"/>
  <c r="K158" i="18"/>
  <c r="L158" i="18" s="1"/>
  <c r="K157" i="18"/>
  <c r="L157" i="18" s="1"/>
  <c r="K156" i="18"/>
  <c r="L156" i="18" s="1"/>
  <c r="K155" i="18"/>
  <c r="L155" i="18" s="1"/>
  <c r="K154" i="18"/>
  <c r="L154" i="18" s="1"/>
  <c r="F154" i="18"/>
  <c r="K153" i="18"/>
  <c r="L153" i="18" s="1"/>
  <c r="K152" i="18"/>
  <c r="L152" i="18" s="1"/>
  <c r="L151" i="18"/>
  <c r="K151" i="18"/>
  <c r="K150" i="18"/>
  <c r="L150" i="18" s="1"/>
  <c r="K149" i="18"/>
  <c r="L149" i="18" s="1"/>
  <c r="F149" i="18"/>
  <c r="K128" i="18"/>
  <c r="L128" i="18" s="1"/>
  <c r="K127" i="18"/>
  <c r="L127" i="18" s="1"/>
  <c r="K126" i="18"/>
  <c r="L126" i="18" s="1"/>
  <c r="K125" i="18"/>
  <c r="L125" i="18" s="1"/>
  <c r="K124" i="18"/>
  <c r="L124" i="18" s="1"/>
  <c r="F124" i="18"/>
  <c r="K123" i="18"/>
  <c r="L123" i="18" s="1"/>
  <c r="K122" i="18"/>
  <c r="L122" i="18" s="1"/>
  <c r="K121" i="18"/>
  <c r="L121" i="18" s="1"/>
  <c r="K120" i="18"/>
  <c r="L120" i="18" s="1"/>
  <c r="K119" i="18"/>
  <c r="L119" i="18" s="1"/>
  <c r="F119" i="18"/>
  <c r="K118" i="18"/>
  <c r="L118" i="18" s="1"/>
  <c r="K117" i="18"/>
  <c r="L117" i="18" s="1"/>
  <c r="K116" i="18"/>
  <c r="L116" i="18" s="1"/>
  <c r="K115" i="18"/>
  <c r="L115" i="18" s="1"/>
  <c r="K114" i="18"/>
  <c r="L114" i="18" s="1"/>
  <c r="F114" i="18"/>
  <c r="K113" i="18"/>
  <c r="L113" i="18" s="1"/>
  <c r="K112" i="18"/>
  <c r="L112" i="18" s="1"/>
  <c r="K111" i="18"/>
  <c r="L111" i="18" s="1"/>
  <c r="K110" i="18"/>
  <c r="L110" i="18" s="1"/>
  <c r="K109" i="18"/>
  <c r="L109" i="18" s="1"/>
  <c r="F109" i="18"/>
  <c r="K108" i="18"/>
  <c r="L108" i="18" s="1"/>
  <c r="K107" i="18"/>
  <c r="L107" i="18" s="1"/>
  <c r="K106" i="18"/>
  <c r="L106" i="18" s="1"/>
  <c r="K105" i="18"/>
  <c r="L105" i="18" s="1"/>
  <c r="K104" i="18"/>
  <c r="L104" i="18" s="1"/>
  <c r="F104" i="18"/>
  <c r="L88" i="18"/>
  <c r="L89" i="18"/>
  <c r="L65" i="18"/>
  <c r="I84" i="18"/>
  <c r="K84" i="18" s="1"/>
  <c r="L86" i="18" s="1"/>
  <c r="F84" i="18"/>
  <c r="H84" i="18" s="1"/>
  <c r="I79" i="18"/>
  <c r="K79" i="18" s="1"/>
  <c r="L80" i="18" s="1"/>
  <c r="F79" i="18"/>
  <c r="H79" i="18" s="1"/>
  <c r="I74" i="18"/>
  <c r="K74" i="18" s="1"/>
  <c r="F74" i="18"/>
  <c r="H74" i="18" s="1"/>
  <c r="I69" i="18"/>
  <c r="K69" i="18" s="1"/>
  <c r="L71" i="18" s="1"/>
  <c r="F69" i="18"/>
  <c r="H69" i="18" s="1"/>
  <c r="I64" i="18"/>
  <c r="K64" i="18" s="1"/>
  <c r="L66" i="18" s="1"/>
  <c r="F64" i="18"/>
  <c r="H64" i="18" s="1"/>
  <c r="I39" i="18"/>
  <c r="K39" i="18" s="1"/>
  <c r="F39" i="18"/>
  <c r="H39" i="18" s="1"/>
  <c r="I34" i="18"/>
  <c r="K34" i="18" s="1"/>
  <c r="F34" i="18"/>
  <c r="H34" i="18" s="1"/>
  <c r="I29" i="18"/>
  <c r="K29" i="18" s="1"/>
  <c r="F29" i="18"/>
  <c r="H29" i="18" s="1"/>
  <c r="K24" i="18"/>
  <c r="I24" i="18"/>
  <c r="F24" i="18"/>
  <c r="H24" i="18" s="1"/>
  <c r="I19" i="18"/>
  <c r="K19" i="18" s="1"/>
  <c r="L30" i="18" s="1"/>
  <c r="F19" i="18"/>
  <c r="H19" i="18" s="1"/>
  <c r="F181" i="19"/>
  <c r="K210" i="19"/>
  <c r="L210" i="19" s="1"/>
  <c r="K209" i="19"/>
  <c r="L209" i="19" s="1"/>
  <c r="K208" i="19"/>
  <c r="L208" i="19" s="1"/>
  <c r="K207" i="19"/>
  <c r="L207" i="19" s="1"/>
  <c r="K206" i="19"/>
  <c r="L206" i="19" s="1"/>
  <c r="F206" i="19"/>
  <c r="K205" i="19"/>
  <c r="L205" i="19" s="1"/>
  <c r="K204" i="19"/>
  <c r="L204" i="19" s="1"/>
  <c r="K203" i="19"/>
  <c r="L203" i="19" s="1"/>
  <c r="K202" i="19"/>
  <c r="L202" i="19" s="1"/>
  <c r="K201" i="19"/>
  <c r="L201" i="19" s="1"/>
  <c r="F201" i="19"/>
  <c r="L200" i="19"/>
  <c r="K200" i="19"/>
  <c r="K199" i="19"/>
  <c r="L199" i="19" s="1"/>
  <c r="K198" i="19"/>
  <c r="L198" i="19" s="1"/>
  <c r="L197" i="19"/>
  <c r="K197" i="19"/>
  <c r="K196" i="19"/>
  <c r="L196" i="19" s="1"/>
  <c r="F196" i="19"/>
  <c r="K195" i="19"/>
  <c r="L195" i="19" s="1"/>
  <c r="K194" i="19"/>
  <c r="L194" i="19" s="1"/>
  <c r="K193" i="19"/>
  <c r="L193" i="19" s="1"/>
  <c r="K192" i="19"/>
  <c r="L192" i="19" s="1"/>
  <c r="K191" i="19"/>
  <c r="L191" i="19" s="1"/>
  <c r="F191" i="19"/>
  <c r="K190" i="19"/>
  <c r="L190" i="19" s="1"/>
  <c r="K189" i="19"/>
  <c r="L189" i="19" s="1"/>
  <c r="K188" i="19"/>
  <c r="L188" i="19" s="1"/>
  <c r="K187" i="19"/>
  <c r="L187" i="19" s="1"/>
  <c r="K186" i="19"/>
  <c r="L186" i="19" s="1"/>
  <c r="F186" i="19"/>
  <c r="K185" i="19"/>
  <c r="L185" i="19" s="1"/>
  <c r="L184" i="19"/>
  <c r="K184" i="19"/>
  <c r="K183" i="19"/>
  <c r="L183" i="19" s="1"/>
  <c r="K182" i="19"/>
  <c r="L182" i="19" s="1"/>
  <c r="K181" i="19"/>
  <c r="L181" i="19" s="1"/>
  <c r="K157" i="19"/>
  <c r="L157" i="19" s="1"/>
  <c r="K156" i="19"/>
  <c r="L156" i="19" s="1"/>
  <c r="K155" i="19"/>
  <c r="L155" i="19" s="1"/>
  <c r="K154" i="19"/>
  <c r="L154" i="19" s="1"/>
  <c r="K153" i="19"/>
  <c r="L153" i="19" s="1"/>
  <c r="F153" i="19"/>
  <c r="K152" i="19"/>
  <c r="L152" i="19" s="1"/>
  <c r="K151" i="19"/>
  <c r="L151" i="19" s="1"/>
  <c r="K150" i="19"/>
  <c r="L150" i="19" s="1"/>
  <c r="K149" i="19"/>
  <c r="L149" i="19" s="1"/>
  <c r="K148" i="19"/>
  <c r="L148" i="19" s="1"/>
  <c r="F148" i="19"/>
  <c r="K147" i="19"/>
  <c r="L147" i="19" s="1"/>
  <c r="K146" i="19"/>
  <c r="L146" i="19" s="1"/>
  <c r="K145" i="19"/>
  <c r="L145" i="19" s="1"/>
  <c r="K144" i="19"/>
  <c r="L144" i="19" s="1"/>
  <c r="K143" i="19"/>
  <c r="L143" i="19" s="1"/>
  <c r="F143" i="19"/>
  <c r="K142" i="19"/>
  <c r="L142" i="19" s="1"/>
  <c r="K141" i="19"/>
  <c r="L141" i="19" s="1"/>
  <c r="K140" i="19"/>
  <c r="L140" i="19" s="1"/>
  <c r="K139" i="19"/>
  <c r="L139" i="19" s="1"/>
  <c r="K138" i="19"/>
  <c r="L138" i="19" s="1"/>
  <c r="F138" i="19"/>
  <c r="K137" i="19"/>
  <c r="L137" i="19" s="1"/>
  <c r="K136" i="19"/>
  <c r="L136" i="19" s="1"/>
  <c r="L135" i="19"/>
  <c r="K135" i="19"/>
  <c r="K134" i="19"/>
  <c r="L134" i="19" s="1"/>
  <c r="K133" i="19"/>
  <c r="L133" i="19" s="1"/>
  <c r="F133" i="19"/>
  <c r="K132" i="19"/>
  <c r="L132" i="19" s="1"/>
  <c r="K131" i="19"/>
  <c r="L131" i="19" s="1"/>
  <c r="K130" i="19"/>
  <c r="L130" i="19" s="1"/>
  <c r="K129" i="19"/>
  <c r="L129" i="19" s="1"/>
  <c r="K128" i="19"/>
  <c r="L128" i="19" s="1"/>
  <c r="F128" i="19"/>
  <c r="L88" i="19"/>
  <c r="I100" i="19"/>
  <c r="K100" i="19" s="1"/>
  <c r="L104" i="19" s="1"/>
  <c r="F100" i="19"/>
  <c r="H100" i="19" s="1"/>
  <c r="I95" i="19"/>
  <c r="K95" i="19" s="1"/>
  <c r="F95" i="19"/>
  <c r="H95" i="19" s="1"/>
  <c r="I90" i="19"/>
  <c r="K90" i="19" s="1"/>
  <c r="F90" i="19"/>
  <c r="H90" i="19" s="1"/>
  <c r="I85" i="19"/>
  <c r="K85" i="19" s="1"/>
  <c r="L89" i="19" s="1"/>
  <c r="F85" i="19"/>
  <c r="H85" i="19" s="1"/>
  <c r="I80" i="19"/>
  <c r="K80" i="19" s="1"/>
  <c r="F80" i="19"/>
  <c r="H80" i="19" s="1"/>
  <c r="I75" i="19"/>
  <c r="K75" i="19" s="1"/>
  <c r="L79" i="19" s="1"/>
  <c r="F75" i="19"/>
  <c r="H75" i="19" s="1"/>
  <c r="L40" i="19"/>
  <c r="L38" i="19"/>
  <c r="K47" i="19"/>
  <c r="L50" i="19" s="1"/>
  <c r="I47" i="19"/>
  <c r="F47" i="19"/>
  <c r="H47" i="19" s="1"/>
  <c r="I42" i="19"/>
  <c r="K42" i="19" s="1"/>
  <c r="L46" i="19" s="1"/>
  <c r="F42" i="19"/>
  <c r="H42" i="19" s="1"/>
  <c r="I37" i="19"/>
  <c r="K37" i="19" s="1"/>
  <c r="F37" i="19"/>
  <c r="H37" i="19" s="1"/>
  <c r="I32" i="19"/>
  <c r="K32" i="19" s="1"/>
  <c r="F32" i="19"/>
  <c r="H32" i="19" s="1"/>
  <c r="I27" i="19"/>
  <c r="K27" i="19" s="1"/>
  <c r="F27" i="19"/>
  <c r="H27" i="19" s="1"/>
  <c r="I22" i="19"/>
  <c r="K22" i="19" s="1"/>
  <c r="F22" i="19"/>
  <c r="H22" i="19" s="1"/>
  <c r="K210" i="21"/>
  <c r="L210" i="21" s="1"/>
  <c r="K209" i="21"/>
  <c r="L209" i="21" s="1"/>
  <c r="K208" i="21"/>
  <c r="L208" i="21" s="1"/>
  <c r="K207" i="21"/>
  <c r="L207" i="21" s="1"/>
  <c r="K206" i="21"/>
  <c r="L206" i="21" s="1"/>
  <c r="F206" i="21"/>
  <c r="K205" i="21"/>
  <c r="L205" i="21" s="1"/>
  <c r="L204" i="21"/>
  <c r="K204" i="21"/>
  <c r="K203" i="21"/>
  <c r="L203" i="21" s="1"/>
  <c r="K202" i="21"/>
  <c r="L202" i="21" s="1"/>
  <c r="K201" i="21"/>
  <c r="L201" i="21" s="1"/>
  <c r="F201" i="21"/>
  <c r="K200" i="21"/>
  <c r="L200" i="21" s="1"/>
  <c r="K199" i="21"/>
  <c r="L199" i="21" s="1"/>
  <c r="K198" i="21"/>
  <c r="L198" i="21" s="1"/>
  <c r="K197" i="21"/>
  <c r="L197" i="21" s="1"/>
  <c r="K196" i="21"/>
  <c r="L196" i="21" s="1"/>
  <c r="F196" i="21"/>
  <c r="K195" i="21"/>
  <c r="L195" i="21" s="1"/>
  <c r="K194" i="21"/>
  <c r="L194" i="21" s="1"/>
  <c r="K193" i="21"/>
  <c r="L193" i="21" s="1"/>
  <c r="K192" i="21"/>
  <c r="L192" i="21" s="1"/>
  <c r="K191" i="21"/>
  <c r="L191" i="21" s="1"/>
  <c r="F191" i="21"/>
  <c r="K190" i="21"/>
  <c r="L190" i="21" s="1"/>
  <c r="K189" i="21"/>
  <c r="L189" i="21" s="1"/>
  <c r="K188" i="21"/>
  <c r="L188" i="21" s="1"/>
  <c r="K187" i="21"/>
  <c r="L187" i="21" s="1"/>
  <c r="K186" i="21"/>
  <c r="L186" i="21" s="1"/>
  <c r="F186" i="21"/>
  <c r="K185" i="21"/>
  <c r="L185" i="21" s="1"/>
  <c r="K184" i="21"/>
  <c r="L184" i="21" s="1"/>
  <c r="K183" i="21"/>
  <c r="L183" i="21" s="1"/>
  <c r="K182" i="21"/>
  <c r="L182" i="21" s="1"/>
  <c r="K181" i="21"/>
  <c r="L181" i="21" s="1"/>
  <c r="F181" i="21"/>
  <c r="L137" i="21"/>
  <c r="K157" i="21"/>
  <c r="L157" i="21" s="1"/>
  <c r="K156" i="21"/>
  <c r="L156" i="21" s="1"/>
  <c r="K155" i="21"/>
  <c r="L155" i="21" s="1"/>
  <c r="K154" i="21"/>
  <c r="L154" i="21" s="1"/>
  <c r="K153" i="21"/>
  <c r="L153" i="21" s="1"/>
  <c r="F153" i="21"/>
  <c r="K152" i="21"/>
  <c r="L152" i="21" s="1"/>
  <c r="K151" i="21"/>
  <c r="L151" i="21" s="1"/>
  <c r="K150" i="21"/>
  <c r="L150" i="21" s="1"/>
  <c r="K149" i="21"/>
  <c r="L149" i="21" s="1"/>
  <c r="K148" i="21"/>
  <c r="L148" i="21" s="1"/>
  <c r="F148" i="21"/>
  <c r="K147" i="21"/>
  <c r="L147" i="21" s="1"/>
  <c r="K146" i="21"/>
  <c r="L146" i="21" s="1"/>
  <c r="K145" i="21"/>
  <c r="L145" i="21" s="1"/>
  <c r="K144" i="21"/>
  <c r="L144" i="21" s="1"/>
  <c r="K143" i="21"/>
  <c r="L143" i="21" s="1"/>
  <c r="F143" i="21"/>
  <c r="K142" i="21"/>
  <c r="L142" i="21" s="1"/>
  <c r="K141" i="21"/>
  <c r="L141" i="21" s="1"/>
  <c r="K140" i="21"/>
  <c r="L140" i="21" s="1"/>
  <c r="K139" i="21"/>
  <c r="L139" i="21" s="1"/>
  <c r="K138" i="21"/>
  <c r="L138" i="21" s="1"/>
  <c r="F138" i="21"/>
  <c r="K137" i="21"/>
  <c r="K136" i="21"/>
  <c r="L136" i="21" s="1"/>
  <c r="K135" i="21"/>
  <c r="L135" i="21" s="1"/>
  <c r="K134" i="21"/>
  <c r="L134" i="21" s="1"/>
  <c r="K133" i="21"/>
  <c r="L133" i="21" s="1"/>
  <c r="F133" i="21"/>
  <c r="K132" i="21"/>
  <c r="L132" i="21" s="1"/>
  <c r="K131" i="21"/>
  <c r="L131" i="21" s="1"/>
  <c r="K130" i="21"/>
  <c r="L130" i="21" s="1"/>
  <c r="K129" i="21"/>
  <c r="L129" i="21" s="1"/>
  <c r="K128" i="21"/>
  <c r="L128" i="21" s="1"/>
  <c r="F128" i="21"/>
  <c r="L102" i="21"/>
  <c r="I100" i="21"/>
  <c r="K100" i="21" s="1"/>
  <c r="F100" i="21"/>
  <c r="H100" i="21" s="1"/>
  <c r="I95" i="21"/>
  <c r="K95" i="21" s="1"/>
  <c r="F95" i="21"/>
  <c r="H95" i="21" s="1"/>
  <c r="I90" i="21"/>
  <c r="K90" i="21" s="1"/>
  <c r="F90" i="21"/>
  <c r="H90" i="21" s="1"/>
  <c r="L89" i="21"/>
  <c r="L86" i="21"/>
  <c r="I85" i="21"/>
  <c r="K85" i="21" s="1"/>
  <c r="F85" i="21"/>
  <c r="H85" i="21" s="1"/>
  <c r="I80" i="21"/>
  <c r="K80" i="21" s="1"/>
  <c r="H80" i="21"/>
  <c r="F80" i="21"/>
  <c r="I75" i="21"/>
  <c r="K75" i="21" s="1"/>
  <c r="F75" i="21"/>
  <c r="H75" i="21" s="1"/>
  <c r="L48" i="21"/>
  <c r="L34" i="21"/>
  <c r="L33" i="21"/>
  <c r="I47" i="21"/>
  <c r="K47" i="21" s="1"/>
  <c r="L100" i="21" s="1"/>
  <c r="F47" i="21"/>
  <c r="H47" i="21" s="1"/>
  <c r="I42" i="21"/>
  <c r="K42" i="21" s="1"/>
  <c r="F42" i="21"/>
  <c r="H42" i="21" s="1"/>
  <c r="I37" i="21"/>
  <c r="K37" i="21" s="1"/>
  <c r="L90" i="21" s="1"/>
  <c r="F37" i="21"/>
  <c r="H37" i="21" s="1"/>
  <c r="I32" i="21"/>
  <c r="K32" i="21" s="1"/>
  <c r="L85" i="21" s="1"/>
  <c r="F32" i="21"/>
  <c r="H32" i="21" s="1"/>
  <c r="I27" i="21"/>
  <c r="K27" i="21" s="1"/>
  <c r="L80" i="21" s="1"/>
  <c r="F27" i="21"/>
  <c r="H27" i="21" s="1"/>
  <c r="I22" i="21"/>
  <c r="K22" i="21" s="1"/>
  <c r="F22" i="21"/>
  <c r="H22" i="21" s="1"/>
  <c r="AI33" i="30" l="1"/>
  <c r="AI34" i="30"/>
  <c r="AI32" i="30"/>
  <c r="M128" i="21"/>
  <c r="AI46" i="30"/>
  <c r="L103" i="21"/>
  <c r="L77" i="19"/>
  <c r="L69" i="18"/>
  <c r="M69" i="18" s="1"/>
  <c r="L31" i="21"/>
  <c r="L35" i="21"/>
  <c r="L50" i="21"/>
  <c r="L81" i="21"/>
  <c r="L87" i="21"/>
  <c r="L73" i="18"/>
  <c r="L82" i="18"/>
  <c r="L87" i="18"/>
  <c r="L27" i="18"/>
  <c r="L70" i="18"/>
  <c r="L49" i="21"/>
  <c r="M133" i="21"/>
  <c r="L79" i="18"/>
  <c r="L32" i="21"/>
  <c r="L47" i="21"/>
  <c r="M47" i="21" s="1"/>
  <c r="L51" i="21"/>
  <c r="L88" i="21"/>
  <c r="L101" i="21"/>
  <c r="L85" i="19"/>
  <c r="M85" i="19" s="1"/>
  <c r="L68" i="18"/>
  <c r="L72" i="18"/>
  <c r="L84" i="18"/>
  <c r="M84" i="18" s="1"/>
  <c r="L85" i="18"/>
  <c r="AI42" i="30"/>
  <c r="AI75" i="30"/>
  <c r="AI89" i="30"/>
  <c r="AJ85" i="30" s="1"/>
  <c r="AK133" i="30"/>
  <c r="AI31" i="5"/>
  <c r="AI81" i="30"/>
  <c r="AI86" i="30"/>
  <c r="AK85" i="30" s="1"/>
  <c r="AI104" i="30"/>
  <c r="AJ181" i="30"/>
  <c r="L36" i="19"/>
  <c r="L32" i="19"/>
  <c r="L35" i="19"/>
  <c r="L34" i="19"/>
  <c r="L33" i="19"/>
  <c r="M32" i="19" s="1"/>
  <c r="L46" i="21"/>
  <c r="L45" i="21"/>
  <c r="L98" i="21"/>
  <c r="L43" i="21"/>
  <c r="L99" i="21"/>
  <c r="L44" i="21"/>
  <c r="L97" i="21"/>
  <c r="L42" i="21"/>
  <c r="L96" i="21"/>
  <c r="L95" i="21"/>
  <c r="L76" i="21"/>
  <c r="L22" i="21"/>
  <c r="L75" i="21"/>
  <c r="L26" i="21"/>
  <c r="L79" i="21"/>
  <c r="L25" i="21"/>
  <c r="L78" i="21"/>
  <c r="L24" i="21"/>
  <c r="L77" i="21"/>
  <c r="L23" i="21"/>
  <c r="L26" i="19"/>
  <c r="L22" i="19"/>
  <c r="L23" i="19"/>
  <c r="L25" i="19"/>
  <c r="L24" i="19"/>
  <c r="L96" i="19"/>
  <c r="L98" i="19"/>
  <c r="L99" i="19"/>
  <c r="L97" i="19"/>
  <c r="L82" i="21"/>
  <c r="L45" i="19"/>
  <c r="M206" i="19"/>
  <c r="L39" i="21"/>
  <c r="L81" i="19"/>
  <c r="L82" i="19"/>
  <c r="L84" i="19"/>
  <c r="L80" i="19"/>
  <c r="M85" i="21"/>
  <c r="L93" i="21"/>
  <c r="L48" i="19"/>
  <c r="L103" i="19"/>
  <c r="L100" i="19"/>
  <c r="L101" i="19"/>
  <c r="L83" i="19"/>
  <c r="L102" i="19"/>
  <c r="L23" i="18"/>
  <c r="L31" i="18"/>
  <c r="L39" i="18"/>
  <c r="L24" i="18"/>
  <c r="M24" i="18" s="1"/>
  <c r="L32" i="18"/>
  <c r="L40" i="18"/>
  <c r="L25" i="18"/>
  <c r="L33" i="18"/>
  <c r="L41" i="18"/>
  <c r="L26" i="18"/>
  <c r="L34" i="18"/>
  <c r="L42" i="18"/>
  <c r="L20" i="18"/>
  <c r="L28" i="18"/>
  <c r="L36" i="18"/>
  <c r="L44" i="18"/>
  <c r="L21" i="18"/>
  <c r="L29" i="18"/>
  <c r="L37" i="18"/>
  <c r="L19" i="18"/>
  <c r="L22" i="18"/>
  <c r="AI26" i="30"/>
  <c r="AI22" i="30"/>
  <c r="AI23" i="30"/>
  <c r="AI24" i="30"/>
  <c r="AI40" i="30"/>
  <c r="AI41" i="30"/>
  <c r="AI37" i="30"/>
  <c r="AI38" i="30"/>
  <c r="L44" i="19"/>
  <c r="L40" i="21"/>
  <c r="L92" i="21"/>
  <c r="L41" i="21"/>
  <c r="L83" i="21"/>
  <c r="L84" i="21"/>
  <c r="L94" i="21"/>
  <c r="M153" i="21"/>
  <c r="AJ128" i="30"/>
  <c r="L91" i="21"/>
  <c r="L30" i="19"/>
  <c r="L28" i="19"/>
  <c r="L78" i="18"/>
  <c r="L74" i="18"/>
  <c r="L75" i="18"/>
  <c r="L76" i="18"/>
  <c r="AI57" i="3"/>
  <c r="AI54" i="3"/>
  <c r="L49" i="19"/>
  <c r="L47" i="19"/>
  <c r="L51" i="19"/>
  <c r="L28" i="21"/>
  <c r="L36" i="21"/>
  <c r="L104" i="21"/>
  <c r="M100" i="21" s="1"/>
  <c r="L78" i="19"/>
  <c r="L76" i="19"/>
  <c r="L75" i="19"/>
  <c r="L91" i="19"/>
  <c r="L93" i="19"/>
  <c r="L94" i="19"/>
  <c r="L27" i="19"/>
  <c r="L90" i="19"/>
  <c r="L43" i="18"/>
  <c r="M159" i="18"/>
  <c r="L27" i="21"/>
  <c r="AI28" i="30"/>
  <c r="AJ27" i="30" s="1"/>
  <c r="AI29" i="30"/>
  <c r="AI30" i="30"/>
  <c r="AI31" i="30"/>
  <c r="L29" i="21"/>
  <c r="L37" i="21"/>
  <c r="L37" i="19"/>
  <c r="L39" i="19"/>
  <c r="L29" i="19"/>
  <c r="L41" i="19"/>
  <c r="L42" i="19"/>
  <c r="L92" i="19"/>
  <c r="L38" i="18"/>
  <c r="AI97" i="30"/>
  <c r="AI96" i="30"/>
  <c r="AI95" i="30"/>
  <c r="AK95" i="30" s="1"/>
  <c r="AI99" i="30"/>
  <c r="M143" i="21"/>
  <c r="L30" i="21"/>
  <c r="L38" i="21"/>
  <c r="L31" i="19"/>
  <c r="L43" i="19"/>
  <c r="L95" i="19"/>
  <c r="M95" i="19" s="1"/>
  <c r="L35" i="18"/>
  <c r="L77" i="18"/>
  <c r="AI47" i="30"/>
  <c r="AI49" i="30"/>
  <c r="AI50" i="30"/>
  <c r="AI51" i="30"/>
  <c r="L87" i="19"/>
  <c r="M196" i="19"/>
  <c r="M114" i="18"/>
  <c r="AI36" i="30"/>
  <c r="AI77" i="30"/>
  <c r="AI92" i="30"/>
  <c r="L86" i="19"/>
  <c r="AI35" i="30"/>
  <c r="AI76" i="30"/>
  <c r="AI93" i="30"/>
  <c r="AI100" i="30"/>
  <c r="AK100" i="30" s="1"/>
  <c r="AI27" i="5"/>
  <c r="AI95" i="5"/>
  <c r="L83" i="18"/>
  <c r="AI45" i="30"/>
  <c r="AI80" i="30"/>
  <c r="AI103" i="30"/>
  <c r="AI70" i="3"/>
  <c r="AI96" i="5"/>
  <c r="AI44" i="30"/>
  <c r="AI102" i="30"/>
  <c r="AJ138" i="30"/>
  <c r="AJ148" i="30"/>
  <c r="AI97" i="5"/>
  <c r="L67" i="18"/>
  <c r="M64" i="18" s="1"/>
  <c r="L81" i="18"/>
  <c r="M79" i="18" s="1"/>
  <c r="L64" i="18"/>
  <c r="AI83" i="30"/>
  <c r="M128" i="19"/>
  <c r="M138" i="19"/>
  <c r="M148" i="19"/>
  <c r="M154" i="18"/>
  <c r="AI44" i="5"/>
  <c r="AI85" i="5"/>
  <c r="AJ200" i="5"/>
  <c r="AI87" i="5"/>
  <c r="AJ175" i="5"/>
  <c r="AJ195" i="5"/>
  <c r="AJ185" i="5"/>
  <c r="AI99" i="5"/>
  <c r="AI103" i="5"/>
  <c r="AJ190" i="5"/>
  <c r="AI90" i="5"/>
  <c r="AI81" i="5"/>
  <c r="AI91" i="5"/>
  <c r="AJ180" i="5"/>
  <c r="AI102" i="5"/>
  <c r="AJ153" i="5"/>
  <c r="AJ148" i="5"/>
  <c r="AJ128" i="5"/>
  <c r="AJ133" i="5"/>
  <c r="AJ138" i="5"/>
  <c r="AJ143" i="5"/>
  <c r="AI29" i="5"/>
  <c r="AI80" i="5"/>
  <c r="AI86" i="5"/>
  <c r="AI92" i="5"/>
  <c r="AI98" i="5"/>
  <c r="AI104" i="5"/>
  <c r="AI75" i="5"/>
  <c r="AI93" i="5"/>
  <c r="AI76" i="5"/>
  <c r="AI82" i="5"/>
  <c r="AI88" i="5"/>
  <c r="AI77" i="5"/>
  <c r="AI83" i="5"/>
  <c r="AI78" i="5"/>
  <c r="AI84" i="5"/>
  <c r="AI100" i="5"/>
  <c r="AI79" i="5"/>
  <c r="AI38" i="5"/>
  <c r="AI39" i="5"/>
  <c r="AI40" i="5"/>
  <c r="AI41" i="5"/>
  <c r="AI37" i="5"/>
  <c r="AI35" i="5"/>
  <c r="AI36" i="5"/>
  <c r="AI32" i="5"/>
  <c r="AI33" i="5"/>
  <c r="AI34" i="5"/>
  <c r="AI48" i="5"/>
  <c r="AI49" i="5"/>
  <c r="AI50" i="5"/>
  <c r="AI51" i="5"/>
  <c r="AI47" i="5"/>
  <c r="AI43" i="5"/>
  <c r="AI22" i="5"/>
  <c r="AI30" i="5"/>
  <c r="AI26" i="5"/>
  <c r="AI25" i="5"/>
  <c r="AI42" i="5"/>
  <c r="AI24" i="5"/>
  <c r="AI46" i="5"/>
  <c r="AJ138" i="3"/>
  <c r="AJ133" i="3"/>
  <c r="AJ128" i="3"/>
  <c r="AJ123" i="3"/>
  <c r="AI55" i="3"/>
  <c r="AJ101" i="3"/>
  <c r="AI63" i="3"/>
  <c r="AI21" i="3"/>
  <c r="AI68" i="3"/>
  <c r="AJ68" i="3" s="1"/>
  <c r="AI25" i="3"/>
  <c r="AI24" i="3"/>
  <c r="AI71" i="3"/>
  <c r="AI23" i="3"/>
  <c r="AJ91" i="3"/>
  <c r="AJ96" i="3"/>
  <c r="AJ86" i="3"/>
  <c r="AI59" i="3"/>
  <c r="AI30" i="3"/>
  <c r="AI53" i="3"/>
  <c r="AI60" i="3"/>
  <c r="AI31" i="3"/>
  <c r="AI19" i="3"/>
  <c r="AI34" i="3"/>
  <c r="AI56" i="3"/>
  <c r="AI67" i="3"/>
  <c r="AI18" i="3"/>
  <c r="AI26" i="3"/>
  <c r="AI33" i="3"/>
  <c r="AI66" i="3"/>
  <c r="AI17" i="3"/>
  <c r="AI27" i="3"/>
  <c r="AI32" i="3"/>
  <c r="AI58" i="3"/>
  <c r="AI65" i="3"/>
  <c r="AI20" i="3"/>
  <c r="AI28" i="3"/>
  <c r="AI62" i="3"/>
  <c r="AJ206" i="30"/>
  <c r="AJ201" i="30"/>
  <c r="AJ196" i="30"/>
  <c r="AJ191" i="30"/>
  <c r="AJ186" i="30"/>
  <c r="AJ153" i="30"/>
  <c r="AJ143" i="30"/>
  <c r="AJ133" i="30"/>
  <c r="M164" i="18"/>
  <c r="M169" i="18"/>
  <c r="M149" i="18"/>
  <c r="M124" i="18"/>
  <c r="M109" i="18"/>
  <c r="M104" i="18"/>
  <c r="M119" i="18"/>
  <c r="M181" i="19"/>
  <c r="M186" i="19"/>
  <c r="M191" i="19"/>
  <c r="M201" i="19"/>
  <c r="M153" i="19"/>
  <c r="M133" i="19"/>
  <c r="M143" i="19"/>
  <c r="M201" i="21"/>
  <c r="M206" i="21"/>
  <c r="M191" i="21"/>
  <c r="M196" i="21"/>
  <c r="M181" i="21"/>
  <c r="M186" i="21"/>
  <c r="M148" i="21"/>
  <c r="M138" i="21"/>
  <c r="M32" i="21"/>
  <c r="AH146" i="8"/>
  <c r="AI146" i="8" s="1"/>
  <c r="AH145" i="8"/>
  <c r="AI145" i="8" s="1"/>
  <c r="AH144" i="8"/>
  <c r="AI144" i="8" s="1"/>
  <c r="AH143" i="8"/>
  <c r="AI143" i="8" s="1"/>
  <c r="AH142" i="8"/>
  <c r="AI142" i="8" s="1"/>
  <c r="AC142" i="8"/>
  <c r="AH141" i="8"/>
  <c r="AI141" i="8" s="1"/>
  <c r="AH140" i="8"/>
  <c r="AI140" i="8" s="1"/>
  <c r="AH139" i="8"/>
  <c r="AI139" i="8" s="1"/>
  <c r="AH138" i="8"/>
  <c r="AI138" i="8" s="1"/>
  <c r="AH137" i="8"/>
  <c r="AI137" i="8" s="1"/>
  <c r="AC137" i="8"/>
  <c r="AH136" i="8"/>
  <c r="AI136" i="8" s="1"/>
  <c r="AH135" i="8"/>
  <c r="AI135" i="8" s="1"/>
  <c r="AH134" i="8"/>
  <c r="AI134" i="8" s="1"/>
  <c r="AH133" i="8"/>
  <c r="AI133" i="8" s="1"/>
  <c r="AH132" i="8"/>
  <c r="AI132" i="8" s="1"/>
  <c r="AC132" i="8"/>
  <c r="AH131" i="8"/>
  <c r="AI131" i="8" s="1"/>
  <c r="AH130" i="8"/>
  <c r="AI130" i="8" s="1"/>
  <c r="AH129" i="8"/>
  <c r="AI129" i="8" s="1"/>
  <c r="AH128" i="8"/>
  <c r="AI128" i="8" s="1"/>
  <c r="AH127" i="8"/>
  <c r="AI127" i="8" s="1"/>
  <c r="AC127" i="8"/>
  <c r="AI90" i="8"/>
  <c r="AH90" i="8"/>
  <c r="AC95" i="8"/>
  <c r="AH109" i="8"/>
  <c r="AI109" i="8" s="1"/>
  <c r="AH108" i="8"/>
  <c r="AI108" i="8" s="1"/>
  <c r="AH107" i="8"/>
  <c r="AI107" i="8" s="1"/>
  <c r="AH106" i="8"/>
  <c r="AI106" i="8" s="1"/>
  <c r="AH105" i="8"/>
  <c r="AI105" i="8" s="1"/>
  <c r="AC105" i="8"/>
  <c r="AH104" i="8"/>
  <c r="AI104" i="8" s="1"/>
  <c r="AH103" i="8"/>
  <c r="AI103" i="8" s="1"/>
  <c r="AH102" i="8"/>
  <c r="AI102" i="8" s="1"/>
  <c r="AH101" i="8"/>
  <c r="AI101" i="8" s="1"/>
  <c r="AH100" i="8"/>
  <c r="AI100" i="8" s="1"/>
  <c r="AC100" i="8"/>
  <c r="AH99" i="8"/>
  <c r="AI99" i="8" s="1"/>
  <c r="AH98" i="8"/>
  <c r="AI98" i="8" s="1"/>
  <c r="AH97" i="8"/>
  <c r="AI97" i="8" s="1"/>
  <c r="AH96" i="8"/>
  <c r="AI96" i="8" s="1"/>
  <c r="AH95" i="8"/>
  <c r="AI95" i="8" s="1"/>
  <c r="AH94" i="8"/>
  <c r="AI94" i="8" s="1"/>
  <c r="AH93" i="8"/>
  <c r="AI93" i="8" s="1"/>
  <c r="AH92" i="8"/>
  <c r="AI92" i="8" s="1"/>
  <c r="AH91" i="8"/>
  <c r="AI91" i="8" s="1"/>
  <c r="AC90" i="8"/>
  <c r="AI54" i="8"/>
  <c r="AI53" i="8"/>
  <c r="AF68" i="8"/>
  <c r="AH68" i="8" s="1"/>
  <c r="AC68" i="8"/>
  <c r="AE68" i="8" s="1"/>
  <c r="AH63" i="8"/>
  <c r="AF63" i="8"/>
  <c r="AC63" i="8"/>
  <c r="AE63" i="8" s="1"/>
  <c r="AF58" i="8"/>
  <c r="AH58" i="8" s="1"/>
  <c r="AI61" i="8" s="1"/>
  <c r="AC58" i="8"/>
  <c r="AE58" i="8" s="1"/>
  <c r="AF53" i="8"/>
  <c r="AH53" i="8" s="1"/>
  <c r="AI57" i="8" s="1"/>
  <c r="AC53" i="8"/>
  <c r="AE53" i="8" s="1"/>
  <c r="AI26" i="8"/>
  <c r="AI28" i="8"/>
  <c r="AF31" i="8"/>
  <c r="AH31" i="8" s="1"/>
  <c r="AI33" i="8" s="1"/>
  <c r="AC31" i="8"/>
  <c r="AE31" i="8" s="1"/>
  <c r="AF26" i="8"/>
  <c r="AH26" i="8" s="1"/>
  <c r="AI27" i="8" s="1"/>
  <c r="AC26" i="8"/>
  <c r="AE26" i="8" s="1"/>
  <c r="AF21" i="8"/>
  <c r="AH21" i="8" s="1"/>
  <c r="AC21" i="8"/>
  <c r="AE21" i="8" s="1"/>
  <c r="AF16" i="8"/>
  <c r="AH16" i="8" s="1"/>
  <c r="AC16" i="8"/>
  <c r="AE16" i="8" s="1"/>
  <c r="AH114" i="9"/>
  <c r="AI114" i="9" s="1"/>
  <c r="AH113" i="9"/>
  <c r="AI113" i="9" s="1"/>
  <c r="AH112" i="9"/>
  <c r="AI112" i="9" s="1"/>
  <c r="AH111" i="9"/>
  <c r="AI111" i="9" s="1"/>
  <c r="AH110" i="9"/>
  <c r="AI110" i="9" s="1"/>
  <c r="AC110" i="9"/>
  <c r="AH109" i="9"/>
  <c r="AI109" i="9" s="1"/>
  <c r="AH108" i="9"/>
  <c r="AI108" i="9" s="1"/>
  <c r="AH107" i="9"/>
  <c r="AI107" i="9" s="1"/>
  <c r="AH106" i="9"/>
  <c r="AI106" i="9" s="1"/>
  <c r="AH105" i="9"/>
  <c r="AI105" i="9" s="1"/>
  <c r="AC105" i="9"/>
  <c r="AH104" i="9"/>
  <c r="AI104" i="9" s="1"/>
  <c r="AH103" i="9"/>
  <c r="AI103" i="9" s="1"/>
  <c r="AH102" i="9"/>
  <c r="AI102" i="9" s="1"/>
  <c r="AH101" i="9"/>
  <c r="AI101" i="9" s="1"/>
  <c r="AH100" i="9"/>
  <c r="AI100" i="9" s="1"/>
  <c r="AC100" i="9"/>
  <c r="AH71" i="9"/>
  <c r="AI71" i="9" s="1"/>
  <c r="AC71" i="9"/>
  <c r="AH85" i="9"/>
  <c r="AI85" i="9" s="1"/>
  <c r="AH84" i="9"/>
  <c r="AI84" i="9" s="1"/>
  <c r="AH83" i="9"/>
  <c r="AI83" i="9" s="1"/>
  <c r="AH82" i="9"/>
  <c r="AI82" i="9" s="1"/>
  <c r="AH81" i="9"/>
  <c r="AI81" i="9" s="1"/>
  <c r="AC81" i="9"/>
  <c r="AH80" i="9"/>
  <c r="AI80" i="9" s="1"/>
  <c r="AH79" i="9"/>
  <c r="AI79" i="9" s="1"/>
  <c r="AH78" i="9"/>
  <c r="AI78" i="9" s="1"/>
  <c r="AH77" i="9"/>
  <c r="AI77" i="9" s="1"/>
  <c r="AH76" i="9"/>
  <c r="AI76" i="9" s="1"/>
  <c r="AC76" i="9"/>
  <c r="AH75" i="9"/>
  <c r="AI75" i="9" s="1"/>
  <c r="AH74" i="9"/>
  <c r="AI74" i="9" s="1"/>
  <c r="AH73" i="9"/>
  <c r="AI73" i="9" s="1"/>
  <c r="AH72" i="9"/>
  <c r="AI72" i="9" s="1"/>
  <c r="AI52" i="9"/>
  <c r="AI44" i="9"/>
  <c r="AF52" i="9"/>
  <c r="AH52" i="9" s="1"/>
  <c r="AI53" i="9" s="1"/>
  <c r="AC52" i="9"/>
  <c r="AE52" i="9" s="1"/>
  <c r="AF47" i="9"/>
  <c r="AH47" i="9" s="1"/>
  <c r="AI47" i="9" s="1"/>
  <c r="AC47" i="9"/>
  <c r="AE47" i="9" s="1"/>
  <c r="AF42" i="9"/>
  <c r="AH42" i="9" s="1"/>
  <c r="AC42" i="9"/>
  <c r="AE42" i="9" s="1"/>
  <c r="AE13" i="9"/>
  <c r="AF23" i="9"/>
  <c r="AH23" i="9" s="1"/>
  <c r="AC23" i="9"/>
  <c r="AE23" i="9" s="1"/>
  <c r="AF18" i="9"/>
  <c r="AH18" i="9" s="1"/>
  <c r="AI22" i="9" s="1"/>
  <c r="AC18" i="9"/>
  <c r="AE18" i="9" s="1"/>
  <c r="AF13" i="9"/>
  <c r="AH13" i="9" s="1"/>
  <c r="AC13" i="9"/>
  <c r="K204" i="16"/>
  <c r="L204" i="16" s="1"/>
  <c r="K203" i="16"/>
  <c r="L203" i="16" s="1"/>
  <c r="K202" i="16"/>
  <c r="L202" i="16" s="1"/>
  <c r="K201" i="16"/>
  <c r="L201" i="16" s="1"/>
  <c r="K200" i="16"/>
  <c r="L200" i="16" s="1"/>
  <c r="F200" i="16"/>
  <c r="K199" i="16"/>
  <c r="L199" i="16" s="1"/>
  <c r="K198" i="16"/>
  <c r="L198" i="16" s="1"/>
  <c r="L197" i="16"/>
  <c r="K197" i="16"/>
  <c r="K196" i="16"/>
  <c r="L196" i="16" s="1"/>
  <c r="K195" i="16"/>
  <c r="L195" i="16" s="1"/>
  <c r="F195" i="16"/>
  <c r="K194" i="16"/>
  <c r="L194" i="16" s="1"/>
  <c r="K193" i="16"/>
  <c r="L193" i="16" s="1"/>
  <c r="K192" i="16"/>
  <c r="L192" i="16" s="1"/>
  <c r="K191" i="16"/>
  <c r="L191" i="16" s="1"/>
  <c r="K190" i="16"/>
  <c r="L190" i="16" s="1"/>
  <c r="F190" i="16"/>
  <c r="K189" i="16"/>
  <c r="L189" i="16" s="1"/>
  <c r="K188" i="16"/>
  <c r="L188" i="16" s="1"/>
  <c r="K187" i="16"/>
  <c r="L187" i="16" s="1"/>
  <c r="K186" i="16"/>
  <c r="L186" i="16" s="1"/>
  <c r="K185" i="16"/>
  <c r="L185" i="16" s="1"/>
  <c r="F185" i="16"/>
  <c r="K184" i="16"/>
  <c r="L184" i="16" s="1"/>
  <c r="K183" i="16"/>
  <c r="L183" i="16" s="1"/>
  <c r="K182" i="16"/>
  <c r="L182" i="16" s="1"/>
  <c r="K181" i="16"/>
  <c r="L181" i="16" s="1"/>
  <c r="K180" i="16"/>
  <c r="L180" i="16" s="1"/>
  <c r="F180" i="16"/>
  <c r="K179" i="16"/>
  <c r="L179" i="16" s="1"/>
  <c r="K178" i="16"/>
  <c r="L178" i="16" s="1"/>
  <c r="K177" i="16"/>
  <c r="L177" i="16" s="1"/>
  <c r="K176" i="16"/>
  <c r="L176" i="16" s="1"/>
  <c r="K175" i="16"/>
  <c r="L175" i="16" s="1"/>
  <c r="M175" i="16" s="1"/>
  <c r="F175" i="16"/>
  <c r="K122" i="16"/>
  <c r="L122" i="16" s="1"/>
  <c r="K151" i="16"/>
  <c r="L151" i="16" s="1"/>
  <c r="K150" i="16"/>
  <c r="L150" i="16" s="1"/>
  <c r="K149" i="16"/>
  <c r="L149" i="16" s="1"/>
  <c r="K148" i="16"/>
  <c r="L148" i="16" s="1"/>
  <c r="K147" i="16"/>
  <c r="L147" i="16" s="1"/>
  <c r="F147" i="16"/>
  <c r="K146" i="16"/>
  <c r="L146" i="16" s="1"/>
  <c r="K145" i="16"/>
  <c r="L145" i="16" s="1"/>
  <c r="K144" i="16"/>
  <c r="L144" i="16" s="1"/>
  <c r="K143" i="16"/>
  <c r="L143" i="16" s="1"/>
  <c r="K142" i="16"/>
  <c r="L142" i="16" s="1"/>
  <c r="F142" i="16"/>
  <c r="K141" i="16"/>
  <c r="L141" i="16" s="1"/>
  <c r="K140" i="16"/>
  <c r="L140" i="16" s="1"/>
  <c r="K139" i="16"/>
  <c r="L139" i="16" s="1"/>
  <c r="K138" i="16"/>
  <c r="L138" i="16" s="1"/>
  <c r="K137" i="16"/>
  <c r="L137" i="16" s="1"/>
  <c r="F137" i="16"/>
  <c r="K136" i="16"/>
  <c r="L136" i="16" s="1"/>
  <c r="K135" i="16"/>
  <c r="L135" i="16" s="1"/>
  <c r="K134" i="16"/>
  <c r="L134" i="16" s="1"/>
  <c r="K133" i="16"/>
  <c r="L133" i="16" s="1"/>
  <c r="K132" i="16"/>
  <c r="L132" i="16" s="1"/>
  <c r="F132" i="16"/>
  <c r="K131" i="16"/>
  <c r="L131" i="16" s="1"/>
  <c r="K130" i="16"/>
  <c r="L130" i="16" s="1"/>
  <c r="K129" i="16"/>
  <c r="L129" i="16" s="1"/>
  <c r="K128" i="16"/>
  <c r="L128" i="16" s="1"/>
  <c r="K127" i="16"/>
  <c r="L127" i="16" s="1"/>
  <c r="F127" i="16"/>
  <c r="K126" i="16"/>
  <c r="L126" i="16" s="1"/>
  <c r="K125" i="16"/>
  <c r="L125" i="16" s="1"/>
  <c r="K124" i="16"/>
  <c r="L124" i="16" s="1"/>
  <c r="K123" i="16"/>
  <c r="L123" i="16" s="1"/>
  <c r="F122" i="16"/>
  <c r="L96" i="16"/>
  <c r="L94" i="16"/>
  <c r="I94" i="16"/>
  <c r="K94" i="16" s="1"/>
  <c r="F94" i="16"/>
  <c r="H94" i="16" s="1"/>
  <c r="L89" i="16"/>
  <c r="I89" i="16"/>
  <c r="K89" i="16" s="1"/>
  <c r="F89" i="16"/>
  <c r="H89" i="16" s="1"/>
  <c r="L86" i="16"/>
  <c r="I84" i="16"/>
  <c r="K84" i="16" s="1"/>
  <c r="F84" i="16"/>
  <c r="H84" i="16" s="1"/>
  <c r="L80" i="16"/>
  <c r="I79" i="16"/>
  <c r="K79" i="16" s="1"/>
  <c r="F79" i="16"/>
  <c r="H79" i="16" s="1"/>
  <c r="I74" i="16"/>
  <c r="K74" i="16" s="1"/>
  <c r="F74" i="16"/>
  <c r="H74" i="16" s="1"/>
  <c r="I69" i="16"/>
  <c r="K69" i="16" s="1"/>
  <c r="F69" i="16"/>
  <c r="H69" i="16" s="1"/>
  <c r="L45" i="16"/>
  <c r="L33" i="16"/>
  <c r="L25" i="16"/>
  <c r="L18" i="16"/>
  <c r="I41" i="16"/>
  <c r="K41" i="16" s="1"/>
  <c r="L42" i="16" s="1"/>
  <c r="F41" i="16"/>
  <c r="H41" i="16" s="1"/>
  <c r="I36" i="16"/>
  <c r="K36" i="16" s="1"/>
  <c r="L39" i="16" s="1"/>
  <c r="F36" i="16"/>
  <c r="H36" i="16" s="1"/>
  <c r="I31" i="16"/>
  <c r="K31" i="16" s="1"/>
  <c r="L88" i="16" s="1"/>
  <c r="F31" i="16"/>
  <c r="H31" i="16" s="1"/>
  <c r="I26" i="16"/>
  <c r="K26" i="16" s="1"/>
  <c r="L28" i="16" s="1"/>
  <c r="F26" i="16"/>
  <c r="H26" i="16" s="1"/>
  <c r="I21" i="16"/>
  <c r="K21" i="16" s="1"/>
  <c r="F21" i="16"/>
  <c r="H21" i="16" s="1"/>
  <c r="I16" i="16"/>
  <c r="K16" i="16" s="1"/>
  <c r="L73" i="16" s="1"/>
  <c r="F16" i="16"/>
  <c r="H16" i="16" s="1"/>
  <c r="K181" i="17"/>
  <c r="L181" i="17" s="1"/>
  <c r="K210" i="17"/>
  <c r="L210" i="17" s="1"/>
  <c r="K209" i="17"/>
  <c r="L209" i="17" s="1"/>
  <c r="K208" i="17"/>
  <c r="L208" i="17" s="1"/>
  <c r="K207" i="17"/>
  <c r="L207" i="17" s="1"/>
  <c r="K206" i="17"/>
  <c r="L206" i="17" s="1"/>
  <c r="F206" i="17"/>
  <c r="K205" i="17"/>
  <c r="L205" i="17" s="1"/>
  <c r="K204" i="17"/>
  <c r="L204" i="17" s="1"/>
  <c r="K203" i="17"/>
  <c r="L203" i="17" s="1"/>
  <c r="K202" i="17"/>
  <c r="L202" i="17" s="1"/>
  <c r="K201" i="17"/>
  <c r="L201" i="17" s="1"/>
  <c r="F201" i="17"/>
  <c r="K200" i="17"/>
  <c r="L200" i="17" s="1"/>
  <c r="K199" i="17"/>
  <c r="L199" i="17" s="1"/>
  <c r="K198" i="17"/>
  <c r="L198" i="17" s="1"/>
  <c r="K197" i="17"/>
  <c r="L197" i="17" s="1"/>
  <c r="K196" i="17"/>
  <c r="L196" i="17" s="1"/>
  <c r="F196" i="17"/>
  <c r="K195" i="17"/>
  <c r="L195" i="17" s="1"/>
  <c r="K194" i="17"/>
  <c r="L194" i="17" s="1"/>
  <c r="K193" i="17"/>
  <c r="L193" i="17" s="1"/>
  <c r="K192" i="17"/>
  <c r="L192" i="17" s="1"/>
  <c r="K191" i="17"/>
  <c r="L191" i="17" s="1"/>
  <c r="F191" i="17"/>
  <c r="K190" i="17"/>
  <c r="L190" i="17" s="1"/>
  <c r="K189" i="17"/>
  <c r="L189" i="17" s="1"/>
  <c r="K188" i="17"/>
  <c r="L188" i="17" s="1"/>
  <c r="K187" i="17"/>
  <c r="L187" i="17" s="1"/>
  <c r="K186" i="17"/>
  <c r="L186" i="17" s="1"/>
  <c r="F186" i="17"/>
  <c r="K185" i="17"/>
  <c r="L185" i="17" s="1"/>
  <c r="K184" i="17"/>
  <c r="L184" i="17" s="1"/>
  <c r="K183" i="17"/>
  <c r="L183" i="17" s="1"/>
  <c r="K182" i="17"/>
  <c r="L182" i="17" s="1"/>
  <c r="F181" i="17"/>
  <c r="K129" i="17"/>
  <c r="K128" i="17"/>
  <c r="L128" i="17" s="1"/>
  <c r="K157" i="17"/>
  <c r="L157" i="17" s="1"/>
  <c r="K156" i="17"/>
  <c r="L156" i="17" s="1"/>
  <c r="K155" i="17"/>
  <c r="L155" i="17" s="1"/>
  <c r="K154" i="17"/>
  <c r="L154" i="17" s="1"/>
  <c r="K153" i="17"/>
  <c r="L153" i="17" s="1"/>
  <c r="F153" i="17"/>
  <c r="K152" i="17"/>
  <c r="L152" i="17" s="1"/>
  <c r="K151" i="17"/>
  <c r="L151" i="17" s="1"/>
  <c r="K150" i="17"/>
  <c r="L150" i="17" s="1"/>
  <c r="K149" i="17"/>
  <c r="L149" i="17" s="1"/>
  <c r="K148" i="17"/>
  <c r="L148" i="17" s="1"/>
  <c r="F148" i="17"/>
  <c r="K147" i="17"/>
  <c r="L147" i="17" s="1"/>
  <c r="K146" i="17"/>
  <c r="L146" i="17" s="1"/>
  <c r="K145" i="17"/>
  <c r="L145" i="17" s="1"/>
  <c r="K144" i="17"/>
  <c r="L144" i="17" s="1"/>
  <c r="K143" i="17"/>
  <c r="L143" i="17" s="1"/>
  <c r="F143" i="17"/>
  <c r="K142" i="17"/>
  <c r="L142" i="17" s="1"/>
  <c r="K141" i="17"/>
  <c r="L141" i="17" s="1"/>
  <c r="K140" i="17"/>
  <c r="L140" i="17" s="1"/>
  <c r="K139" i="17"/>
  <c r="L139" i="17" s="1"/>
  <c r="K138" i="17"/>
  <c r="L138" i="17" s="1"/>
  <c r="F138" i="17"/>
  <c r="K137" i="17"/>
  <c r="L137" i="17" s="1"/>
  <c r="K136" i="17"/>
  <c r="L136" i="17" s="1"/>
  <c r="K135" i="17"/>
  <c r="L135" i="17" s="1"/>
  <c r="K134" i="17"/>
  <c r="L134" i="17" s="1"/>
  <c r="K133" i="17"/>
  <c r="L133" i="17" s="1"/>
  <c r="F133" i="17"/>
  <c r="K132" i="17"/>
  <c r="L132" i="17" s="1"/>
  <c r="K131" i="17"/>
  <c r="L131" i="17" s="1"/>
  <c r="K130" i="17"/>
  <c r="L130" i="17" s="1"/>
  <c r="L129" i="17"/>
  <c r="F128" i="17"/>
  <c r="I100" i="17"/>
  <c r="K100" i="17" s="1"/>
  <c r="F100" i="17"/>
  <c r="H100" i="17" s="1"/>
  <c r="I95" i="17"/>
  <c r="K95" i="17" s="1"/>
  <c r="F95" i="17"/>
  <c r="H95" i="17" s="1"/>
  <c r="I90" i="17"/>
  <c r="K90" i="17" s="1"/>
  <c r="F90" i="17"/>
  <c r="H90" i="17" s="1"/>
  <c r="I85" i="17"/>
  <c r="K85" i="17" s="1"/>
  <c r="F85" i="17"/>
  <c r="H85" i="17" s="1"/>
  <c r="I80" i="17"/>
  <c r="K80" i="17" s="1"/>
  <c r="F80" i="17"/>
  <c r="H80" i="17" s="1"/>
  <c r="I75" i="17"/>
  <c r="K75" i="17" s="1"/>
  <c r="F75" i="17"/>
  <c r="H75" i="17" s="1"/>
  <c r="F22" i="17"/>
  <c r="I47" i="17"/>
  <c r="K47" i="17" s="1"/>
  <c r="L48" i="17" s="1"/>
  <c r="F47" i="17"/>
  <c r="H47" i="17" s="1"/>
  <c r="I42" i="17"/>
  <c r="K42" i="17" s="1"/>
  <c r="F42" i="17"/>
  <c r="H42" i="17" s="1"/>
  <c r="I37" i="17"/>
  <c r="K37" i="17" s="1"/>
  <c r="L40" i="17" s="1"/>
  <c r="F37" i="17"/>
  <c r="H37" i="17" s="1"/>
  <c r="I32" i="17"/>
  <c r="K32" i="17" s="1"/>
  <c r="F32" i="17"/>
  <c r="H32" i="17" s="1"/>
  <c r="I27" i="17"/>
  <c r="K27" i="17" s="1"/>
  <c r="L30" i="17" s="1"/>
  <c r="F27" i="17"/>
  <c r="H27" i="17" s="1"/>
  <c r="I22" i="17"/>
  <c r="K22" i="17" s="1"/>
  <c r="L79" i="17" s="1"/>
  <c r="H22" i="17"/>
  <c r="L130" i="20"/>
  <c r="L129" i="20"/>
  <c r="K132" i="20"/>
  <c r="L132" i="20" s="1"/>
  <c r="K131" i="20"/>
  <c r="L131" i="20" s="1"/>
  <c r="K130" i="20"/>
  <c r="K129" i="20"/>
  <c r="K128" i="20"/>
  <c r="L128" i="20" s="1"/>
  <c r="K210" i="20"/>
  <c r="L210" i="20" s="1"/>
  <c r="K209" i="20"/>
  <c r="L209" i="20" s="1"/>
  <c r="K208" i="20"/>
  <c r="L208" i="20" s="1"/>
  <c r="K207" i="20"/>
  <c r="L207" i="20" s="1"/>
  <c r="K206" i="20"/>
  <c r="L206" i="20" s="1"/>
  <c r="F206" i="20"/>
  <c r="K205" i="20"/>
  <c r="L205" i="20" s="1"/>
  <c r="K204" i="20"/>
  <c r="L204" i="20" s="1"/>
  <c r="K203" i="20"/>
  <c r="L203" i="20" s="1"/>
  <c r="K202" i="20"/>
  <c r="L202" i="20" s="1"/>
  <c r="K201" i="20"/>
  <c r="L201" i="20" s="1"/>
  <c r="F201" i="20"/>
  <c r="K200" i="20"/>
  <c r="L200" i="20" s="1"/>
  <c r="K199" i="20"/>
  <c r="L199" i="20" s="1"/>
  <c r="K198" i="20"/>
  <c r="L198" i="20" s="1"/>
  <c r="K197" i="20"/>
  <c r="L197" i="20" s="1"/>
  <c r="K196" i="20"/>
  <c r="L196" i="20" s="1"/>
  <c r="F196" i="20"/>
  <c r="K195" i="20"/>
  <c r="L195" i="20" s="1"/>
  <c r="K194" i="20"/>
  <c r="L194" i="20" s="1"/>
  <c r="K193" i="20"/>
  <c r="L193" i="20" s="1"/>
  <c r="K192" i="20"/>
  <c r="L192" i="20" s="1"/>
  <c r="K191" i="20"/>
  <c r="L191" i="20" s="1"/>
  <c r="F191" i="20"/>
  <c r="K190" i="20"/>
  <c r="L190" i="20" s="1"/>
  <c r="K189" i="20"/>
  <c r="L189" i="20" s="1"/>
  <c r="K188" i="20"/>
  <c r="L188" i="20" s="1"/>
  <c r="K187" i="20"/>
  <c r="L187" i="20" s="1"/>
  <c r="K186" i="20"/>
  <c r="L186" i="20" s="1"/>
  <c r="F186" i="20"/>
  <c r="K185" i="20"/>
  <c r="L185" i="20" s="1"/>
  <c r="K184" i="20"/>
  <c r="L184" i="20" s="1"/>
  <c r="K183" i="20"/>
  <c r="L183" i="20" s="1"/>
  <c r="K182" i="20"/>
  <c r="L182" i="20" s="1"/>
  <c r="K181" i="20"/>
  <c r="L181" i="20" s="1"/>
  <c r="F181" i="20"/>
  <c r="K157" i="20"/>
  <c r="L157" i="20" s="1"/>
  <c r="K156" i="20"/>
  <c r="L156" i="20" s="1"/>
  <c r="K155" i="20"/>
  <c r="L155" i="20" s="1"/>
  <c r="K154" i="20"/>
  <c r="L154" i="20" s="1"/>
  <c r="K153" i="20"/>
  <c r="L153" i="20" s="1"/>
  <c r="F153" i="20"/>
  <c r="K152" i="20"/>
  <c r="L152" i="20" s="1"/>
  <c r="K151" i="20"/>
  <c r="L151" i="20" s="1"/>
  <c r="K150" i="20"/>
  <c r="L150" i="20" s="1"/>
  <c r="K149" i="20"/>
  <c r="L149" i="20" s="1"/>
  <c r="K148" i="20"/>
  <c r="L148" i="20" s="1"/>
  <c r="F148" i="20"/>
  <c r="K147" i="20"/>
  <c r="L147" i="20" s="1"/>
  <c r="K146" i="20"/>
  <c r="L146" i="20" s="1"/>
  <c r="K145" i="20"/>
  <c r="L145" i="20" s="1"/>
  <c r="K144" i="20"/>
  <c r="L144" i="20" s="1"/>
  <c r="K143" i="20"/>
  <c r="L143" i="20" s="1"/>
  <c r="F143" i="20"/>
  <c r="K142" i="20"/>
  <c r="L142" i="20" s="1"/>
  <c r="K141" i="20"/>
  <c r="L141" i="20" s="1"/>
  <c r="K140" i="20"/>
  <c r="L140" i="20" s="1"/>
  <c r="K139" i="20"/>
  <c r="L139" i="20" s="1"/>
  <c r="K138" i="20"/>
  <c r="L138" i="20" s="1"/>
  <c r="F138" i="20"/>
  <c r="K137" i="20"/>
  <c r="L137" i="20" s="1"/>
  <c r="K136" i="20"/>
  <c r="L136" i="20" s="1"/>
  <c r="K135" i="20"/>
  <c r="L135" i="20" s="1"/>
  <c r="K134" i="20"/>
  <c r="L134" i="20" s="1"/>
  <c r="K133" i="20"/>
  <c r="L133" i="20" s="1"/>
  <c r="F133" i="20"/>
  <c r="F128" i="20"/>
  <c r="L89" i="20"/>
  <c r="L85" i="20"/>
  <c r="I100" i="20"/>
  <c r="K100" i="20" s="1"/>
  <c r="L100" i="20" s="1"/>
  <c r="F100" i="20"/>
  <c r="H100" i="20" s="1"/>
  <c r="I95" i="20"/>
  <c r="K95" i="20" s="1"/>
  <c r="L97" i="20" s="1"/>
  <c r="F95" i="20"/>
  <c r="H95" i="20" s="1"/>
  <c r="I90" i="20"/>
  <c r="K90" i="20" s="1"/>
  <c r="L93" i="20" s="1"/>
  <c r="F90" i="20"/>
  <c r="H90" i="20" s="1"/>
  <c r="I85" i="20"/>
  <c r="K85" i="20" s="1"/>
  <c r="L88" i="20" s="1"/>
  <c r="F85" i="20"/>
  <c r="H85" i="20" s="1"/>
  <c r="I80" i="20"/>
  <c r="K80" i="20" s="1"/>
  <c r="L84" i="20" s="1"/>
  <c r="F80" i="20"/>
  <c r="H80" i="20" s="1"/>
  <c r="I75" i="20"/>
  <c r="K75" i="20" s="1"/>
  <c r="L77" i="20" s="1"/>
  <c r="F75" i="20"/>
  <c r="H75" i="20" s="1"/>
  <c r="L43" i="20"/>
  <c r="L44" i="20"/>
  <c r="I47" i="20"/>
  <c r="K47" i="20" s="1"/>
  <c r="L49" i="20" s="1"/>
  <c r="F47" i="20"/>
  <c r="H47" i="20" s="1"/>
  <c r="I42" i="20"/>
  <c r="K42" i="20" s="1"/>
  <c r="L42" i="20" s="1"/>
  <c r="F42" i="20"/>
  <c r="H42" i="20" s="1"/>
  <c r="I37" i="20"/>
  <c r="K37" i="20" s="1"/>
  <c r="L39" i="20" s="1"/>
  <c r="F37" i="20"/>
  <c r="H37" i="20" s="1"/>
  <c r="I32" i="20"/>
  <c r="K32" i="20" s="1"/>
  <c r="L35" i="20" s="1"/>
  <c r="F32" i="20"/>
  <c r="H32" i="20" s="1"/>
  <c r="I27" i="20"/>
  <c r="K27" i="20" s="1"/>
  <c r="L28" i="20" s="1"/>
  <c r="F27" i="20"/>
  <c r="H27" i="20" s="1"/>
  <c r="I22" i="20"/>
  <c r="K22" i="20" s="1"/>
  <c r="F22" i="20"/>
  <c r="H22" i="20" s="1"/>
  <c r="AI26" i="9" l="1"/>
  <c r="AI23" i="9"/>
  <c r="AI27" i="9"/>
  <c r="AI24" i="9"/>
  <c r="AI72" i="8"/>
  <c r="AI70" i="8"/>
  <c r="AI24" i="8"/>
  <c r="AI23" i="8"/>
  <c r="AI22" i="8"/>
  <c r="AI16" i="8"/>
  <c r="AI18" i="8"/>
  <c r="AI17" i="8"/>
  <c r="AI20" i="8"/>
  <c r="L27" i="20"/>
  <c r="M27" i="20" s="1"/>
  <c r="L90" i="20"/>
  <c r="L31" i="17"/>
  <c r="L101" i="17"/>
  <c r="AJ105" i="8"/>
  <c r="L31" i="20"/>
  <c r="L81" i="20"/>
  <c r="L91" i="20"/>
  <c r="M90" i="20" s="1"/>
  <c r="M148" i="20"/>
  <c r="L37" i="17"/>
  <c r="L104" i="17"/>
  <c r="L81" i="16"/>
  <c r="L92" i="16"/>
  <c r="AI51" i="9"/>
  <c r="L29" i="20"/>
  <c r="L46" i="20"/>
  <c r="L47" i="20"/>
  <c r="L82" i="20"/>
  <c r="L94" i="20"/>
  <c r="L96" i="20"/>
  <c r="M138" i="20"/>
  <c r="L26" i="17"/>
  <c r="L41" i="17"/>
  <c r="L92" i="17"/>
  <c r="L26" i="16"/>
  <c r="L37" i="16"/>
  <c r="L97" i="16"/>
  <c r="AI19" i="9"/>
  <c r="AI50" i="9"/>
  <c r="AI58" i="8"/>
  <c r="AJ90" i="8"/>
  <c r="AJ16" i="3"/>
  <c r="AJ80" i="30"/>
  <c r="AJ42" i="30"/>
  <c r="AJ95" i="5"/>
  <c r="AJ75" i="30"/>
  <c r="AJ47" i="30"/>
  <c r="M75" i="19"/>
  <c r="AK37" i="30"/>
  <c r="AJ22" i="30"/>
  <c r="M100" i="19"/>
  <c r="M80" i="21"/>
  <c r="L48" i="20"/>
  <c r="L92" i="20"/>
  <c r="M206" i="20"/>
  <c r="L50" i="17"/>
  <c r="L30" i="20"/>
  <c r="L38" i="16"/>
  <c r="AI18" i="9"/>
  <c r="AJ90" i="30"/>
  <c r="M90" i="19"/>
  <c r="AK90" i="30"/>
  <c r="L45" i="20"/>
  <c r="M42" i="20" s="1"/>
  <c r="L51" i="20"/>
  <c r="L83" i="20"/>
  <c r="L103" i="20"/>
  <c r="M133" i="20"/>
  <c r="M143" i="20"/>
  <c r="M153" i="20"/>
  <c r="L49" i="17"/>
  <c r="L100" i="17"/>
  <c r="L27" i="16"/>
  <c r="L41" i="16"/>
  <c r="L71" i="16"/>
  <c r="M122" i="16"/>
  <c r="AI48" i="9"/>
  <c r="AI29" i="8"/>
  <c r="AI62" i="8"/>
  <c r="AJ95" i="8"/>
  <c r="AJ21" i="3"/>
  <c r="AJ22" i="5"/>
  <c r="AJ32" i="30"/>
  <c r="AK22" i="30"/>
  <c r="AK27" i="30"/>
  <c r="L22" i="20"/>
  <c r="L26" i="20"/>
  <c r="L23" i="20"/>
  <c r="L25" i="20"/>
  <c r="L24" i="20"/>
  <c r="L33" i="20"/>
  <c r="L104" i="20"/>
  <c r="L80" i="20"/>
  <c r="L77" i="17"/>
  <c r="L76" i="17"/>
  <c r="L75" i="17"/>
  <c r="L25" i="17"/>
  <c r="L24" i="17"/>
  <c r="AI15" i="9"/>
  <c r="AI14" i="9"/>
  <c r="AI13" i="9"/>
  <c r="AI17" i="9"/>
  <c r="AI16" i="9"/>
  <c r="L37" i="20"/>
  <c r="M128" i="20"/>
  <c r="L99" i="17"/>
  <c r="L46" i="17"/>
  <c r="L97" i="17"/>
  <c r="L44" i="17"/>
  <c r="L96" i="17"/>
  <c r="L43" i="17"/>
  <c r="L102" i="20"/>
  <c r="L95" i="20"/>
  <c r="L83" i="17"/>
  <c r="L29" i="17"/>
  <c r="L82" i="17"/>
  <c r="L28" i="17"/>
  <c r="L81" i="17"/>
  <c r="L27" i="17"/>
  <c r="L80" i="17"/>
  <c r="L101" i="20"/>
  <c r="M100" i="20" s="1"/>
  <c r="L84" i="17"/>
  <c r="AJ26" i="8"/>
  <c r="AJ100" i="8"/>
  <c r="L99" i="20"/>
  <c r="L75" i="20"/>
  <c r="M191" i="20"/>
  <c r="L34" i="17"/>
  <c r="L89" i="17"/>
  <c r="L35" i="17"/>
  <c r="L88" i="17"/>
  <c r="L87" i="17"/>
  <c r="L85" i="17"/>
  <c r="L36" i="17"/>
  <c r="L32" i="17"/>
  <c r="L42" i="17"/>
  <c r="L95" i="17"/>
  <c r="L21" i="16"/>
  <c r="L78" i="16"/>
  <c r="L77" i="16"/>
  <c r="L75" i="16"/>
  <c r="L22" i="16"/>
  <c r="L23" i="16"/>
  <c r="L74" i="16"/>
  <c r="L24" i="16"/>
  <c r="L76" i="16"/>
  <c r="AJ16" i="8"/>
  <c r="AI66" i="8"/>
  <c r="AI65" i="8"/>
  <c r="AI64" i="8"/>
  <c r="AI63" i="8"/>
  <c r="AI67" i="8"/>
  <c r="L34" i="20"/>
  <c r="L40" i="20"/>
  <c r="L32" i="20"/>
  <c r="M32" i="20" s="1"/>
  <c r="L86" i="20"/>
  <c r="M85" i="20" s="1"/>
  <c r="L36" i="20"/>
  <c r="L38" i="20"/>
  <c r="L50" i="20"/>
  <c r="M47" i="20" s="1"/>
  <c r="L87" i="20"/>
  <c r="L98" i="20"/>
  <c r="L76" i="20"/>
  <c r="L22" i="17"/>
  <c r="L45" i="17"/>
  <c r="L98" i="17"/>
  <c r="L79" i="20"/>
  <c r="L41" i="20"/>
  <c r="L78" i="20"/>
  <c r="M186" i="20"/>
  <c r="L23" i="17"/>
  <c r="L78" i="17"/>
  <c r="L86" i="17"/>
  <c r="AI43" i="9"/>
  <c r="AI45" i="9"/>
  <c r="AI46" i="9"/>
  <c r="AI42" i="9"/>
  <c r="AJ100" i="9"/>
  <c r="L31" i="16"/>
  <c r="AI32" i="8"/>
  <c r="AI59" i="8"/>
  <c r="M95" i="21"/>
  <c r="L51" i="17"/>
  <c r="L90" i="17"/>
  <c r="L102" i="17"/>
  <c r="L16" i="16"/>
  <c r="L35" i="16"/>
  <c r="L36" i="16"/>
  <c r="L69" i="16"/>
  <c r="L79" i="16"/>
  <c r="L84" i="16"/>
  <c r="L90" i="16"/>
  <c r="M89" i="16" s="1"/>
  <c r="L95" i="16"/>
  <c r="M147" i="16"/>
  <c r="AI25" i="9"/>
  <c r="AI49" i="9"/>
  <c r="AJ47" i="9" s="1"/>
  <c r="AI19" i="8"/>
  <c r="AI30" i="8"/>
  <c r="AI60" i="8"/>
  <c r="AJ58" i="8" s="1"/>
  <c r="AI68" i="8"/>
  <c r="M29" i="18"/>
  <c r="L91" i="17"/>
  <c r="L103" i="17"/>
  <c r="M138" i="17"/>
  <c r="L17" i="16"/>
  <c r="L34" i="16"/>
  <c r="L70" i="16"/>
  <c r="L85" i="16"/>
  <c r="L91" i="16"/>
  <c r="AJ81" i="9"/>
  <c r="AI21" i="8"/>
  <c r="AI69" i="8"/>
  <c r="AJ90" i="5"/>
  <c r="M90" i="21"/>
  <c r="L38" i="17"/>
  <c r="L93" i="17"/>
  <c r="M133" i="17"/>
  <c r="M201" i="17"/>
  <c r="L19" i="16"/>
  <c r="L30" i="16"/>
  <c r="L32" i="16"/>
  <c r="L44" i="16"/>
  <c r="L72" i="16"/>
  <c r="L82" i="16"/>
  <c r="L87" i="16"/>
  <c r="L93" i="16"/>
  <c r="L98" i="16"/>
  <c r="AI20" i="9"/>
  <c r="AI56" i="9"/>
  <c r="AI31" i="8"/>
  <c r="AI55" i="8"/>
  <c r="AI71" i="8"/>
  <c r="AJ137" i="8"/>
  <c r="AJ31" i="3"/>
  <c r="L39" i="17"/>
  <c r="L47" i="17"/>
  <c r="L94" i="17"/>
  <c r="M153" i="17"/>
  <c r="L20" i="16"/>
  <c r="L29" i="16"/>
  <c r="M26" i="16" s="1"/>
  <c r="L40" i="16"/>
  <c r="L43" i="16"/>
  <c r="L83" i="16"/>
  <c r="AI21" i="9"/>
  <c r="AI55" i="9"/>
  <c r="AI25" i="8"/>
  <c r="AI35" i="8"/>
  <c r="AI56" i="8"/>
  <c r="AJ53" i="8" s="1"/>
  <c r="AJ127" i="8"/>
  <c r="AJ100" i="30"/>
  <c r="M34" i="18"/>
  <c r="AJ95" i="30"/>
  <c r="M39" i="18"/>
  <c r="M75" i="21"/>
  <c r="M200" i="16"/>
  <c r="AI54" i="9"/>
  <c r="AJ52" i="9" s="1"/>
  <c r="AI34" i="8"/>
  <c r="AJ63" i="3"/>
  <c r="M74" i="18"/>
  <c r="M19" i="18"/>
  <c r="M80" i="19"/>
  <c r="M47" i="19"/>
  <c r="AJ37" i="30"/>
  <c r="AJ85" i="5"/>
  <c r="AJ80" i="5"/>
  <c r="AJ27" i="5"/>
  <c r="AJ37" i="5"/>
  <c r="AJ47" i="5"/>
  <c r="AJ32" i="5"/>
  <c r="AJ100" i="5"/>
  <c r="AJ75" i="5"/>
  <c r="AJ42" i="5"/>
  <c r="AJ53" i="3"/>
  <c r="AJ58" i="3"/>
  <c r="AJ26" i="3"/>
  <c r="M37" i="19"/>
  <c r="M22" i="19"/>
  <c r="M27" i="19"/>
  <c r="M42" i="19"/>
  <c r="M22" i="21"/>
  <c r="M37" i="21"/>
  <c r="M42" i="21"/>
  <c r="M27" i="21"/>
  <c r="AJ142" i="8"/>
  <c r="AJ132" i="8"/>
  <c r="AJ105" i="9"/>
  <c r="AJ110" i="9"/>
  <c r="AJ71" i="9"/>
  <c r="AJ76" i="9"/>
  <c r="AJ18" i="9"/>
  <c r="M195" i="16"/>
  <c r="M190" i="16"/>
  <c r="M185" i="16"/>
  <c r="M180" i="16"/>
  <c r="M142" i="16"/>
  <c r="M137" i="16"/>
  <c r="M132" i="16"/>
  <c r="M127" i="16"/>
  <c r="M206" i="17"/>
  <c r="M191" i="17"/>
  <c r="M186" i="17"/>
  <c r="M196" i="17"/>
  <c r="M181" i="17"/>
  <c r="M148" i="17"/>
  <c r="M128" i="17"/>
  <c r="M143" i="17"/>
  <c r="L33" i="17"/>
  <c r="M181" i="20"/>
  <c r="M201" i="20"/>
  <c r="M196" i="20"/>
  <c r="F200" i="15"/>
  <c r="F195" i="15"/>
  <c r="F190" i="15"/>
  <c r="F185" i="15"/>
  <c r="F180" i="15"/>
  <c r="F175" i="15"/>
  <c r="K204" i="15"/>
  <c r="L204" i="15" s="1"/>
  <c r="K203" i="15"/>
  <c r="L203" i="15" s="1"/>
  <c r="K202" i="15"/>
  <c r="L202" i="15" s="1"/>
  <c r="K201" i="15"/>
  <c r="L201" i="15" s="1"/>
  <c r="K200" i="15"/>
  <c r="L200" i="15" s="1"/>
  <c r="K199" i="15"/>
  <c r="L199" i="15" s="1"/>
  <c r="K198" i="15"/>
  <c r="L198" i="15" s="1"/>
  <c r="K197" i="15"/>
  <c r="L197" i="15" s="1"/>
  <c r="K196" i="15"/>
  <c r="L196" i="15" s="1"/>
  <c r="K195" i="15"/>
  <c r="L195" i="15" s="1"/>
  <c r="K194" i="15"/>
  <c r="L194" i="15" s="1"/>
  <c r="K193" i="15"/>
  <c r="L193" i="15" s="1"/>
  <c r="K192" i="15"/>
  <c r="L192" i="15" s="1"/>
  <c r="K191" i="15"/>
  <c r="L191" i="15" s="1"/>
  <c r="K190" i="15"/>
  <c r="L190" i="15" s="1"/>
  <c r="K189" i="15"/>
  <c r="L189" i="15" s="1"/>
  <c r="K188" i="15"/>
  <c r="L188" i="15" s="1"/>
  <c r="K187" i="15"/>
  <c r="L187" i="15" s="1"/>
  <c r="K186" i="15"/>
  <c r="L186" i="15" s="1"/>
  <c r="K185" i="15"/>
  <c r="L185" i="15" s="1"/>
  <c r="M185" i="15" s="1"/>
  <c r="K184" i="15"/>
  <c r="L184" i="15" s="1"/>
  <c r="K183" i="15"/>
  <c r="L183" i="15" s="1"/>
  <c r="K182" i="15"/>
  <c r="L182" i="15" s="1"/>
  <c r="K181" i="15"/>
  <c r="L181" i="15" s="1"/>
  <c r="L180" i="15"/>
  <c r="K180" i="15"/>
  <c r="K179" i="15"/>
  <c r="L179" i="15" s="1"/>
  <c r="K178" i="15"/>
  <c r="L178" i="15" s="1"/>
  <c r="L177" i="15"/>
  <c r="K177" i="15"/>
  <c r="K176" i="15"/>
  <c r="L176" i="15" s="1"/>
  <c r="K175" i="15"/>
  <c r="L175" i="15" s="1"/>
  <c r="K147" i="15"/>
  <c r="F147" i="15"/>
  <c r="K151" i="15"/>
  <c r="L151" i="15" s="1"/>
  <c r="K150" i="15"/>
  <c r="L150" i="15" s="1"/>
  <c r="K149" i="15"/>
  <c r="L149" i="15" s="1"/>
  <c r="K148" i="15"/>
  <c r="L148" i="15" s="1"/>
  <c r="L147" i="15"/>
  <c r="K104" i="15"/>
  <c r="K103" i="15"/>
  <c r="K102" i="15"/>
  <c r="F102" i="15"/>
  <c r="K146" i="15"/>
  <c r="L146" i="15" s="1"/>
  <c r="K145" i="15"/>
  <c r="L145" i="15" s="1"/>
  <c r="K144" i="15"/>
  <c r="L144" i="15" s="1"/>
  <c r="K143" i="15"/>
  <c r="L143" i="15" s="1"/>
  <c r="K142" i="15"/>
  <c r="L142" i="15" s="1"/>
  <c r="F142" i="15"/>
  <c r="K141" i="15"/>
  <c r="L141" i="15" s="1"/>
  <c r="K140" i="15"/>
  <c r="L140" i="15" s="1"/>
  <c r="K139" i="15"/>
  <c r="L139" i="15" s="1"/>
  <c r="K138" i="15"/>
  <c r="L138" i="15" s="1"/>
  <c r="K137" i="15"/>
  <c r="L137" i="15" s="1"/>
  <c r="F137" i="15"/>
  <c r="L136" i="15"/>
  <c r="K136" i="15"/>
  <c r="K135" i="15"/>
  <c r="L135" i="15" s="1"/>
  <c r="K134" i="15"/>
  <c r="L134" i="15" s="1"/>
  <c r="K133" i="15"/>
  <c r="L133" i="15" s="1"/>
  <c r="K132" i="15"/>
  <c r="L132" i="15" s="1"/>
  <c r="F132" i="15"/>
  <c r="L131" i="15"/>
  <c r="K131" i="15"/>
  <c r="K130" i="15"/>
  <c r="L130" i="15" s="1"/>
  <c r="K129" i="15"/>
  <c r="L129" i="15" s="1"/>
  <c r="K128" i="15"/>
  <c r="L128" i="15" s="1"/>
  <c r="K127" i="15"/>
  <c r="L127" i="15" s="1"/>
  <c r="F127" i="15"/>
  <c r="K126" i="15"/>
  <c r="L126" i="15" s="1"/>
  <c r="K125" i="15"/>
  <c r="L125" i="15" s="1"/>
  <c r="K124" i="15"/>
  <c r="L124" i="15" s="1"/>
  <c r="K123" i="15"/>
  <c r="L123" i="15" s="1"/>
  <c r="K122" i="15"/>
  <c r="L122" i="15" s="1"/>
  <c r="F122" i="15"/>
  <c r="L84" i="15"/>
  <c r="L77" i="15"/>
  <c r="L86" i="15"/>
  <c r="L87" i="15"/>
  <c r="I94" i="15"/>
  <c r="K94" i="15" s="1"/>
  <c r="L98" i="15" s="1"/>
  <c r="F94" i="15"/>
  <c r="H94" i="15" s="1"/>
  <c r="I89" i="15"/>
  <c r="K89" i="15" s="1"/>
  <c r="L90" i="15" s="1"/>
  <c r="F89" i="15"/>
  <c r="H89" i="15" s="1"/>
  <c r="I84" i="15"/>
  <c r="K84" i="15" s="1"/>
  <c r="L88" i="15" s="1"/>
  <c r="F84" i="15"/>
  <c r="H84" i="15" s="1"/>
  <c r="I79" i="15"/>
  <c r="K79" i="15" s="1"/>
  <c r="L80" i="15" s="1"/>
  <c r="F79" i="15"/>
  <c r="H79" i="15" s="1"/>
  <c r="I74" i="15"/>
  <c r="K74" i="15" s="1"/>
  <c r="L78" i="15" s="1"/>
  <c r="F74" i="15"/>
  <c r="H74" i="15" s="1"/>
  <c r="I69" i="15"/>
  <c r="K69" i="15" s="1"/>
  <c r="L69" i="15" s="1"/>
  <c r="F69" i="15"/>
  <c r="H69" i="15" s="1"/>
  <c r="L34" i="15"/>
  <c r="L33" i="15"/>
  <c r="L32" i="15"/>
  <c r="L24" i="15"/>
  <c r="L18" i="15"/>
  <c r="L17" i="15"/>
  <c r="I41" i="15"/>
  <c r="K41" i="15" s="1"/>
  <c r="L45" i="15" s="1"/>
  <c r="F41" i="15"/>
  <c r="H41" i="15" s="1"/>
  <c r="I36" i="15"/>
  <c r="K36" i="15" s="1"/>
  <c r="L37" i="15" s="1"/>
  <c r="F36" i="15"/>
  <c r="H36" i="15" s="1"/>
  <c r="I31" i="15"/>
  <c r="K31" i="15" s="1"/>
  <c r="L35" i="15" s="1"/>
  <c r="F31" i="15"/>
  <c r="H31" i="15" s="1"/>
  <c r="I26" i="15"/>
  <c r="K26" i="15" s="1"/>
  <c r="L29" i="15" s="1"/>
  <c r="F26" i="15"/>
  <c r="H26" i="15" s="1"/>
  <c r="I21" i="15"/>
  <c r="K21" i="15" s="1"/>
  <c r="L21" i="15" s="1"/>
  <c r="F21" i="15"/>
  <c r="H21" i="15" s="1"/>
  <c r="F16" i="15"/>
  <c r="H16" i="15" s="1"/>
  <c r="I16" i="15"/>
  <c r="K16" i="15" s="1"/>
  <c r="L20" i="15" s="1"/>
  <c r="AI160" i="7"/>
  <c r="AH164" i="7"/>
  <c r="AI164" i="7" s="1"/>
  <c r="AH163" i="7"/>
  <c r="AI163" i="7" s="1"/>
  <c r="AH162" i="7"/>
  <c r="AI162" i="7" s="1"/>
  <c r="AH161" i="7"/>
  <c r="AI161" i="7" s="1"/>
  <c r="AH160" i="7"/>
  <c r="AH159" i="7"/>
  <c r="AI159" i="7" s="1"/>
  <c r="AH158" i="7"/>
  <c r="AI158" i="7" s="1"/>
  <c r="AH157" i="7"/>
  <c r="AI157" i="7" s="1"/>
  <c r="AH156" i="7"/>
  <c r="AI156" i="7" s="1"/>
  <c r="AH155" i="7"/>
  <c r="AI155" i="7" s="1"/>
  <c r="AH154" i="7"/>
  <c r="AI154" i="7" s="1"/>
  <c r="AH165" i="7"/>
  <c r="AI165" i="7" s="1"/>
  <c r="AH166" i="7"/>
  <c r="AI166" i="7" s="1"/>
  <c r="AH167" i="7"/>
  <c r="AI167" i="7" s="1"/>
  <c r="AH168" i="7"/>
  <c r="AI168" i="7" s="1"/>
  <c r="AH169" i="7"/>
  <c r="AI169" i="7" s="1"/>
  <c r="AH170" i="7"/>
  <c r="AI170" i="7" s="1"/>
  <c r="AH171" i="7"/>
  <c r="AI171" i="7" s="1"/>
  <c r="AH172" i="7"/>
  <c r="AI172" i="7" s="1"/>
  <c r="AH173" i="7"/>
  <c r="AI173" i="7" s="1"/>
  <c r="AH174" i="7"/>
  <c r="AI174" i="7" s="1"/>
  <c r="AH175" i="7"/>
  <c r="AI175" i="7" s="1"/>
  <c r="AH176" i="7"/>
  <c r="AI176" i="7" s="1"/>
  <c r="AH177" i="7"/>
  <c r="AI177" i="7" s="1"/>
  <c r="AH178" i="7"/>
  <c r="AI178" i="7" s="1"/>
  <c r="AC174" i="7"/>
  <c r="AC169" i="7"/>
  <c r="AC164" i="7"/>
  <c r="AI133" i="7"/>
  <c r="AI131" i="7"/>
  <c r="AI122" i="7"/>
  <c r="AI116" i="7"/>
  <c r="AI115" i="7"/>
  <c r="AI113" i="7"/>
  <c r="AI109" i="7"/>
  <c r="AH114" i="7"/>
  <c r="AI114" i="7" s="1"/>
  <c r="AH113" i="7"/>
  <c r="AH112" i="7"/>
  <c r="AI112" i="7" s="1"/>
  <c r="AH111" i="7"/>
  <c r="AI111" i="7" s="1"/>
  <c r="AH110" i="7"/>
  <c r="AI110" i="7" s="1"/>
  <c r="AH109" i="7"/>
  <c r="AC159" i="7"/>
  <c r="AC154" i="7"/>
  <c r="AH133" i="7"/>
  <c r="AH132" i="7"/>
  <c r="AI132" i="7" s="1"/>
  <c r="AH131" i="7"/>
  <c r="AH130" i="7"/>
  <c r="AI130" i="7" s="1"/>
  <c r="AH129" i="7"/>
  <c r="AI129" i="7" s="1"/>
  <c r="AC129" i="7"/>
  <c r="AH128" i="7"/>
  <c r="AI128" i="7" s="1"/>
  <c r="AH127" i="7"/>
  <c r="AI127" i="7" s="1"/>
  <c r="AH126" i="7"/>
  <c r="AI126" i="7" s="1"/>
  <c r="AH125" i="7"/>
  <c r="AI125" i="7" s="1"/>
  <c r="AH124" i="7"/>
  <c r="AI124" i="7" s="1"/>
  <c r="AC124" i="7"/>
  <c r="AH123" i="7"/>
  <c r="AI123" i="7" s="1"/>
  <c r="AH122" i="7"/>
  <c r="AH121" i="7"/>
  <c r="AI121" i="7" s="1"/>
  <c r="AH120" i="7"/>
  <c r="AI120" i="7" s="1"/>
  <c r="AH119" i="7"/>
  <c r="AI119" i="7" s="1"/>
  <c r="AC119" i="7"/>
  <c r="AH118" i="7"/>
  <c r="AI118" i="7" s="1"/>
  <c r="AH117" i="7"/>
  <c r="AI117" i="7" s="1"/>
  <c r="AH116" i="7"/>
  <c r="AH115" i="7"/>
  <c r="AC114" i="7"/>
  <c r="AC109" i="7"/>
  <c r="AC84" i="7"/>
  <c r="AE84" i="7" s="1"/>
  <c r="AC79" i="7"/>
  <c r="AE79" i="7" s="1"/>
  <c r="AC74" i="7"/>
  <c r="AC69" i="7"/>
  <c r="AE69" i="7" s="1"/>
  <c r="AC64" i="7"/>
  <c r="AE64" i="7" s="1"/>
  <c r="AF84" i="7"/>
  <c r="AH84" i="7" s="1"/>
  <c r="AI83" i="7"/>
  <c r="AI79" i="7"/>
  <c r="AF79" i="7"/>
  <c r="AH79" i="7" s="1"/>
  <c r="AF74" i="7"/>
  <c r="AH74" i="7" s="1"/>
  <c r="AE74" i="7"/>
  <c r="AF69" i="7"/>
  <c r="AH69" i="7" s="1"/>
  <c r="AI68" i="7"/>
  <c r="AF64" i="7"/>
  <c r="AH64" i="7" s="1"/>
  <c r="AI33" i="7"/>
  <c r="AI32" i="7"/>
  <c r="AI27" i="7"/>
  <c r="AI25" i="7"/>
  <c r="AC29" i="7"/>
  <c r="AE29" i="7" s="1"/>
  <c r="AC24" i="7"/>
  <c r="AE24" i="7" s="1"/>
  <c r="AF39" i="7"/>
  <c r="AH39" i="7" s="1"/>
  <c r="AI84" i="7" s="1"/>
  <c r="AC39" i="7"/>
  <c r="AE39" i="7" s="1"/>
  <c r="AF34" i="7"/>
  <c r="AH34" i="7" s="1"/>
  <c r="AI38" i="7" s="1"/>
  <c r="AC34" i="7"/>
  <c r="AE34" i="7" s="1"/>
  <c r="AF29" i="7"/>
  <c r="AH29" i="7" s="1"/>
  <c r="AI31" i="7" s="1"/>
  <c r="AF24" i="7"/>
  <c r="AH24" i="7" s="1"/>
  <c r="AI28" i="7" s="1"/>
  <c r="AH19" i="7"/>
  <c r="AI20" i="7" s="1"/>
  <c r="AC19" i="7"/>
  <c r="AE19" i="7" s="1"/>
  <c r="AF19" i="7"/>
  <c r="AI136" i="6"/>
  <c r="AI135" i="6"/>
  <c r="AI128" i="6"/>
  <c r="AI127" i="6"/>
  <c r="AH146" i="6"/>
  <c r="AH145" i="6"/>
  <c r="AH144" i="6"/>
  <c r="AH143" i="6"/>
  <c r="AI143" i="6" s="1"/>
  <c r="AH142" i="6"/>
  <c r="AH141" i="6"/>
  <c r="AH140" i="6"/>
  <c r="AI140" i="6" s="1"/>
  <c r="AH139" i="6"/>
  <c r="AI139" i="6" s="1"/>
  <c r="AH137" i="6"/>
  <c r="AI137" i="6" s="1"/>
  <c r="AJ137" i="6" s="1"/>
  <c r="AH136" i="6"/>
  <c r="AH135" i="6"/>
  <c r="AH134" i="6"/>
  <c r="AI134" i="6" s="1"/>
  <c r="AH133" i="6"/>
  <c r="AI133" i="6" s="1"/>
  <c r="AH132" i="6"/>
  <c r="AI132" i="6" s="1"/>
  <c r="AH131" i="6"/>
  <c r="AI131" i="6" s="1"/>
  <c r="AH130" i="6"/>
  <c r="AI130" i="6" s="1"/>
  <c r="AH129" i="6"/>
  <c r="AI129" i="6" s="1"/>
  <c r="AH128" i="6"/>
  <c r="AH127" i="6"/>
  <c r="AI138" i="6"/>
  <c r="AI141" i="6"/>
  <c r="AI142" i="6"/>
  <c r="AI144" i="6"/>
  <c r="AI145" i="6"/>
  <c r="AI146" i="6"/>
  <c r="AH138" i="6"/>
  <c r="AC142" i="6"/>
  <c r="AC137" i="6"/>
  <c r="AC132" i="6"/>
  <c r="AC127" i="6"/>
  <c r="AH76" i="6"/>
  <c r="AI93" i="6"/>
  <c r="AI91" i="6"/>
  <c r="AH109" i="6"/>
  <c r="AI109" i="6" s="1"/>
  <c r="AH95" i="6"/>
  <c r="AI95" i="6" s="1"/>
  <c r="AH96" i="6"/>
  <c r="AI96" i="6" s="1"/>
  <c r="AH97" i="6"/>
  <c r="AI97" i="6" s="1"/>
  <c r="AH98" i="6"/>
  <c r="AI98" i="6" s="1"/>
  <c r="AH99" i="6"/>
  <c r="AI99" i="6" s="1"/>
  <c r="AH100" i="6"/>
  <c r="AI100" i="6" s="1"/>
  <c r="AH101" i="6"/>
  <c r="AI101" i="6" s="1"/>
  <c r="AH102" i="6"/>
  <c r="AI102" i="6" s="1"/>
  <c r="AH103" i="6"/>
  <c r="AI103" i="6" s="1"/>
  <c r="AH104" i="6"/>
  <c r="AI104" i="6" s="1"/>
  <c r="AH105" i="6"/>
  <c r="AI105" i="6" s="1"/>
  <c r="AH106" i="6"/>
  <c r="AI106" i="6" s="1"/>
  <c r="AH107" i="6"/>
  <c r="AI107" i="6" s="1"/>
  <c r="AH108" i="6"/>
  <c r="AI108" i="6" s="1"/>
  <c r="AH94" i="6"/>
  <c r="AI94" i="6" s="1"/>
  <c r="AH93" i="6"/>
  <c r="AH92" i="6"/>
  <c r="AI92" i="6" s="1"/>
  <c r="AH91" i="6"/>
  <c r="AH90" i="6"/>
  <c r="AI90" i="6" s="1"/>
  <c r="AJ90" i="6" s="1"/>
  <c r="AC105" i="6"/>
  <c r="AC100" i="6"/>
  <c r="AC95" i="6"/>
  <c r="AC90" i="6"/>
  <c r="AH71" i="4"/>
  <c r="AI71" i="4" s="1"/>
  <c r="AC71" i="4"/>
  <c r="AI55" i="6"/>
  <c r="AC68" i="6"/>
  <c r="AE68" i="6" s="1"/>
  <c r="AC63" i="6"/>
  <c r="AE63" i="6" s="1"/>
  <c r="AC58" i="6"/>
  <c r="AE58" i="6" s="1"/>
  <c r="AC53" i="6"/>
  <c r="AE53" i="6" s="1"/>
  <c r="AF68" i="6"/>
  <c r="AH68" i="6" s="1"/>
  <c r="AI70" i="6" s="1"/>
  <c r="AF63" i="6"/>
  <c r="AH63" i="6" s="1"/>
  <c r="AI66" i="6" s="1"/>
  <c r="AF58" i="6"/>
  <c r="AH58" i="6" s="1"/>
  <c r="AI62" i="6" s="1"/>
  <c r="AF53" i="6"/>
  <c r="AH53" i="6" s="1"/>
  <c r="AI54" i="6" s="1"/>
  <c r="T32" i="33"/>
  <c r="AE31" i="6"/>
  <c r="AC31" i="6"/>
  <c r="AC26" i="6"/>
  <c r="AE26" i="6" s="1"/>
  <c r="AC21" i="6"/>
  <c r="AE21" i="6" s="1"/>
  <c r="AC16" i="6"/>
  <c r="AE16" i="6" s="1"/>
  <c r="AF31" i="6"/>
  <c r="AH31" i="6" s="1"/>
  <c r="AF26" i="6"/>
  <c r="AH26" i="6" s="1"/>
  <c r="AF21" i="6"/>
  <c r="AH21" i="6" s="1"/>
  <c r="AH16" i="6"/>
  <c r="AI20" i="6" s="1"/>
  <c r="AF16" i="6"/>
  <c r="AH62" i="4"/>
  <c r="AH61" i="4"/>
  <c r="AH60" i="4"/>
  <c r="AH89" i="4"/>
  <c r="AH112" i="4"/>
  <c r="AH104" i="4"/>
  <c r="AH103" i="4"/>
  <c r="AH102" i="4"/>
  <c r="AH101" i="4"/>
  <c r="AH100" i="4"/>
  <c r="AH105" i="4"/>
  <c r="AH106" i="4"/>
  <c r="AH107" i="4"/>
  <c r="AH108" i="4"/>
  <c r="AH109" i="4"/>
  <c r="AH110" i="4"/>
  <c r="AH111" i="4"/>
  <c r="AH113" i="4"/>
  <c r="AH114" i="4"/>
  <c r="AC110" i="4"/>
  <c r="AC105" i="4"/>
  <c r="AC100" i="4"/>
  <c r="AH79" i="4"/>
  <c r="AI79" i="4" s="1"/>
  <c r="AH78" i="4"/>
  <c r="AI78" i="4" s="1"/>
  <c r="AH77" i="4"/>
  <c r="AI77" i="4" s="1"/>
  <c r="AH76" i="4"/>
  <c r="AI76" i="4" s="1"/>
  <c r="AH75" i="4"/>
  <c r="AI75" i="4" s="1"/>
  <c r="AH74" i="4"/>
  <c r="AI74" i="4" s="1"/>
  <c r="AH73" i="4"/>
  <c r="AI73" i="4" s="1"/>
  <c r="AH72" i="4"/>
  <c r="AI72" i="4" s="1"/>
  <c r="AH80" i="4"/>
  <c r="AI80" i="4" s="1"/>
  <c r="AH81" i="4"/>
  <c r="AI81" i="4" s="1"/>
  <c r="AH82" i="4"/>
  <c r="AI82" i="4" s="1"/>
  <c r="AH83" i="4"/>
  <c r="AI83" i="4" s="1"/>
  <c r="AH84" i="4"/>
  <c r="AI84" i="4" s="1"/>
  <c r="AH85" i="4"/>
  <c r="AI85" i="4" s="1"/>
  <c r="AC81" i="4"/>
  <c r="AC76" i="4"/>
  <c r="AC60" i="4"/>
  <c r="AC52" i="4"/>
  <c r="AE52" i="4" s="1"/>
  <c r="AC42" i="4"/>
  <c r="AE42" i="4" s="1"/>
  <c r="AC18" i="4"/>
  <c r="AE18" i="4" s="1"/>
  <c r="AC23" i="4"/>
  <c r="AE23" i="4" s="1"/>
  <c r="AC13" i="4"/>
  <c r="AE13" i="4" s="1"/>
  <c r="AF52" i="4"/>
  <c r="AH52" i="4" s="1"/>
  <c r="AI56" i="4" s="1"/>
  <c r="AF47" i="4"/>
  <c r="AH47" i="4" s="1"/>
  <c r="AI49" i="4" s="1"/>
  <c r="AC47" i="4"/>
  <c r="AE47" i="4" s="1"/>
  <c r="AF42" i="4"/>
  <c r="AH42" i="4" s="1"/>
  <c r="AI45" i="4" s="1"/>
  <c r="AF23" i="4"/>
  <c r="AH23" i="4" s="1"/>
  <c r="AF18" i="4"/>
  <c r="AH18" i="4" s="1"/>
  <c r="AI22" i="4" s="1"/>
  <c r="AF13" i="4"/>
  <c r="AH13" i="4" s="1"/>
  <c r="AI104" i="4" s="1"/>
  <c r="AI25" i="6" l="1"/>
  <c r="AI21" i="6"/>
  <c r="AI28" i="6"/>
  <c r="AI27" i="6"/>
  <c r="AJ114" i="7"/>
  <c r="L26" i="15"/>
  <c r="L39" i="15"/>
  <c r="L73" i="15"/>
  <c r="L91" i="15"/>
  <c r="L93" i="15"/>
  <c r="L92" i="15"/>
  <c r="AJ21" i="8"/>
  <c r="AJ23" i="9"/>
  <c r="M31" i="16"/>
  <c r="AI64" i="6"/>
  <c r="AJ105" i="6"/>
  <c r="AJ132" i="6"/>
  <c r="AI24" i="7"/>
  <c r="AI43" i="7"/>
  <c r="AI39" i="7"/>
  <c r="AI74" i="7"/>
  <c r="AI80" i="7"/>
  <c r="AI88" i="7"/>
  <c r="L22" i="15"/>
  <c r="L31" i="15"/>
  <c r="M31" i="15" s="1"/>
  <c r="L36" i="15"/>
  <c r="M36" i="15" s="1"/>
  <c r="L42" i="15"/>
  <c r="L70" i="15"/>
  <c r="L81" i="15"/>
  <c r="L85" i="15"/>
  <c r="M84" i="15" s="1"/>
  <c r="L96" i="15"/>
  <c r="M41" i="16"/>
  <c r="M95" i="17"/>
  <c r="AI67" i="6"/>
  <c r="L83" i="15"/>
  <c r="M75" i="17"/>
  <c r="AI63" i="6"/>
  <c r="AJ63" i="6" s="1"/>
  <c r="AI71" i="6"/>
  <c r="AI37" i="7"/>
  <c r="L30" i="15"/>
  <c r="L40" i="15"/>
  <c r="M37" i="17"/>
  <c r="AI65" i="6"/>
  <c r="AI41" i="7"/>
  <c r="AI70" i="7"/>
  <c r="AI76" i="7"/>
  <c r="AI81" i="7"/>
  <c r="AJ119" i="7"/>
  <c r="AJ129" i="7"/>
  <c r="AJ154" i="7"/>
  <c r="L16" i="15"/>
  <c r="L38" i="15"/>
  <c r="L71" i="15"/>
  <c r="L82" i="15"/>
  <c r="L89" i="15"/>
  <c r="M89" i="15" s="1"/>
  <c r="M94" i="16"/>
  <c r="M100" i="17"/>
  <c r="AJ42" i="9"/>
  <c r="M80" i="20"/>
  <c r="AI32" i="6"/>
  <c r="AI33" i="6"/>
  <c r="AI34" i="6"/>
  <c r="AI35" i="6"/>
  <c r="AI31" i="6"/>
  <c r="AJ124" i="7"/>
  <c r="AJ164" i="7"/>
  <c r="AJ159" i="7"/>
  <c r="AJ95" i="6"/>
  <c r="AI76" i="6"/>
  <c r="AJ127" i="6"/>
  <c r="AJ109" i="7"/>
  <c r="M26" i="15"/>
  <c r="AJ169" i="7"/>
  <c r="AJ100" i="6"/>
  <c r="AJ142" i="6"/>
  <c r="AJ174" i="7"/>
  <c r="AI22" i="6"/>
  <c r="AI30" i="6"/>
  <c r="AI56" i="6"/>
  <c r="AI72" i="6"/>
  <c r="AI19" i="7"/>
  <c r="AI36" i="7"/>
  <c r="AI85" i="7"/>
  <c r="AJ84" i="7" s="1"/>
  <c r="L23" i="15"/>
  <c r="L74" i="15"/>
  <c r="M200" i="15"/>
  <c r="AJ68" i="8"/>
  <c r="M90" i="17"/>
  <c r="M21" i="16"/>
  <c r="AI23" i="6"/>
  <c r="AI57" i="6"/>
  <c r="AI23" i="7"/>
  <c r="AI34" i="7"/>
  <c r="AI86" i="7"/>
  <c r="L75" i="15"/>
  <c r="L94" i="15"/>
  <c r="M84" i="16"/>
  <c r="AI24" i="6"/>
  <c r="AI58" i="6"/>
  <c r="AJ58" i="6" s="1"/>
  <c r="AI22" i="7"/>
  <c r="AI26" i="7"/>
  <c r="AI42" i="7"/>
  <c r="AI35" i="7"/>
  <c r="AI64" i="7"/>
  <c r="AI69" i="7"/>
  <c r="AI75" i="7"/>
  <c r="AI82" i="7"/>
  <c r="AI87" i="7"/>
  <c r="L25" i="15"/>
  <c r="M21" i="15" s="1"/>
  <c r="L41" i="15"/>
  <c r="L76" i="15"/>
  <c r="L95" i="15"/>
  <c r="AJ31" i="8"/>
  <c r="M79" i="16"/>
  <c r="M74" i="16"/>
  <c r="M42" i="17"/>
  <c r="AJ13" i="9"/>
  <c r="M22" i="17"/>
  <c r="AI17" i="6"/>
  <c r="AI59" i="6"/>
  <c r="AI21" i="7"/>
  <c r="M195" i="15"/>
  <c r="M69" i="16"/>
  <c r="AJ63" i="8"/>
  <c r="M32" i="17"/>
  <c r="AI18" i="6"/>
  <c r="AI26" i="6"/>
  <c r="AJ26" i="6" s="1"/>
  <c r="AI16" i="6"/>
  <c r="AI60" i="6"/>
  <c r="AI68" i="6"/>
  <c r="AI40" i="7"/>
  <c r="AJ39" i="7" s="1"/>
  <c r="AI65" i="7"/>
  <c r="AI71" i="7"/>
  <c r="AI77" i="7"/>
  <c r="L19" i="15"/>
  <c r="M16" i="15" s="1"/>
  <c r="L27" i="15"/>
  <c r="L43" i="15"/>
  <c r="L97" i="15"/>
  <c r="M47" i="17"/>
  <c r="M36" i="16"/>
  <c r="M75" i="20"/>
  <c r="M80" i="17"/>
  <c r="AI19" i="6"/>
  <c r="AI29" i="6"/>
  <c r="AI53" i="6"/>
  <c r="AI61" i="6"/>
  <c r="AI69" i="6"/>
  <c r="AI30" i="7"/>
  <c r="AI29" i="7"/>
  <c r="AJ29" i="7" s="1"/>
  <c r="AI66" i="7"/>
  <c r="AI72" i="7"/>
  <c r="AI78" i="7"/>
  <c r="L28" i="15"/>
  <c r="L44" i="15"/>
  <c r="L79" i="15"/>
  <c r="M79" i="15" s="1"/>
  <c r="M122" i="15"/>
  <c r="L103" i="15" s="1"/>
  <c r="M127" i="15"/>
  <c r="M132" i="15"/>
  <c r="M137" i="15"/>
  <c r="M142" i="15"/>
  <c r="M85" i="17"/>
  <c r="M95" i="20"/>
  <c r="AJ79" i="7"/>
  <c r="AI67" i="7"/>
  <c r="AI73" i="7"/>
  <c r="L72" i="15"/>
  <c r="M69" i="15" s="1"/>
  <c r="M16" i="16"/>
  <c r="M27" i="17"/>
  <c r="M37" i="20"/>
  <c r="M22" i="20"/>
  <c r="M190" i="15"/>
  <c r="M175" i="15"/>
  <c r="M180" i="15"/>
  <c r="M147" i="15"/>
  <c r="AJ31" i="6"/>
  <c r="AI100" i="4"/>
  <c r="AJ71" i="4"/>
  <c r="AI60" i="4" s="1"/>
  <c r="AJ76" i="4"/>
  <c r="AJ81" i="4"/>
  <c r="AI53" i="4"/>
  <c r="AI42" i="4"/>
  <c r="AI50" i="4"/>
  <c r="AI51" i="4"/>
  <c r="AI52" i="4"/>
  <c r="AI43" i="4"/>
  <c r="AI44" i="4"/>
  <c r="AI46" i="4"/>
  <c r="AI54" i="4"/>
  <c r="AI47" i="4"/>
  <c r="AI55" i="4"/>
  <c r="AI48" i="4"/>
  <c r="AI26" i="4"/>
  <c r="AI27" i="4"/>
  <c r="AI105" i="4"/>
  <c r="AI107" i="4"/>
  <c r="AI110" i="4"/>
  <c r="AI101" i="4"/>
  <c r="AI111" i="4"/>
  <c r="AI113" i="4"/>
  <c r="AI19" i="4"/>
  <c r="AI23" i="4"/>
  <c r="AI106" i="4"/>
  <c r="AI112" i="4"/>
  <c r="AI20" i="4"/>
  <c r="AI21" i="4"/>
  <c r="AI24" i="4"/>
  <c r="AI102" i="4"/>
  <c r="AI108" i="4"/>
  <c r="AI114" i="4"/>
  <c r="AI25" i="4"/>
  <c r="AI103" i="4"/>
  <c r="AI109" i="4"/>
  <c r="AI18" i="4"/>
  <c r="AI14" i="4"/>
  <c r="AI16" i="4"/>
  <c r="AI15" i="4"/>
  <c r="AI17" i="4"/>
  <c r="AI13" i="4"/>
  <c r="AC17" i="5"/>
  <c r="AJ74" i="7" l="1"/>
  <c r="AJ24" i="7"/>
  <c r="AJ34" i="7"/>
  <c r="M74" i="15"/>
  <c r="AJ21" i="6"/>
  <c r="M41" i="15"/>
  <c r="AJ53" i="6"/>
  <c r="AJ69" i="7"/>
  <c r="AJ16" i="6"/>
  <c r="AJ64" i="7"/>
  <c r="M94" i="15"/>
  <c r="AJ19" i="7"/>
  <c r="L104" i="15"/>
  <c r="AJ68" i="6"/>
  <c r="L102" i="15"/>
  <c r="AJ47" i="4"/>
  <c r="AJ52" i="4"/>
  <c r="AJ110" i="4"/>
  <c r="AJ42" i="4"/>
  <c r="AJ105" i="4"/>
  <c r="AJ23" i="4"/>
  <c r="AJ18" i="4"/>
  <c r="AJ13" i="4"/>
  <c r="AJ100" i="4"/>
  <c r="AI89" i="4" s="1"/>
  <c r="U20" i="37"/>
  <c r="M102" i="15" l="1"/>
  <c r="AB12" i="38"/>
  <c r="AB15" i="38"/>
  <c r="Z14" i="38"/>
  <c r="X7" i="38"/>
  <c r="X6" i="38"/>
  <c r="W20" i="38"/>
  <c r="W19" i="38"/>
  <c r="W18" i="38"/>
  <c r="W17" i="38"/>
  <c r="W16" i="38"/>
  <c r="W15" i="38"/>
  <c r="W14" i="38"/>
  <c r="W13" i="38"/>
  <c r="W12" i="38"/>
  <c r="W11" i="38"/>
  <c r="W10" i="38"/>
  <c r="W21" i="38" l="1"/>
  <c r="AB7" i="38"/>
  <c r="AB8" i="38"/>
  <c r="AB9" i="38"/>
  <c r="AB10" i="38"/>
  <c r="AB11" i="38"/>
  <c r="AB13" i="38"/>
  <c r="AB14" i="38"/>
  <c r="AB16" i="38"/>
  <c r="AB17" i="38"/>
  <c r="AB18" i="38"/>
  <c r="AB19" i="38"/>
  <c r="AB20" i="38"/>
  <c r="AA7" i="38"/>
  <c r="AA8" i="38"/>
  <c r="AA9" i="38"/>
  <c r="AA10" i="38"/>
  <c r="AA11" i="38"/>
  <c r="AA12" i="38"/>
  <c r="AA13" i="38"/>
  <c r="AA14" i="38"/>
  <c r="AA15" i="38"/>
  <c r="AA16" i="38"/>
  <c r="AA17" i="38"/>
  <c r="AA18" i="38"/>
  <c r="AA19" i="38"/>
  <c r="AA20" i="38"/>
  <c r="Z7" i="38"/>
  <c r="Z8" i="38"/>
  <c r="Z9" i="38"/>
  <c r="Z10" i="38"/>
  <c r="Z11" i="38"/>
  <c r="Z13" i="38"/>
  <c r="Z15" i="38"/>
  <c r="Z16" i="38"/>
  <c r="Z17" i="38"/>
  <c r="Z18" i="38"/>
  <c r="Z19" i="38"/>
  <c r="Z20" i="38"/>
  <c r="Y7" i="38"/>
  <c r="Y8" i="38"/>
  <c r="Y9" i="38"/>
  <c r="Y10" i="38"/>
  <c r="Y11" i="38"/>
  <c r="Y12" i="38"/>
  <c r="Y13" i="38"/>
  <c r="Y14" i="38"/>
  <c r="Y15" i="38"/>
  <c r="Y16" i="38"/>
  <c r="Y17" i="38"/>
  <c r="Y18" i="38"/>
  <c r="Y19" i="38"/>
  <c r="Y20" i="38"/>
  <c r="X8" i="38"/>
  <c r="X9" i="38"/>
  <c r="X10" i="38"/>
  <c r="X11" i="38"/>
  <c r="X12" i="38"/>
  <c r="X13" i="38"/>
  <c r="X14" i="38"/>
  <c r="X15" i="38"/>
  <c r="X16" i="38"/>
  <c r="X17" i="38"/>
  <c r="X18" i="38"/>
  <c r="X19" i="38"/>
  <c r="X20" i="38"/>
  <c r="Y6" i="38"/>
  <c r="Z6" i="38"/>
  <c r="AA6" i="38"/>
  <c r="AB6" i="38"/>
  <c r="S42" i="38"/>
  <c r="R42" i="38"/>
  <c r="Q42" i="38"/>
  <c r="P42" i="38"/>
  <c r="O42" i="38"/>
  <c r="N42" i="38"/>
  <c r="M42" i="38"/>
  <c r="I42" i="38"/>
  <c r="H42" i="38"/>
  <c r="G42" i="38"/>
  <c r="F42" i="38"/>
  <c r="E42" i="38"/>
  <c r="D42" i="38"/>
  <c r="C42" i="38"/>
  <c r="Y27" i="38" s="1"/>
  <c r="T41" i="38"/>
  <c r="J41" i="38"/>
  <c r="T40" i="38"/>
  <c r="J40" i="38"/>
  <c r="T39" i="38"/>
  <c r="J39" i="38"/>
  <c r="T38" i="38"/>
  <c r="J38" i="38"/>
  <c r="T37" i="38"/>
  <c r="J37" i="38"/>
  <c r="T36" i="38"/>
  <c r="J36" i="38"/>
  <c r="T35" i="38"/>
  <c r="J35" i="38"/>
  <c r="T34" i="38"/>
  <c r="J34" i="38"/>
  <c r="T33" i="38"/>
  <c r="J33" i="38"/>
  <c r="T32" i="38"/>
  <c r="J32" i="38"/>
  <c r="T31" i="38"/>
  <c r="J31" i="38"/>
  <c r="T30" i="38"/>
  <c r="J30" i="38"/>
  <c r="T29" i="38"/>
  <c r="J29" i="38"/>
  <c r="T28" i="38"/>
  <c r="J28" i="38"/>
  <c r="T27" i="38"/>
  <c r="J27" i="38"/>
  <c r="S20" i="38"/>
  <c r="R20" i="38"/>
  <c r="Q20" i="38"/>
  <c r="P20" i="38"/>
  <c r="O20" i="38"/>
  <c r="N20" i="38"/>
  <c r="M20" i="38"/>
  <c r="I20" i="38"/>
  <c r="H20" i="38"/>
  <c r="X32" i="38" s="1"/>
  <c r="G20" i="38"/>
  <c r="X31" i="38" s="1"/>
  <c r="F20" i="38"/>
  <c r="X30" i="38" s="1"/>
  <c r="E20" i="38"/>
  <c r="X29" i="38" s="1"/>
  <c r="D20" i="38"/>
  <c r="X28" i="38" s="1"/>
  <c r="C20" i="38"/>
  <c r="X27" i="38" s="1"/>
  <c r="T19" i="38"/>
  <c r="J19" i="38"/>
  <c r="T18" i="38"/>
  <c r="J18" i="38"/>
  <c r="T17" i="38"/>
  <c r="J17" i="38"/>
  <c r="T16" i="38"/>
  <c r="J16" i="38"/>
  <c r="T15" i="38"/>
  <c r="J15" i="38"/>
  <c r="T14" i="38"/>
  <c r="J14" i="38"/>
  <c r="T13" i="38"/>
  <c r="J13" i="38"/>
  <c r="T12" i="38"/>
  <c r="J12" i="38"/>
  <c r="T11" i="38"/>
  <c r="J11" i="38"/>
  <c r="T10" i="38"/>
  <c r="J10" i="38"/>
  <c r="T9" i="38"/>
  <c r="J9" i="38"/>
  <c r="T8" i="38"/>
  <c r="J8" i="38"/>
  <c r="T7" i="38"/>
  <c r="J7" i="38"/>
  <c r="T6" i="38"/>
  <c r="J6" i="38"/>
  <c r="T5" i="38"/>
  <c r="S20" i="33"/>
  <c r="I20" i="33"/>
  <c r="I43" i="33"/>
  <c r="S43" i="33"/>
  <c r="T29" i="33"/>
  <c r="T30" i="33"/>
  <c r="T31" i="33"/>
  <c r="T33" i="33"/>
  <c r="T34" i="33"/>
  <c r="T35" i="33"/>
  <c r="T36" i="33"/>
  <c r="T37" i="33"/>
  <c r="T38" i="33"/>
  <c r="T39" i="33"/>
  <c r="T40" i="33"/>
  <c r="T41" i="33"/>
  <c r="T42" i="33"/>
  <c r="T28" i="33"/>
  <c r="N43" i="33"/>
  <c r="O43" i="33"/>
  <c r="P43" i="33"/>
  <c r="Q43" i="33"/>
  <c r="R43" i="33"/>
  <c r="M43" i="33"/>
  <c r="D43" i="33"/>
  <c r="E43" i="33"/>
  <c r="F43" i="33"/>
  <c r="G43" i="33"/>
  <c r="H43" i="33"/>
  <c r="C43" i="33"/>
  <c r="J36" i="33"/>
  <c r="J35" i="33"/>
  <c r="J33" i="33"/>
  <c r="J32" i="33"/>
  <c r="J29" i="33"/>
  <c r="J28" i="33"/>
  <c r="J30" i="33"/>
  <c r="J34" i="33"/>
  <c r="J37" i="33"/>
  <c r="J38" i="33"/>
  <c r="J39" i="33"/>
  <c r="J40" i="33"/>
  <c r="J42" i="33"/>
  <c r="N20" i="33"/>
  <c r="O20" i="33"/>
  <c r="P20" i="33"/>
  <c r="Q20" i="33"/>
  <c r="R20" i="33"/>
  <c r="M20" i="33"/>
  <c r="T6" i="33"/>
  <c r="T9" i="33"/>
  <c r="T10" i="33"/>
  <c r="T11" i="33"/>
  <c r="T12" i="33"/>
  <c r="T13" i="33"/>
  <c r="T14" i="33"/>
  <c r="T15" i="33"/>
  <c r="T16" i="33"/>
  <c r="T17" i="33"/>
  <c r="T18" i="33"/>
  <c r="T19" i="33"/>
  <c r="T5" i="33"/>
  <c r="H20" i="33"/>
  <c r="G20" i="33"/>
  <c r="F20" i="33"/>
  <c r="E20" i="33"/>
  <c r="D20" i="33"/>
  <c r="C20" i="33"/>
  <c r="J19" i="33"/>
  <c r="J18" i="33"/>
  <c r="J17" i="33"/>
  <c r="J16" i="33"/>
  <c r="J15" i="33"/>
  <c r="J14" i="33"/>
  <c r="J13" i="33"/>
  <c r="J12" i="33"/>
  <c r="J11" i="33"/>
  <c r="J10" i="33"/>
  <c r="J9" i="33"/>
  <c r="J8" i="33"/>
  <c r="J7" i="33"/>
  <c r="J6" i="33"/>
  <c r="Y28" i="38" l="1"/>
  <c r="Y31" i="38"/>
  <c r="Y32" i="38"/>
  <c r="Y29" i="38"/>
  <c r="Y30" i="38"/>
  <c r="X21" i="38"/>
  <c r="AA21" i="38"/>
  <c r="Z21" i="38"/>
  <c r="Y21" i="38"/>
  <c r="AB21" i="38"/>
  <c r="U21" i="37"/>
  <c r="Q71" i="37"/>
  <c r="Z22" i="37" s="1"/>
  <c r="Z20" i="37"/>
  <c r="Z21" i="37" s="1"/>
  <c r="P71" i="37"/>
  <c r="Y22" i="37" s="1"/>
  <c r="Y20" i="37"/>
  <c r="Y21" i="37" s="1"/>
  <c r="O71" i="37"/>
  <c r="X22" i="37" s="1"/>
  <c r="X20" i="37"/>
  <c r="X21" i="37" s="1"/>
  <c r="M71" i="37"/>
  <c r="V22" i="37" s="1"/>
  <c r="V20" i="37"/>
  <c r="V21" i="37" s="1"/>
  <c r="L71" i="37"/>
  <c r="U22" i="37" s="1"/>
  <c r="H71" i="37"/>
  <c r="Z17" i="37" s="1"/>
  <c r="Z15" i="37"/>
  <c r="Z16" i="37" s="1"/>
  <c r="G71" i="37"/>
  <c r="Y17" i="37" s="1"/>
  <c r="Y15" i="37"/>
  <c r="Y16" i="37" s="1"/>
  <c r="F71" i="37"/>
  <c r="X17" i="37" s="1"/>
  <c r="X15" i="37"/>
  <c r="X16" i="37" s="1"/>
  <c r="E71" i="37"/>
  <c r="W17" i="37" s="1"/>
  <c r="W15" i="37"/>
  <c r="W16" i="37" s="1"/>
  <c r="D71" i="37"/>
  <c r="V17" i="37" s="1"/>
  <c r="V15" i="37"/>
  <c r="V16" i="37" s="1"/>
  <c r="C71" i="37"/>
  <c r="U17" i="37" s="1"/>
  <c r="U15" i="37"/>
  <c r="U16" i="37" s="1"/>
  <c r="Q34" i="37"/>
  <c r="Z12" i="37" s="1"/>
  <c r="Z10" i="37"/>
  <c r="Z11" i="37" s="1"/>
  <c r="P34" i="37"/>
  <c r="Y12" i="37" s="1"/>
  <c r="Y10" i="37"/>
  <c r="Y11" i="37" s="1"/>
  <c r="O34" i="37"/>
  <c r="X12" i="37" s="1"/>
  <c r="X10" i="37"/>
  <c r="X11" i="37" s="1"/>
  <c r="N34" i="37"/>
  <c r="W12" i="37" s="1"/>
  <c r="W10" i="37"/>
  <c r="W11" i="37" s="1"/>
  <c r="M34" i="37"/>
  <c r="V12" i="37" s="1"/>
  <c r="V10" i="37"/>
  <c r="V11" i="37" s="1"/>
  <c r="L34" i="37"/>
  <c r="U12" i="37" s="1"/>
  <c r="U10" i="37"/>
  <c r="U11" i="37" s="1"/>
  <c r="H34" i="37"/>
  <c r="Z7" i="37" s="1"/>
  <c r="G34" i="37"/>
  <c r="Y7" i="37" s="1"/>
  <c r="F34" i="37"/>
  <c r="X7" i="37" s="1"/>
  <c r="E34" i="37"/>
  <c r="W7" i="37" s="1"/>
  <c r="D34" i="37"/>
  <c r="V7" i="37" s="1"/>
  <c r="C34" i="37"/>
  <c r="U7" i="37" s="1"/>
  <c r="Z5" i="37"/>
  <c r="Z6" i="37" s="1"/>
  <c r="Y5" i="37"/>
  <c r="Y6" i="37" s="1"/>
  <c r="X5" i="37"/>
  <c r="X6" i="37" s="1"/>
  <c r="W5" i="37"/>
  <c r="W6" i="37" s="1"/>
  <c r="V5" i="37"/>
  <c r="V6" i="37" s="1"/>
  <c r="W20" i="37"/>
  <c r="W21" i="37" s="1"/>
  <c r="N71" i="37"/>
  <c r="W22" i="37" s="1"/>
  <c r="AA7" i="37" l="1"/>
  <c r="AB7" i="37" s="1"/>
  <c r="AA17" i="37"/>
  <c r="AB17" i="37" s="1"/>
  <c r="AA22" i="37"/>
  <c r="AB22" i="37" s="1"/>
  <c r="AA12" i="37"/>
  <c r="AB12" i="37" s="1"/>
  <c r="I71" i="37"/>
  <c r="R71" i="37"/>
  <c r="R34" i="37"/>
  <c r="I34" i="37"/>
  <c r="K134" i="18" l="1"/>
  <c r="L134" i="18" s="1"/>
  <c r="K133" i="18"/>
  <c r="L133" i="18" s="1"/>
  <c r="K132" i="18"/>
  <c r="L132" i="18" s="1"/>
  <c r="K146" i="18"/>
  <c r="L146" i="18" s="1"/>
  <c r="K145" i="18"/>
  <c r="L145" i="18" s="1"/>
  <c r="K144" i="18"/>
  <c r="L144" i="18" s="1"/>
  <c r="K143" i="18"/>
  <c r="L143" i="18" s="1"/>
  <c r="K142" i="18"/>
  <c r="L142" i="18" s="1"/>
  <c r="K141" i="18"/>
  <c r="L141" i="18" s="1"/>
  <c r="K140" i="18"/>
  <c r="L140" i="18" s="1"/>
  <c r="K139" i="18"/>
  <c r="L139" i="18" s="1"/>
  <c r="K138" i="18"/>
  <c r="L138" i="18" s="1"/>
  <c r="K137" i="18"/>
  <c r="L137" i="18" s="1"/>
  <c r="K136" i="18"/>
  <c r="L136" i="18" s="1"/>
  <c r="K135" i="18"/>
  <c r="L135" i="18" s="1"/>
  <c r="K93" i="18"/>
  <c r="L93" i="18" s="1"/>
  <c r="K92" i="18"/>
  <c r="L92" i="18" s="1"/>
  <c r="I59" i="18"/>
  <c r="K59" i="18" s="1"/>
  <c r="I56" i="18"/>
  <c r="K56" i="18" s="1"/>
  <c r="I53" i="18"/>
  <c r="K53" i="18" s="1"/>
  <c r="I50" i="18"/>
  <c r="K50" i="18" s="1"/>
  <c r="I47" i="18"/>
  <c r="K47" i="18" s="1"/>
  <c r="K101" i="18"/>
  <c r="L101" i="18" s="1"/>
  <c r="K100" i="18"/>
  <c r="L100" i="18" s="1"/>
  <c r="K99" i="18"/>
  <c r="L99" i="18" s="1"/>
  <c r="K98" i="18"/>
  <c r="L98" i="18" s="1"/>
  <c r="K97" i="18"/>
  <c r="L97" i="18" s="1"/>
  <c r="K96" i="18"/>
  <c r="L96" i="18" s="1"/>
  <c r="K95" i="18"/>
  <c r="L95" i="18" s="1"/>
  <c r="K94" i="18"/>
  <c r="L94" i="18" s="1"/>
  <c r="I14" i="18"/>
  <c r="K14" i="18" s="1"/>
  <c r="I11" i="18"/>
  <c r="K11" i="18" s="1"/>
  <c r="I8" i="18"/>
  <c r="K8" i="18" s="1"/>
  <c r="I5" i="18"/>
  <c r="K5" i="18" s="1"/>
  <c r="I2" i="18"/>
  <c r="K2" i="18" s="1"/>
  <c r="K164" i="19"/>
  <c r="L164" i="19" s="1"/>
  <c r="K163" i="19"/>
  <c r="L163" i="19" s="1"/>
  <c r="K162" i="19"/>
  <c r="L162" i="19" s="1"/>
  <c r="K161" i="19"/>
  <c r="L161" i="19" s="1"/>
  <c r="K178" i="19"/>
  <c r="L178" i="19" s="1"/>
  <c r="K177" i="19"/>
  <c r="L177" i="19" s="1"/>
  <c r="K176" i="19"/>
  <c r="L176" i="19" s="1"/>
  <c r="K175" i="19"/>
  <c r="L175" i="19" s="1"/>
  <c r="K174" i="19"/>
  <c r="L174" i="19" s="1"/>
  <c r="K173" i="19"/>
  <c r="L173" i="19" s="1"/>
  <c r="K172" i="19"/>
  <c r="L172" i="19" s="1"/>
  <c r="K171" i="19"/>
  <c r="L171" i="19" s="1"/>
  <c r="K170" i="19"/>
  <c r="L170" i="19" s="1"/>
  <c r="K169" i="19"/>
  <c r="L169" i="19" s="1"/>
  <c r="K168" i="19"/>
  <c r="L168" i="19" s="1"/>
  <c r="K167" i="19"/>
  <c r="L167" i="19" s="1"/>
  <c r="K166" i="19"/>
  <c r="L166" i="19" s="1"/>
  <c r="K165" i="19"/>
  <c r="L165" i="19" s="1"/>
  <c r="K110" i="19"/>
  <c r="L110" i="19" s="1"/>
  <c r="K109" i="19"/>
  <c r="L109" i="19" s="1"/>
  <c r="K108" i="19"/>
  <c r="L108" i="19" s="1"/>
  <c r="I70" i="19"/>
  <c r="K70" i="19" s="1"/>
  <c r="I67" i="19"/>
  <c r="K67" i="19" s="1"/>
  <c r="I64" i="19"/>
  <c r="K64" i="19" s="1"/>
  <c r="I61" i="19"/>
  <c r="K61" i="19" s="1"/>
  <c r="I58" i="19"/>
  <c r="K58" i="19" s="1"/>
  <c r="I55" i="19"/>
  <c r="K55" i="19" s="1"/>
  <c r="K125" i="19"/>
  <c r="L125" i="19" s="1"/>
  <c r="K124" i="19"/>
  <c r="L124" i="19" s="1"/>
  <c r="K123" i="19"/>
  <c r="L123" i="19" s="1"/>
  <c r="K122" i="19"/>
  <c r="L122" i="19" s="1"/>
  <c r="K121" i="19"/>
  <c r="L121" i="19" s="1"/>
  <c r="K120" i="19"/>
  <c r="L120" i="19" s="1"/>
  <c r="K119" i="19"/>
  <c r="L119" i="19" s="1"/>
  <c r="K118" i="19"/>
  <c r="L118" i="19" s="1"/>
  <c r="K117" i="19"/>
  <c r="L117" i="19" s="1"/>
  <c r="K116" i="19"/>
  <c r="L116" i="19" s="1"/>
  <c r="K115" i="19"/>
  <c r="L115" i="19" s="1"/>
  <c r="K114" i="19"/>
  <c r="L114" i="19" s="1"/>
  <c r="K113" i="19"/>
  <c r="L113" i="19" s="1"/>
  <c r="K112" i="19"/>
  <c r="L112" i="19" s="1"/>
  <c r="K111" i="19"/>
  <c r="L111" i="19" s="1"/>
  <c r="I17" i="19"/>
  <c r="K17" i="19" s="1"/>
  <c r="I14" i="19"/>
  <c r="K14" i="19" s="1"/>
  <c r="I11" i="19"/>
  <c r="K11" i="19" s="1"/>
  <c r="I8" i="19"/>
  <c r="K8" i="19" s="1"/>
  <c r="I5" i="19"/>
  <c r="K5" i="19" s="1"/>
  <c r="I2" i="19"/>
  <c r="K2" i="19" s="1"/>
  <c r="K163" i="21"/>
  <c r="L163" i="21" s="1"/>
  <c r="K162" i="21"/>
  <c r="L162" i="21" s="1"/>
  <c r="K161" i="21"/>
  <c r="L161" i="21" s="1"/>
  <c r="K178" i="21"/>
  <c r="L178" i="21" s="1"/>
  <c r="K177" i="21"/>
  <c r="L177" i="21" s="1"/>
  <c r="K176" i="21"/>
  <c r="L176" i="21" s="1"/>
  <c r="K175" i="21"/>
  <c r="L175" i="21" s="1"/>
  <c r="K174" i="21"/>
  <c r="L174" i="21" s="1"/>
  <c r="K173" i="21"/>
  <c r="L173" i="21" s="1"/>
  <c r="K172" i="21"/>
  <c r="L172" i="21" s="1"/>
  <c r="K171" i="21"/>
  <c r="L171" i="21" s="1"/>
  <c r="K170" i="21"/>
  <c r="L170" i="21" s="1"/>
  <c r="K169" i="21"/>
  <c r="L169" i="21" s="1"/>
  <c r="K168" i="21"/>
  <c r="L168" i="21" s="1"/>
  <c r="K167" i="21"/>
  <c r="L167" i="21" s="1"/>
  <c r="K166" i="21"/>
  <c r="L166" i="21" s="1"/>
  <c r="K165" i="21"/>
  <c r="L165" i="21" s="1"/>
  <c r="K164" i="21"/>
  <c r="L164" i="21" s="1"/>
  <c r="K110" i="21"/>
  <c r="L110" i="21" s="1"/>
  <c r="K109" i="21"/>
  <c r="L109" i="21" s="1"/>
  <c r="K108" i="21"/>
  <c r="L108" i="21" s="1"/>
  <c r="I70" i="21"/>
  <c r="K70" i="21" s="1"/>
  <c r="I67" i="21"/>
  <c r="K67" i="21" s="1"/>
  <c r="I64" i="21"/>
  <c r="K64" i="21" s="1"/>
  <c r="I61" i="21"/>
  <c r="K61" i="21" s="1"/>
  <c r="I58" i="21"/>
  <c r="K58" i="21" s="1"/>
  <c r="I55" i="21"/>
  <c r="K55" i="21" s="1"/>
  <c r="K125" i="21"/>
  <c r="L125" i="21" s="1"/>
  <c r="K124" i="21"/>
  <c r="L124" i="21" s="1"/>
  <c r="K123" i="21"/>
  <c r="L123" i="21" s="1"/>
  <c r="K122" i="21"/>
  <c r="L122" i="21" s="1"/>
  <c r="K121" i="21"/>
  <c r="L121" i="21" s="1"/>
  <c r="K120" i="21"/>
  <c r="L120" i="21" s="1"/>
  <c r="K119" i="21"/>
  <c r="L119" i="21" s="1"/>
  <c r="K118" i="21"/>
  <c r="L118" i="21" s="1"/>
  <c r="K117" i="21"/>
  <c r="L117" i="21" s="1"/>
  <c r="K116" i="21"/>
  <c r="L116" i="21" s="1"/>
  <c r="K115" i="21"/>
  <c r="L115" i="21" s="1"/>
  <c r="K114" i="21"/>
  <c r="L114" i="21" s="1"/>
  <c r="K113" i="21"/>
  <c r="L113" i="21" s="1"/>
  <c r="K112" i="21"/>
  <c r="L112" i="21" s="1"/>
  <c r="K111" i="21"/>
  <c r="L111" i="21" s="1"/>
  <c r="I17" i="21"/>
  <c r="K17" i="21" s="1"/>
  <c r="I14" i="21"/>
  <c r="K14" i="21" s="1"/>
  <c r="I11" i="21"/>
  <c r="K11" i="21" s="1"/>
  <c r="I8" i="21"/>
  <c r="K8" i="21" s="1"/>
  <c r="I5" i="21"/>
  <c r="K5" i="21" s="1"/>
  <c r="I2" i="21"/>
  <c r="K2" i="21" s="1"/>
  <c r="K178" i="20"/>
  <c r="L178" i="20" s="1"/>
  <c r="K177" i="20"/>
  <c r="L177" i="20" s="1"/>
  <c r="K176" i="20"/>
  <c r="L176" i="20" s="1"/>
  <c r="K175" i="20"/>
  <c r="L175" i="20" s="1"/>
  <c r="K174" i="20"/>
  <c r="L174" i="20" s="1"/>
  <c r="K173" i="20"/>
  <c r="L173" i="20" s="1"/>
  <c r="K172" i="20"/>
  <c r="L172" i="20" s="1"/>
  <c r="K171" i="20"/>
  <c r="L171" i="20" s="1"/>
  <c r="K170" i="20"/>
  <c r="L170" i="20" s="1"/>
  <c r="K169" i="20"/>
  <c r="L169" i="20" s="1"/>
  <c r="K168" i="20"/>
  <c r="L168" i="20" s="1"/>
  <c r="K167" i="20"/>
  <c r="L167" i="20" s="1"/>
  <c r="K166" i="20"/>
  <c r="L166" i="20" s="1"/>
  <c r="K165" i="20"/>
  <c r="L165" i="20" s="1"/>
  <c r="K164" i="20"/>
  <c r="L164" i="20" s="1"/>
  <c r="K163" i="20"/>
  <c r="L163" i="20" s="1"/>
  <c r="K162" i="20"/>
  <c r="L162" i="20" s="1"/>
  <c r="K161" i="20"/>
  <c r="L161" i="20" s="1"/>
  <c r="K111" i="20"/>
  <c r="L111" i="20" s="1"/>
  <c r="K110" i="20"/>
  <c r="L110" i="20" s="1"/>
  <c r="K109" i="20"/>
  <c r="L109" i="20" s="1"/>
  <c r="K108" i="20"/>
  <c r="L108" i="20" s="1"/>
  <c r="K125" i="20"/>
  <c r="L125" i="20" s="1"/>
  <c r="K124" i="20"/>
  <c r="L124" i="20" s="1"/>
  <c r="K123" i="20"/>
  <c r="L123" i="20" s="1"/>
  <c r="K122" i="20"/>
  <c r="L122" i="20" s="1"/>
  <c r="K121" i="20"/>
  <c r="L121" i="20" s="1"/>
  <c r="K120" i="20"/>
  <c r="L120" i="20" s="1"/>
  <c r="K119" i="20"/>
  <c r="L119" i="20" s="1"/>
  <c r="K118" i="20"/>
  <c r="L118" i="20" s="1"/>
  <c r="K117" i="20"/>
  <c r="L117" i="20" s="1"/>
  <c r="K116" i="20"/>
  <c r="L116" i="20" s="1"/>
  <c r="K115" i="20"/>
  <c r="L115" i="20" s="1"/>
  <c r="K114" i="20"/>
  <c r="L114" i="20" s="1"/>
  <c r="K113" i="20"/>
  <c r="L113" i="20" s="1"/>
  <c r="K112" i="20"/>
  <c r="L112" i="20" s="1"/>
  <c r="I70" i="20"/>
  <c r="K70" i="20" s="1"/>
  <c r="I67" i="20"/>
  <c r="K67" i="20" s="1"/>
  <c r="I64" i="20"/>
  <c r="K64" i="20" s="1"/>
  <c r="I61" i="20"/>
  <c r="K61" i="20" s="1"/>
  <c r="I58" i="20"/>
  <c r="K58" i="20" s="1"/>
  <c r="I55" i="20"/>
  <c r="K55" i="20" s="1"/>
  <c r="I17" i="20"/>
  <c r="K17" i="20" s="1"/>
  <c r="I14" i="20"/>
  <c r="K14" i="20" s="1"/>
  <c r="I11" i="20"/>
  <c r="K11" i="20" s="1"/>
  <c r="I8" i="20"/>
  <c r="K8" i="20" s="1"/>
  <c r="I5" i="20"/>
  <c r="K5" i="20" s="1"/>
  <c r="I2" i="20"/>
  <c r="K2" i="20" s="1"/>
  <c r="K178" i="17"/>
  <c r="L178" i="17" s="1"/>
  <c r="K177" i="17"/>
  <c r="L177" i="17" s="1"/>
  <c r="K176" i="17"/>
  <c r="L176" i="17" s="1"/>
  <c r="K175" i="17"/>
  <c r="L175" i="17" s="1"/>
  <c r="K174" i="17"/>
  <c r="L174" i="17" s="1"/>
  <c r="K173" i="17"/>
  <c r="L173" i="17" s="1"/>
  <c r="K172" i="17"/>
  <c r="L172" i="17" s="1"/>
  <c r="K171" i="17"/>
  <c r="L171" i="17" s="1"/>
  <c r="K170" i="17"/>
  <c r="L170" i="17" s="1"/>
  <c r="K169" i="17"/>
  <c r="L169" i="17" s="1"/>
  <c r="K168" i="17"/>
  <c r="L168" i="17" s="1"/>
  <c r="K167" i="17"/>
  <c r="L167" i="17" s="1"/>
  <c r="K166" i="17"/>
  <c r="L166" i="17" s="1"/>
  <c r="K165" i="17"/>
  <c r="L165" i="17" s="1"/>
  <c r="K164" i="17"/>
  <c r="L164" i="17" s="1"/>
  <c r="K163" i="17"/>
  <c r="L163" i="17" s="1"/>
  <c r="K162" i="17"/>
  <c r="L162" i="17" s="1"/>
  <c r="K161" i="17"/>
  <c r="L161" i="17" s="1"/>
  <c r="K125" i="17"/>
  <c r="L125" i="17" s="1"/>
  <c r="K124" i="17"/>
  <c r="L124" i="17" s="1"/>
  <c r="K123" i="17"/>
  <c r="L123" i="17" s="1"/>
  <c r="N123" i="17" s="1"/>
  <c r="K122" i="17"/>
  <c r="L122" i="17" s="1"/>
  <c r="K121" i="17"/>
  <c r="L121" i="17" s="1"/>
  <c r="K120" i="17"/>
  <c r="L120" i="17" s="1"/>
  <c r="K119" i="17"/>
  <c r="L119" i="17" s="1"/>
  <c r="K118" i="17"/>
  <c r="L118" i="17" s="1"/>
  <c r="K117" i="17"/>
  <c r="L117" i="17" s="1"/>
  <c r="K116" i="17"/>
  <c r="L116" i="17" s="1"/>
  <c r="K115" i="17"/>
  <c r="L115" i="17" s="1"/>
  <c r="K114" i="17"/>
  <c r="L114" i="17" s="1"/>
  <c r="K113" i="17"/>
  <c r="L113" i="17" s="1"/>
  <c r="K112" i="17"/>
  <c r="L112" i="17" s="1"/>
  <c r="K111" i="17"/>
  <c r="L111" i="17" s="1"/>
  <c r="K110" i="17"/>
  <c r="L110" i="17" s="1"/>
  <c r="K109" i="17"/>
  <c r="L109" i="17" s="1"/>
  <c r="K108" i="17"/>
  <c r="L108" i="17" s="1"/>
  <c r="I70" i="17"/>
  <c r="K70" i="17" s="1"/>
  <c r="I67" i="17"/>
  <c r="K67" i="17" s="1"/>
  <c r="I64" i="17"/>
  <c r="K64" i="17" s="1"/>
  <c r="I61" i="17"/>
  <c r="K61" i="17" s="1"/>
  <c r="I58" i="17"/>
  <c r="K58" i="17" s="1"/>
  <c r="I55" i="17"/>
  <c r="K55" i="17" s="1"/>
  <c r="I17" i="17"/>
  <c r="K17" i="17" s="1"/>
  <c r="I14" i="17"/>
  <c r="K14" i="17" s="1"/>
  <c r="I11" i="17"/>
  <c r="K11" i="17" s="1"/>
  <c r="I8" i="17"/>
  <c r="K8" i="17" s="1"/>
  <c r="I5" i="17"/>
  <c r="K5" i="17" s="1"/>
  <c r="I2" i="17"/>
  <c r="K2" i="17" s="1"/>
  <c r="K160" i="16"/>
  <c r="L160" i="16" s="1"/>
  <c r="K159" i="16"/>
  <c r="L159" i="16" s="1"/>
  <c r="K158" i="16"/>
  <c r="L158" i="16" s="1"/>
  <c r="K172" i="16"/>
  <c r="L172" i="16" s="1"/>
  <c r="K171" i="16"/>
  <c r="L171" i="16" s="1"/>
  <c r="K170" i="16"/>
  <c r="L170" i="16" s="1"/>
  <c r="K169" i="16"/>
  <c r="L169" i="16" s="1"/>
  <c r="K168" i="16"/>
  <c r="L168" i="16" s="1"/>
  <c r="K167" i="16"/>
  <c r="L167" i="16" s="1"/>
  <c r="K166" i="16"/>
  <c r="L166" i="16" s="1"/>
  <c r="K165" i="16"/>
  <c r="L165" i="16" s="1"/>
  <c r="K164" i="16"/>
  <c r="L164" i="16" s="1"/>
  <c r="K163" i="16"/>
  <c r="L163" i="16" s="1"/>
  <c r="K162" i="16"/>
  <c r="L162" i="16" s="1"/>
  <c r="K161" i="16"/>
  <c r="L161" i="16" s="1"/>
  <c r="K157" i="16"/>
  <c r="L157" i="16" s="1"/>
  <c r="K156" i="16"/>
  <c r="L156" i="16" s="1"/>
  <c r="K155" i="16"/>
  <c r="L155" i="16" s="1"/>
  <c r="K104" i="16"/>
  <c r="L104" i="16" s="1"/>
  <c r="K103" i="16"/>
  <c r="L103" i="16" s="1"/>
  <c r="K102" i="16"/>
  <c r="L102" i="16" s="1"/>
  <c r="K119" i="16"/>
  <c r="L119" i="16" s="1"/>
  <c r="K118" i="16"/>
  <c r="L118" i="16" s="1"/>
  <c r="K117" i="16"/>
  <c r="L117" i="16" s="1"/>
  <c r="K116" i="16"/>
  <c r="L116" i="16" s="1"/>
  <c r="K115" i="16"/>
  <c r="L115" i="16" s="1"/>
  <c r="K114" i="16"/>
  <c r="L114" i="16" s="1"/>
  <c r="K113" i="16"/>
  <c r="L113" i="16" s="1"/>
  <c r="K112" i="16"/>
  <c r="L112" i="16" s="1"/>
  <c r="K111" i="16"/>
  <c r="L111" i="16" s="1"/>
  <c r="K110" i="16"/>
  <c r="L110" i="16" s="1"/>
  <c r="K109" i="16"/>
  <c r="L109" i="16" s="1"/>
  <c r="K108" i="16"/>
  <c r="L108" i="16" s="1"/>
  <c r="K107" i="16"/>
  <c r="L107" i="16" s="1"/>
  <c r="K106" i="16"/>
  <c r="L106" i="16" s="1"/>
  <c r="K105" i="16"/>
  <c r="L105" i="16" s="1"/>
  <c r="I64" i="16"/>
  <c r="K64" i="16" s="1"/>
  <c r="I61" i="16"/>
  <c r="K61" i="16" s="1"/>
  <c r="I58" i="16"/>
  <c r="K58" i="16" s="1"/>
  <c r="I55" i="16"/>
  <c r="K55" i="16" s="1"/>
  <c r="I52" i="16"/>
  <c r="K52" i="16" s="1"/>
  <c r="I49" i="16"/>
  <c r="K49" i="16" s="1"/>
  <c r="I12" i="16"/>
  <c r="K12" i="16" s="1"/>
  <c r="I10" i="16"/>
  <c r="K10" i="16" s="1"/>
  <c r="I8" i="16"/>
  <c r="K8" i="16" s="1"/>
  <c r="I6" i="16"/>
  <c r="K6" i="16" s="1"/>
  <c r="I4" i="16"/>
  <c r="K4" i="16" s="1"/>
  <c r="I2" i="16"/>
  <c r="K2" i="16" s="1"/>
  <c r="AH91" i="9"/>
  <c r="AI91" i="9" s="1"/>
  <c r="AH90" i="9"/>
  <c r="AI90" i="9" s="1"/>
  <c r="AH89" i="9"/>
  <c r="AI89" i="9" s="1"/>
  <c r="AH97" i="9"/>
  <c r="AI97" i="9" s="1"/>
  <c r="AH96" i="9"/>
  <c r="AI96" i="9" s="1"/>
  <c r="AH95" i="9"/>
  <c r="AI95" i="9" s="1"/>
  <c r="AH94" i="9"/>
  <c r="AI94" i="9" s="1"/>
  <c r="AH93" i="9"/>
  <c r="AI93" i="9" s="1"/>
  <c r="AH92" i="9"/>
  <c r="AI92" i="9" s="1"/>
  <c r="AH62" i="9"/>
  <c r="AI62" i="9" s="1"/>
  <c r="AH61" i="9"/>
  <c r="AI61" i="9" s="1"/>
  <c r="AH60" i="9"/>
  <c r="AI60" i="9" s="1"/>
  <c r="AH68" i="9"/>
  <c r="AI68" i="9" s="1"/>
  <c r="AH67" i="9"/>
  <c r="AI67" i="9" s="1"/>
  <c r="AH66" i="9"/>
  <c r="AI66" i="9" s="1"/>
  <c r="AH65" i="9"/>
  <c r="AI65" i="9" s="1"/>
  <c r="AH64" i="9"/>
  <c r="AI64" i="9" s="1"/>
  <c r="AH63" i="9"/>
  <c r="AI63" i="9" s="1"/>
  <c r="AC31" i="9"/>
  <c r="AE31" i="9" s="1"/>
  <c r="AF37" i="9"/>
  <c r="AH37" i="9" s="1"/>
  <c r="AF34" i="9"/>
  <c r="AH34" i="9" s="1"/>
  <c r="AF31" i="9"/>
  <c r="AH31" i="9" s="1"/>
  <c r="AF8" i="9"/>
  <c r="AH8" i="9" s="1"/>
  <c r="AF5" i="9"/>
  <c r="AH5" i="9" s="1"/>
  <c r="AF2" i="9"/>
  <c r="AH2" i="9" s="1"/>
  <c r="AH113" i="8"/>
  <c r="AI113" i="8" s="1"/>
  <c r="AH124" i="8"/>
  <c r="AI124" i="8" s="1"/>
  <c r="AH123" i="8"/>
  <c r="AI123" i="8" s="1"/>
  <c r="AH122" i="8"/>
  <c r="AI122" i="8" s="1"/>
  <c r="AH121" i="8"/>
  <c r="AI121" i="8" s="1"/>
  <c r="AH120" i="8"/>
  <c r="AI120" i="8" s="1"/>
  <c r="AH119" i="8"/>
  <c r="AI119" i="8" s="1"/>
  <c r="AH118" i="8"/>
  <c r="AI118" i="8" s="1"/>
  <c r="AH117" i="8"/>
  <c r="AI117" i="8" s="1"/>
  <c r="AH116" i="8"/>
  <c r="AI116" i="8" s="1"/>
  <c r="AH115" i="8"/>
  <c r="AI115" i="8" s="1"/>
  <c r="AH114" i="8"/>
  <c r="AI114" i="8" s="1"/>
  <c r="AH78" i="8"/>
  <c r="AI78" i="8" s="1"/>
  <c r="AH77" i="8"/>
  <c r="AI77" i="8" s="1"/>
  <c r="AH76" i="8"/>
  <c r="AI76" i="8" s="1"/>
  <c r="AH87" i="8"/>
  <c r="AI87" i="8" s="1"/>
  <c r="AH86" i="8"/>
  <c r="AI86" i="8" s="1"/>
  <c r="AH85" i="8"/>
  <c r="AI85" i="8" s="1"/>
  <c r="AH84" i="8"/>
  <c r="AI84" i="8" s="1"/>
  <c r="AH83" i="8"/>
  <c r="AI83" i="8" s="1"/>
  <c r="AH82" i="8"/>
  <c r="AI82" i="8" s="1"/>
  <c r="AH81" i="8"/>
  <c r="AI81" i="8" s="1"/>
  <c r="AH80" i="8"/>
  <c r="AI80" i="8" s="1"/>
  <c r="AH79" i="8"/>
  <c r="AI79" i="8" s="1"/>
  <c r="AF39" i="8"/>
  <c r="AH39" i="8" s="1"/>
  <c r="AF48" i="8"/>
  <c r="AH48" i="8" s="1"/>
  <c r="AF45" i="8"/>
  <c r="AH45" i="8" s="1"/>
  <c r="AF42" i="8"/>
  <c r="AH42" i="8" s="1"/>
  <c r="AF11" i="8"/>
  <c r="AH11" i="8" s="1"/>
  <c r="AF8" i="8"/>
  <c r="AH8" i="8" s="1"/>
  <c r="AF5" i="8"/>
  <c r="AH5" i="8" s="1"/>
  <c r="AF2" i="8"/>
  <c r="AH2" i="8" s="1"/>
  <c r="K157" i="15"/>
  <c r="L157" i="15" s="1"/>
  <c r="K156" i="15"/>
  <c r="L156" i="15" s="1"/>
  <c r="K155" i="15"/>
  <c r="L155" i="15" s="1"/>
  <c r="K172" i="15"/>
  <c r="L172" i="15" s="1"/>
  <c r="K171" i="15"/>
  <c r="L171" i="15" s="1"/>
  <c r="K170" i="15"/>
  <c r="L170" i="15" s="1"/>
  <c r="K169" i="15"/>
  <c r="L169" i="15" s="1"/>
  <c r="K168" i="15"/>
  <c r="L168" i="15" s="1"/>
  <c r="K167" i="15"/>
  <c r="L167" i="15" s="1"/>
  <c r="K166" i="15"/>
  <c r="L166" i="15" s="1"/>
  <c r="K165" i="15"/>
  <c r="L165" i="15" s="1"/>
  <c r="K164" i="15"/>
  <c r="L164" i="15" s="1"/>
  <c r="K163" i="15"/>
  <c r="L163" i="15" s="1"/>
  <c r="K162" i="15"/>
  <c r="L162" i="15" s="1"/>
  <c r="K161" i="15"/>
  <c r="L161" i="15" s="1"/>
  <c r="K160" i="15"/>
  <c r="L160" i="15" s="1"/>
  <c r="K159" i="15"/>
  <c r="L159" i="15" s="1"/>
  <c r="K158" i="15"/>
  <c r="L158" i="15" s="1"/>
  <c r="I12" i="15"/>
  <c r="K12" i="15" s="1"/>
  <c r="I10" i="15"/>
  <c r="K10" i="15" s="1"/>
  <c r="I8" i="15"/>
  <c r="K8" i="15" s="1"/>
  <c r="I6" i="15"/>
  <c r="K6" i="15" s="1"/>
  <c r="I4" i="15"/>
  <c r="K4" i="15" s="1"/>
  <c r="K119" i="15"/>
  <c r="L119" i="15" s="1"/>
  <c r="K118" i="15"/>
  <c r="L118" i="15" s="1"/>
  <c r="K117" i="15"/>
  <c r="L117" i="15" s="1"/>
  <c r="K116" i="15"/>
  <c r="L116" i="15" s="1"/>
  <c r="K115" i="15"/>
  <c r="L115" i="15" s="1"/>
  <c r="K114" i="15"/>
  <c r="L114" i="15" s="1"/>
  <c r="K113" i="15"/>
  <c r="L113" i="15" s="1"/>
  <c r="K112" i="15"/>
  <c r="L112" i="15" s="1"/>
  <c r="K111" i="15"/>
  <c r="L111" i="15" s="1"/>
  <c r="K110" i="15"/>
  <c r="L110" i="15" s="1"/>
  <c r="K109" i="15"/>
  <c r="L109" i="15" s="1"/>
  <c r="K108" i="15"/>
  <c r="L108" i="15" s="1"/>
  <c r="K107" i="15"/>
  <c r="L107" i="15" s="1"/>
  <c r="K106" i="15"/>
  <c r="L106" i="15" s="1"/>
  <c r="K105" i="15"/>
  <c r="L105" i="15" s="1"/>
  <c r="I64" i="15"/>
  <c r="K64" i="15" s="1"/>
  <c r="I61" i="15"/>
  <c r="K61" i="15" s="1"/>
  <c r="I58" i="15"/>
  <c r="K58" i="15" s="1"/>
  <c r="I55" i="15"/>
  <c r="K55" i="15" s="1"/>
  <c r="I52" i="15"/>
  <c r="K52" i="15" s="1"/>
  <c r="I49" i="15"/>
  <c r="K49" i="15" s="1"/>
  <c r="I2" i="15"/>
  <c r="K2" i="15" s="1"/>
  <c r="AH151" i="7"/>
  <c r="AI151" i="7" s="1"/>
  <c r="AH139" i="7"/>
  <c r="AI139" i="7" s="1"/>
  <c r="AH138" i="7"/>
  <c r="AI138" i="7" s="1"/>
  <c r="AH137" i="7"/>
  <c r="AI137" i="7" s="1"/>
  <c r="AH150" i="7"/>
  <c r="AI150" i="7" s="1"/>
  <c r="AH149" i="7"/>
  <c r="AI149" i="7" s="1"/>
  <c r="AH148" i="7"/>
  <c r="AI148" i="7" s="1"/>
  <c r="AH147" i="7"/>
  <c r="AI147" i="7" s="1"/>
  <c r="AH146" i="7"/>
  <c r="AI146" i="7" s="1"/>
  <c r="AH145" i="7"/>
  <c r="AI145" i="7" s="1"/>
  <c r="AH144" i="7"/>
  <c r="AI144" i="7" s="1"/>
  <c r="AH143" i="7"/>
  <c r="AI143" i="7" s="1"/>
  <c r="AH142" i="7"/>
  <c r="AI142" i="7" s="1"/>
  <c r="AH141" i="7"/>
  <c r="AI141" i="7" s="1"/>
  <c r="AH140" i="7"/>
  <c r="AI140" i="7" s="1"/>
  <c r="AH106" i="7"/>
  <c r="AI106" i="7" s="1"/>
  <c r="AH94" i="7"/>
  <c r="AI94" i="7" s="1"/>
  <c r="AH93" i="7"/>
  <c r="AI93" i="7" s="1"/>
  <c r="AH92" i="7"/>
  <c r="AI92" i="7" s="1"/>
  <c r="AH105" i="7"/>
  <c r="AI105" i="7" s="1"/>
  <c r="AH104" i="7"/>
  <c r="AI104" i="7" s="1"/>
  <c r="AH103" i="7"/>
  <c r="AI103" i="7" s="1"/>
  <c r="AH102" i="7"/>
  <c r="AI102" i="7" s="1"/>
  <c r="AH101" i="7"/>
  <c r="AI101" i="7" s="1"/>
  <c r="AH100" i="7"/>
  <c r="AI100" i="7" s="1"/>
  <c r="AH99" i="7"/>
  <c r="AI99" i="7" s="1"/>
  <c r="AH98" i="7"/>
  <c r="AI98" i="7" s="1"/>
  <c r="AH97" i="7"/>
  <c r="AI97" i="7" s="1"/>
  <c r="AH96" i="7"/>
  <c r="AI96" i="7" s="1"/>
  <c r="AH95" i="7"/>
  <c r="AI95" i="7" s="1"/>
  <c r="AF59" i="7"/>
  <c r="AH59" i="7" s="1"/>
  <c r="AF56" i="7"/>
  <c r="AH56" i="7" s="1"/>
  <c r="AF53" i="7"/>
  <c r="AH53" i="7" s="1"/>
  <c r="AF50" i="7"/>
  <c r="AH50" i="7" s="1"/>
  <c r="AF47" i="7"/>
  <c r="AH47" i="7" s="1"/>
  <c r="AF2" i="7"/>
  <c r="AH2" i="7" s="1"/>
  <c r="AF14" i="7"/>
  <c r="AH14" i="7" s="1"/>
  <c r="AF11" i="7"/>
  <c r="AH11" i="7" s="1"/>
  <c r="AF8" i="7"/>
  <c r="AH8" i="7" s="1"/>
  <c r="AF5" i="7"/>
  <c r="AH5" i="7" s="1"/>
  <c r="AH117" i="6"/>
  <c r="AI117" i="6" s="1"/>
  <c r="AH116" i="6"/>
  <c r="AI116" i="6" s="1"/>
  <c r="AH115" i="6"/>
  <c r="AI115" i="6" s="1"/>
  <c r="AH114" i="6"/>
  <c r="AI114" i="6" s="1"/>
  <c r="AH113" i="6"/>
  <c r="AI113" i="6" s="1"/>
  <c r="AH124" i="6"/>
  <c r="AI124" i="6" s="1"/>
  <c r="AH123" i="6"/>
  <c r="AI123" i="6" s="1"/>
  <c r="AH122" i="6"/>
  <c r="AI122" i="6" s="1"/>
  <c r="AH121" i="6"/>
  <c r="AI121" i="6" s="1"/>
  <c r="AH120" i="6"/>
  <c r="AI120" i="6" s="1"/>
  <c r="AH119" i="6"/>
  <c r="AI119" i="6" s="1"/>
  <c r="AH118" i="6"/>
  <c r="AI118" i="6" s="1"/>
  <c r="AH82" i="6"/>
  <c r="AI82" i="6" s="1"/>
  <c r="AH81" i="6"/>
  <c r="AI81" i="6" s="1"/>
  <c r="AH80" i="6"/>
  <c r="AI80" i="6" s="1"/>
  <c r="AH79" i="6"/>
  <c r="AI79" i="6" s="1"/>
  <c r="AH78" i="6"/>
  <c r="AI78" i="6" s="1"/>
  <c r="AH77" i="6"/>
  <c r="AI77" i="6" s="1"/>
  <c r="AH87" i="6"/>
  <c r="AI87" i="6" s="1"/>
  <c r="AH83" i="6"/>
  <c r="AI83" i="6" s="1"/>
  <c r="AH84" i="6"/>
  <c r="AI84" i="6" s="1"/>
  <c r="AH85" i="6"/>
  <c r="AI85" i="6" s="1"/>
  <c r="AH86" i="6"/>
  <c r="AI86" i="6" s="1"/>
  <c r="AF48" i="6"/>
  <c r="AH48" i="6" s="1"/>
  <c r="AF45" i="6"/>
  <c r="AH45" i="6" s="1"/>
  <c r="AF42" i="6"/>
  <c r="AH42" i="6" s="1"/>
  <c r="AF39" i="6"/>
  <c r="AH39" i="6" s="1"/>
  <c r="AF11" i="6"/>
  <c r="AH11" i="6" s="1"/>
  <c r="AF8" i="6"/>
  <c r="AH8" i="6" s="1"/>
  <c r="AF5" i="6"/>
  <c r="AH5" i="6" s="1"/>
  <c r="AF2" i="6"/>
  <c r="AH2" i="6" s="1"/>
  <c r="AH172" i="5"/>
  <c r="AI172" i="5" s="1"/>
  <c r="AH162" i="5"/>
  <c r="AI162" i="5" s="1"/>
  <c r="AH161" i="5"/>
  <c r="AI161" i="5" s="1"/>
  <c r="AH168" i="5"/>
  <c r="AI168" i="5" s="1"/>
  <c r="AH167" i="5"/>
  <c r="AI167" i="5" s="1"/>
  <c r="AH166" i="5"/>
  <c r="AI166" i="5" s="1"/>
  <c r="AH165" i="5"/>
  <c r="AI165" i="5" s="1"/>
  <c r="AH164" i="5"/>
  <c r="AI164" i="5" s="1"/>
  <c r="AH163" i="5"/>
  <c r="AI163" i="5" s="1"/>
  <c r="AH171" i="5"/>
  <c r="AI171" i="5" s="1"/>
  <c r="AH170" i="5"/>
  <c r="AI170" i="5" s="1"/>
  <c r="AH169" i="5"/>
  <c r="AI169" i="5" s="1"/>
  <c r="AH109" i="5"/>
  <c r="AI109" i="5" s="1"/>
  <c r="AH110" i="5"/>
  <c r="AI110" i="5" s="1"/>
  <c r="AH111" i="5"/>
  <c r="AI111" i="5" s="1"/>
  <c r="AH112" i="5"/>
  <c r="AI112" i="5" s="1"/>
  <c r="AH113" i="5"/>
  <c r="AI113" i="5" s="1"/>
  <c r="AH114" i="5"/>
  <c r="AI114" i="5" s="1"/>
  <c r="AH115" i="5"/>
  <c r="AI115" i="5" s="1"/>
  <c r="AH116" i="5"/>
  <c r="AI116" i="5" s="1"/>
  <c r="AH117" i="5"/>
  <c r="AI117" i="5" s="1"/>
  <c r="AH118" i="5"/>
  <c r="AI118" i="5" s="1"/>
  <c r="AH119" i="5"/>
  <c r="AI119" i="5" s="1"/>
  <c r="AH120" i="5"/>
  <c r="AI120" i="5" s="1"/>
  <c r="AH121" i="5"/>
  <c r="AI121" i="5" s="1"/>
  <c r="AH122" i="5"/>
  <c r="AI122" i="5" s="1"/>
  <c r="AH123" i="5"/>
  <c r="AI123" i="5" s="1"/>
  <c r="AH124" i="5"/>
  <c r="AI124" i="5" s="1"/>
  <c r="AH125" i="5"/>
  <c r="AI125" i="5" s="1"/>
  <c r="AH108" i="5"/>
  <c r="AI108" i="5" s="1"/>
  <c r="AF70" i="5"/>
  <c r="AH70" i="5" s="1"/>
  <c r="AF67" i="5"/>
  <c r="AH67" i="5" s="1"/>
  <c r="AF64" i="5"/>
  <c r="AH64" i="5" s="1"/>
  <c r="AF61" i="5"/>
  <c r="AH61" i="5" s="1"/>
  <c r="AF58" i="5"/>
  <c r="AH58" i="5" s="1"/>
  <c r="AF55" i="5"/>
  <c r="AH55" i="5" s="1"/>
  <c r="AF17" i="5"/>
  <c r="AH17" i="5" s="1"/>
  <c r="AF14" i="5"/>
  <c r="AH14" i="5" s="1"/>
  <c r="AF11" i="5"/>
  <c r="AH11" i="5" s="1"/>
  <c r="AF8" i="5"/>
  <c r="AH8" i="5" s="1"/>
  <c r="AF5" i="5"/>
  <c r="AH5" i="5" s="1"/>
  <c r="AF2" i="5"/>
  <c r="AH2" i="5" s="1"/>
  <c r="AH91" i="4"/>
  <c r="AI91" i="4" s="1"/>
  <c r="AH90" i="4"/>
  <c r="AI90" i="4" s="1"/>
  <c r="AH97" i="4"/>
  <c r="AI97" i="4" s="1"/>
  <c r="AH96" i="4"/>
  <c r="AI96" i="4" s="1"/>
  <c r="AH95" i="4"/>
  <c r="AI95" i="4" s="1"/>
  <c r="AH94" i="4"/>
  <c r="AI94" i="4" s="1"/>
  <c r="AH93" i="4"/>
  <c r="AI93" i="4" s="1"/>
  <c r="AH92" i="4"/>
  <c r="AI92" i="4" s="1"/>
  <c r="AH63" i="4"/>
  <c r="AI63" i="4" s="1"/>
  <c r="AI62" i="4"/>
  <c r="AI61" i="4"/>
  <c r="AH64" i="4"/>
  <c r="AI64" i="4" s="1"/>
  <c r="AH65" i="4"/>
  <c r="AI65" i="4" s="1"/>
  <c r="AH66" i="4"/>
  <c r="AI66" i="4" s="1"/>
  <c r="AH67" i="4"/>
  <c r="AI67" i="4" s="1"/>
  <c r="AH68" i="4"/>
  <c r="AI68" i="4" s="1"/>
  <c r="AF37" i="4"/>
  <c r="AH37" i="4" s="1"/>
  <c r="AF34" i="4"/>
  <c r="AH34" i="4" s="1"/>
  <c r="AE37" i="4"/>
  <c r="AE34" i="4"/>
  <c r="AF31" i="4"/>
  <c r="AH31" i="4" s="1"/>
  <c r="AF8" i="4"/>
  <c r="AH8" i="4" s="1"/>
  <c r="AF5" i="4"/>
  <c r="AH5" i="4" s="1"/>
  <c r="AE8" i="4"/>
  <c r="AE5" i="4"/>
  <c r="AF2" i="4"/>
  <c r="AH2" i="4" s="1"/>
  <c r="AH112" i="3"/>
  <c r="AI112" i="3" s="1"/>
  <c r="AH111" i="3"/>
  <c r="AI111" i="3" s="1"/>
  <c r="AH110" i="3"/>
  <c r="AI110" i="3" s="1"/>
  <c r="AH109" i="3"/>
  <c r="AI109" i="3" s="1"/>
  <c r="AH113" i="3"/>
  <c r="AI113" i="3" s="1"/>
  <c r="AH114" i="3"/>
  <c r="AI114" i="3" s="1"/>
  <c r="AH115" i="3"/>
  <c r="AI115" i="3" s="1"/>
  <c r="AH116" i="3"/>
  <c r="AI116" i="3" s="1"/>
  <c r="AH117" i="3"/>
  <c r="AI117" i="3" s="1"/>
  <c r="AH118" i="3"/>
  <c r="AI118" i="3" s="1"/>
  <c r="AH119" i="3"/>
  <c r="AI119" i="3" s="1"/>
  <c r="AH120" i="3"/>
  <c r="AI120" i="3" s="1"/>
  <c r="AH79" i="3"/>
  <c r="AI79" i="3" s="1"/>
  <c r="AH78" i="3"/>
  <c r="AI78" i="3" s="1"/>
  <c r="AH77" i="3"/>
  <c r="AI77" i="3" s="1"/>
  <c r="AH76" i="3"/>
  <c r="AI76" i="3" s="1"/>
  <c r="AH83" i="3"/>
  <c r="AI83" i="3" s="1"/>
  <c r="AH80" i="3"/>
  <c r="AI80" i="3" s="1"/>
  <c r="AH81" i="3"/>
  <c r="AI81" i="3" s="1"/>
  <c r="AH82" i="3"/>
  <c r="AI82" i="3" s="1"/>
  <c r="AF48" i="3"/>
  <c r="AH48" i="3" s="1"/>
  <c r="AF45" i="3"/>
  <c r="AH45" i="3" s="1"/>
  <c r="AF42" i="3"/>
  <c r="AH42" i="3" s="1"/>
  <c r="AF39" i="3"/>
  <c r="AH39" i="3" s="1"/>
  <c r="AF11" i="3"/>
  <c r="AH11" i="3" s="1"/>
  <c r="AF8" i="3"/>
  <c r="AH8" i="3" s="1"/>
  <c r="AF5" i="3"/>
  <c r="AH5" i="3" s="1"/>
  <c r="AF2" i="3"/>
  <c r="AH2" i="3" s="1"/>
  <c r="AK76" i="3" l="1"/>
  <c r="AJ76" i="3"/>
  <c r="AK82" i="3"/>
  <c r="AJ82" i="3"/>
  <c r="AK80" i="3"/>
  <c r="AJ80" i="3"/>
  <c r="AK78" i="3"/>
  <c r="AJ78" i="3"/>
  <c r="AJ113" i="6"/>
  <c r="M117" i="15"/>
  <c r="M114" i="20"/>
  <c r="L9" i="16"/>
  <c r="L8" i="16"/>
  <c r="L11" i="17"/>
  <c r="L12" i="17"/>
  <c r="L13" i="17"/>
  <c r="L72" i="17"/>
  <c r="L71" i="17"/>
  <c r="L70" i="17"/>
  <c r="L13" i="20"/>
  <c r="L11" i="20"/>
  <c r="L12" i="20"/>
  <c r="L72" i="20"/>
  <c r="L71" i="20"/>
  <c r="L70" i="20"/>
  <c r="L12" i="21"/>
  <c r="L11" i="21"/>
  <c r="L13" i="21"/>
  <c r="L13" i="19"/>
  <c r="L12" i="19"/>
  <c r="L11" i="19"/>
  <c r="L13" i="18"/>
  <c r="L12" i="18"/>
  <c r="L11" i="18"/>
  <c r="AI33" i="4"/>
  <c r="AI31" i="4"/>
  <c r="AI32" i="4"/>
  <c r="AI5" i="6"/>
  <c r="AI6" i="6"/>
  <c r="AI7" i="6"/>
  <c r="AI13" i="7"/>
  <c r="AI11" i="7"/>
  <c r="AI12" i="7"/>
  <c r="L54" i="15"/>
  <c r="L53" i="15"/>
  <c r="L52" i="15"/>
  <c r="M108" i="15"/>
  <c r="L13" i="15"/>
  <c r="L12" i="15"/>
  <c r="AI47" i="8"/>
  <c r="AI46" i="8"/>
  <c r="AI45" i="8"/>
  <c r="AI39" i="9"/>
  <c r="AI37" i="9"/>
  <c r="AI38" i="9"/>
  <c r="L11" i="16"/>
  <c r="L10" i="16"/>
  <c r="L15" i="17"/>
  <c r="L14" i="17"/>
  <c r="L16" i="17"/>
  <c r="N108" i="17"/>
  <c r="L16" i="20"/>
  <c r="L15" i="20"/>
  <c r="L14" i="20"/>
  <c r="M120" i="20"/>
  <c r="L15" i="21"/>
  <c r="L16" i="21"/>
  <c r="L14" i="21"/>
  <c r="L15" i="19"/>
  <c r="L14" i="19"/>
  <c r="L16" i="19"/>
  <c r="L15" i="18"/>
  <c r="L14" i="18"/>
  <c r="L16" i="18"/>
  <c r="L57" i="17"/>
  <c r="L56" i="17"/>
  <c r="L55" i="17"/>
  <c r="L55" i="20"/>
  <c r="L56" i="20"/>
  <c r="L57" i="20"/>
  <c r="L58" i="21"/>
  <c r="L59" i="21"/>
  <c r="L60" i="21"/>
  <c r="L58" i="19"/>
  <c r="L60" i="19"/>
  <c r="L59" i="19"/>
  <c r="L51" i="18"/>
  <c r="L52" i="18"/>
  <c r="L50" i="18"/>
  <c r="AI10" i="4"/>
  <c r="AI8" i="4"/>
  <c r="AI9" i="4"/>
  <c r="AI11" i="6"/>
  <c r="AI12" i="6"/>
  <c r="AI13" i="6"/>
  <c r="AI2" i="7"/>
  <c r="AI3" i="7"/>
  <c r="AI4" i="7"/>
  <c r="L50" i="16"/>
  <c r="L49" i="16"/>
  <c r="L51" i="16"/>
  <c r="AI3" i="4"/>
  <c r="AI4" i="4"/>
  <c r="AI2" i="4"/>
  <c r="AI35" i="4"/>
  <c r="AI36" i="4"/>
  <c r="AI34" i="4"/>
  <c r="AK89" i="4"/>
  <c r="AI40" i="6"/>
  <c r="AI39" i="6"/>
  <c r="AI41" i="6"/>
  <c r="AI48" i="7"/>
  <c r="AI47" i="7"/>
  <c r="AI49" i="7"/>
  <c r="L63" i="15"/>
  <c r="L62" i="15"/>
  <c r="L61" i="15"/>
  <c r="M111" i="15"/>
  <c r="AI3" i="8"/>
  <c r="AI2" i="8"/>
  <c r="AI4" i="8"/>
  <c r="AI4" i="9"/>
  <c r="AI3" i="9"/>
  <c r="AI2" i="9"/>
  <c r="L54" i="16"/>
  <c r="L53" i="16"/>
  <c r="L52" i="16"/>
  <c r="M52" i="16" s="1"/>
  <c r="L60" i="17"/>
  <c r="L59" i="17"/>
  <c r="L58" i="17"/>
  <c r="L58" i="20"/>
  <c r="L59" i="20"/>
  <c r="L60" i="20"/>
  <c r="M123" i="20"/>
  <c r="L63" i="21"/>
  <c r="L62" i="21"/>
  <c r="L61" i="21"/>
  <c r="L63" i="19"/>
  <c r="L61" i="19"/>
  <c r="L62" i="19"/>
  <c r="L54" i="18"/>
  <c r="L53" i="18"/>
  <c r="L55" i="18"/>
  <c r="L11" i="15"/>
  <c r="L10" i="15"/>
  <c r="AI35" i="9"/>
  <c r="AI36" i="9"/>
  <c r="AI34" i="9"/>
  <c r="AI10" i="6"/>
  <c r="AI9" i="6"/>
  <c r="AI8" i="6"/>
  <c r="AJ8" i="6" s="1"/>
  <c r="AI48" i="8"/>
  <c r="AI50" i="8"/>
  <c r="AI49" i="8"/>
  <c r="L18" i="20"/>
  <c r="L19" i="20"/>
  <c r="L17" i="20"/>
  <c r="L56" i="19"/>
  <c r="L55" i="19"/>
  <c r="L57" i="19"/>
  <c r="L49" i="18"/>
  <c r="L48" i="18"/>
  <c r="L47" i="18"/>
  <c r="AI52" i="7"/>
  <c r="AI50" i="7"/>
  <c r="AI51" i="7"/>
  <c r="L65" i="15"/>
  <c r="L64" i="15"/>
  <c r="L66" i="15"/>
  <c r="AI5" i="9"/>
  <c r="AI7" i="9"/>
  <c r="AI6" i="9"/>
  <c r="L2" i="16"/>
  <c r="L3" i="16"/>
  <c r="L57" i="16"/>
  <c r="L56" i="16"/>
  <c r="L55" i="16"/>
  <c r="L4" i="17"/>
  <c r="L3" i="17"/>
  <c r="L2" i="17"/>
  <c r="L63" i="17"/>
  <c r="L61" i="17"/>
  <c r="L62" i="17"/>
  <c r="L3" i="20"/>
  <c r="L2" i="20"/>
  <c r="L4" i="20"/>
  <c r="L63" i="20"/>
  <c r="L62" i="20"/>
  <c r="L61" i="20"/>
  <c r="L4" i="21"/>
  <c r="L3" i="21"/>
  <c r="L2" i="21"/>
  <c r="L65" i="21"/>
  <c r="L66" i="21"/>
  <c r="L64" i="21"/>
  <c r="L4" i="19"/>
  <c r="L2" i="19"/>
  <c r="L3" i="19"/>
  <c r="L66" i="19"/>
  <c r="L65" i="19"/>
  <c r="L64" i="19"/>
  <c r="L4" i="18"/>
  <c r="L3" i="18"/>
  <c r="L2" i="18"/>
  <c r="L58" i="18"/>
  <c r="L56" i="18"/>
  <c r="L57" i="18"/>
  <c r="AI59" i="7"/>
  <c r="AI61" i="7"/>
  <c r="AI60" i="7"/>
  <c r="AI43" i="8"/>
  <c r="AI42" i="8"/>
  <c r="AI44" i="8"/>
  <c r="L57" i="15"/>
  <c r="L56" i="15"/>
  <c r="L55" i="15"/>
  <c r="L12" i="16"/>
  <c r="L13" i="16"/>
  <c r="M111" i="20"/>
  <c r="L18" i="21"/>
  <c r="L17" i="21"/>
  <c r="L19" i="21"/>
  <c r="L18" i="19"/>
  <c r="L17" i="19"/>
  <c r="L19" i="19"/>
  <c r="L58" i="15"/>
  <c r="L60" i="15"/>
  <c r="L59" i="15"/>
  <c r="AI40" i="8"/>
  <c r="AI39" i="8"/>
  <c r="AI41" i="8"/>
  <c r="L5" i="15"/>
  <c r="L4" i="15"/>
  <c r="AI6" i="8"/>
  <c r="AI5" i="8"/>
  <c r="AI7" i="8"/>
  <c r="AI45" i="6"/>
  <c r="AI47" i="6"/>
  <c r="AI46" i="6"/>
  <c r="AI55" i="7"/>
  <c r="AI54" i="7"/>
  <c r="AI53" i="7"/>
  <c r="M105" i="15"/>
  <c r="Q102" i="15" s="1"/>
  <c r="L7" i="15"/>
  <c r="L6" i="15"/>
  <c r="AI10" i="8"/>
  <c r="AI9" i="8"/>
  <c r="AI8" i="8"/>
  <c r="AI9" i="9"/>
  <c r="AI8" i="9"/>
  <c r="AI10" i="9"/>
  <c r="L4" i="16"/>
  <c r="L5" i="16"/>
  <c r="L58" i="16"/>
  <c r="L60" i="16"/>
  <c r="L59" i="16"/>
  <c r="L7" i="17"/>
  <c r="L6" i="17"/>
  <c r="L5" i="17"/>
  <c r="M5" i="17" s="1"/>
  <c r="L65" i="17"/>
  <c r="L64" i="17"/>
  <c r="L66" i="17"/>
  <c r="L5" i="20"/>
  <c r="L6" i="20"/>
  <c r="L7" i="20"/>
  <c r="L66" i="20"/>
  <c r="L65" i="20"/>
  <c r="L64" i="20"/>
  <c r="M117" i="20"/>
  <c r="L5" i="21"/>
  <c r="L7" i="21"/>
  <c r="L6" i="21"/>
  <c r="L68" i="21"/>
  <c r="L69" i="21"/>
  <c r="L67" i="21"/>
  <c r="L7" i="19"/>
  <c r="L5" i="19"/>
  <c r="L6" i="19"/>
  <c r="L69" i="19"/>
  <c r="L68" i="19"/>
  <c r="L67" i="19"/>
  <c r="N176" i="19"/>
  <c r="M176" i="19"/>
  <c r="L6" i="18"/>
  <c r="L5" i="18"/>
  <c r="L7" i="18"/>
  <c r="L60" i="18"/>
  <c r="L61" i="18"/>
  <c r="L59" i="18"/>
  <c r="AI2" i="6"/>
  <c r="AI4" i="6"/>
  <c r="AI3" i="6"/>
  <c r="AI10" i="7"/>
  <c r="AI9" i="7"/>
  <c r="AI8" i="7"/>
  <c r="AJ8" i="7" s="1"/>
  <c r="L50" i="15"/>
  <c r="L49" i="15"/>
  <c r="L51" i="15"/>
  <c r="L66" i="16"/>
  <c r="L65" i="16"/>
  <c r="L64" i="16"/>
  <c r="AI16" i="7"/>
  <c r="AI15" i="7"/>
  <c r="AI14" i="7"/>
  <c r="L19" i="17"/>
  <c r="L17" i="17"/>
  <c r="L18" i="17"/>
  <c r="L56" i="21"/>
  <c r="L57" i="21"/>
  <c r="L55" i="21"/>
  <c r="AI37" i="4"/>
  <c r="AI38" i="4"/>
  <c r="AI39" i="4"/>
  <c r="AI44" i="6"/>
  <c r="AI43" i="6"/>
  <c r="AI42" i="6"/>
  <c r="AI6" i="4"/>
  <c r="AI7" i="4"/>
  <c r="AI5" i="4"/>
  <c r="AI66" i="5"/>
  <c r="AI65" i="5"/>
  <c r="AI64" i="5"/>
  <c r="AI49" i="6"/>
  <c r="AI48" i="6"/>
  <c r="AI50" i="6"/>
  <c r="AI7" i="7"/>
  <c r="AI6" i="7"/>
  <c r="AI5" i="7"/>
  <c r="AI58" i="7"/>
  <c r="AI56" i="7"/>
  <c r="AI57" i="7"/>
  <c r="L2" i="15"/>
  <c r="L3" i="15"/>
  <c r="M114" i="15"/>
  <c r="L9" i="15"/>
  <c r="L8" i="15"/>
  <c r="AI11" i="8"/>
  <c r="AI13" i="8"/>
  <c r="AI12" i="8"/>
  <c r="AI33" i="9"/>
  <c r="AI32" i="9"/>
  <c r="AI31" i="9"/>
  <c r="L7" i="16"/>
  <c r="L6" i="16"/>
  <c r="L63" i="16"/>
  <c r="L61" i="16"/>
  <c r="L62" i="16"/>
  <c r="N170" i="16"/>
  <c r="M170" i="16"/>
  <c r="L8" i="17"/>
  <c r="L9" i="17"/>
  <c r="L10" i="17"/>
  <c r="L69" i="17"/>
  <c r="L68" i="17"/>
  <c r="L67" i="17"/>
  <c r="L9" i="20"/>
  <c r="L10" i="20"/>
  <c r="L8" i="20"/>
  <c r="L67" i="20"/>
  <c r="L69" i="20"/>
  <c r="L68" i="20"/>
  <c r="M108" i="20"/>
  <c r="M173" i="20"/>
  <c r="L10" i="21"/>
  <c r="L9" i="21"/>
  <c r="L8" i="21"/>
  <c r="L72" i="21"/>
  <c r="L71" i="21"/>
  <c r="L70" i="21"/>
  <c r="N176" i="21"/>
  <c r="M176" i="21"/>
  <c r="L10" i="19"/>
  <c r="L9" i="19"/>
  <c r="L8" i="19"/>
  <c r="L72" i="19"/>
  <c r="L71" i="19"/>
  <c r="L70" i="19"/>
  <c r="L9" i="18"/>
  <c r="L8" i="18"/>
  <c r="L10" i="18"/>
  <c r="AJ108" i="5"/>
  <c r="AI68" i="5"/>
  <c r="AI69" i="5"/>
  <c r="AI67" i="5"/>
  <c r="AI57" i="5"/>
  <c r="AI56" i="5"/>
  <c r="AI60" i="5"/>
  <c r="AI58" i="5"/>
  <c r="AI55" i="5"/>
  <c r="AI59" i="5"/>
  <c r="AI71" i="5"/>
  <c r="AI72" i="5"/>
  <c r="AI70" i="5"/>
  <c r="AI14" i="5"/>
  <c r="AI6" i="5"/>
  <c r="AI8" i="5"/>
  <c r="AI7" i="5"/>
  <c r="AI13" i="5"/>
  <c r="AI5" i="5"/>
  <c r="AI12" i="5"/>
  <c r="AI4" i="5"/>
  <c r="AI18" i="5"/>
  <c r="AI11" i="5"/>
  <c r="AI3" i="5"/>
  <c r="AI19" i="5"/>
  <c r="AI9" i="5"/>
  <c r="AI2" i="5"/>
  <c r="AI15" i="5"/>
  <c r="AI17" i="5"/>
  <c r="AI10" i="5"/>
  <c r="AI16" i="5"/>
  <c r="AI62" i="5"/>
  <c r="AI63" i="5"/>
  <c r="AI61" i="5"/>
  <c r="AI42" i="3"/>
  <c r="AI43" i="3"/>
  <c r="AI44" i="3"/>
  <c r="AI49" i="3"/>
  <c r="AI50" i="3"/>
  <c r="AI41" i="3"/>
  <c r="AI45" i="3"/>
  <c r="AI48" i="3"/>
  <c r="AI40" i="3"/>
  <c r="AI46" i="3"/>
  <c r="AI39" i="3"/>
  <c r="AI47" i="3"/>
  <c r="AI7" i="3"/>
  <c r="AI8" i="3"/>
  <c r="AI9" i="3"/>
  <c r="AI5" i="3"/>
  <c r="AI10" i="3"/>
  <c r="AI3" i="3"/>
  <c r="AI11" i="3"/>
  <c r="AI13" i="3"/>
  <c r="AI4" i="3"/>
  <c r="AI12" i="3"/>
  <c r="AI6" i="3"/>
  <c r="AI2" i="3"/>
  <c r="AK171" i="5"/>
  <c r="AK118" i="3"/>
  <c r="AJ115" i="3"/>
  <c r="AK112" i="3"/>
  <c r="AK115" i="3"/>
  <c r="AJ118" i="3"/>
  <c r="M96" i="18"/>
  <c r="N92" i="18"/>
  <c r="M98" i="18"/>
  <c r="N144" i="18"/>
  <c r="N96" i="18"/>
  <c r="N141" i="18"/>
  <c r="N167" i="19"/>
  <c r="N111" i="19"/>
  <c r="N120" i="19"/>
  <c r="N173" i="19"/>
  <c r="M170" i="19"/>
  <c r="M167" i="19"/>
  <c r="M117" i="19"/>
  <c r="M173" i="19"/>
  <c r="M111" i="19"/>
  <c r="M161" i="19"/>
  <c r="N114" i="19"/>
  <c r="M164" i="19"/>
  <c r="M120" i="19"/>
  <c r="M114" i="19"/>
  <c r="N164" i="19"/>
  <c r="AK66" i="9"/>
  <c r="M108" i="21"/>
  <c r="M114" i="21"/>
  <c r="N173" i="21"/>
  <c r="M117" i="21"/>
  <c r="M161" i="21"/>
  <c r="N123" i="21"/>
  <c r="N164" i="21"/>
  <c r="N167" i="21"/>
  <c r="M173" i="21"/>
  <c r="N117" i="21"/>
  <c r="N161" i="21"/>
  <c r="M176" i="20"/>
  <c r="N164" i="20"/>
  <c r="N108" i="20"/>
  <c r="N173" i="20"/>
  <c r="N123" i="20"/>
  <c r="N117" i="20"/>
  <c r="M161" i="20"/>
  <c r="N170" i="20"/>
  <c r="M170" i="20"/>
  <c r="M170" i="17"/>
  <c r="N170" i="17"/>
  <c r="N167" i="16"/>
  <c r="M108" i="16"/>
  <c r="N164" i="16"/>
  <c r="N114" i="16"/>
  <c r="M102" i="16"/>
  <c r="N108" i="16"/>
  <c r="M105" i="16"/>
  <c r="M114" i="16"/>
  <c r="M117" i="16"/>
  <c r="N102" i="16"/>
  <c r="AJ63" i="9"/>
  <c r="AK113" i="8"/>
  <c r="AK76" i="8"/>
  <c r="AJ113" i="8"/>
  <c r="AJ82" i="8"/>
  <c r="AJ76" i="8"/>
  <c r="AK122" i="8"/>
  <c r="AJ119" i="8"/>
  <c r="N102" i="15"/>
  <c r="M164" i="15"/>
  <c r="N164" i="15"/>
  <c r="N108" i="15"/>
  <c r="N158" i="15"/>
  <c r="N114" i="15"/>
  <c r="M158" i="15"/>
  <c r="N170" i="15"/>
  <c r="N155" i="15"/>
  <c r="M155" i="15"/>
  <c r="N111" i="15"/>
  <c r="AK149" i="7"/>
  <c r="AK95" i="7"/>
  <c r="AK101" i="7"/>
  <c r="AK140" i="7"/>
  <c r="AK137" i="7"/>
  <c r="AK143" i="7"/>
  <c r="AK98" i="7"/>
  <c r="AJ143" i="7"/>
  <c r="AJ137" i="7"/>
  <c r="AJ92" i="7"/>
  <c r="AJ149" i="7"/>
  <c r="AJ101" i="7"/>
  <c r="AJ140" i="7"/>
  <c r="AK82" i="6"/>
  <c r="AJ122" i="6"/>
  <c r="AK113" i="6"/>
  <c r="AK119" i="6"/>
  <c r="AJ79" i="6"/>
  <c r="AK122" i="6"/>
  <c r="AJ85" i="6"/>
  <c r="AK92" i="4"/>
  <c r="AJ92" i="4"/>
  <c r="AK95" i="4"/>
  <c r="AJ95" i="4"/>
  <c r="AJ89" i="4"/>
  <c r="AJ60" i="4"/>
  <c r="AK60" i="4"/>
  <c r="AJ66" i="9"/>
  <c r="AK63" i="9"/>
  <c r="AK60" i="9"/>
  <c r="AK95" i="9"/>
  <c r="AJ161" i="5"/>
  <c r="AK163" i="5"/>
  <c r="AK167" i="5"/>
  <c r="AJ167" i="5"/>
  <c r="M141" i="18"/>
  <c r="M135" i="18"/>
  <c r="M92" i="18"/>
  <c r="M132" i="18"/>
  <c r="M94" i="18"/>
  <c r="M144" i="18"/>
  <c r="N111" i="20"/>
  <c r="AJ95" i="7"/>
  <c r="AJ98" i="7"/>
  <c r="N105" i="15"/>
  <c r="AK119" i="8"/>
  <c r="N167" i="20"/>
  <c r="M167" i="20"/>
  <c r="N108" i="21"/>
  <c r="AJ119" i="6"/>
  <c r="AK63" i="4"/>
  <c r="AJ104" i="7"/>
  <c r="AK104" i="7"/>
  <c r="AJ146" i="7"/>
  <c r="AK146" i="7"/>
  <c r="AK92" i="9"/>
  <c r="AJ92" i="9"/>
  <c r="AK89" i="9"/>
  <c r="AJ89" i="9"/>
  <c r="M138" i="18"/>
  <c r="N138" i="18"/>
  <c r="AJ82" i="6"/>
  <c r="AK85" i="6"/>
  <c r="M167" i="15"/>
  <c r="N167" i="15"/>
  <c r="M123" i="19"/>
  <c r="N123" i="19"/>
  <c r="AK109" i="3"/>
  <c r="AJ109" i="3"/>
  <c r="AJ169" i="5"/>
  <c r="AK169" i="5"/>
  <c r="AJ112" i="3"/>
  <c r="AK66" i="4"/>
  <c r="AJ66" i="4"/>
  <c r="AJ63" i="4"/>
  <c r="AJ122" i="8"/>
  <c r="N105" i="16"/>
  <c r="AK165" i="5"/>
  <c r="AJ165" i="5"/>
  <c r="AK79" i="6"/>
  <c r="AK92" i="7"/>
  <c r="N117" i="15"/>
  <c r="M161" i="15"/>
  <c r="N161" i="15"/>
  <c r="M111" i="21"/>
  <c r="N111" i="21"/>
  <c r="M120" i="21"/>
  <c r="N120" i="21"/>
  <c r="AK116" i="6"/>
  <c r="AJ116" i="6"/>
  <c r="M170" i="15"/>
  <c r="AK79" i="8"/>
  <c r="AJ79" i="8"/>
  <c r="AK85" i="8"/>
  <c r="AJ116" i="8"/>
  <c r="AK116" i="8"/>
  <c r="N100" i="18"/>
  <c r="M100" i="18"/>
  <c r="AJ163" i="5"/>
  <c r="AJ60" i="9"/>
  <c r="M123" i="21"/>
  <c r="N117" i="19"/>
  <c r="N170" i="19"/>
  <c r="N117" i="16"/>
  <c r="N161" i="20"/>
  <c r="N176" i="20"/>
  <c r="N94" i="18"/>
  <c r="N132" i="18"/>
  <c r="N114" i="21"/>
  <c r="N135" i="18"/>
  <c r="AJ95" i="9"/>
  <c r="M167" i="21"/>
  <c r="N98" i="18"/>
  <c r="N111" i="16"/>
  <c r="M111" i="16"/>
  <c r="M170" i="21"/>
  <c r="N170" i="21"/>
  <c r="N161" i="19"/>
  <c r="M164" i="20"/>
  <c r="N108" i="19"/>
  <c r="M108" i="19"/>
  <c r="AJ171" i="5"/>
  <c r="M164" i="21"/>
  <c r="N120" i="20"/>
  <c r="N114" i="20"/>
  <c r="N173" i="17"/>
  <c r="M173" i="17"/>
  <c r="N164" i="17"/>
  <c r="M164" i="17"/>
  <c r="N176" i="17"/>
  <c r="N161" i="17"/>
  <c r="M161" i="17"/>
  <c r="N167" i="17"/>
  <c r="M167" i="17"/>
  <c r="M176" i="17"/>
  <c r="M117" i="17"/>
  <c r="N117" i="17"/>
  <c r="N111" i="17"/>
  <c r="M111" i="17"/>
  <c r="M120" i="17"/>
  <c r="N120" i="17"/>
  <c r="M108" i="17"/>
  <c r="N114" i="17"/>
  <c r="M114" i="17"/>
  <c r="M123" i="17"/>
  <c r="M161" i="16"/>
  <c r="N161" i="16"/>
  <c r="N155" i="16"/>
  <c r="M155" i="16"/>
  <c r="M164" i="16"/>
  <c r="N158" i="16"/>
  <c r="M158" i="16"/>
  <c r="M167" i="16"/>
  <c r="O167" i="16" s="1"/>
  <c r="AK82" i="8"/>
  <c r="AK76" i="6"/>
  <c r="AJ76" i="6"/>
  <c r="AK161" i="5"/>
  <c r="AH163" i="30"/>
  <c r="AI163" i="30" s="1"/>
  <c r="AH162" i="30"/>
  <c r="AI162" i="30" s="1"/>
  <c r="AH161" i="30"/>
  <c r="AI161" i="30" s="1"/>
  <c r="AH108" i="30"/>
  <c r="AI108" i="30" s="1"/>
  <c r="AF2" i="30"/>
  <c r="AH2" i="30" s="1"/>
  <c r="AH164" i="30"/>
  <c r="AI164" i="30" s="1"/>
  <c r="AH165" i="30"/>
  <c r="AI165" i="30" s="1"/>
  <c r="AH166" i="30"/>
  <c r="AI166" i="30" s="1"/>
  <c r="AH167" i="30"/>
  <c r="AI167" i="30" s="1"/>
  <c r="AH168" i="30"/>
  <c r="AI168" i="30" s="1"/>
  <c r="AH169" i="30"/>
  <c r="AI169" i="30" s="1"/>
  <c r="AH170" i="30"/>
  <c r="AI170" i="30" s="1"/>
  <c r="AH171" i="30"/>
  <c r="AI171" i="30" s="1"/>
  <c r="AH172" i="30"/>
  <c r="AI172" i="30" s="1"/>
  <c r="AH173" i="30"/>
  <c r="AI173" i="30" s="1"/>
  <c r="AH174" i="30"/>
  <c r="AI174" i="30" s="1"/>
  <c r="AH175" i="30"/>
  <c r="AI175" i="30" s="1"/>
  <c r="AH176" i="30"/>
  <c r="AI176" i="30" s="1"/>
  <c r="AH177" i="30"/>
  <c r="AI177" i="30" s="1"/>
  <c r="AH178" i="30"/>
  <c r="AI178" i="30" s="1"/>
  <c r="AH109" i="30"/>
  <c r="AI109" i="30" s="1"/>
  <c r="AH110" i="30"/>
  <c r="AI110" i="30" s="1"/>
  <c r="AH111" i="30"/>
  <c r="AI111" i="30" s="1"/>
  <c r="AH112" i="30"/>
  <c r="AI112" i="30" s="1"/>
  <c r="AH113" i="30"/>
  <c r="AI113" i="30" s="1"/>
  <c r="AH114" i="30"/>
  <c r="AI114" i="30" s="1"/>
  <c r="AH115" i="30"/>
  <c r="AI115" i="30" s="1"/>
  <c r="AH116" i="30"/>
  <c r="AI116" i="30" s="1"/>
  <c r="AH117" i="30"/>
  <c r="AI117" i="30" s="1"/>
  <c r="AH118" i="30"/>
  <c r="AI118" i="30" s="1"/>
  <c r="AH119" i="30"/>
  <c r="AI119" i="30" s="1"/>
  <c r="AH120" i="30"/>
  <c r="AI120" i="30" s="1"/>
  <c r="AH121" i="30"/>
  <c r="AI121" i="30" s="1"/>
  <c r="AH122" i="30"/>
  <c r="AI122" i="30" s="1"/>
  <c r="AH123" i="30"/>
  <c r="AI123" i="30" s="1"/>
  <c r="AH124" i="30"/>
  <c r="AI124" i="30" s="1"/>
  <c r="AH125" i="30"/>
  <c r="AI125" i="30" s="1"/>
  <c r="AC2" i="30"/>
  <c r="AE2" i="30" s="1"/>
  <c r="AC5" i="30"/>
  <c r="AE5" i="30" s="1"/>
  <c r="AC8" i="30"/>
  <c r="AE8" i="30" s="1"/>
  <c r="AC11" i="30"/>
  <c r="AE11" i="30" s="1"/>
  <c r="AC14" i="30"/>
  <c r="AE14" i="30" s="1"/>
  <c r="AC17" i="30"/>
  <c r="AE17" i="30" s="1"/>
  <c r="AC176" i="30"/>
  <c r="AC173" i="30"/>
  <c r="AC170" i="30"/>
  <c r="AC167" i="30"/>
  <c r="AC164" i="30"/>
  <c r="AC161" i="30"/>
  <c r="AC123" i="30"/>
  <c r="AC120" i="30"/>
  <c r="AC117" i="30"/>
  <c r="AC114" i="30"/>
  <c r="AC111" i="30"/>
  <c r="AC108" i="30"/>
  <c r="AF70" i="30"/>
  <c r="AH70" i="30" s="1"/>
  <c r="AC70" i="30"/>
  <c r="AE70" i="30" s="1"/>
  <c r="AF67" i="30"/>
  <c r="AH67" i="30" s="1"/>
  <c r="AC67" i="30"/>
  <c r="AE67" i="30" s="1"/>
  <c r="AF64" i="30"/>
  <c r="AH64" i="30" s="1"/>
  <c r="AC64" i="30"/>
  <c r="AE64" i="30" s="1"/>
  <c r="AF61" i="30"/>
  <c r="AH61" i="30" s="1"/>
  <c r="AC61" i="30"/>
  <c r="AE61" i="30" s="1"/>
  <c r="AF58" i="30"/>
  <c r="AH58" i="30" s="1"/>
  <c r="AC58" i="30"/>
  <c r="AE58" i="30" s="1"/>
  <c r="AF55" i="30"/>
  <c r="AH55" i="30" s="1"/>
  <c r="AC55" i="30"/>
  <c r="AE55" i="30" s="1"/>
  <c r="AF17" i="30"/>
  <c r="AH17" i="30" s="1"/>
  <c r="AF14" i="30"/>
  <c r="AH14" i="30" s="1"/>
  <c r="AF11" i="30"/>
  <c r="AH11" i="30" s="1"/>
  <c r="AF8" i="30"/>
  <c r="AH8" i="30" s="1"/>
  <c r="AF5" i="30"/>
  <c r="AH5" i="30" s="1"/>
  <c r="M67" i="20" l="1"/>
  <c r="M58" i="20"/>
  <c r="M14" i="17"/>
  <c r="M4" i="16"/>
  <c r="N4" i="16"/>
  <c r="AN110" i="3"/>
  <c r="O144" i="18"/>
  <c r="N6" i="16"/>
  <c r="M6" i="16"/>
  <c r="AN76" i="6"/>
  <c r="Q102" i="16"/>
  <c r="AN109" i="3"/>
  <c r="M6" i="15"/>
  <c r="M12" i="16"/>
  <c r="N12" i="16"/>
  <c r="M55" i="16"/>
  <c r="M2" i="16"/>
  <c r="N2" i="16"/>
  <c r="M10" i="15"/>
  <c r="M10" i="16"/>
  <c r="N10" i="16"/>
  <c r="M12" i="15"/>
  <c r="M8" i="16"/>
  <c r="N8" i="16"/>
  <c r="AI60" i="30"/>
  <c r="AI58" i="30"/>
  <c r="AI59" i="30"/>
  <c r="AI70" i="30"/>
  <c r="AI72" i="30"/>
  <c r="AI71" i="30"/>
  <c r="Q155" i="16"/>
  <c r="Q108" i="20"/>
  <c r="M61" i="16"/>
  <c r="N17" i="17"/>
  <c r="M17" i="17"/>
  <c r="AJ2" i="6"/>
  <c r="AK2" i="6"/>
  <c r="AJ8" i="9"/>
  <c r="AJ5" i="9"/>
  <c r="AJ11" i="7"/>
  <c r="P155" i="16"/>
  <c r="P102" i="15"/>
  <c r="M4" i="15"/>
  <c r="N4" i="15"/>
  <c r="M2" i="20"/>
  <c r="N2" i="20"/>
  <c r="N70" i="20"/>
  <c r="M70" i="20"/>
  <c r="M8" i="15"/>
  <c r="AJ5" i="7"/>
  <c r="AJ14" i="7"/>
  <c r="N17" i="19"/>
  <c r="M17" i="19"/>
  <c r="AJ2" i="7"/>
  <c r="M14" i="20"/>
  <c r="N14" i="20"/>
  <c r="AI13" i="30"/>
  <c r="AI5" i="30"/>
  <c r="AI12" i="30"/>
  <c r="AI4" i="30"/>
  <c r="AI18" i="30"/>
  <c r="AI11" i="30"/>
  <c r="AI3" i="30"/>
  <c r="AI19" i="30"/>
  <c r="AI10" i="30"/>
  <c r="AI2" i="30"/>
  <c r="AI15" i="30"/>
  <c r="AI8" i="30"/>
  <c r="AI16" i="30"/>
  <c r="AI7" i="30"/>
  <c r="AI17" i="30"/>
  <c r="AI14" i="30"/>
  <c r="AI9" i="30"/>
  <c r="AI6" i="30"/>
  <c r="O173" i="20"/>
  <c r="N5" i="20"/>
  <c r="M5" i="20"/>
  <c r="AI62" i="30"/>
  <c r="AI61" i="30"/>
  <c r="AI63" i="30"/>
  <c r="AI65" i="30"/>
  <c r="AI64" i="30"/>
  <c r="AI66" i="30"/>
  <c r="AK108" i="30"/>
  <c r="AN89" i="9"/>
  <c r="P108" i="20"/>
  <c r="N8" i="20"/>
  <c r="M8" i="20"/>
  <c r="M8" i="17"/>
  <c r="M58" i="16"/>
  <c r="AJ39" i="6"/>
  <c r="M55" i="20"/>
  <c r="AJ5" i="6"/>
  <c r="M11" i="17"/>
  <c r="AM89" i="9"/>
  <c r="AN92" i="7"/>
  <c r="M64" i="16"/>
  <c r="M5" i="19"/>
  <c r="M61" i="20"/>
  <c r="M17" i="20"/>
  <c r="N17" i="20"/>
  <c r="AJ11" i="6"/>
  <c r="N11" i="20"/>
  <c r="M11" i="20"/>
  <c r="AI55" i="30"/>
  <c r="AI56" i="30"/>
  <c r="AI57" i="30"/>
  <c r="AI69" i="30"/>
  <c r="AI68" i="30"/>
  <c r="AI67" i="30"/>
  <c r="AN113" i="8"/>
  <c r="M2" i="15"/>
  <c r="N2" i="15"/>
  <c r="AJ42" i="6"/>
  <c r="M64" i="20"/>
  <c r="M2" i="17"/>
  <c r="AJ2" i="9"/>
  <c r="M49" i="16"/>
  <c r="AN113" i="6"/>
  <c r="AL171" i="5"/>
  <c r="AL163" i="5"/>
  <c r="AL76" i="3"/>
  <c r="AL115" i="3"/>
  <c r="AL112" i="3"/>
  <c r="AL82" i="3"/>
  <c r="AL118" i="3"/>
  <c r="AM109" i="3"/>
  <c r="AL80" i="3"/>
  <c r="AL78" i="3"/>
  <c r="AN76" i="3"/>
  <c r="O98" i="18"/>
  <c r="O96" i="18"/>
  <c r="O92" i="18"/>
  <c r="O141" i="18"/>
  <c r="O100" i="18"/>
  <c r="O135" i="18"/>
  <c r="Q132" i="18"/>
  <c r="O111" i="19"/>
  <c r="O173" i="19"/>
  <c r="Q161" i="19"/>
  <c r="O117" i="19"/>
  <c r="O114" i="19"/>
  <c r="O120" i="19"/>
  <c r="P161" i="19"/>
  <c r="Q108" i="19"/>
  <c r="M61" i="19"/>
  <c r="AL66" i="9"/>
  <c r="AL63" i="9"/>
  <c r="AM60" i="9"/>
  <c r="Q161" i="17"/>
  <c r="O114" i="16"/>
  <c r="O123" i="17"/>
  <c r="O164" i="20"/>
  <c r="O108" i="20"/>
  <c r="O176" i="21"/>
  <c r="O123" i="21"/>
  <c r="O173" i="21"/>
  <c r="O117" i="21"/>
  <c r="O167" i="21"/>
  <c r="O161" i="21"/>
  <c r="O164" i="21"/>
  <c r="P161" i="21"/>
  <c r="N70" i="21"/>
  <c r="Q161" i="21"/>
  <c r="M67" i="21"/>
  <c r="N67" i="21"/>
  <c r="M70" i="21"/>
  <c r="O117" i="20"/>
  <c r="O123" i="20"/>
  <c r="O167" i="20"/>
  <c r="O170" i="20"/>
  <c r="O114" i="20"/>
  <c r="N64" i="17"/>
  <c r="O170" i="17"/>
  <c r="M64" i="17"/>
  <c r="M55" i="17"/>
  <c r="P161" i="17"/>
  <c r="O120" i="17"/>
  <c r="O108" i="16"/>
  <c r="O117" i="16"/>
  <c r="P102" i="16"/>
  <c r="AL95" i="9"/>
  <c r="AN60" i="9"/>
  <c r="AL122" i="8"/>
  <c r="AL113" i="8"/>
  <c r="AL76" i="8"/>
  <c r="AJ42" i="8"/>
  <c r="AL82" i="8"/>
  <c r="AJ48" i="8"/>
  <c r="AL119" i="8"/>
  <c r="O102" i="15"/>
  <c r="O164" i="15"/>
  <c r="O108" i="15"/>
  <c r="O158" i="15"/>
  <c r="O114" i="15"/>
  <c r="O111" i="15"/>
  <c r="O155" i="15"/>
  <c r="Q155" i="15"/>
  <c r="O170" i="15"/>
  <c r="O117" i="15"/>
  <c r="AL95" i="7"/>
  <c r="AL143" i="7"/>
  <c r="AL101" i="7"/>
  <c r="AL137" i="7"/>
  <c r="AM137" i="7"/>
  <c r="AN137" i="7"/>
  <c r="AK50" i="7"/>
  <c r="AM92" i="7"/>
  <c r="AL98" i="7"/>
  <c r="AJ53" i="7"/>
  <c r="AL82" i="6"/>
  <c r="AL122" i="6"/>
  <c r="AL79" i="6"/>
  <c r="AL113" i="6"/>
  <c r="AL119" i="6"/>
  <c r="AM113" i="6"/>
  <c r="AL85" i="6"/>
  <c r="AJ45" i="6"/>
  <c r="AJ48" i="6"/>
  <c r="AK39" i="6"/>
  <c r="AK48" i="6"/>
  <c r="AM89" i="4"/>
  <c r="AN89" i="4"/>
  <c r="AM60" i="4"/>
  <c r="AN60" i="4"/>
  <c r="AJ2" i="4"/>
  <c r="AK2" i="4"/>
  <c r="AK8" i="4"/>
  <c r="AJ8" i="4"/>
  <c r="AJ5" i="4"/>
  <c r="AK5" i="4"/>
  <c r="AL60" i="4"/>
  <c r="AL95" i="4"/>
  <c r="AL167" i="5"/>
  <c r="AL165" i="5"/>
  <c r="Q92" i="18"/>
  <c r="P92" i="18"/>
  <c r="N12" i="15"/>
  <c r="AK39" i="8"/>
  <c r="AJ39" i="8"/>
  <c r="AJ45" i="3"/>
  <c r="AK45" i="3"/>
  <c r="AL146" i="7"/>
  <c r="AJ85" i="8"/>
  <c r="AL85" i="8" s="1"/>
  <c r="O123" i="19"/>
  <c r="AK48" i="3"/>
  <c r="AJ48" i="3"/>
  <c r="AL104" i="7"/>
  <c r="O105" i="15"/>
  <c r="AJ2" i="3"/>
  <c r="AK2" i="3"/>
  <c r="AM76" i="3"/>
  <c r="M58" i="17"/>
  <c r="N58" i="17"/>
  <c r="N56" i="18"/>
  <c r="M56" i="18"/>
  <c r="N2" i="21"/>
  <c r="M2" i="21"/>
  <c r="N70" i="17"/>
  <c r="M70" i="17"/>
  <c r="M58" i="15"/>
  <c r="N58" i="15"/>
  <c r="AK67" i="5"/>
  <c r="AJ67" i="5"/>
  <c r="AJ176" i="30"/>
  <c r="P108" i="19"/>
  <c r="O108" i="19"/>
  <c r="M59" i="18"/>
  <c r="N59" i="18"/>
  <c r="N14" i="18"/>
  <c r="M14" i="18"/>
  <c r="N61" i="21"/>
  <c r="M61" i="21"/>
  <c r="O94" i="18"/>
  <c r="N55" i="17"/>
  <c r="O55" i="17" s="1"/>
  <c r="M14" i="19"/>
  <c r="N14" i="19"/>
  <c r="N2" i="18"/>
  <c r="M2" i="18"/>
  <c r="N61" i="20"/>
  <c r="AJ59" i="7"/>
  <c r="AK59" i="7"/>
  <c r="AK42" i="8"/>
  <c r="Q161" i="20"/>
  <c r="AN161" i="5"/>
  <c r="AK45" i="6"/>
  <c r="AK64" i="5"/>
  <c r="AJ64" i="5"/>
  <c r="AK37" i="4"/>
  <c r="AJ37" i="4"/>
  <c r="M5" i="21"/>
  <c r="N5" i="21"/>
  <c r="AK8" i="9"/>
  <c r="M8" i="19"/>
  <c r="N8" i="19"/>
  <c r="M11" i="18"/>
  <c r="N11" i="18"/>
  <c r="AK34" i="9"/>
  <c r="AJ34" i="9"/>
  <c r="P161" i="20"/>
  <c r="AJ167" i="30"/>
  <c r="O114" i="17"/>
  <c r="AJ111" i="30"/>
  <c r="Q108" i="17"/>
  <c r="Q108" i="21"/>
  <c r="M8" i="21"/>
  <c r="N8" i="21"/>
  <c r="N8" i="17"/>
  <c r="N10" i="15"/>
  <c r="N67" i="19"/>
  <c r="M67" i="19"/>
  <c r="N61" i="19"/>
  <c r="M47" i="18"/>
  <c r="N47" i="18"/>
  <c r="M2" i="19"/>
  <c r="N2" i="19"/>
  <c r="N61" i="16"/>
  <c r="N58" i="16"/>
  <c r="M55" i="15"/>
  <c r="N55" i="15"/>
  <c r="M52" i="15"/>
  <c r="N52" i="15"/>
  <c r="N67" i="20"/>
  <c r="N64" i="20"/>
  <c r="AL79" i="8"/>
  <c r="AK53" i="7"/>
  <c r="AK48" i="8"/>
  <c r="O161" i="15"/>
  <c r="AL169" i="5"/>
  <c r="AL92" i="9"/>
  <c r="O108" i="21"/>
  <c r="P108" i="21"/>
  <c r="AJ5" i="3"/>
  <c r="AK5" i="3"/>
  <c r="AJ5" i="8"/>
  <c r="AK5" i="8"/>
  <c r="M58" i="19"/>
  <c r="N58" i="19"/>
  <c r="N49" i="16"/>
  <c r="M58" i="21"/>
  <c r="N58" i="21"/>
  <c r="AJ56" i="7"/>
  <c r="AK56" i="7"/>
  <c r="AJ39" i="3"/>
  <c r="AK39" i="3"/>
  <c r="N61" i="15"/>
  <c r="M61" i="15"/>
  <c r="N55" i="21"/>
  <c r="M55" i="21"/>
  <c r="N58" i="20"/>
  <c r="AJ8" i="3"/>
  <c r="AK8" i="3"/>
  <c r="N67" i="17"/>
  <c r="AK5" i="9"/>
  <c r="AK11" i="7"/>
  <c r="P108" i="17"/>
  <c r="AL60" i="9"/>
  <c r="N14" i="21"/>
  <c r="M14" i="21"/>
  <c r="N11" i="21"/>
  <c r="M11" i="21"/>
  <c r="N14" i="17"/>
  <c r="N11" i="17"/>
  <c r="N64" i="19"/>
  <c r="M64" i="19"/>
  <c r="N50" i="18"/>
  <c r="M50" i="18"/>
  <c r="N5" i="19"/>
  <c r="N5" i="18"/>
  <c r="M5" i="18"/>
  <c r="N49" i="15"/>
  <c r="M49" i="15"/>
  <c r="N64" i="21"/>
  <c r="M64" i="21"/>
  <c r="AJ50" i="7"/>
  <c r="AK42" i="6"/>
  <c r="AL63" i="4"/>
  <c r="AK34" i="4"/>
  <c r="AJ34" i="4"/>
  <c r="AJ8" i="8"/>
  <c r="AK8" i="8"/>
  <c r="N17" i="21"/>
  <c r="M17" i="21"/>
  <c r="N70" i="19"/>
  <c r="M70" i="19"/>
  <c r="M11" i="19"/>
  <c r="N11" i="19"/>
  <c r="AK2" i="7"/>
  <c r="N61" i="17"/>
  <c r="M61" i="17"/>
  <c r="AK14" i="7"/>
  <c r="AM76" i="6"/>
  <c r="AL92" i="7"/>
  <c r="AL89" i="9"/>
  <c r="N6" i="15"/>
  <c r="N8" i="15"/>
  <c r="N64" i="15"/>
  <c r="M64" i="15"/>
  <c r="AK8" i="7"/>
  <c r="AL116" i="6"/>
  <c r="AK45" i="8"/>
  <c r="AJ45" i="8"/>
  <c r="P155" i="15"/>
  <c r="AK8" i="6"/>
  <c r="AJ58" i="5"/>
  <c r="AK58" i="5"/>
  <c r="AJ61" i="5"/>
  <c r="AK61" i="5"/>
  <c r="AJ31" i="4"/>
  <c r="AK31" i="4"/>
  <c r="AK11" i="6"/>
  <c r="M55" i="19"/>
  <c r="N55" i="19"/>
  <c r="N55" i="16"/>
  <c r="AJ42" i="3"/>
  <c r="AK42" i="3"/>
  <c r="AK31" i="9"/>
  <c r="AJ31" i="9"/>
  <c r="AJ117" i="30"/>
  <c r="M67" i="17"/>
  <c r="N5" i="17"/>
  <c r="N2" i="17"/>
  <c r="O170" i="21"/>
  <c r="N53" i="18"/>
  <c r="M53" i="18"/>
  <c r="N64" i="16"/>
  <c r="N52" i="16"/>
  <c r="N8" i="18"/>
  <c r="M8" i="18"/>
  <c r="P132" i="18"/>
  <c r="AK37" i="9"/>
  <c r="AJ37" i="9"/>
  <c r="N55" i="20"/>
  <c r="AL116" i="8"/>
  <c r="AK5" i="7"/>
  <c r="AJ47" i="7"/>
  <c r="AK47" i="7"/>
  <c r="AL66" i="4"/>
  <c r="AL109" i="3"/>
  <c r="O167" i="15"/>
  <c r="AK5" i="6"/>
  <c r="AK55" i="5"/>
  <c r="AJ55" i="5"/>
  <c r="AN55" i="5" s="1"/>
  <c r="AK70" i="5"/>
  <c r="AJ70" i="5"/>
  <c r="AK11" i="3"/>
  <c r="AJ11" i="3"/>
  <c r="AM113" i="8"/>
  <c r="AK2" i="8"/>
  <c r="AJ2" i="8"/>
  <c r="AN2" i="8" s="1"/>
  <c r="AK11" i="8"/>
  <c r="AJ11" i="8"/>
  <c r="O164" i="17"/>
  <c r="O161" i="16"/>
  <c r="O155" i="16"/>
  <c r="AM76" i="8"/>
  <c r="AM161" i="5"/>
  <c r="AL161" i="5"/>
  <c r="AL92" i="4"/>
  <c r="AJ173" i="30"/>
  <c r="AK111" i="30"/>
  <c r="AJ123" i="30"/>
  <c r="AK164" i="30"/>
  <c r="AJ120" i="30"/>
  <c r="AJ114" i="30"/>
  <c r="AJ170" i="30"/>
  <c r="AK170" i="30"/>
  <c r="AK161" i="30"/>
  <c r="AJ161" i="30"/>
  <c r="AK176" i="30"/>
  <c r="AK173" i="30"/>
  <c r="AJ164" i="30"/>
  <c r="O138" i="18"/>
  <c r="O132" i="18"/>
  <c r="O170" i="19"/>
  <c r="O161" i="19"/>
  <c r="O176" i="19"/>
  <c r="O164" i="19"/>
  <c r="O167" i="19"/>
  <c r="O120" i="21"/>
  <c r="O114" i="21"/>
  <c r="O111" i="21"/>
  <c r="O161" i="20"/>
  <c r="O176" i="20"/>
  <c r="O120" i="20"/>
  <c r="O111" i="20"/>
  <c r="O167" i="17"/>
  <c r="O173" i="17"/>
  <c r="O161" i="17"/>
  <c r="O176" i="17"/>
  <c r="O111" i="17"/>
  <c r="O108" i="17"/>
  <c r="O117" i="17"/>
  <c r="O170" i="16"/>
  <c r="O158" i="16"/>
  <c r="O164" i="16"/>
  <c r="O102" i="16"/>
  <c r="O105" i="16"/>
  <c r="O111" i="16"/>
  <c r="AL149" i="7"/>
  <c r="AL140" i="7"/>
  <c r="AL76" i="6"/>
  <c r="AL89" i="4"/>
  <c r="AK114" i="30"/>
  <c r="AJ108" i="30"/>
  <c r="AK123" i="30"/>
  <c r="AK120" i="30"/>
  <c r="AN76" i="8" l="1"/>
  <c r="AK2" i="30"/>
  <c r="P2" i="16"/>
  <c r="Q2" i="16"/>
  <c r="AM2" i="3"/>
  <c r="AN31" i="9"/>
  <c r="Q2" i="21"/>
  <c r="Q2" i="20"/>
  <c r="P55" i="20"/>
  <c r="P2" i="21"/>
  <c r="P2" i="15"/>
  <c r="AN2" i="7"/>
  <c r="P2" i="17"/>
  <c r="Q49" i="16"/>
  <c r="Q2" i="15"/>
  <c r="Q55" i="20"/>
  <c r="P2" i="20"/>
  <c r="O2" i="20"/>
  <c r="AN2" i="9"/>
  <c r="AN39" i="6"/>
  <c r="O5" i="20"/>
  <c r="AM2" i="8"/>
  <c r="O67" i="17"/>
  <c r="AM39" i="6"/>
  <c r="Q2" i="17"/>
  <c r="AL45" i="3"/>
  <c r="AL42" i="3"/>
  <c r="AM39" i="3"/>
  <c r="AN39" i="3"/>
  <c r="AL2" i="3"/>
  <c r="AL8" i="3"/>
  <c r="AK167" i="30"/>
  <c r="AM161" i="30" s="1"/>
  <c r="AL173" i="30"/>
  <c r="O11" i="18"/>
  <c r="O61" i="19"/>
  <c r="O8" i="19"/>
  <c r="O70" i="19"/>
  <c r="O58" i="19"/>
  <c r="O11" i="19"/>
  <c r="O14" i="19"/>
  <c r="O64" i="17"/>
  <c r="O70" i="21"/>
  <c r="O67" i="21"/>
  <c r="O55" i="21"/>
  <c r="O64" i="21"/>
  <c r="O17" i="20"/>
  <c r="O67" i="20"/>
  <c r="O70" i="20"/>
  <c r="O11" i="20"/>
  <c r="O58" i="17"/>
  <c r="O70" i="17"/>
  <c r="O14" i="17"/>
  <c r="O17" i="17"/>
  <c r="Q55" i="17"/>
  <c r="O11" i="17"/>
  <c r="O12" i="16"/>
  <c r="O64" i="16"/>
  <c r="O8" i="16"/>
  <c r="O6" i="16"/>
  <c r="O55" i="16"/>
  <c r="AL8" i="9"/>
  <c r="AL8" i="8"/>
  <c r="AL42" i="8"/>
  <c r="AL5" i="8"/>
  <c r="AL48" i="8"/>
  <c r="AN39" i="8"/>
  <c r="AL11" i="8"/>
  <c r="O6" i="15"/>
  <c r="O52" i="15"/>
  <c r="O8" i="15"/>
  <c r="O61" i="15"/>
  <c r="O10" i="15"/>
  <c r="AL50" i="7"/>
  <c r="AL5" i="7"/>
  <c r="AL53" i="7"/>
  <c r="AL56" i="7"/>
  <c r="AN47" i="7"/>
  <c r="AL8" i="7"/>
  <c r="AL59" i="7"/>
  <c r="AL42" i="6"/>
  <c r="AL5" i="6"/>
  <c r="AL48" i="6"/>
  <c r="AL45" i="6"/>
  <c r="AN2" i="4"/>
  <c r="AM2" i="4"/>
  <c r="AL8" i="4"/>
  <c r="AL5" i="4"/>
  <c r="AL2" i="4"/>
  <c r="AL34" i="4"/>
  <c r="AK8" i="5"/>
  <c r="AK11" i="5"/>
  <c r="AK17" i="5"/>
  <c r="AJ11" i="5"/>
  <c r="AL61" i="5"/>
  <c r="AL58" i="5"/>
  <c r="AL70" i="5"/>
  <c r="AL64" i="5"/>
  <c r="AK117" i="30"/>
  <c r="AM108" i="30" s="1"/>
  <c r="O59" i="18"/>
  <c r="O5" i="18"/>
  <c r="AM2" i="7"/>
  <c r="AL2" i="7"/>
  <c r="P49" i="15"/>
  <c r="O49" i="15"/>
  <c r="AN2" i="6"/>
  <c r="AL8" i="6"/>
  <c r="AL5" i="9"/>
  <c r="O58" i="20"/>
  <c r="O64" i="20"/>
  <c r="Q2" i="19"/>
  <c r="AL37" i="4"/>
  <c r="AL2" i="8"/>
  <c r="AM2" i="6"/>
  <c r="AL2" i="6"/>
  <c r="AM31" i="9"/>
  <c r="AL31" i="9"/>
  <c r="AL14" i="7"/>
  <c r="O17" i="21"/>
  <c r="O11" i="21"/>
  <c r="O61" i="17"/>
  <c r="O2" i="16"/>
  <c r="Q55" i="21"/>
  <c r="P47" i="18"/>
  <c r="O47" i="18"/>
  <c r="O2" i="15"/>
  <c r="O14" i="18"/>
  <c r="AL67" i="5"/>
  <c r="AL48" i="3"/>
  <c r="AL11" i="6"/>
  <c r="P2" i="19"/>
  <c r="O2" i="19"/>
  <c r="O50" i="18"/>
  <c r="AM47" i="7"/>
  <c r="AL11" i="3"/>
  <c r="AL111" i="30"/>
  <c r="AL39" i="6"/>
  <c r="O8" i="18"/>
  <c r="AM31" i="4"/>
  <c r="AL31" i="4"/>
  <c r="O10" i="16"/>
  <c r="O64" i="15"/>
  <c r="O64" i="19"/>
  <c r="O14" i="21"/>
  <c r="P55" i="21"/>
  <c r="Q47" i="18"/>
  <c r="O8" i="17"/>
  <c r="O61" i="20"/>
  <c r="P55" i="17"/>
  <c r="AN2" i="3"/>
  <c r="AM39" i="8"/>
  <c r="AL39" i="8"/>
  <c r="O2" i="21"/>
  <c r="O55" i="20"/>
  <c r="O52" i="16"/>
  <c r="O2" i="17"/>
  <c r="AN31" i="4"/>
  <c r="O17" i="19"/>
  <c r="O58" i="21"/>
  <c r="AL5" i="3"/>
  <c r="O58" i="16"/>
  <c r="O4" i="16"/>
  <c r="O58" i="15"/>
  <c r="AN108" i="30"/>
  <c r="P55" i="19"/>
  <c r="O55" i="19"/>
  <c r="Q2" i="18"/>
  <c r="O53" i="18"/>
  <c r="AL39" i="3"/>
  <c r="AL164" i="30"/>
  <c r="AM55" i="5"/>
  <c r="AL55" i="5"/>
  <c r="AL47" i="7"/>
  <c r="AL37" i="9"/>
  <c r="O5" i="17"/>
  <c r="Q55" i="19"/>
  <c r="AL45" i="8"/>
  <c r="O4" i="15"/>
  <c r="Q49" i="15"/>
  <c r="O5" i="19"/>
  <c r="AL11" i="7"/>
  <c r="P49" i="16"/>
  <c r="O49" i="16"/>
  <c r="O55" i="15"/>
  <c r="O61" i="16"/>
  <c r="O67" i="19"/>
  <c r="O8" i="21"/>
  <c r="AL34" i="9"/>
  <c r="O5" i="21"/>
  <c r="P2" i="18"/>
  <c r="O2" i="18"/>
  <c r="O61" i="21"/>
  <c r="O56" i="18"/>
  <c r="O12" i="15"/>
  <c r="AN161" i="30"/>
  <c r="AL120" i="30"/>
  <c r="AJ8" i="30"/>
  <c r="AL114" i="30"/>
  <c r="AL176" i="30"/>
  <c r="AJ5" i="30"/>
  <c r="AL123" i="30"/>
  <c r="AL170" i="30"/>
  <c r="AJ17" i="30"/>
  <c r="AL161" i="30"/>
  <c r="AL108" i="30"/>
  <c r="AJ2" i="30"/>
  <c r="AJ14" i="30"/>
  <c r="AJ11" i="30"/>
  <c r="O14" i="20"/>
  <c r="O8" i="20"/>
  <c r="AJ61" i="30"/>
  <c r="AK61" i="30"/>
  <c r="AJ70" i="30"/>
  <c r="AK70" i="30"/>
  <c r="AJ64" i="30"/>
  <c r="AK64" i="30"/>
  <c r="AJ58" i="30"/>
  <c r="AK58" i="30"/>
  <c r="AJ67" i="30"/>
  <c r="AK67" i="30"/>
  <c r="AK55" i="30"/>
  <c r="AJ55" i="30"/>
  <c r="AK11" i="30"/>
  <c r="AK17" i="30"/>
  <c r="AK8" i="30"/>
  <c r="AK5" i="30"/>
  <c r="AK14" i="30"/>
  <c r="AM2" i="30" l="1"/>
  <c r="AN56" i="30"/>
  <c r="AN2" i="30"/>
  <c r="AL167" i="30"/>
  <c r="AK2" i="9"/>
  <c r="AM2" i="9" s="1"/>
  <c r="AJ5" i="5"/>
  <c r="AL11" i="5"/>
  <c r="AJ17" i="5"/>
  <c r="AL17" i="5" s="1"/>
  <c r="AK14" i="5"/>
  <c r="AJ14" i="5"/>
  <c r="AJ2" i="5"/>
  <c r="AK2" i="5"/>
  <c r="AK5" i="5"/>
  <c r="AJ8" i="5"/>
  <c r="AL8" i="5" s="1"/>
  <c r="AL117" i="30"/>
  <c r="AL5" i="30"/>
  <c r="AL58" i="30"/>
  <c r="AN55" i="30"/>
  <c r="AL67" i="30"/>
  <c r="AM55" i="30"/>
  <c r="AL64" i="30"/>
  <c r="AL55" i="30"/>
  <c r="AL61" i="30"/>
  <c r="AL70" i="30"/>
  <c r="AL2" i="30"/>
  <c r="AL11" i="30"/>
  <c r="AL14" i="30"/>
  <c r="AL8" i="30"/>
  <c r="AL17" i="30"/>
  <c r="AM2" i="5" l="1"/>
  <c r="AN2" i="5"/>
  <c r="AL2" i="5"/>
  <c r="AL2" i="9"/>
  <c r="AL14" i="5"/>
  <c r="AL5" i="5"/>
  <c r="F2" i="17"/>
  <c r="H2" i="17" s="1"/>
  <c r="F144" i="18" l="1"/>
  <c r="F141" i="18"/>
  <c r="F138" i="18"/>
  <c r="F135" i="18"/>
  <c r="F132" i="18"/>
  <c r="F94" i="18"/>
  <c r="F96" i="18"/>
  <c r="F98" i="18"/>
  <c r="F100" i="18"/>
  <c r="F92" i="18"/>
  <c r="F59" i="18"/>
  <c r="H59" i="18" s="1"/>
  <c r="F56" i="18"/>
  <c r="H56" i="18" s="1"/>
  <c r="F53" i="18"/>
  <c r="H53" i="18" s="1"/>
  <c r="F50" i="18"/>
  <c r="H50" i="18" s="1"/>
  <c r="F47" i="18"/>
  <c r="H47" i="18" s="1"/>
  <c r="F14" i="18"/>
  <c r="H14" i="18" s="1"/>
  <c r="F11" i="18"/>
  <c r="H11" i="18" s="1"/>
  <c r="F8" i="18"/>
  <c r="H8" i="18" s="1"/>
  <c r="F5" i="18"/>
  <c r="H5" i="18" s="1"/>
  <c r="F2" i="18"/>
  <c r="H2" i="18" s="1"/>
  <c r="F17" i="19"/>
  <c r="H17" i="19" s="1"/>
  <c r="F14" i="19"/>
  <c r="H14" i="19" s="1"/>
  <c r="F11" i="19"/>
  <c r="H11" i="19" s="1"/>
  <c r="F8" i="19"/>
  <c r="H8" i="19" s="1"/>
  <c r="F5" i="19"/>
  <c r="H5" i="19" s="1"/>
  <c r="F2" i="19"/>
  <c r="H2" i="19" s="1"/>
  <c r="F70" i="19"/>
  <c r="H70" i="19" s="1"/>
  <c r="F67" i="19"/>
  <c r="H67" i="19" s="1"/>
  <c r="F64" i="19"/>
  <c r="H64" i="19" s="1"/>
  <c r="F61" i="19"/>
  <c r="H61" i="19" s="1"/>
  <c r="F58" i="19"/>
  <c r="H58" i="19" s="1"/>
  <c r="F55" i="19"/>
  <c r="H55" i="19" s="1"/>
  <c r="F123" i="19"/>
  <c r="F120" i="19"/>
  <c r="F117" i="19"/>
  <c r="F114" i="19"/>
  <c r="F111" i="19"/>
  <c r="F108" i="19"/>
  <c r="F176" i="19"/>
  <c r="F173" i="19"/>
  <c r="F170" i="19"/>
  <c r="F167" i="19"/>
  <c r="F164" i="19"/>
  <c r="F161" i="19"/>
  <c r="F17" i="21"/>
  <c r="H17" i="21" s="1"/>
  <c r="F14" i="21"/>
  <c r="H14" i="21" s="1"/>
  <c r="F11" i="21"/>
  <c r="H11" i="21" s="1"/>
  <c r="F8" i="21"/>
  <c r="H8" i="21" s="1"/>
  <c r="F5" i="21"/>
  <c r="H5" i="21" s="1"/>
  <c r="F2" i="21"/>
  <c r="H2" i="21" s="1"/>
  <c r="F70" i="21"/>
  <c r="H70" i="21" s="1"/>
  <c r="F67" i="21"/>
  <c r="H67" i="21" s="1"/>
  <c r="F64" i="21"/>
  <c r="H64" i="21" s="1"/>
  <c r="F61" i="21"/>
  <c r="H61" i="21" s="1"/>
  <c r="F58" i="21"/>
  <c r="H58" i="21" s="1"/>
  <c r="F55" i="21"/>
  <c r="H55" i="21" s="1"/>
  <c r="F123" i="21"/>
  <c r="F120" i="21"/>
  <c r="F117" i="21"/>
  <c r="F114" i="21"/>
  <c r="F111" i="21"/>
  <c r="F108" i="21"/>
  <c r="F176" i="21"/>
  <c r="F173" i="21"/>
  <c r="F170" i="21"/>
  <c r="F167" i="21"/>
  <c r="F164" i="21"/>
  <c r="F161" i="21"/>
  <c r="F17" i="20"/>
  <c r="H17" i="20" s="1"/>
  <c r="F14" i="20"/>
  <c r="H14" i="20" s="1"/>
  <c r="F11" i="20"/>
  <c r="H11" i="20" s="1"/>
  <c r="F8" i="20"/>
  <c r="H8" i="20" s="1"/>
  <c r="F5" i="20"/>
  <c r="H5" i="20" s="1"/>
  <c r="F2" i="20"/>
  <c r="H2" i="20" s="1"/>
  <c r="F70" i="20"/>
  <c r="H70" i="20" s="1"/>
  <c r="F67" i="20"/>
  <c r="H67" i="20" s="1"/>
  <c r="F64" i="20"/>
  <c r="H64" i="20" s="1"/>
  <c r="F61" i="20"/>
  <c r="H61" i="20" s="1"/>
  <c r="F58" i="20"/>
  <c r="H58" i="20" s="1"/>
  <c r="F55" i="20"/>
  <c r="H55" i="20" s="1"/>
  <c r="F123" i="20"/>
  <c r="F120" i="20"/>
  <c r="F117" i="20"/>
  <c r="F114" i="20"/>
  <c r="F111" i="20"/>
  <c r="F108" i="20"/>
  <c r="F176" i="20"/>
  <c r="F173" i="20"/>
  <c r="F170" i="20"/>
  <c r="F167" i="20"/>
  <c r="F164" i="20"/>
  <c r="F161" i="20"/>
  <c r="F176" i="17"/>
  <c r="F173" i="17"/>
  <c r="F170" i="17"/>
  <c r="F167" i="17"/>
  <c r="F164" i="17"/>
  <c r="F161" i="17"/>
  <c r="F123" i="17"/>
  <c r="F120" i="17"/>
  <c r="F117" i="17"/>
  <c r="F114" i="17"/>
  <c r="F111" i="17"/>
  <c r="F108" i="17"/>
  <c r="F55" i="17"/>
  <c r="H55" i="17" s="1"/>
  <c r="F58" i="17"/>
  <c r="H58" i="17" s="1"/>
  <c r="F61" i="17"/>
  <c r="H61" i="17" s="1"/>
  <c r="F64" i="17"/>
  <c r="H64" i="17" s="1"/>
  <c r="F67" i="17"/>
  <c r="H67" i="17" s="1"/>
  <c r="F70" i="17"/>
  <c r="H70" i="17" s="1"/>
  <c r="F17" i="17"/>
  <c r="H17" i="17" s="1"/>
  <c r="F14" i="17"/>
  <c r="H14" i="17" s="1"/>
  <c r="F11" i="17"/>
  <c r="H11" i="17" s="1"/>
  <c r="F8" i="17"/>
  <c r="H8" i="17" s="1"/>
  <c r="F5" i="17"/>
  <c r="H5" i="17" s="1"/>
  <c r="F2" i="16"/>
  <c r="H2" i="16" s="1"/>
  <c r="F170" i="16"/>
  <c r="F167" i="16"/>
  <c r="F164" i="16"/>
  <c r="F161" i="16"/>
  <c r="F158" i="16"/>
  <c r="F155" i="16"/>
  <c r="F117" i="16"/>
  <c r="F114" i="16"/>
  <c r="F111" i="16"/>
  <c r="F108" i="16"/>
  <c r="F105" i="16"/>
  <c r="F102" i="16"/>
  <c r="F64" i="16"/>
  <c r="H64" i="16" s="1"/>
  <c r="F61" i="16"/>
  <c r="H61" i="16" s="1"/>
  <c r="F58" i="16"/>
  <c r="H58" i="16" s="1"/>
  <c r="F55" i="16"/>
  <c r="H55" i="16" s="1"/>
  <c r="F52" i="16"/>
  <c r="H52" i="16" s="1"/>
  <c r="F49" i="16"/>
  <c r="H49" i="16" s="1"/>
  <c r="F12" i="16"/>
  <c r="H12" i="16" s="1"/>
  <c r="F8" i="16"/>
  <c r="H8" i="16" s="1"/>
  <c r="F6" i="16"/>
  <c r="H6" i="16" s="1"/>
  <c r="F4" i="16"/>
  <c r="H4" i="16" s="1"/>
  <c r="F10" i="16"/>
  <c r="H10" i="16" s="1"/>
  <c r="F170" i="15"/>
  <c r="F167" i="15"/>
  <c r="F164" i="15"/>
  <c r="F161" i="15"/>
  <c r="F158" i="15"/>
  <c r="F155" i="15"/>
  <c r="F117" i="15"/>
  <c r="F114" i="15"/>
  <c r="F111" i="15"/>
  <c r="F108" i="15"/>
  <c r="F105" i="15"/>
  <c r="F64" i="15"/>
  <c r="H64" i="15" s="1"/>
  <c r="F61" i="15"/>
  <c r="H61" i="15" s="1"/>
  <c r="F58" i="15"/>
  <c r="H58" i="15" s="1"/>
  <c r="F55" i="15"/>
  <c r="H55" i="15" s="1"/>
  <c r="F52" i="15"/>
  <c r="H52" i="15" s="1"/>
  <c r="F49" i="15"/>
  <c r="H49" i="15" s="1"/>
  <c r="F2" i="15"/>
  <c r="H2" i="15" s="1"/>
  <c r="F12" i="15"/>
  <c r="H12" i="15" s="1"/>
  <c r="F10" i="15"/>
  <c r="H10" i="15" s="1"/>
  <c r="F8" i="15"/>
  <c r="H8" i="15" s="1"/>
  <c r="F6" i="15"/>
  <c r="H6" i="15" s="1"/>
  <c r="F4" i="15"/>
  <c r="H4" i="15" s="1"/>
  <c r="AC8" i="9"/>
  <c r="AE8" i="9" s="1"/>
  <c r="AC5" i="9"/>
  <c r="AE5" i="9" s="1"/>
  <c r="AC2" i="9"/>
  <c r="AE2" i="9" s="1"/>
  <c r="AC66" i="9"/>
  <c r="AC63" i="9"/>
  <c r="AC60" i="9"/>
  <c r="AC89" i="9"/>
  <c r="AC92" i="9"/>
  <c r="AC95" i="9"/>
  <c r="AC11" i="8"/>
  <c r="AE11" i="8" s="1"/>
  <c r="AC8" i="8"/>
  <c r="AE8" i="8" s="1"/>
  <c r="AC5" i="8"/>
  <c r="AE5" i="8" s="1"/>
  <c r="AC2" i="8"/>
  <c r="AE2" i="8" s="1"/>
  <c r="AC39" i="8"/>
  <c r="AE39" i="8" s="1"/>
  <c r="AC79" i="8"/>
  <c r="AC76" i="8"/>
  <c r="AC122" i="8"/>
  <c r="AC119" i="8"/>
  <c r="AC116" i="8"/>
  <c r="AC113" i="8"/>
  <c r="AC104" i="7"/>
  <c r="AC98" i="7"/>
  <c r="AC95" i="7"/>
  <c r="AC137" i="7"/>
  <c r="AC140" i="7"/>
  <c r="AC143" i="7"/>
  <c r="AC146" i="7"/>
  <c r="AC149" i="7"/>
  <c r="AC11" i="6"/>
  <c r="AE11" i="6" s="1"/>
  <c r="AC8" i="6"/>
  <c r="AE8" i="6" s="1"/>
  <c r="AC5" i="6"/>
  <c r="AE5" i="6" s="1"/>
  <c r="AC2" i="6"/>
  <c r="AE2" i="6" s="1"/>
  <c r="AC39" i="6"/>
  <c r="AE39" i="6" s="1"/>
  <c r="AC42" i="6"/>
  <c r="AE42" i="6" s="1"/>
  <c r="AC45" i="6"/>
  <c r="AE45" i="6" s="1"/>
  <c r="AC48" i="6"/>
  <c r="AE48" i="6" s="1"/>
  <c r="AC76" i="6"/>
  <c r="AC113" i="6"/>
  <c r="AC116" i="6"/>
  <c r="AC119" i="6"/>
  <c r="AC122" i="6"/>
  <c r="AE55" i="5"/>
  <c r="AC123" i="5"/>
  <c r="AC120" i="5"/>
  <c r="AC117" i="5"/>
  <c r="AC114" i="5"/>
  <c r="AC111" i="5"/>
  <c r="AC108" i="5"/>
  <c r="AC171" i="5"/>
  <c r="AC169" i="5"/>
  <c r="AC167" i="5"/>
  <c r="AC165" i="5"/>
  <c r="AC163" i="5"/>
  <c r="AC161" i="5"/>
  <c r="AC65" i="4" l="1"/>
  <c r="AC63" i="4"/>
  <c r="AC37" i="9" l="1"/>
  <c r="AE37" i="9" s="1"/>
  <c r="AC34" i="9"/>
  <c r="AE34" i="9" s="1"/>
  <c r="AC85" i="8"/>
  <c r="AC82" i="8"/>
  <c r="AC48" i="8"/>
  <c r="AE48" i="8" s="1"/>
  <c r="AC45" i="8"/>
  <c r="AE45" i="8" s="1"/>
  <c r="AC42" i="8"/>
  <c r="AE42" i="8" s="1"/>
  <c r="AC101" i="7"/>
  <c r="AC92" i="7"/>
  <c r="AC59" i="7"/>
  <c r="AE59" i="7" s="1"/>
  <c r="AC56" i="7"/>
  <c r="AE56" i="7" s="1"/>
  <c r="AC53" i="7"/>
  <c r="AE53" i="7" s="1"/>
  <c r="AC50" i="7"/>
  <c r="AE50" i="7" s="1"/>
  <c r="AC47" i="7"/>
  <c r="AE47" i="7" s="1"/>
  <c r="AC14" i="7"/>
  <c r="AE14" i="7" s="1"/>
  <c r="AC11" i="7"/>
  <c r="AE11" i="7" s="1"/>
  <c r="AC8" i="7"/>
  <c r="AE8" i="7" s="1"/>
  <c r="AC5" i="7"/>
  <c r="AE5" i="7" s="1"/>
  <c r="AC2" i="7"/>
  <c r="AE2" i="7" s="1"/>
  <c r="AC76" i="3"/>
  <c r="AC70" i="5"/>
  <c r="AE70" i="5" s="1"/>
  <c r="AC67" i="5"/>
  <c r="AE67" i="5" s="1"/>
  <c r="AC61" i="5"/>
  <c r="AE61" i="5" s="1"/>
  <c r="AE58" i="5"/>
  <c r="AC85" i="6"/>
  <c r="AC82" i="6"/>
  <c r="AC79" i="6"/>
  <c r="AC64" i="5"/>
  <c r="AE64" i="5" s="1"/>
  <c r="AE17" i="5"/>
  <c r="AC14" i="5"/>
  <c r="AE14" i="5" s="1"/>
  <c r="AC11" i="5"/>
  <c r="AE11" i="5" s="1"/>
  <c r="AC8" i="5"/>
  <c r="AE8" i="5" s="1"/>
  <c r="AC5" i="5"/>
  <c r="AE5" i="5" s="1"/>
  <c r="AC2" i="5"/>
  <c r="AE2" i="5" s="1"/>
  <c r="AC34" i="4"/>
  <c r="AC95" i="4"/>
  <c r="AC92" i="4"/>
  <c r="AC89" i="4"/>
  <c r="AC37" i="4"/>
  <c r="AC31" i="4"/>
  <c r="AC8" i="4"/>
  <c r="AC5" i="4"/>
  <c r="AC2" i="4"/>
  <c r="AC118" i="3"/>
  <c r="AC115" i="3"/>
  <c r="AC112" i="3"/>
  <c r="AC109" i="3"/>
  <c r="AC82" i="3"/>
  <c r="AC80" i="3"/>
  <c r="AC78" i="3"/>
  <c r="AC48" i="3"/>
  <c r="AE48" i="3" s="1"/>
  <c r="AC45" i="3"/>
  <c r="AE45" i="3" s="1"/>
  <c r="AC42" i="3"/>
  <c r="AE42" i="3" s="1"/>
  <c r="AC39" i="3"/>
  <c r="AE39" i="3" s="1"/>
  <c r="AC11" i="3"/>
  <c r="AE11" i="3" s="1"/>
  <c r="AC8" i="3"/>
  <c r="AE8" i="3" s="1"/>
  <c r="AC5" i="3"/>
  <c r="AE5" i="3" s="1"/>
  <c r="AC2" i="3"/>
  <c r="AE2" i="3" s="1"/>
  <c r="AE31" i="4" l="1"/>
  <c r="AE2" i="4"/>
  <c r="AK114" i="5"/>
  <c r="AJ114" i="5"/>
  <c r="AK120" i="5"/>
  <c r="AJ120" i="5"/>
  <c r="AK123" i="5"/>
  <c r="AK117" i="5"/>
  <c r="AJ117" i="5"/>
  <c r="AJ123" i="5"/>
  <c r="AL123" i="5" l="1"/>
  <c r="AL120" i="5"/>
  <c r="AL117" i="5"/>
  <c r="AL114" i="5"/>
  <c r="AK111" i="5" l="1"/>
  <c r="AJ111" i="5"/>
  <c r="AN108" i="5" s="1"/>
  <c r="AK108" i="5"/>
  <c r="AL111" i="5" l="1"/>
  <c r="AM108" i="5"/>
  <c r="AL10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B4" authorId="0" shapeId="0" xr:uid="{55E6A991-1A62-4A9A-A6BA-F53B2C85DFA4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Anodisc 20nm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AI2" authorId="0" shapeId="0" xr:uid="{B1385DEE-B1F4-40EB-99B7-DE8179310C23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AI2" authorId="0" shapeId="0" xr:uid="{EE03227D-0F6F-43E0-802F-6FBF8D2C9812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L2" authorId="0" shapeId="0" xr:uid="{BC338562-8748-4153-AD28-A2596AAEDABD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L2" authorId="0" shapeId="0" xr:uid="{A4BB2705-15A4-452A-B454-E125226F2C23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L2" authorId="0" shapeId="0" xr:uid="{61A66699-C359-4D66-A307-A64219B530FD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L2" authorId="0" shapeId="0" xr:uid="{812D33EE-2650-49B9-8575-A03E9F80C808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L2" authorId="0" shapeId="0" xr:uid="{AEC3F524-844C-4024-BBD2-98D2CAC1C0F6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L2" authorId="0" shapeId="0" xr:uid="{4C7DF591-46D3-4D19-B3B0-09F21AAC85E5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C8" authorId="0" shapeId="0" xr:uid="{B573A47C-34F7-42DC-B0A4-BF22ACA2D6B4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Diameter of punched Filter</t>
        </r>
      </text>
    </comment>
    <comment ref="C36" authorId="0" shapeId="0" xr:uid="{3AA95395-1D59-442E-B4E1-CB9C4C2083C3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Diameter of punched Filter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AI2" authorId="0" shapeId="0" xr:uid="{EEAD88BC-F73D-45B3-96CB-724D9B4A007A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AI2" authorId="0" shapeId="0" xr:uid="{8459E213-8B8B-482F-81EA-BE3752156FF8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AI2" authorId="0" shapeId="0" xr:uid="{75E0A2E4-6FA6-46A4-AA8E-A1C49104FC89}">
      <text>
        <r>
          <rPr>
            <b/>
            <sz val="9"/>
            <color indexed="81"/>
            <rFont val="Tahoma"/>
            <family val="2"/>
          </rPr>
          <t>Vaishnavi Rao:</t>
        </r>
        <r>
          <rPr>
            <sz val="9"/>
            <color indexed="81"/>
            <rFont val="Tahoma"/>
            <family val="2"/>
          </rPr>
          <t xml:space="preserve">
Used 10 mg Tonsil tissue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AI2" authorId="0" shapeId="0" xr:uid="{875D0D57-0B89-49FC-954B-C7E29899B01E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AI2" authorId="0" shapeId="0" xr:uid="{38F6F27F-9EC3-4E65-B65E-C500652910A0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AI2" authorId="0" shapeId="0" xr:uid="{6271F78E-E3B2-426B-BED3-998AC0582A75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Vaishnavi Rao</author>
  </authors>
  <commentList>
    <comment ref="L2" authorId="0" shapeId="0" xr:uid="{A1DB8871-F71A-4C3D-8B69-E848483F34F7}">
      <text>
        <r>
          <rPr>
            <b/>
            <sz val="9"/>
            <color indexed="81"/>
            <rFont val="Tahoma"/>
            <charset val="1"/>
          </rPr>
          <t>Vaishnavi Rao:</t>
        </r>
        <r>
          <rPr>
            <sz val="9"/>
            <color indexed="81"/>
            <rFont val="Tahoma"/>
            <charset val="1"/>
          </rPr>
          <t xml:space="preserve">
Used 10 mg Tonsil tissue</t>
        </r>
      </text>
    </comment>
  </commentList>
</comments>
</file>

<file path=xl/sharedStrings.xml><?xml version="1.0" encoding="utf-8"?>
<sst xmlns="http://schemas.openxmlformats.org/spreadsheetml/2006/main" count="8240" uniqueCount="545">
  <si>
    <t>NEWmassLibrPS.csv</t>
  </si>
  <si>
    <t>ng</t>
  </si>
  <si>
    <t>Glass Fibre</t>
  </si>
  <si>
    <t>An200</t>
  </si>
  <si>
    <t>Silver membrane</t>
  </si>
  <si>
    <t>An20</t>
  </si>
  <si>
    <t>NEWmassLibrPE-LD.csv</t>
  </si>
  <si>
    <t>NEWmassLibrPET.csv</t>
  </si>
  <si>
    <t>NEWmassLibrPPC.csv</t>
  </si>
  <si>
    <t>NEWmassLibrPVC.csv</t>
  </si>
  <si>
    <t>NEWmassLibrTire.csv</t>
  </si>
  <si>
    <t>Fragment size</t>
  </si>
  <si>
    <t>SD</t>
  </si>
  <si>
    <t>NEWmassLibrPP.csv</t>
  </si>
  <si>
    <t>20-200 nm</t>
  </si>
  <si>
    <t>200-1200 nm</t>
  </si>
  <si>
    <t>1200-2700 nm</t>
  </si>
  <si>
    <t>&gt;2700 nm</t>
  </si>
  <si>
    <t>PET</t>
  </si>
  <si>
    <t>PS</t>
  </si>
  <si>
    <t>PVC</t>
  </si>
  <si>
    <t>PE</t>
  </si>
  <si>
    <t xml:space="preserve">Total </t>
  </si>
  <si>
    <t>MPs</t>
  </si>
  <si>
    <t xml:space="preserve">Comparsion MPs and NPs </t>
  </si>
  <si>
    <t xml:space="preserve">NPs </t>
  </si>
  <si>
    <t xml:space="preserve">Plastic type </t>
  </si>
  <si>
    <t xml:space="preserve">20-200 nm </t>
  </si>
  <si>
    <t>total</t>
  </si>
  <si>
    <t>NEWmassLibrPE.csv</t>
  </si>
  <si>
    <t>PP/PPC</t>
  </si>
  <si>
    <t>1200 -2700nm</t>
  </si>
  <si>
    <t>&gt;2700nm</t>
  </si>
  <si>
    <t>Silver</t>
  </si>
  <si>
    <t>Glass</t>
  </si>
  <si>
    <t>membrane</t>
  </si>
  <si>
    <t>total surface of filter</t>
  </si>
  <si>
    <t>surface %</t>
  </si>
  <si>
    <t>sd%</t>
  </si>
  <si>
    <t>surface fragment</t>
  </si>
  <si>
    <t>SD %</t>
  </si>
  <si>
    <t>corrected sample ng</t>
  </si>
  <si>
    <t>SD%</t>
  </si>
  <si>
    <t>Average</t>
  </si>
  <si>
    <t>Conc. upscale ng</t>
  </si>
  <si>
    <t>Size Fraction</t>
  </si>
  <si>
    <t>Error (quad sum)</t>
  </si>
  <si>
    <t>Total Plastics</t>
  </si>
  <si>
    <t>Total Plastics ng</t>
  </si>
  <si>
    <t>ratio/percentage</t>
  </si>
  <si>
    <t>Tyre</t>
  </si>
  <si>
    <t>&gt;1200 nm</t>
  </si>
  <si>
    <t>Surface Area using Image Fiji software</t>
  </si>
  <si>
    <t>Fragment nr.</t>
  </si>
  <si>
    <t>GF* (mm)</t>
  </si>
  <si>
    <t xml:space="preserve">GF*= Glass Fiber </t>
  </si>
  <si>
    <t>Ag*= Silver membrane</t>
  </si>
  <si>
    <t>An*= Anodisc</t>
  </si>
  <si>
    <t>An*200</t>
  </si>
  <si>
    <t>An*20</t>
  </si>
  <si>
    <t>Ag*(mm)</t>
  </si>
  <si>
    <t xml:space="preserve">Mean fraction </t>
  </si>
  <si>
    <t>Sum of all size in each patients</t>
  </si>
  <si>
    <t xml:space="preserve">Procedural blank </t>
  </si>
  <si>
    <t>Procedural Blank</t>
  </si>
  <si>
    <t>Sample</t>
  </si>
  <si>
    <t>Mean fraction  sample</t>
  </si>
  <si>
    <t>Mean fraction PB</t>
  </si>
  <si>
    <t>Plastic value</t>
  </si>
  <si>
    <t>average</t>
  </si>
  <si>
    <t>Sample_P01_P01_GF_1-1.csv</t>
  </si>
  <si>
    <t>Sample_P01_P01_GF_2-2.csv</t>
  </si>
  <si>
    <t>Sample_P01_P01_GF_3-3.csv</t>
  </si>
  <si>
    <t>Blank_P01_PB1_GF_1-1.csv</t>
  </si>
  <si>
    <t>Blank_P01_PB1_GF_2-2.csv</t>
  </si>
  <si>
    <t>Blank_P01_PB1_GF_3-3.csv</t>
  </si>
  <si>
    <t>Blank_P01_PB1_GF_4-4.csv</t>
  </si>
  <si>
    <t>Blank_P01_PB1_GF_5-5.csv</t>
  </si>
  <si>
    <t>Sample_P01_P01_Ag_1-4.csv</t>
  </si>
  <si>
    <t>Sample_P01_P01_Ag_2-5.csv</t>
  </si>
  <si>
    <t>Sample_P01_P01_Ag_3-6.csv</t>
  </si>
  <si>
    <t>Blank_P01_PB1_Ag_1-6.csv</t>
  </si>
  <si>
    <t>Blank_P01_PB1_Ag_2-7.csv</t>
  </si>
  <si>
    <t>Blank_P01_PB1_Ag_3-8.csv</t>
  </si>
  <si>
    <t>Blank_P01_PB1_Ag_4-9.csv</t>
  </si>
  <si>
    <t>Blank_P01_PB1_Ag_5-10.csv</t>
  </si>
  <si>
    <t>Sample_P01_P01_An200_1-7.csv</t>
  </si>
  <si>
    <t>Sample_P01_P01_An200_2-8.csv</t>
  </si>
  <si>
    <t>Sample_P01_P01_An200_3-9.csv</t>
  </si>
  <si>
    <t>Blank_P01_PB1_An200_1-11.csv</t>
  </si>
  <si>
    <t>Blank_P01_PB1_An200_2-12.csv</t>
  </si>
  <si>
    <t>Blank_P01_PB1_An200_3-13.csv</t>
  </si>
  <si>
    <t>Blank_P01_PB1_An200_4-14.csv</t>
  </si>
  <si>
    <t>Blank_P01_PB1_An200_5-15.csv</t>
  </si>
  <si>
    <t>Sample_P01_P01_An20_1-10.csv</t>
  </si>
  <si>
    <t>Sample_P01_P01_An20_2-11.csv</t>
  </si>
  <si>
    <t>Sample_P01_P01_An20_3-12.csv</t>
  </si>
  <si>
    <t>Blank_P01_PB1_An20_1-16.csv</t>
  </si>
  <si>
    <t>Blank_P01_PB1_An20_2-17.csv</t>
  </si>
  <si>
    <t>Blank_P01_PB1_An20_3-18.csv</t>
  </si>
  <si>
    <t>Blank_P01_PB1_An20_4-19.csv</t>
  </si>
  <si>
    <t>Blank_P01_PB1_An20_5-20.csv</t>
  </si>
  <si>
    <t>Sample2_P02_GF_1-1.csv</t>
  </si>
  <si>
    <t>Sample2_P02_GF_2-2.csv</t>
  </si>
  <si>
    <t>Sample2_P02_GF_3-3.csv</t>
  </si>
  <si>
    <t>Blank_P02_PB1_GF_1-1.csv</t>
  </si>
  <si>
    <t>Blank_P02_PB1_GF_2-2.csv</t>
  </si>
  <si>
    <t>Blank_P02_PB1_GF_3-3.csv</t>
  </si>
  <si>
    <t>Blank_P02_PB1_GF_4-4.csv</t>
  </si>
  <si>
    <t>Blank_P02_PB1_GF_5-5.csv</t>
  </si>
  <si>
    <t>Sample2_P02_Ag_1-4.csv</t>
  </si>
  <si>
    <t>Sample2_P02_Ag_2-5.csv</t>
  </si>
  <si>
    <t>Sample2_P02_Ag_3-6.csv</t>
  </si>
  <si>
    <t>Blank_P02_PB1_Ag_1-6.csv</t>
  </si>
  <si>
    <t>Blank_P02_PB1_Ag_2-7.csv</t>
  </si>
  <si>
    <t>Blank_P02_PB1_Ag_3-8.csv</t>
  </si>
  <si>
    <t>Blank_P02_PB1_Ag_4-9.csv</t>
  </si>
  <si>
    <t>Blank_P02_PB1_Ag_5-10.csv</t>
  </si>
  <si>
    <t>Sample2_P02_An200_1-7.csv</t>
  </si>
  <si>
    <t>Sample2_P02_An200_2-8.csv</t>
  </si>
  <si>
    <t>Blank_P02_PB1_An200_1-11.csv</t>
  </si>
  <si>
    <t>Blank_P02_PB1_An200_2-12.csv</t>
  </si>
  <si>
    <t>Blank_P02_PB1_An200_3-13.csv</t>
  </si>
  <si>
    <t>Blank_P02_PB1_An200_4-14.csv</t>
  </si>
  <si>
    <t>Blank_P02_PB1_An200_5-15.csv</t>
  </si>
  <si>
    <t>Sample2_P02_An20_1-9.csv</t>
  </si>
  <si>
    <t>Sample2_P02_An20_2-10.csv</t>
  </si>
  <si>
    <t>Sample2_P02_An20_3-11.csv</t>
  </si>
  <si>
    <t>Blank_P02_PB1_An20_1-16.csv</t>
  </si>
  <si>
    <t>Blank_P02_PB1_An20_2-17.csv</t>
  </si>
  <si>
    <t>Blank_P02_PB1_An20_3-18.csv</t>
  </si>
  <si>
    <t>Blank_P02_PB1_An20_4-19.csv</t>
  </si>
  <si>
    <t>Blank_P02_PB1_An20_5-20.csv</t>
  </si>
  <si>
    <t>Sample_P03_P03_GF_1-1.csv</t>
  </si>
  <si>
    <t>Sample_P03_P03_GF_2-2.csv</t>
  </si>
  <si>
    <t>Sample_P03_P03_GF_3-3.csv</t>
  </si>
  <si>
    <t>Sample_P03_PB1_GF_1-13.csv</t>
  </si>
  <si>
    <t>Sample_P03_PB1_GF_2-14.csv</t>
  </si>
  <si>
    <t>Sample_P03_PB1_GF_3-15.csv</t>
  </si>
  <si>
    <t>Sample_P03_PB1_GF_4-16.csv</t>
  </si>
  <si>
    <t>Sample_P03_PB1_GF_5-17.csv</t>
  </si>
  <si>
    <t>Sample_P03_P03_Ag_1-4.csv</t>
  </si>
  <si>
    <t>Sample_P03_P03_Ag_2-5.csv</t>
  </si>
  <si>
    <t>Sample_P03_P03_Ag_3-6.csv</t>
  </si>
  <si>
    <t>Sample_P03_PB1_Ag_1-18.csv</t>
  </si>
  <si>
    <t>Sample_P03_PB1_Ag_2-19.csv</t>
  </si>
  <si>
    <t>Sample_P03_PB1_Ag_3-20.csv</t>
  </si>
  <si>
    <t>Sample_P03_PB1_Ag_4-21.csv</t>
  </si>
  <si>
    <t>Sample_P03_PB1_Ag_5-22.csv</t>
  </si>
  <si>
    <t>Sample_P03_P03_An200_1-7.csv</t>
  </si>
  <si>
    <t>Sample_P03_P03_An200_2-8.csv</t>
  </si>
  <si>
    <t>Sample_P03_P03_An200_3-9.csv</t>
  </si>
  <si>
    <t>Sample_P03_PB1_An200_1-23.csv</t>
  </si>
  <si>
    <t>Sample_P03_PB1_An200_2-24.csv</t>
  </si>
  <si>
    <t>Sample_P03_PB1_An200_3-25.csv</t>
  </si>
  <si>
    <t>Sample_P03_PB1_An200_4-26.csv</t>
  </si>
  <si>
    <t>Sample_P03_PB1_An200_5-27.csv</t>
  </si>
  <si>
    <t>Sample_P03_P03_An20_1-10.csv</t>
  </si>
  <si>
    <t>Sample_P03_P03_An20_2-11.csv</t>
  </si>
  <si>
    <t>Sample_P03_P03_An20_3-12.csv</t>
  </si>
  <si>
    <t>Sample_P03_PB1_An20_1-28.csv</t>
  </si>
  <si>
    <t>Sample_P03_PB1_An20_2-29.csv</t>
  </si>
  <si>
    <t>Sample_P03_PB1_An20_3-30.csv</t>
  </si>
  <si>
    <t>Sample_P03_PB1_An20_4-31.csv</t>
  </si>
  <si>
    <t>Sample_P03_PB1_An20_5-32.csv</t>
  </si>
  <si>
    <t>Sample3_P04_GF_1-1.csv</t>
  </si>
  <si>
    <t>Sample3_P04_GF_2-2.csv</t>
  </si>
  <si>
    <t>Sample3_P04_GF_3-3.csv</t>
  </si>
  <si>
    <t>Blank_P04_PB1_GF_1-1.csv</t>
  </si>
  <si>
    <t>Blank_P04_PB1_GF_2-2.csv</t>
  </si>
  <si>
    <t>Blank_P04_PB1_GF_3-3.csv</t>
  </si>
  <si>
    <t>Blank_P04_PB1_GF_4-4.csv</t>
  </si>
  <si>
    <t>Blank_P04_PB1_GF_5-5.csv</t>
  </si>
  <si>
    <t>Sample3_P04_Ag_1-4.csv</t>
  </si>
  <si>
    <t>Sample3_P04_Ag_2-5.csv</t>
  </si>
  <si>
    <t>Sample3_P04_Ag_3-6.csv</t>
  </si>
  <si>
    <t>Blank_P04_PB1_Ag_1-6.csv</t>
  </si>
  <si>
    <t>Blank_P04_PB1_Ag_2-7.csv</t>
  </si>
  <si>
    <t>Blank_P04_PB1_Ag_3-8.csv</t>
  </si>
  <si>
    <t>Blank_P04_PB1_Ag_4-9.csv</t>
  </si>
  <si>
    <t>Blank_P04_PB1_Ag_5-10.csv</t>
  </si>
  <si>
    <t>Sample3_P04_An200_1-7.csv</t>
  </si>
  <si>
    <t>Sample3_P04_An200_2-8.csv</t>
  </si>
  <si>
    <t>Sample3_P04_An200_3-9.csv</t>
  </si>
  <si>
    <t>Blank_P04_PB1_An200_1-11.csv</t>
  </si>
  <si>
    <t>Blank_P04_PB1_An200_2-12.csv</t>
  </si>
  <si>
    <t>Blank_P04_PB1_An200_3-13.csv</t>
  </si>
  <si>
    <t>Blank_P04_PB1_An200_4-14.csv</t>
  </si>
  <si>
    <t>Blank_P04_PB1_An200_5-15.csv</t>
  </si>
  <si>
    <t>Sample3_P04_An20_1-10.csv</t>
  </si>
  <si>
    <t>Sample3_P04_An20_2-11.csv</t>
  </si>
  <si>
    <t>Blank_P04_PB1_An20_1-16.csv</t>
  </si>
  <si>
    <t>Blank_P04_PB1_An20_2-17.csv</t>
  </si>
  <si>
    <t>Blank_P04_PB1_An20_3-18.csv</t>
  </si>
  <si>
    <t>Blank_P04_PB1_An20_4-19.csv</t>
  </si>
  <si>
    <t>Blank_P04_PB1_An20_5-20.csv</t>
  </si>
  <si>
    <t>Sample_P05_P05_GF_1-1.csv</t>
  </si>
  <si>
    <t>Sample_P05_P05_GF_2-2.csv</t>
  </si>
  <si>
    <t>Sample_P05_P05_GF_3-3.csv</t>
  </si>
  <si>
    <t>Sample_P05_PB1_GF_1-13.csv</t>
  </si>
  <si>
    <t>Sample_P05_PB1_GF_2-14.csv</t>
  </si>
  <si>
    <t>Sample_P05_PB1_GF_3-15.csv</t>
  </si>
  <si>
    <t>Sample_P05_PB1_GF_4-16.csv</t>
  </si>
  <si>
    <t>Sample_P05_PB1_GF_5-17.csv</t>
  </si>
  <si>
    <t>Sample_P05_P05_Ag_1-4.csv</t>
  </si>
  <si>
    <t>Sample_P05_P05_Ag_2-5.csv</t>
  </si>
  <si>
    <t>Sample_P05_P05_Ag_3-6.csv</t>
  </si>
  <si>
    <t>Sample_P05_PB1_Ag_1-18.csv</t>
  </si>
  <si>
    <t>Sample_P05_PB1_Ag_2-19.csv</t>
  </si>
  <si>
    <t>Sample_P05_PB1_Ag_3-20.csv</t>
  </si>
  <si>
    <t>Sample_P05_PB1_Ag_4-21.csv</t>
  </si>
  <si>
    <t>Sample_P05_PB1_Ag_5-22.csv</t>
  </si>
  <si>
    <t>Sample_P05_P05_An200_1-7.csv</t>
  </si>
  <si>
    <t>Sample_P05_P05_An200_2-8.csv</t>
  </si>
  <si>
    <t>Sample_P05_P05_An200_3-9.csv</t>
  </si>
  <si>
    <t>Sample_P05_PB1_An200_1-23.csv</t>
  </si>
  <si>
    <t>Sample_P05_PB1_An200_2-24.csv</t>
  </si>
  <si>
    <t>Sample_P05_PB1_An200_3-25.csv</t>
  </si>
  <si>
    <t>Sample_P05_PB1_An200_4-26.csv</t>
  </si>
  <si>
    <t>Sample_P05_PB1_An200_5-27.csv</t>
  </si>
  <si>
    <t>Sample_P05_P05_An20_1-10.csv</t>
  </si>
  <si>
    <t>Sample_P05_P05_An20_2-11.csv</t>
  </si>
  <si>
    <t>Sample_P05_P05_An20_3-12.csv</t>
  </si>
  <si>
    <t>Sample_P05_PB1_An20_1-28.csv</t>
  </si>
  <si>
    <t>Sample_P05_PB1_An20_2-29.csv</t>
  </si>
  <si>
    <t>Sample_P05_PB1_An20_3-30.csv</t>
  </si>
  <si>
    <t>Sample_P05_PB1_An20_4-31.csv</t>
  </si>
  <si>
    <t>Sample_P05_PB1_An20_5-32.csv</t>
  </si>
  <si>
    <t>Sample_P06_P06_GF_1-1.csv</t>
  </si>
  <si>
    <t>Sample_P06_P06_GF_2-2.csv</t>
  </si>
  <si>
    <t>Sample_P06_P06_GF_3-3.csv</t>
  </si>
  <si>
    <t>Sample_P06_PB1_GF_1-13.csv</t>
  </si>
  <si>
    <t>Sample_P06_PB1_GF_2-14.csv</t>
  </si>
  <si>
    <t>Sample_P06_PB1_GF_3-15.csv</t>
  </si>
  <si>
    <t>Sample_P06_PB1_GF_4-16.csv</t>
  </si>
  <si>
    <t>Sample_P06_PB1_GF_5-17.csv</t>
  </si>
  <si>
    <t>Sample_P06_P06_Ag_1-4.csv</t>
  </si>
  <si>
    <t>Sample_P06_P06_Ag_2-5.csv</t>
  </si>
  <si>
    <t>Sample_P06_P06_Ag_3-6.csv</t>
  </si>
  <si>
    <t>Sample_P06_PB1_Ag_1-18.csv</t>
  </si>
  <si>
    <t>Sample_P06_PB1_Ag_2-19.csv</t>
  </si>
  <si>
    <t>Sample_P06_PB1_Ag_3-20.csv</t>
  </si>
  <si>
    <t>Sample_P06_PB1_Ag_4-21.csv</t>
  </si>
  <si>
    <t>Sample_P06_PB1_Ag_5-22.csv</t>
  </si>
  <si>
    <t>Sample_P06_P06_An200_1-7.csv</t>
  </si>
  <si>
    <t>Sample_P06_P06_An200_2-8.csv</t>
  </si>
  <si>
    <t>Sample_P06_P06_An200_3-9.csv</t>
  </si>
  <si>
    <t>Sample_P06_PB1_An200_1-23.csv</t>
  </si>
  <si>
    <t>Sample_P06_PB1_An200_2-24.csv</t>
  </si>
  <si>
    <t>Sample_P06_PB1_An200_3-25.csv</t>
  </si>
  <si>
    <t>Sample_P06_PB1_An200_4-26.csv</t>
  </si>
  <si>
    <t>Sample_P06_PB1_An200_5-27.csv</t>
  </si>
  <si>
    <t>Sample_P06_P06_An20_1-10.csv</t>
  </si>
  <si>
    <t>Sample_P06_P06_An20_2-11.csv</t>
  </si>
  <si>
    <t>Sample_P06_P06_An20_3-12.csv</t>
  </si>
  <si>
    <t>Sample_P06_PB1_An20_1-28.csv</t>
  </si>
  <si>
    <t>Sample_P06_PB1_An20_2-29.csv</t>
  </si>
  <si>
    <t>Sample_P06_PB1_An20_3-30.csv</t>
  </si>
  <si>
    <t>Sample_P06_PB1_An20_4-31.csv</t>
  </si>
  <si>
    <t>Sample_P06_PB1_An20_5-32.csv</t>
  </si>
  <si>
    <t>Sample_P07_P07_GF_1-1.csv</t>
  </si>
  <si>
    <t>Sample_P07_P07_GF_2-2.csv</t>
  </si>
  <si>
    <t>Sample_P07_PB_P07_GF_1-12.csv</t>
  </si>
  <si>
    <t>Sample_P07_PB_P07_GF_2-13.csv</t>
  </si>
  <si>
    <t>Sample_P07_PB_P07_GF_3-14.csv</t>
  </si>
  <si>
    <t>Sample_P07_PB_P07_GF_4-15.csv</t>
  </si>
  <si>
    <t>Sample_P07_PB_P07_GF_5-16.csv</t>
  </si>
  <si>
    <t>Sample_P07_P07_Ag_1-3.csv</t>
  </si>
  <si>
    <t>Sample_P07_P07_Ag_2-4.csv</t>
  </si>
  <si>
    <t>Sample_P07_P07_Ag_3-5.csv</t>
  </si>
  <si>
    <t>Sample_P07_PB_P07_Ag_1-17.csv</t>
  </si>
  <si>
    <t>Sample_P07_PB_P07_Ag_2-18.csv</t>
  </si>
  <si>
    <t>Sample_P07_PB_P07_Ag_3-19.csv</t>
  </si>
  <si>
    <t>Sample_P07_PB_P07_Ag_4-20.csv</t>
  </si>
  <si>
    <t>Sample_P07_PB_P07_Ag_5-21.csv</t>
  </si>
  <si>
    <t>Sample_P07_P07_An200_1-6.csv</t>
  </si>
  <si>
    <t>Sample_P07_P07_An200_2-7.csv</t>
  </si>
  <si>
    <t>Sample_P07_P07_An200_3-8.csv</t>
  </si>
  <si>
    <t>Sample_P07_PB_P07_An200_1-22.csv</t>
  </si>
  <si>
    <t>Sample_P07_PB_P07_An200_2-23.csv</t>
  </si>
  <si>
    <t>Sample_P07_PB_P07_An200_3-24.csv</t>
  </si>
  <si>
    <t>Sample_P07_PB_P07_An200_4-25.csv</t>
  </si>
  <si>
    <t>Sample_P07_PB_P07_An200_5-26.csv</t>
  </si>
  <si>
    <t>Sample_P07_P07_An20_1-9.csv</t>
  </si>
  <si>
    <t>Sample_P07_P07_An20_2-10.csv</t>
  </si>
  <si>
    <t>Sample_P07_P07_An20_3-11.csv</t>
  </si>
  <si>
    <t>Sample_P07_PB_P07_An20_1-27.csv</t>
  </si>
  <si>
    <t>Sample_P07_PB_P07_An20_2-28.csv</t>
  </si>
  <si>
    <t>Sample_P07_PB_P07_An20_3-29.csv</t>
  </si>
  <si>
    <t>Sample_P07_PB_P07_An20_4-30.csv</t>
  </si>
  <si>
    <t>Sample_P07_PB_P07_An20_5-31.csv</t>
  </si>
  <si>
    <t>Sample_P08_P08_GF_1-1.csv</t>
  </si>
  <si>
    <t>Sample_P08_P08_GF_2-2.csv</t>
  </si>
  <si>
    <t>Sample_P08_P08_GF_3-3.csv</t>
  </si>
  <si>
    <t>Sample_P08_PB1_GF_1-13.csv</t>
  </si>
  <si>
    <t>Sample_P08_PB1_GF_2-14.csv</t>
  </si>
  <si>
    <t>Sample_P08_PB1_GF_3-15.csv</t>
  </si>
  <si>
    <t>Sample_P08_PB1_GF_4-16.csv</t>
  </si>
  <si>
    <t>Sample_P08_PB1_GF_5-17.csv</t>
  </si>
  <si>
    <t>Sample_P08_P08_Ag_1-4.csv</t>
  </si>
  <si>
    <t>Sample_P08_P08_Ag_2-5.csv</t>
  </si>
  <si>
    <t>Sample_P08_P08_Ag_3-6.csv</t>
  </si>
  <si>
    <t>Sample_P08_PB1_Ag_1-18.csv</t>
  </si>
  <si>
    <t>Sample_P08_PB1_Ag_2-19.csv</t>
  </si>
  <si>
    <t>Sample_P08_PB1_Ag_3-20.csv</t>
  </si>
  <si>
    <t>Sample_P08_PB1_Ag_4-21.csv</t>
  </si>
  <si>
    <t>Sample_P08_PB1_Ag_5-22.csv</t>
  </si>
  <si>
    <t>Sample_P08_P08_An200_1-7.csv</t>
  </si>
  <si>
    <t>Sample_P08_P08_An200_2-8.csv</t>
  </si>
  <si>
    <t>Sample_P08_P08_An200_3-9.csv</t>
  </si>
  <si>
    <t>Sample_P08_PB1_An200_1-23.csv</t>
  </si>
  <si>
    <t>Sample_P08_PB1_An200_2-24.csv</t>
  </si>
  <si>
    <t>Sample_P08_PB1_An200_3-25.csv</t>
  </si>
  <si>
    <t>Sample_P08_PB1_An200_4-26.csv</t>
  </si>
  <si>
    <t>Sample_P08_PB1_An200_5-27.csv</t>
  </si>
  <si>
    <t>Sample_P08_P08_An20_1-10.csv</t>
  </si>
  <si>
    <t>Sample_P08_P08_An20_2-11.csv</t>
  </si>
  <si>
    <t>Sample_P08_P08_An20_3-12.csv</t>
  </si>
  <si>
    <t>Sample_P08_PB1_An20_1-28.csv</t>
  </si>
  <si>
    <t>Sample_P08_PB1_An20_2-29.csv</t>
  </si>
  <si>
    <t>Sample_P08_PB1_An20_3-30.csv</t>
  </si>
  <si>
    <t>Sample_P08_PB1_An20_4-31.csv</t>
  </si>
  <si>
    <t>Sample_P08_PB1_An20_5-32.csv</t>
  </si>
  <si>
    <t>Sample_P09_P09_GF_1-1.csv</t>
  </si>
  <si>
    <t>Sample_P09_P09_GF_2-2.csv</t>
  </si>
  <si>
    <t>Sample_P09_P09_GF_3-3.csv</t>
  </si>
  <si>
    <t>Sample_P09_PB1_GF_1-13.csv</t>
  </si>
  <si>
    <t>Sample_P09_PB1_GF_2-14.csv</t>
  </si>
  <si>
    <t>Sample_P09_PB1_GF_3-15.csv</t>
  </si>
  <si>
    <t>Sample_P09_PB1_GF_4-16.csv</t>
  </si>
  <si>
    <t>Sample_P09_PB1_GF_5-17.csv</t>
  </si>
  <si>
    <t>Sample_P09_P09_Ag_1-4.csv</t>
  </si>
  <si>
    <t>Sample_P09_P09_Ag_2-5.csv</t>
  </si>
  <si>
    <t>Sample_P09_P09_Ag_3-6.csv</t>
  </si>
  <si>
    <t>Sample_P09_PB1_Ag_1-18.csv</t>
  </si>
  <si>
    <t>Sample_P09_PB1_Ag_2-19.csv</t>
  </si>
  <si>
    <t>Sample_P09_PB1_Ag_3-20.csv</t>
  </si>
  <si>
    <t>Sample_P09_PB1_Ag_4-21.csv</t>
  </si>
  <si>
    <t>Sample_P09_PB1_Ag_5-22.csv</t>
  </si>
  <si>
    <t>Sample_P09_P09_An200_1-7.csv</t>
  </si>
  <si>
    <t>Sample_P09_P09_An200_2-8.csv</t>
  </si>
  <si>
    <t>Sample_P09_P09_An200_3-9.csv</t>
  </si>
  <si>
    <t>Sample_P09_PB1_An200_1-23.csv</t>
  </si>
  <si>
    <t>Sample_P09_PB1_An200_2-24.csv</t>
  </si>
  <si>
    <t>Sample_P09_PB1_An200_3-25.csv</t>
  </si>
  <si>
    <t>Sample_P09_PB1_An200_4-26.csv</t>
  </si>
  <si>
    <t>Sample_P09_PB1_An200_5-27.csv</t>
  </si>
  <si>
    <t>Sample_P09_P09_An20_1-10.csv</t>
  </si>
  <si>
    <t>Sample_P09_P09_An20_2-11.csv</t>
  </si>
  <si>
    <t>Sample_P09_P09_An20_3-12.csv</t>
  </si>
  <si>
    <t>Sample_P09_PB1_An20_1-28.csv</t>
  </si>
  <si>
    <t>Sample_P09_PB1_An20_2-29.csv</t>
  </si>
  <si>
    <t>Sample_P09_PB1_An20_3-30.csv</t>
  </si>
  <si>
    <t>Sample_P09_PB1_An20_4-31.csv</t>
  </si>
  <si>
    <t>Sample_P09_PB1_An20_5-32.csv</t>
  </si>
  <si>
    <t>Sample_P10_P10_GF_1-1.csv</t>
  </si>
  <si>
    <t>Sample_P10_P10_GF_3-2.csv</t>
  </si>
  <si>
    <t>Sample_P10_PB_P10_GF_1-12.csv</t>
  </si>
  <si>
    <t>Sample_P10_PB_P10_GF_2-13.csv</t>
  </si>
  <si>
    <t>Sample_P10_PB_P10_GF_3-14.csv</t>
  </si>
  <si>
    <t>Sample_P10_PB_P10_GF_4-15.csv</t>
  </si>
  <si>
    <t>Sample_P10_PB_P10_GF_5-16.csv</t>
  </si>
  <si>
    <t>Sample_P10_P10_Ag_1-3.csv</t>
  </si>
  <si>
    <t>Sample_P10_P10_Ag_2-4.csv</t>
  </si>
  <si>
    <t>Sample_P10_P10_Ag_3-5.csv</t>
  </si>
  <si>
    <t>Sample_P10_PB_P10_Ag_1-17.csv</t>
  </si>
  <si>
    <t>Sample_P10_PB_P10_Ag_2-18.csv</t>
  </si>
  <si>
    <t>Sample_P10_PB_P10_Ag_3-19.csv</t>
  </si>
  <si>
    <t>Sample_P10_PB_P10_Ag_4-20.csv</t>
  </si>
  <si>
    <t>Sample_P10_PB_P10_Ag_5-21.csv</t>
  </si>
  <si>
    <t>Sample_P10_P10_An200_1-6.csv</t>
  </si>
  <si>
    <t>Sample_P10_P10_An200_2-7.csv</t>
  </si>
  <si>
    <t>Sample_P10_P10_An200_3-8.csv</t>
  </si>
  <si>
    <t>Sample_P10_PB_P10_An200_1-22.csv</t>
  </si>
  <si>
    <t>Sample_P10_PB_P10_An200_2-23.csv</t>
  </si>
  <si>
    <t>Sample_P10_PB_P10_An200_3-24.csv</t>
  </si>
  <si>
    <t>Sample_P10_PB_P10_An200_4-25.csv</t>
  </si>
  <si>
    <t>Sample_P10_PB_P10_An200_5-26.csv</t>
  </si>
  <si>
    <t>Sample_P10_P10_An20_1-9.csv</t>
  </si>
  <si>
    <t>Sample_P10_P10_An20_2-10.csv</t>
  </si>
  <si>
    <t>Sample_P10_P10_An20_3-11.csv</t>
  </si>
  <si>
    <t>Sample_P10_PB_P10_An20_1-27.csv</t>
  </si>
  <si>
    <t>Sample_P10_PB_P10_An20_2-28.csv</t>
  </si>
  <si>
    <t>Sample_P10_PB_P10_An20_3-29.csv</t>
  </si>
  <si>
    <t>Sample_P10_PB_P10_An20_4-30.csv</t>
  </si>
  <si>
    <t>Sample_P10_PB_P10_An20_5-31.csv</t>
  </si>
  <si>
    <t>Sample_P11_P11_GF_1-1.csv</t>
  </si>
  <si>
    <t>Sample_P11_P11_GF_2-2.csv</t>
  </si>
  <si>
    <t>Sample_P11_P11_GF_3-3.csv</t>
  </si>
  <si>
    <t>Sample_P11_PB_P11_GF_1-13.csv</t>
  </si>
  <si>
    <t>Sample_P11_PB_P11_GF_2-14.csv</t>
  </si>
  <si>
    <t>Sample_P11_PB_P11_GF_3-15.csv</t>
  </si>
  <si>
    <t>Sample_P11_PB_P11_GF_4-16.csv</t>
  </si>
  <si>
    <t>Sample_P11_PB_P11_GF_5-17.csv</t>
  </si>
  <si>
    <t>Sample_P11_P11_Ag_1-4.csv</t>
  </si>
  <si>
    <t>Sample_P11_P11_Ag_2-5.csv</t>
  </si>
  <si>
    <t>Sample_P11_P11_Ag_3-6.csv</t>
  </si>
  <si>
    <t>Sample_P11_PB_P11_Ag_1-18.csv</t>
  </si>
  <si>
    <t>Sample_P11_PB_P11_Ag_2-19.csv</t>
  </si>
  <si>
    <t>Sample_P11_PB_P11_Ag_3-20.csv</t>
  </si>
  <si>
    <t>Sample_P11_PB_P11_Ag_4-21.csv</t>
  </si>
  <si>
    <t>Sample_P11_PB_P11_Ag_5-22.csv</t>
  </si>
  <si>
    <t>Sample_P11_P11_An200_1-7.csv</t>
  </si>
  <si>
    <t>Sample_P11_P11_An200_2-8.csv</t>
  </si>
  <si>
    <t>Sample_P11_P11_An200_3-9.csv</t>
  </si>
  <si>
    <t>Sample_P11_PB_P11_An200_1-23.csv</t>
  </si>
  <si>
    <t>Sample_P11_PB_P11_An200_2-24.csv</t>
  </si>
  <si>
    <t>Sample_P11_PB_P11_An200_3-25.csv</t>
  </si>
  <si>
    <t>Sample_P11_PB_P11_An200_4-26.csv</t>
  </si>
  <si>
    <t>Sample_P11_PB_P11_An200_5-27.csv</t>
  </si>
  <si>
    <t>Sample_P11_P11_An20_1-10.csv</t>
  </si>
  <si>
    <t>Sample_P11_P11_An20_2-11.csv</t>
  </si>
  <si>
    <t>Sample_P11_P11_An20_3-12.csv</t>
  </si>
  <si>
    <t>Sample_P11_PB_P11_An20_1-28.csv</t>
  </si>
  <si>
    <t>Sample_P11_PB_P11_An20_2-29.csv</t>
  </si>
  <si>
    <t>Sample_P11_PB_P11_An20_3-30.csv</t>
  </si>
  <si>
    <t>Sample_P11_PB_P11_An20_4-31.csv</t>
  </si>
  <si>
    <t>Sample_P11_PB_P11_An20_5-32.csv</t>
  </si>
  <si>
    <t>Sample_P12_P12_GF_1-1.csv</t>
  </si>
  <si>
    <t>Sample_P12_P12_GF_2-2.csv</t>
  </si>
  <si>
    <t>Sample_P12_P12_GF_3-3.csv</t>
  </si>
  <si>
    <t>Sample_P12_PB_P12_GF_1-13.csv</t>
  </si>
  <si>
    <t>Sample_P12_PB_P12_GF_2-14.csv</t>
  </si>
  <si>
    <t>Sample_P12_PB_P12_GF_3-15.csv</t>
  </si>
  <si>
    <t>Sample_P12_PB_P12_GF_4-16.csv</t>
  </si>
  <si>
    <t>Sample_P12_PB_P12_GF_5-17.csv</t>
  </si>
  <si>
    <t>Sample_P12_P12_Ag_1-4.csv</t>
  </si>
  <si>
    <t>Sample_P12_P12_Ag_2-5.csv</t>
  </si>
  <si>
    <t>Sample_P12_P12_Ag_3-6.csv</t>
  </si>
  <si>
    <t>Sample_P12_PB_P12_Ag_1-18.csv</t>
  </si>
  <si>
    <t>Sample_P12_PB_P12_Ag_2-19.csv</t>
  </si>
  <si>
    <t>Sample_P12_PB_P12_Ag_3-20.csv</t>
  </si>
  <si>
    <t>Sample_P12_PB_P12_Ag_4-21.csv</t>
  </si>
  <si>
    <t>Sample_P12_PB_P12_Ag_5-22.csv</t>
  </si>
  <si>
    <t>Sample_P12_P12_An200_1-7.csv</t>
  </si>
  <si>
    <t>Sample_P12_P12_An200_2-8.csv</t>
  </si>
  <si>
    <t>Sample_P12_P12_An200_3-9.csv</t>
  </si>
  <si>
    <t>Sample_P12_PB_P12_An200_1-23.csv</t>
  </si>
  <si>
    <t>Sample_P12_PB_P12_An200_2-24.csv</t>
  </si>
  <si>
    <t>Sample_P12_PB_P12_An200_3-25.csv</t>
  </si>
  <si>
    <t>Sample_P12_PB_P12_An200_4-26.csv</t>
  </si>
  <si>
    <t>Sample_P12_PB_P12_An200_5-27.csv</t>
  </si>
  <si>
    <t>Sample_P12_P12_An20_1-10.csv</t>
  </si>
  <si>
    <t>Sample_P12_P12_An20_2-11.csv</t>
  </si>
  <si>
    <t>Sample_P12_P12_An20_3-12.csv</t>
  </si>
  <si>
    <t>Sample_P12_PB_P12_An20_1-28.csv</t>
  </si>
  <si>
    <t>Sample_P12_PB_P12_An20_2-29.csv</t>
  </si>
  <si>
    <t>Sample_P12_PB_P12_An20_3-30.csv</t>
  </si>
  <si>
    <t>Sample_P12_PB_P12_An20_4-31.csv</t>
  </si>
  <si>
    <t>Sample_P12_PB_P12_An20_5-32.csv</t>
  </si>
  <si>
    <t>Sample_P13_P13_GF_1-1.csv</t>
  </si>
  <si>
    <t>Sample_P13_P13_GF_2-2.csv</t>
  </si>
  <si>
    <t>Sample_P13_P13_GF_3-3.csv</t>
  </si>
  <si>
    <t>Sample_P13_PB_P13_GF_1-13.csv</t>
  </si>
  <si>
    <t>Sample_P13_PB_P13_GF_2-14.csv</t>
  </si>
  <si>
    <t>Sample_P13_PB_P13_GF_3-15.csv</t>
  </si>
  <si>
    <t>Sample_P13_PB_P13_GF_4-16.csv</t>
  </si>
  <si>
    <t>Sample_P13_PB_P13_GF_5-17.csv</t>
  </si>
  <si>
    <t>Sample_P13_P13_Ag_1-4.csv</t>
  </si>
  <si>
    <t>Sample_P13_P13_Ag_2-5.csv</t>
  </si>
  <si>
    <t>Sample_P13_P13_Ag_3-6.csv</t>
  </si>
  <si>
    <t>Sample_P13_PB_P13_Ag_1-18.csv</t>
  </si>
  <si>
    <t>Sample_P13_PB_P13_Ag_2-19.csv</t>
  </si>
  <si>
    <t>Sample_P13_PB_P13_Ag_3-20.csv</t>
  </si>
  <si>
    <t>Sample_P13_PB_P13_Ag_4-21.csv</t>
  </si>
  <si>
    <t>Sample_P13_PB_P13_Ag_5-22.csv</t>
  </si>
  <si>
    <t>Sample_P13_P13_An200_1-7.csv</t>
  </si>
  <si>
    <t>Sample_P13_P13_An200_2-8.csv</t>
  </si>
  <si>
    <t>Sample_P13_P13_An200_3-9.csv</t>
  </si>
  <si>
    <t>Sample_P13_PB_P13_An200_1-23.csv</t>
  </si>
  <si>
    <t>Sample_P13_PB_P13_An200_2-24.csv</t>
  </si>
  <si>
    <t>Sample_P13_PB_P13_An200_3-25.csv</t>
  </si>
  <si>
    <t>Sample_P13_PB_P13_An200_4-26.csv</t>
  </si>
  <si>
    <t>Sample_P13_PB_P13_An200_5-27.csv</t>
  </si>
  <si>
    <t>Sample_P13_P13_An20_1-10.csv</t>
  </si>
  <si>
    <t>Sample_P13_P13_An20_2-11.csv</t>
  </si>
  <si>
    <t>Sample_P13_P13_An20_3-12.csv</t>
  </si>
  <si>
    <t>Sample_P13_PB_P13_An20_1-28.csv</t>
  </si>
  <si>
    <t>Sample_P13_PB_P13_An20_2-29.csv</t>
  </si>
  <si>
    <t>Sample_P13_PB_P13_An20_3-30.csv</t>
  </si>
  <si>
    <t>Sample_P13_PB_P13_An20_4-31.csv</t>
  </si>
  <si>
    <t>Sample_P13_PB_P13_An20_5-32.csv</t>
  </si>
  <si>
    <t>Sample_P14_P14_GF_1-1.csv</t>
  </si>
  <si>
    <t>Sample_P14_P14_GF_2-2.csv</t>
  </si>
  <si>
    <t>Sample_P14_P14_GF_3-3.csv</t>
  </si>
  <si>
    <t>Sample_P14_PB_P14_GF_1-13.csv</t>
  </si>
  <si>
    <t>Sample_P14_PB_P14_GF_2-14.csv</t>
  </si>
  <si>
    <t>Sample_P14_PB_P14_GF_3-15.csv</t>
  </si>
  <si>
    <t>Sample_P14_PB_P14_GF_4-16.csv</t>
  </si>
  <si>
    <t>Sample_P14_PB_P14_GF_5-17.csv</t>
  </si>
  <si>
    <t>Sample_P14_P14_Ag_1-4.csv</t>
  </si>
  <si>
    <t>Sample_P14_P14_Ag_2-5.csv</t>
  </si>
  <si>
    <t>Sample_P14_P14_Ag_3-6.csv</t>
  </si>
  <si>
    <t>Sample_P14_PB_P14_Ag_1-18.csv</t>
  </si>
  <si>
    <t>Sample_P14_PB_P14_Ag_2-19.csv</t>
  </si>
  <si>
    <t>Sample_P14_PB_P14_Ag_3-20.csv</t>
  </si>
  <si>
    <t>Sample_P14_PB_P14_Ag_4-21.csv</t>
  </si>
  <si>
    <t>Sample_P14_PB_P14_Ag_5-22.csv</t>
  </si>
  <si>
    <t>Sample_P14_P14_An200_1-7.csv</t>
  </si>
  <si>
    <t>Sample_P14_P14_An200_2-8.csv</t>
  </si>
  <si>
    <t>Sample_P14_P14_An200_3-9.csv</t>
  </si>
  <si>
    <t>Sample_P14_PB_P14_An200_1-23.csv</t>
  </si>
  <si>
    <t>Sample_P14_PB_P14_An200_2-24.csv</t>
  </si>
  <si>
    <t>Sample_P14_PB_P14_An200_3-25.csv</t>
  </si>
  <si>
    <t>Sample_P14_PB_P14_An200_4-26.csv</t>
  </si>
  <si>
    <t>Sample_P14_PB_P14_An200_5-27.csv</t>
  </si>
  <si>
    <t>Sample_P14_P14_An20_1-10.csv</t>
  </si>
  <si>
    <t>Sample_P14_P14_An20_2-11.csv</t>
  </si>
  <si>
    <t>Sample_P14_P14_An20_3-12.csv</t>
  </si>
  <si>
    <t>Sample_P14_PB_P14_An20_1-28.csv</t>
  </si>
  <si>
    <t>Sample_P14_PB_P14_An20_2-29.csv</t>
  </si>
  <si>
    <t>Sample_P14_PB_P14_An20_3-30.csv</t>
  </si>
  <si>
    <t>Sample_P14_PB_P14_An20_4-31.csv</t>
  </si>
  <si>
    <t>Sample_P14_PB_P14_An20_5-32.csv</t>
  </si>
  <si>
    <t>Sample_P15_P15_GF_1-1.csv</t>
  </si>
  <si>
    <t>Sample_P15_P15_GF_2-2.csv</t>
  </si>
  <si>
    <t>Sample_P15_P15_GF_3-3.csv</t>
  </si>
  <si>
    <t>Sample_P15_PB_P15_GF_1-12.csv</t>
  </si>
  <si>
    <t>Sample_P15_PB_P15_GF_2-13.csv</t>
  </si>
  <si>
    <t>Sample_P15_PB_P15_GF_3-14.csv</t>
  </si>
  <si>
    <t>Sample_P15_PB_P15_GF_4-15.csv</t>
  </si>
  <si>
    <t>Sample_P15_PB_P15_GF_5-16.csv</t>
  </si>
  <si>
    <t>Sample_P15_P15_Ag_1-4.csv</t>
  </si>
  <si>
    <t>Sample_P15_P15_Ag_2-5.csv</t>
  </si>
  <si>
    <t>Sample_P15_P15_Ag_3-6.csv</t>
  </si>
  <si>
    <t>Sample_P15_PB_P15_Ag_1-17.csv</t>
  </si>
  <si>
    <t>Sample_P15_PB_P15_Ag_2-18.csv</t>
  </si>
  <si>
    <t>Sample_P15_PB_P15_Ag_3-19.csv</t>
  </si>
  <si>
    <t>Sample_P15_PB_P15_Ag_4-20.csv</t>
  </si>
  <si>
    <t>Sample_P15_PB_P15_Ag_5-21.csv</t>
  </si>
  <si>
    <t>Sample_P15_P15_An200_1-7.csv</t>
  </si>
  <si>
    <t>Sample_P15_P15_An200_3-8.csv</t>
  </si>
  <si>
    <t>Sample_P15_PB_P15_An200_1-22.csv</t>
  </si>
  <si>
    <t>Sample_P15_PB_P15_An200_2-23.csv</t>
  </si>
  <si>
    <t>Sample_P15_PB_P15_An200_3-24.csv</t>
  </si>
  <si>
    <t>Sample_P15_PB_P15_An200_4-25.csv</t>
  </si>
  <si>
    <t>Sample_P15_PB_P15_An200_5-26.csv</t>
  </si>
  <si>
    <t>Sample_P15_P15_An20_1-9.csv</t>
  </si>
  <si>
    <t>Sample_P15_P15_An20_2-10.csv</t>
  </si>
  <si>
    <t>Sample_P15_P15_An20_3-11.csv</t>
  </si>
  <si>
    <t>Sample_P15_PB_P15_An20_1-27.csv</t>
  </si>
  <si>
    <t>Sample_P15_PB_P15_An20_2-28.csv</t>
  </si>
  <si>
    <t>Sample_P15_PB_P15_An20_3-29.csv</t>
  </si>
  <si>
    <t>Sample_P15_PB_P15_An20_4-30.csv</t>
  </si>
  <si>
    <t>Sample_P15_PB_P15_An20_5-31.csv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</si>
</sst>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0" fillId="2" borderId="0" xfId="0" applyFill="1"/>
    <xf numFmtId="0" fontId="1" fillId="4" borderId="0" xfId="0" applyFont="1" applyFill="1"/>
    <xf numFmtId="2" fontId="1" fillId="4" borderId="0" xfId="0" applyNumberFormat="1" applyFont="1" applyFill="1"/>
    <xf numFmtId="1" fontId="0" fillId="0" borderId="0" xfId="0" applyNumberFormat="1"/>
    <xf numFmtId="1" fontId="1" fillId="0" borderId="0" xfId="0" applyNumberFormat="1" applyFont="1"/>
    <xf numFmtId="1" fontId="1" fillId="2" borderId="0" xfId="0" applyNumberFormat="1" applyFont="1" applyFill="1"/>
    <xf numFmtId="1" fontId="0" fillId="3" borderId="0" xfId="0" applyNumberFormat="1" applyFill="1"/>
    <xf numFmtId="1" fontId="0" fillId="5" borderId="0" xfId="0" applyNumberFormat="1" applyFill="1"/>
    <xf numFmtId="1" fontId="1" fillId="4" borderId="0" xfId="0" applyNumberFormat="1" applyFont="1" applyFill="1"/>
    <xf numFmtId="1" fontId="3" fillId="0" borderId="0" xfId="0" applyNumberFormat="1" applyFont="1"/>
    <xf numFmtId="0" fontId="1" fillId="2" borderId="0" xfId="0" applyFont="1" applyFill="1"/>
    <xf numFmtId="1" fontId="0" fillId="2" borderId="0" xfId="0" applyNumberFormat="1" applyFill="1"/>
    <xf numFmtId="1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" fontId="0" fillId="0" borderId="2" xfId="0" applyNumberFormat="1" applyBorder="1"/>
    <xf numFmtId="1" fontId="0" fillId="0" borderId="3" xfId="0" applyNumberFormat="1" applyBorder="1"/>
    <xf numFmtId="1" fontId="0" fillId="0" borderId="5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4" borderId="4" xfId="0" applyNumberFormat="1" applyFont="1" applyFill="1" applyBorder="1"/>
    <xf numFmtId="0" fontId="0" fillId="0" borderId="5" xfId="0" applyBorder="1"/>
    <xf numFmtId="1" fontId="1" fillId="2" borderId="4" xfId="0" applyNumberFormat="1" applyFont="1" applyFill="1" applyBorder="1"/>
    <xf numFmtId="0" fontId="1" fillId="0" borderId="4" xfId="0" applyFont="1" applyBorder="1"/>
    <xf numFmtId="1" fontId="1" fillId="0" borderId="6" xfId="0" applyNumberFormat="1" applyFont="1" applyBorder="1" applyAlignment="1">
      <alignment horizontal="right"/>
    </xf>
    <xf numFmtId="1" fontId="1" fillId="0" borderId="7" xfId="0" applyNumberFormat="1" applyFont="1" applyBorder="1"/>
    <xf numFmtId="0" fontId="0" fillId="0" borderId="8" xfId="0" applyBorder="1"/>
    <xf numFmtId="1" fontId="0" fillId="0" borderId="1" xfId="0" applyNumberFormat="1" applyBorder="1"/>
    <xf numFmtId="1" fontId="1" fillId="0" borderId="4" xfId="0" applyNumberFormat="1" applyFont="1" applyBorder="1"/>
    <xf numFmtId="0" fontId="4" fillId="0" borderId="0" xfId="0" applyFont="1" applyAlignment="1">
      <alignment horizontal="center"/>
    </xf>
    <xf numFmtId="1" fontId="1" fillId="3" borderId="0" xfId="0" applyNumberFormat="1" applyFont="1" applyFill="1"/>
    <xf numFmtId="1" fontId="1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center"/>
    </xf>
    <xf numFmtId="1" fontId="4" fillId="3" borderId="0" xfId="0" applyNumberFormat="1" applyFont="1" applyFill="1"/>
    <xf numFmtId="0" fontId="1" fillId="2" borderId="4" xfId="0" applyFont="1" applyFill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0" fillId="0" borderId="4" xfId="0" applyNumberFormat="1" applyBorder="1"/>
    <xf numFmtId="1" fontId="2" fillId="0" borderId="4" xfId="0" applyNumberFormat="1" applyFont="1" applyBorder="1"/>
    <xf numFmtId="1" fontId="2" fillId="0" borderId="6" xfId="0" applyNumberFormat="1" applyFont="1" applyBorder="1"/>
    <xf numFmtId="0" fontId="1" fillId="0" borderId="1" xfId="0" applyFont="1" applyBorder="1"/>
    <xf numFmtId="0" fontId="0" fillId="0" borderId="4" xfId="0" applyBorder="1"/>
    <xf numFmtId="1" fontId="1" fillId="0" borderId="5" xfId="0" applyNumberFormat="1" applyFont="1" applyBorder="1"/>
    <xf numFmtId="1" fontId="1" fillId="0" borderId="8" xfId="0" applyNumberFormat="1" applyFont="1" applyBorder="1"/>
    <xf numFmtId="1" fontId="3" fillId="0" borderId="7" xfId="0" applyNumberFormat="1" applyFont="1" applyBorder="1"/>
    <xf numFmtId="0" fontId="0" fillId="0" borderId="6" xfId="0" applyBorder="1"/>
    <xf numFmtId="0" fontId="1" fillId="4" borderId="1" xfId="0" applyFont="1" applyFill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5" xfId="0" applyNumberFormat="1" applyBorder="1"/>
    <xf numFmtId="0" fontId="0" fillId="0" borderId="7" xfId="0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4" borderId="0" xfId="0" applyFill="1" applyAlignment="1">
      <alignment horizontal="left"/>
    </xf>
    <xf numFmtId="2" fontId="0" fillId="4" borderId="0" xfId="0" applyNumberFormat="1" applyFill="1" applyAlignment="1">
      <alignment horizontal="left"/>
    </xf>
    <xf numFmtId="2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2" fontId="0" fillId="0" borderId="8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1" fillId="3" borderId="4" xfId="0" applyFont="1" applyFill="1" applyBorder="1"/>
    <xf numFmtId="1" fontId="0" fillId="3" borderId="5" xfId="0" applyNumberFormat="1" applyFill="1" applyBorder="1"/>
    <xf numFmtId="1" fontId="0" fillId="3" borderId="7" xfId="0" applyNumberFormat="1" applyFill="1" applyBorder="1"/>
    <xf numFmtId="1" fontId="0" fillId="3" borderId="8" xfId="0" applyNumberFormat="1" applyFill="1" applyBorder="1"/>
    <xf numFmtId="0" fontId="8" fillId="3" borderId="0" xfId="0" applyFont="1" applyFill="1"/>
    <xf numFmtId="2" fontId="0" fillId="0" borderId="0" xfId="0" applyNumberFormat="1" applyAlignment="1">
      <alignment horizontal="right"/>
    </xf>
    <xf numFmtId="0" fontId="8" fillId="0" borderId="0" xfId="0" applyFont="1"/>
    <xf numFmtId="1" fontId="1" fillId="0" borderId="0" xfId="0" applyNumberFormat="1" applyFont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0" fillId="5" borderId="0" xfId="0" applyFill="1"/>
    <xf numFmtId="0" fontId="0" fillId="4" borderId="0" xfId="0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15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Comparision</a:t>
            </a:r>
            <a:r>
              <a:rPr lang="en-IN" b="1" baseline="0"/>
              <a:t> of PB vs sample </a:t>
            </a:r>
            <a:endParaRPr lang="en-IN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Graph!$B$2</c:f>
              <c:strCache>
                <c:ptCount val="1"/>
                <c:pt idx="0">
                  <c:v>Procedural Blank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F7-407B-96E8-6B35806C639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F7-407B-96E8-6B35806C639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EF7-407B-96E8-6B35806C6397}"/>
              </c:ext>
            </c:extLst>
          </c:dPt>
          <c:errBars>
            <c:errBarType val="plus"/>
            <c:errValType val="cust"/>
            <c:noEndCap val="0"/>
            <c:plus>
              <c:numRef>
                <c:f>Graph!$B$9</c:f>
                <c:numCache>
                  <c:formatCode>General</c:formatCode>
                  <c:ptCount val="1"/>
                  <c:pt idx="0">
                    <c:v>124</c:v>
                  </c:pt>
                </c:numCache>
              </c:numRef>
            </c:plus>
            <c:minus>
              <c:numRef>
                <c:f>Graph!$B$9</c:f>
                <c:numCache>
                  <c:formatCode>General</c:formatCode>
                  <c:ptCount val="1"/>
                  <c:pt idx="0">
                    <c:v>124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alpha val="98000"/>
                  </a:schemeClr>
                </a:solidFill>
                <a:round/>
              </a:ln>
              <a:effectLst/>
            </c:spPr>
          </c:errBars>
          <c:cat>
            <c:strRef>
              <c:f>Graph!$A$3:$A$8</c:f>
              <c:strCache>
                <c:ptCount val="6"/>
                <c:pt idx="0">
                  <c:v>Tyre</c:v>
                </c:pt>
                <c:pt idx="1">
                  <c:v>PET</c:v>
                </c:pt>
                <c:pt idx="2">
                  <c:v>PS</c:v>
                </c:pt>
                <c:pt idx="3">
                  <c:v>PVC</c:v>
                </c:pt>
                <c:pt idx="4">
                  <c:v>PP/PPC</c:v>
                </c:pt>
                <c:pt idx="5">
                  <c:v>PE</c:v>
                </c:pt>
              </c:strCache>
            </c:strRef>
          </c:cat>
          <c:val>
            <c:numRef>
              <c:f>Graph!$B$3:$B$8</c:f>
              <c:numCache>
                <c:formatCode>General</c:formatCode>
                <c:ptCount val="6"/>
                <c:pt idx="0">
                  <c:v>101</c:v>
                </c:pt>
                <c:pt idx="1">
                  <c:v>140</c:v>
                </c:pt>
                <c:pt idx="2">
                  <c:v>146</c:v>
                </c:pt>
                <c:pt idx="3">
                  <c:v>0</c:v>
                </c:pt>
                <c:pt idx="4">
                  <c:v>43</c:v>
                </c:pt>
                <c:pt idx="5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7-407B-96E8-6B35806C6397}"/>
            </c:ext>
          </c:extLst>
        </c:ser>
        <c:ser>
          <c:idx val="0"/>
          <c:order val="1"/>
          <c:tx>
            <c:strRef>
              <c:f>Graph!$C$2</c:f>
              <c:strCache>
                <c:ptCount val="1"/>
                <c:pt idx="0">
                  <c:v>Sample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F7-407B-96E8-6B35806C6397}"/>
              </c:ext>
            </c:extLst>
          </c:dPt>
          <c:errBars>
            <c:errBarType val="plus"/>
            <c:errValType val="cust"/>
            <c:noEndCap val="0"/>
            <c:plus>
              <c:numRef>
                <c:f>Graph!$C$9</c:f>
                <c:numCache>
                  <c:formatCode>General</c:formatCode>
                  <c:ptCount val="1"/>
                  <c:pt idx="0">
                    <c:v>314</c:v>
                  </c:pt>
                </c:numCache>
              </c:numRef>
            </c:plus>
            <c:minus>
              <c:numRef>
                <c:f>Graph!$C$9</c:f>
                <c:numCache>
                  <c:formatCode>General</c:formatCode>
                  <c:ptCount val="1"/>
                  <c:pt idx="0">
                    <c:v>314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alpha val="98000"/>
                  </a:schemeClr>
                </a:solidFill>
                <a:round/>
              </a:ln>
              <a:effectLst/>
            </c:spPr>
          </c:errBars>
          <c:cat>
            <c:strRef>
              <c:f>Graph!$A$3:$A$8</c:f>
              <c:strCache>
                <c:ptCount val="6"/>
                <c:pt idx="0">
                  <c:v>Tyre</c:v>
                </c:pt>
                <c:pt idx="1">
                  <c:v>PET</c:v>
                </c:pt>
                <c:pt idx="2">
                  <c:v>PS</c:v>
                </c:pt>
                <c:pt idx="3">
                  <c:v>PVC</c:v>
                </c:pt>
                <c:pt idx="4">
                  <c:v>PP/PPC</c:v>
                </c:pt>
                <c:pt idx="5">
                  <c:v>PE</c:v>
                </c:pt>
              </c:strCache>
            </c:strRef>
          </c:cat>
          <c:val>
            <c:numRef>
              <c:f>Graph!$C$3:$C$8</c:f>
              <c:numCache>
                <c:formatCode>General</c:formatCode>
                <c:ptCount val="6"/>
                <c:pt idx="0">
                  <c:v>827</c:v>
                </c:pt>
                <c:pt idx="1">
                  <c:v>324</c:v>
                </c:pt>
                <c:pt idx="2">
                  <c:v>373</c:v>
                </c:pt>
                <c:pt idx="3">
                  <c:v>665</c:v>
                </c:pt>
                <c:pt idx="4">
                  <c:v>157</c:v>
                </c:pt>
                <c:pt idx="5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7-407B-96E8-6B35806C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3688640"/>
        <c:axId val="244130368"/>
      </c:barChart>
      <c:catAx>
        <c:axId val="1993688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/>
                  <a:t>Plastic</a:t>
                </a:r>
                <a:r>
                  <a:rPr lang="en-IN" sz="1200" b="1" baseline="0"/>
                  <a:t> Type </a:t>
                </a:r>
                <a:endParaRPr lang="en-IN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130368"/>
        <c:crosses val="autoZero"/>
        <c:auto val="1"/>
        <c:lblAlgn val="ctr"/>
        <c:lblOffset val="100"/>
        <c:noMultiLvlLbl val="0"/>
      </c:catAx>
      <c:valAx>
        <c:axId val="244130368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100" b="1"/>
                  <a:t>Amount (ng/DW)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688640"/>
        <c:crosses val="autoZero"/>
        <c:crossBetween val="between"/>
        <c:majorUnit val="100"/>
        <c:min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15241</xdr:colOff>
      <xdr:row>1</xdr:row>
      <xdr:rowOff>59056</xdr:rowOff>
    </xdr:from>
    <xdr:to>
      <xdr:col>28</xdr:col>
      <xdr:colOff>312420</xdr:colOff>
      <xdr:row>26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D9F147-CD27-4E5E-826D-A9AB1C425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D688-E7D4-4A25-BB19-9A72D7D5A907}">
  <dimension ref="B2:T44"/>
  <sheetViews>
    <sheetView zoomScale="90" zoomScaleNormal="90" workbookViewId="0">
      <selection activeCell="X35" sqref="X35"/>
    </sheetView>
  </sheetViews>
  <sheetFormatPr defaultColWidth="9.140625" defaultRowHeight="15" x14ac:dyDescent="0.25"/>
  <cols>
    <col min="2" max="2" width="9.7109375" customWidth="1"/>
  </cols>
  <sheetData>
    <row r="2" spans="2:20" x14ac:dyDescent="0.25">
      <c r="B2" s="23"/>
      <c r="C2" s="24"/>
      <c r="D2" s="24"/>
      <c r="E2" s="24"/>
      <c r="F2" s="24"/>
      <c r="G2" s="24"/>
      <c r="H2" s="24"/>
      <c r="I2" s="24"/>
      <c r="J2" s="25"/>
      <c r="L2" s="23"/>
      <c r="M2" s="24"/>
      <c r="N2" s="24"/>
      <c r="O2" s="24"/>
      <c r="P2" s="24"/>
      <c r="Q2" s="24"/>
      <c r="R2" s="24"/>
      <c r="S2" s="24"/>
      <c r="T2" s="25"/>
    </row>
    <row r="3" spans="2:20" x14ac:dyDescent="0.25">
      <c r="B3" s="26" t="s">
        <v>14</v>
      </c>
      <c r="C3" s="7"/>
      <c r="D3" s="7"/>
      <c r="E3" s="7"/>
      <c r="F3" s="7"/>
      <c r="G3" s="7"/>
      <c r="H3" s="7"/>
      <c r="J3" s="27"/>
      <c r="L3" s="26" t="s">
        <v>15</v>
      </c>
      <c r="M3" s="7"/>
      <c r="N3" s="7"/>
      <c r="O3" s="7"/>
      <c r="P3" s="7"/>
      <c r="Q3" s="7"/>
      <c r="R3" s="7"/>
      <c r="T3" s="27"/>
    </row>
    <row r="4" spans="2:20" x14ac:dyDescent="0.25">
      <c r="B4" s="28" t="s">
        <v>5</v>
      </c>
      <c r="C4" s="8" t="s">
        <v>50</v>
      </c>
      <c r="D4" s="8" t="s">
        <v>18</v>
      </c>
      <c r="E4" s="8" t="s">
        <v>19</v>
      </c>
      <c r="F4" s="8" t="s">
        <v>20</v>
      </c>
      <c r="G4" s="8" t="s">
        <v>30</v>
      </c>
      <c r="H4" s="8" t="s">
        <v>21</v>
      </c>
      <c r="I4" s="11" t="s">
        <v>12</v>
      </c>
      <c r="J4" s="20" t="s">
        <v>28</v>
      </c>
      <c r="L4" s="28" t="s">
        <v>3</v>
      </c>
      <c r="M4" s="8" t="s">
        <v>50</v>
      </c>
      <c r="N4" s="8" t="s">
        <v>18</v>
      </c>
      <c r="O4" s="8" t="s">
        <v>19</v>
      </c>
      <c r="P4" s="8" t="s">
        <v>20</v>
      </c>
      <c r="Q4" s="8" t="s">
        <v>30</v>
      </c>
      <c r="R4" s="8" t="s">
        <v>21</v>
      </c>
      <c r="S4" s="11" t="s">
        <v>12</v>
      </c>
      <c r="T4" s="20" t="s">
        <v>28</v>
      </c>
    </row>
    <row r="5" spans="2:20" x14ac:dyDescent="0.25">
      <c r="B5" s="29">
        <v>1</v>
      </c>
      <c r="C5" s="7">
        <v>305</v>
      </c>
      <c r="D5" s="7">
        <v>90</v>
      </c>
      <c r="E5" s="7">
        <v>74</v>
      </c>
      <c r="F5" s="7">
        <v>208</v>
      </c>
      <c r="G5" s="7">
        <v>153</v>
      </c>
      <c r="H5" s="7">
        <v>249</v>
      </c>
      <c r="I5" s="13">
        <v>297</v>
      </c>
      <c r="J5" s="20">
        <f>SUM(C5:H5)</f>
        <v>1079</v>
      </c>
      <c r="L5" s="29">
        <v>1</v>
      </c>
      <c r="M5" s="7">
        <v>76</v>
      </c>
      <c r="N5" s="7">
        <v>17</v>
      </c>
      <c r="O5" s="7">
        <v>20</v>
      </c>
      <c r="P5" s="7">
        <v>48</v>
      </c>
      <c r="Q5" s="7">
        <v>0</v>
      </c>
      <c r="R5" s="7">
        <v>0</v>
      </c>
      <c r="S5" s="13">
        <v>21</v>
      </c>
      <c r="T5" s="20">
        <f>SUM(M5:R5)</f>
        <v>161</v>
      </c>
    </row>
    <row r="6" spans="2:20" x14ac:dyDescent="0.25">
      <c r="B6" s="29">
        <v>2</v>
      </c>
      <c r="C6" s="7">
        <v>0</v>
      </c>
      <c r="D6" s="7">
        <v>0</v>
      </c>
      <c r="E6" s="7">
        <v>20</v>
      </c>
      <c r="F6" s="7">
        <v>23</v>
      </c>
      <c r="G6" s="7">
        <v>27</v>
      </c>
      <c r="H6" s="7">
        <v>36</v>
      </c>
      <c r="I6" s="13">
        <v>54</v>
      </c>
      <c r="J6" s="20">
        <f t="shared" ref="J6:J19" si="0">SUM(C6:H6)</f>
        <v>106</v>
      </c>
      <c r="L6" s="29">
        <v>2</v>
      </c>
      <c r="M6" s="7">
        <v>0</v>
      </c>
      <c r="N6" s="7">
        <v>0</v>
      </c>
      <c r="O6" s="7">
        <v>7</v>
      </c>
      <c r="P6" s="7">
        <v>0</v>
      </c>
      <c r="Q6" s="7">
        <v>0</v>
      </c>
      <c r="R6" s="7">
        <v>0</v>
      </c>
      <c r="S6" s="13">
        <v>0</v>
      </c>
      <c r="T6" s="20">
        <f t="shared" ref="T6:T19" si="1">SUM(M6:R6)</f>
        <v>7</v>
      </c>
    </row>
    <row r="7" spans="2:20" x14ac:dyDescent="0.25">
      <c r="B7" s="29">
        <v>3</v>
      </c>
      <c r="C7" s="7">
        <v>0</v>
      </c>
      <c r="D7" s="7">
        <v>54</v>
      </c>
      <c r="E7" s="7">
        <v>49</v>
      </c>
      <c r="F7" s="7">
        <v>0</v>
      </c>
      <c r="G7" s="7">
        <v>0</v>
      </c>
      <c r="H7" s="7">
        <v>0</v>
      </c>
      <c r="I7" s="13">
        <v>0</v>
      </c>
      <c r="J7" s="20">
        <f t="shared" si="0"/>
        <v>103</v>
      </c>
      <c r="L7" s="29">
        <v>3</v>
      </c>
      <c r="M7" s="7">
        <v>52</v>
      </c>
      <c r="N7" s="7">
        <v>32</v>
      </c>
      <c r="O7" s="7">
        <v>33</v>
      </c>
      <c r="P7" s="7">
        <v>0</v>
      </c>
      <c r="Q7" s="7">
        <v>0</v>
      </c>
      <c r="R7" s="7">
        <v>0</v>
      </c>
      <c r="S7" s="13">
        <v>20</v>
      </c>
      <c r="T7" s="20">
        <f>SUM(M7:R7)</f>
        <v>117</v>
      </c>
    </row>
    <row r="8" spans="2:20" x14ac:dyDescent="0.25">
      <c r="B8" s="29">
        <v>4</v>
      </c>
      <c r="C8" s="7">
        <v>60</v>
      </c>
      <c r="D8" s="7">
        <v>65</v>
      </c>
      <c r="E8" s="7">
        <v>25</v>
      </c>
      <c r="F8" s="7">
        <v>0</v>
      </c>
      <c r="G8" s="7">
        <v>0</v>
      </c>
      <c r="H8" s="7">
        <v>0</v>
      </c>
      <c r="I8" s="13">
        <v>91</v>
      </c>
      <c r="J8" s="20">
        <f t="shared" si="0"/>
        <v>150</v>
      </c>
      <c r="L8" s="29">
        <v>4</v>
      </c>
      <c r="M8" s="7">
        <v>575</v>
      </c>
      <c r="N8" s="7">
        <v>197</v>
      </c>
      <c r="O8" s="7">
        <v>181</v>
      </c>
      <c r="P8" s="7">
        <v>438</v>
      </c>
      <c r="Q8" s="7">
        <v>0</v>
      </c>
      <c r="R8" s="7">
        <v>0</v>
      </c>
      <c r="S8" s="13">
        <v>117</v>
      </c>
      <c r="T8" s="20">
        <f>SUM(M8:R8)</f>
        <v>1391</v>
      </c>
    </row>
    <row r="9" spans="2:20" x14ac:dyDescent="0.25">
      <c r="B9" s="29">
        <v>5</v>
      </c>
      <c r="C9" s="7">
        <v>26</v>
      </c>
      <c r="D9" s="7">
        <v>58</v>
      </c>
      <c r="E9" s="7">
        <v>5</v>
      </c>
      <c r="F9" s="7">
        <v>0</v>
      </c>
      <c r="G9" s="7">
        <v>0</v>
      </c>
      <c r="H9" s="7">
        <v>0</v>
      </c>
      <c r="I9" s="13">
        <v>51</v>
      </c>
      <c r="J9" s="20">
        <f t="shared" si="0"/>
        <v>89</v>
      </c>
      <c r="L9" s="29">
        <v>5</v>
      </c>
      <c r="M9" s="7">
        <v>0</v>
      </c>
      <c r="N9" s="7">
        <v>63</v>
      </c>
      <c r="O9" s="7">
        <v>0</v>
      </c>
      <c r="P9" s="7">
        <v>0</v>
      </c>
      <c r="Q9" s="7">
        <v>0</v>
      </c>
      <c r="R9" s="7">
        <v>0</v>
      </c>
      <c r="S9" s="13">
        <v>19</v>
      </c>
      <c r="T9" s="20">
        <f t="shared" si="1"/>
        <v>63</v>
      </c>
    </row>
    <row r="10" spans="2:20" x14ac:dyDescent="0.25">
      <c r="B10" s="29">
        <v>6</v>
      </c>
      <c r="C10" s="7">
        <v>269</v>
      </c>
      <c r="D10" s="7">
        <v>97</v>
      </c>
      <c r="E10" s="7">
        <v>78</v>
      </c>
      <c r="F10" s="7">
        <v>0</v>
      </c>
      <c r="G10" s="7">
        <v>332</v>
      </c>
      <c r="H10" s="7">
        <v>475</v>
      </c>
      <c r="I10" s="13">
        <v>260</v>
      </c>
      <c r="J10" s="20">
        <f t="shared" si="0"/>
        <v>1251</v>
      </c>
      <c r="L10" s="29">
        <v>6</v>
      </c>
      <c r="M10" s="7">
        <v>5</v>
      </c>
      <c r="N10" s="7">
        <v>5</v>
      </c>
      <c r="O10" s="7">
        <v>1</v>
      </c>
      <c r="P10" s="7">
        <v>0</v>
      </c>
      <c r="Q10" s="7">
        <v>0</v>
      </c>
      <c r="R10" s="7">
        <v>0</v>
      </c>
      <c r="S10" s="13">
        <v>8</v>
      </c>
      <c r="T10" s="20">
        <f t="shared" si="1"/>
        <v>11</v>
      </c>
    </row>
    <row r="11" spans="2:20" x14ac:dyDescent="0.25">
      <c r="B11" s="29">
        <v>7</v>
      </c>
      <c r="C11" s="7">
        <v>321</v>
      </c>
      <c r="D11" s="7">
        <v>163</v>
      </c>
      <c r="E11" s="7">
        <v>214</v>
      </c>
      <c r="F11" s="7">
        <v>385</v>
      </c>
      <c r="G11" s="7">
        <v>88</v>
      </c>
      <c r="H11" s="7">
        <v>244</v>
      </c>
      <c r="I11" s="13">
        <v>120</v>
      </c>
      <c r="J11" s="20">
        <f t="shared" si="0"/>
        <v>1415</v>
      </c>
      <c r="L11" s="29">
        <v>7</v>
      </c>
      <c r="M11" s="7">
        <v>55</v>
      </c>
      <c r="N11" s="7">
        <v>31</v>
      </c>
      <c r="O11" s="7">
        <v>25</v>
      </c>
      <c r="P11" s="7">
        <v>0</v>
      </c>
      <c r="Q11" s="7">
        <v>26</v>
      </c>
      <c r="R11" s="7">
        <v>14</v>
      </c>
      <c r="S11" s="13">
        <v>34</v>
      </c>
      <c r="T11" s="20">
        <f t="shared" si="1"/>
        <v>151</v>
      </c>
    </row>
    <row r="12" spans="2:20" x14ac:dyDescent="0.25">
      <c r="B12" s="29">
        <v>8</v>
      </c>
      <c r="C12" s="7">
        <v>272</v>
      </c>
      <c r="D12" s="7">
        <v>87</v>
      </c>
      <c r="E12" s="7">
        <v>81</v>
      </c>
      <c r="F12" s="7">
        <v>237</v>
      </c>
      <c r="G12" s="7">
        <v>0</v>
      </c>
      <c r="H12" s="7">
        <v>0</v>
      </c>
      <c r="I12" s="13">
        <v>83</v>
      </c>
      <c r="J12" s="20">
        <f t="shared" si="0"/>
        <v>677</v>
      </c>
      <c r="L12" s="29">
        <v>8</v>
      </c>
      <c r="M12" s="7">
        <v>0</v>
      </c>
      <c r="N12" s="7">
        <v>40</v>
      </c>
      <c r="O12" s="7">
        <v>15</v>
      </c>
      <c r="P12" s="7">
        <v>0</v>
      </c>
      <c r="Q12" s="7">
        <v>0</v>
      </c>
      <c r="R12" s="7">
        <v>0</v>
      </c>
      <c r="S12" s="13">
        <v>20</v>
      </c>
      <c r="T12" s="20">
        <f t="shared" si="1"/>
        <v>55</v>
      </c>
    </row>
    <row r="13" spans="2:20" x14ac:dyDescent="0.25">
      <c r="B13" s="29">
        <v>9</v>
      </c>
      <c r="C13" s="7">
        <v>66</v>
      </c>
      <c r="D13" s="7">
        <v>0</v>
      </c>
      <c r="E13" s="7">
        <v>18</v>
      </c>
      <c r="F13" s="7">
        <v>42</v>
      </c>
      <c r="G13" s="7">
        <v>0</v>
      </c>
      <c r="H13" s="7">
        <v>0</v>
      </c>
      <c r="I13" s="13">
        <v>39</v>
      </c>
      <c r="J13" s="20">
        <f t="shared" si="0"/>
        <v>126</v>
      </c>
      <c r="L13" s="29">
        <v>9</v>
      </c>
      <c r="M13" s="7">
        <v>13</v>
      </c>
      <c r="N13" s="7">
        <v>0</v>
      </c>
      <c r="O13" s="7">
        <v>6</v>
      </c>
      <c r="P13" s="7">
        <v>8</v>
      </c>
      <c r="Q13" s="7">
        <v>0</v>
      </c>
      <c r="R13" s="7">
        <v>0</v>
      </c>
      <c r="S13" s="13">
        <v>18</v>
      </c>
      <c r="T13" s="20">
        <f t="shared" si="1"/>
        <v>27</v>
      </c>
    </row>
    <row r="14" spans="2:20" x14ac:dyDescent="0.25">
      <c r="B14" s="29">
        <v>10</v>
      </c>
      <c r="C14" s="7">
        <v>20</v>
      </c>
      <c r="D14" s="7">
        <v>8</v>
      </c>
      <c r="E14" s="7">
        <v>9</v>
      </c>
      <c r="F14" s="7">
        <v>0</v>
      </c>
      <c r="G14" s="7">
        <v>14</v>
      </c>
      <c r="H14" s="7">
        <v>19</v>
      </c>
      <c r="I14" s="13">
        <v>46</v>
      </c>
      <c r="J14" s="20">
        <f t="shared" si="0"/>
        <v>70</v>
      </c>
      <c r="L14" s="29">
        <v>10</v>
      </c>
      <c r="M14" s="7">
        <v>35</v>
      </c>
      <c r="N14" s="7">
        <v>14</v>
      </c>
      <c r="O14" s="7">
        <v>8</v>
      </c>
      <c r="P14" s="7">
        <v>0</v>
      </c>
      <c r="Q14" s="7">
        <v>25</v>
      </c>
      <c r="R14" s="7">
        <v>27</v>
      </c>
      <c r="S14" s="13">
        <v>28</v>
      </c>
      <c r="T14" s="20">
        <f t="shared" si="1"/>
        <v>109</v>
      </c>
    </row>
    <row r="15" spans="2:20" x14ac:dyDescent="0.25">
      <c r="B15" s="29">
        <v>11</v>
      </c>
      <c r="C15" s="7">
        <v>23</v>
      </c>
      <c r="D15" s="7">
        <v>0</v>
      </c>
      <c r="E15" s="7">
        <v>14</v>
      </c>
      <c r="F15" s="7">
        <v>0</v>
      </c>
      <c r="G15" s="7">
        <v>0</v>
      </c>
      <c r="H15" s="7">
        <v>0</v>
      </c>
      <c r="I15" s="13">
        <v>2</v>
      </c>
      <c r="J15" s="20">
        <f t="shared" si="0"/>
        <v>37</v>
      </c>
      <c r="L15" s="29">
        <v>11</v>
      </c>
      <c r="M15" s="7">
        <v>42</v>
      </c>
      <c r="N15" s="7">
        <v>32</v>
      </c>
      <c r="O15" s="7">
        <v>17</v>
      </c>
      <c r="P15" s="7">
        <v>0</v>
      </c>
      <c r="Q15" s="7">
        <v>12</v>
      </c>
      <c r="R15" s="7">
        <v>10</v>
      </c>
      <c r="S15" s="13">
        <v>27</v>
      </c>
      <c r="T15" s="20">
        <f t="shared" si="1"/>
        <v>113</v>
      </c>
    </row>
    <row r="16" spans="2:20" x14ac:dyDescent="0.25">
      <c r="B16" s="29">
        <v>12</v>
      </c>
      <c r="C16" s="7">
        <v>89</v>
      </c>
      <c r="D16" s="7">
        <v>0</v>
      </c>
      <c r="E16" s="7">
        <v>37</v>
      </c>
      <c r="F16" s="7">
        <v>0</v>
      </c>
      <c r="G16" s="7">
        <v>46</v>
      </c>
      <c r="H16" s="7">
        <v>58</v>
      </c>
      <c r="I16" s="13">
        <v>67</v>
      </c>
      <c r="J16" s="20">
        <f t="shared" si="0"/>
        <v>230</v>
      </c>
      <c r="L16" s="29">
        <v>12</v>
      </c>
      <c r="M16" s="7">
        <v>43</v>
      </c>
      <c r="N16" s="7">
        <v>20</v>
      </c>
      <c r="O16" s="7">
        <v>15</v>
      </c>
      <c r="P16" s="7">
        <v>0</v>
      </c>
      <c r="Q16" s="7">
        <v>27</v>
      </c>
      <c r="R16" s="7">
        <v>41</v>
      </c>
      <c r="S16" s="13">
        <v>4</v>
      </c>
      <c r="T16" s="20">
        <f t="shared" si="1"/>
        <v>146</v>
      </c>
    </row>
    <row r="17" spans="2:20" x14ac:dyDescent="0.25">
      <c r="B17" s="29">
        <v>13</v>
      </c>
      <c r="C17" s="7">
        <v>99</v>
      </c>
      <c r="D17" s="7">
        <v>52</v>
      </c>
      <c r="E17" s="7">
        <v>81</v>
      </c>
      <c r="F17" s="7">
        <v>117</v>
      </c>
      <c r="G17" s="7">
        <v>3</v>
      </c>
      <c r="H17" s="7">
        <v>0</v>
      </c>
      <c r="I17" s="13">
        <v>285</v>
      </c>
      <c r="J17" s="20">
        <f t="shared" si="0"/>
        <v>352</v>
      </c>
      <c r="L17" s="29">
        <v>13</v>
      </c>
      <c r="M17" s="7">
        <v>0</v>
      </c>
      <c r="N17" s="7">
        <v>7</v>
      </c>
      <c r="O17" s="7">
        <v>1</v>
      </c>
      <c r="P17" s="7">
        <v>0</v>
      </c>
      <c r="Q17" s="7">
        <v>0</v>
      </c>
      <c r="R17" s="7">
        <v>0</v>
      </c>
      <c r="S17" s="13">
        <v>1</v>
      </c>
      <c r="T17" s="20">
        <f t="shared" si="1"/>
        <v>8</v>
      </c>
    </row>
    <row r="18" spans="2:20" x14ac:dyDescent="0.25">
      <c r="B18" s="29">
        <v>14</v>
      </c>
      <c r="C18" s="7">
        <v>16</v>
      </c>
      <c r="D18" s="7">
        <v>10</v>
      </c>
      <c r="E18" s="7">
        <v>5</v>
      </c>
      <c r="F18" s="7">
        <v>0</v>
      </c>
      <c r="G18" s="7">
        <v>6</v>
      </c>
      <c r="H18" s="7">
        <v>0</v>
      </c>
      <c r="I18" s="13">
        <v>13</v>
      </c>
      <c r="J18" s="20">
        <f t="shared" si="0"/>
        <v>37</v>
      </c>
      <c r="L18" s="29">
        <v>14</v>
      </c>
      <c r="M18" s="7">
        <v>17</v>
      </c>
      <c r="N18" s="7">
        <v>7</v>
      </c>
      <c r="O18" s="7">
        <v>10</v>
      </c>
      <c r="P18" s="7">
        <v>0</v>
      </c>
      <c r="Q18" s="7">
        <v>21</v>
      </c>
      <c r="R18" s="7">
        <v>16</v>
      </c>
      <c r="S18" s="13">
        <v>26</v>
      </c>
      <c r="T18" s="20">
        <f t="shared" si="1"/>
        <v>71</v>
      </c>
    </row>
    <row r="19" spans="2:20" x14ac:dyDescent="0.25">
      <c r="B19" s="29">
        <v>15</v>
      </c>
      <c r="C19" s="7">
        <v>0</v>
      </c>
      <c r="D19" s="7">
        <v>11</v>
      </c>
      <c r="E19" s="7">
        <v>8</v>
      </c>
      <c r="F19" s="7">
        <v>0</v>
      </c>
      <c r="G19" s="7">
        <v>0</v>
      </c>
      <c r="H19" s="7">
        <v>0</v>
      </c>
      <c r="I19" s="13">
        <v>23</v>
      </c>
      <c r="J19" s="20">
        <f t="shared" si="0"/>
        <v>19</v>
      </c>
      <c r="L19" s="29">
        <v>15</v>
      </c>
      <c r="M19" s="7">
        <v>41</v>
      </c>
      <c r="N19" s="7">
        <v>6</v>
      </c>
      <c r="O19" s="7">
        <v>16</v>
      </c>
      <c r="P19" s="7">
        <v>0</v>
      </c>
      <c r="Q19" s="7">
        <v>34</v>
      </c>
      <c r="R19" s="7">
        <v>35</v>
      </c>
      <c r="S19" s="13">
        <v>60</v>
      </c>
      <c r="T19" s="20">
        <f t="shared" si="1"/>
        <v>132</v>
      </c>
    </row>
    <row r="20" spans="2:20" x14ac:dyDescent="0.25">
      <c r="B20" s="30" t="s">
        <v>22</v>
      </c>
      <c r="C20" s="31">
        <f t="shared" ref="C20:I20" si="2">SUM(C5:C19)</f>
        <v>1566</v>
      </c>
      <c r="D20" s="31">
        <f t="shared" si="2"/>
        <v>695</v>
      </c>
      <c r="E20" s="31">
        <f t="shared" si="2"/>
        <v>718</v>
      </c>
      <c r="F20" s="31">
        <f t="shared" si="2"/>
        <v>1012</v>
      </c>
      <c r="G20" s="31">
        <f t="shared" si="2"/>
        <v>669</v>
      </c>
      <c r="H20" s="31">
        <f t="shared" si="2"/>
        <v>1081</v>
      </c>
      <c r="I20" s="50">
        <f t="shared" si="2"/>
        <v>1431</v>
      </c>
      <c r="J20" s="32"/>
      <c r="L20" s="30" t="s">
        <v>22</v>
      </c>
      <c r="M20" s="31">
        <f>SUM(M5:M19)</f>
        <v>954</v>
      </c>
      <c r="N20" s="31">
        <f t="shared" ref="N20:R20" si="3">SUM(N5:N19)</f>
        <v>471</v>
      </c>
      <c r="O20" s="31">
        <f t="shared" si="3"/>
        <v>355</v>
      </c>
      <c r="P20" s="31">
        <f t="shared" si="3"/>
        <v>494</v>
      </c>
      <c r="Q20" s="31">
        <f t="shared" si="3"/>
        <v>145</v>
      </c>
      <c r="R20" s="31">
        <f t="shared" si="3"/>
        <v>143</v>
      </c>
      <c r="S20" s="50">
        <f>SUM(S5:S19)</f>
        <v>403</v>
      </c>
      <c r="T20" s="32"/>
    </row>
    <row r="24" spans="2:20" x14ac:dyDescent="0.25">
      <c r="B24" s="23"/>
      <c r="C24" s="18"/>
      <c r="D24" s="18"/>
      <c r="E24" s="18"/>
      <c r="F24" s="18"/>
      <c r="G24" s="18"/>
      <c r="H24" s="18"/>
      <c r="I24" s="18"/>
      <c r="J24" s="19"/>
      <c r="K24" s="7"/>
      <c r="L24" s="33"/>
      <c r="M24" s="18"/>
      <c r="N24" s="18"/>
      <c r="O24" s="18"/>
      <c r="P24" s="18"/>
      <c r="Q24" s="18"/>
      <c r="R24" s="18"/>
      <c r="S24" s="18"/>
      <c r="T24" s="19"/>
    </row>
    <row r="25" spans="2:20" x14ac:dyDescent="0.25">
      <c r="B25" s="26" t="s">
        <v>31</v>
      </c>
      <c r="C25" s="7"/>
      <c r="D25" s="7"/>
      <c r="E25" s="7"/>
      <c r="F25" s="7"/>
      <c r="G25" s="7"/>
      <c r="H25" s="7"/>
      <c r="I25" s="7"/>
      <c r="J25" s="20"/>
      <c r="K25" s="7"/>
      <c r="L25" s="26" t="s">
        <v>32</v>
      </c>
      <c r="M25" s="7"/>
      <c r="N25" s="7"/>
      <c r="O25" s="7"/>
      <c r="P25" s="7"/>
      <c r="Q25" s="7"/>
      <c r="R25" s="7"/>
      <c r="S25" s="7"/>
      <c r="T25" s="20"/>
    </row>
    <row r="26" spans="2:20" x14ac:dyDescent="0.25">
      <c r="B26" s="28" t="s">
        <v>33</v>
      </c>
      <c r="C26" s="8" t="s">
        <v>50</v>
      </c>
      <c r="D26" s="8" t="s">
        <v>18</v>
      </c>
      <c r="E26" s="8" t="s">
        <v>19</v>
      </c>
      <c r="F26" s="8" t="s">
        <v>20</v>
      </c>
      <c r="G26" s="8" t="s">
        <v>30</v>
      </c>
      <c r="H26" s="8" t="s">
        <v>21</v>
      </c>
      <c r="I26" s="11" t="s">
        <v>12</v>
      </c>
      <c r="J26" s="20" t="s">
        <v>28</v>
      </c>
      <c r="K26" s="7"/>
      <c r="L26" s="28" t="s">
        <v>34</v>
      </c>
      <c r="M26" s="8" t="s">
        <v>50</v>
      </c>
      <c r="N26" s="8" t="s">
        <v>18</v>
      </c>
      <c r="O26" s="8" t="s">
        <v>19</v>
      </c>
      <c r="P26" s="8" t="s">
        <v>20</v>
      </c>
      <c r="Q26" s="8" t="s">
        <v>30</v>
      </c>
      <c r="R26" s="8" t="s">
        <v>21</v>
      </c>
      <c r="S26" s="11" t="s">
        <v>12</v>
      </c>
      <c r="T26" s="20" t="s">
        <v>28</v>
      </c>
    </row>
    <row r="27" spans="2:20" x14ac:dyDescent="0.25">
      <c r="B27" s="40" t="s">
        <v>35</v>
      </c>
      <c r="C27" s="7"/>
      <c r="D27" s="7"/>
      <c r="E27" s="7"/>
      <c r="F27" s="7"/>
      <c r="G27" s="7"/>
      <c r="H27" s="7"/>
      <c r="I27" s="7"/>
      <c r="J27" s="20"/>
      <c r="K27" s="7"/>
      <c r="L27" s="28" t="s">
        <v>35</v>
      </c>
      <c r="M27" s="7"/>
      <c r="N27" s="7"/>
      <c r="O27" s="7"/>
      <c r="P27" s="7"/>
      <c r="Q27" s="7"/>
      <c r="R27" s="7"/>
      <c r="S27" s="7"/>
      <c r="T27" s="20"/>
    </row>
    <row r="28" spans="2:20" x14ac:dyDescent="0.25">
      <c r="B28" s="29">
        <v>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13">
        <v>0</v>
      </c>
      <c r="J28" s="20">
        <f>SUM(C28:H28)</f>
        <v>0</v>
      </c>
      <c r="K28" s="7"/>
      <c r="L28" s="34">
        <v>1</v>
      </c>
      <c r="M28" s="7">
        <v>501</v>
      </c>
      <c r="N28" s="7">
        <v>152</v>
      </c>
      <c r="O28" s="7">
        <v>149</v>
      </c>
      <c r="P28" s="7">
        <v>358</v>
      </c>
      <c r="Q28" s="7">
        <v>0</v>
      </c>
      <c r="R28" s="7">
        <v>0</v>
      </c>
      <c r="S28" s="13">
        <v>51</v>
      </c>
      <c r="T28" s="20">
        <f>SUM(M28:R28)</f>
        <v>1160</v>
      </c>
    </row>
    <row r="29" spans="2:20" x14ac:dyDescent="0.25">
      <c r="B29" s="29">
        <v>2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3">
        <v>0</v>
      </c>
      <c r="J29" s="20">
        <f>SUM(C29:H29)</f>
        <v>0</v>
      </c>
      <c r="K29" s="7"/>
      <c r="L29" s="34">
        <v>2</v>
      </c>
      <c r="M29" s="7">
        <v>0</v>
      </c>
      <c r="N29" s="7">
        <v>0</v>
      </c>
      <c r="O29" s="7">
        <v>0</v>
      </c>
      <c r="P29" s="7">
        <v>68</v>
      </c>
      <c r="Q29" s="7">
        <v>92</v>
      </c>
      <c r="R29" s="7">
        <v>161</v>
      </c>
      <c r="S29" s="13">
        <v>67</v>
      </c>
      <c r="T29" s="20">
        <f t="shared" ref="T29:T42" si="4">SUM(M29:R29)</f>
        <v>321</v>
      </c>
    </row>
    <row r="30" spans="2:20" x14ac:dyDescent="0.25">
      <c r="B30" s="29">
        <v>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13">
        <v>0</v>
      </c>
      <c r="J30" s="20">
        <f t="shared" ref="J30:J42" si="5">SUM(C30:H30)</f>
        <v>0</v>
      </c>
      <c r="K30" s="7"/>
      <c r="L30" s="34">
        <v>3</v>
      </c>
      <c r="M30" s="7">
        <v>0</v>
      </c>
      <c r="N30" s="7">
        <v>44</v>
      </c>
      <c r="O30" s="7">
        <v>29</v>
      </c>
      <c r="P30" s="7">
        <v>0</v>
      </c>
      <c r="Q30" s="7">
        <v>0</v>
      </c>
      <c r="R30" s="7">
        <v>0</v>
      </c>
      <c r="S30" s="13">
        <v>0</v>
      </c>
      <c r="T30" s="20">
        <f t="shared" si="4"/>
        <v>73</v>
      </c>
    </row>
    <row r="31" spans="2:20" x14ac:dyDescent="0.25">
      <c r="B31" s="29">
        <v>4</v>
      </c>
      <c r="C31" s="7">
        <v>153</v>
      </c>
      <c r="D31" s="7">
        <v>145</v>
      </c>
      <c r="E31" s="7">
        <v>0</v>
      </c>
      <c r="F31" s="7">
        <v>61</v>
      </c>
      <c r="G31" s="7">
        <v>95</v>
      </c>
      <c r="H31" s="7">
        <v>162</v>
      </c>
      <c r="I31" s="13">
        <v>131</v>
      </c>
      <c r="J31" s="20">
        <f>SUM(C31:H31)</f>
        <v>616</v>
      </c>
      <c r="K31" s="7"/>
      <c r="L31" s="34">
        <v>4</v>
      </c>
      <c r="M31" s="7">
        <v>847</v>
      </c>
      <c r="N31" s="7">
        <v>332</v>
      </c>
      <c r="O31" s="7">
        <v>277</v>
      </c>
      <c r="P31" s="7">
        <v>509</v>
      </c>
      <c r="Q31" s="7">
        <v>174</v>
      </c>
      <c r="R31" s="7">
        <v>262</v>
      </c>
      <c r="S31" s="13">
        <v>926</v>
      </c>
      <c r="T31" s="20">
        <f t="shared" si="4"/>
        <v>2401</v>
      </c>
    </row>
    <row r="32" spans="2:20" x14ac:dyDescent="0.25">
      <c r="B32" s="29">
        <v>5</v>
      </c>
      <c r="C32" s="7">
        <v>125</v>
      </c>
      <c r="D32" s="7">
        <v>72</v>
      </c>
      <c r="E32" s="7">
        <v>19</v>
      </c>
      <c r="F32" s="7">
        <v>99</v>
      </c>
      <c r="G32" s="7">
        <v>0</v>
      </c>
      <c r="H32" s="7">
        <v>0</v>
      </c>
      <c r="I32" s="13">
        <v>123</v>
      </c>
      <c r="J32" s="20">
        <f>SUM(C32:H32)</f>
        <v>315</v>
      </c>
      <c r="K32" s="7"/>
      <c r="L32" s="34">
        <v>5</v>
      </c>
      <c r="M32" s="7">
        <v>1806</v>
      </c>
      <c r="N32" s="7">
        <v>775</v>
      </c>
      <c r="O32" s="7">
        <v>524</v>
      </c>
      <c r="P32" s="7">
        <v>692</v>
      </c>
      <c r="Q32" s="7">
        <v>0</v>
      </c>
      <c r="R32" s="7">
        <v>0</v>
      </c>
      <c r="S32" s="13">
        <v>1399</v>
      </c>
      <c r="T32" s="20">
        <f>SUM(M32:R32)</f>
        <v>3797</v>
      </c>
    </row>
    <row r="33" spans="2:20" x14ac:dyDescent="0.25">
      <c r="B33" s="29">
        <v>6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13">
        <v>0</v>
      </c>
      <c r="J33" s="20">
        <f>SUM(C33:H33)</f>
        <v>0</v>
      </c>
      <c r="K33" s="7"/>
      <c r="L33" s="34">
        <v>6</v>
      </c>
      <c r="M33" s="7">
        <v>254</v>
      </c>
      <c r="N33" s="7">
        <v>95</v>
      </c>
      <c r="O33" s="7">
        <v>84</v>
      </c>
      <c r="P33" s="7">
        <v>0</v>
      </c>
      <c r="Q33" s="7">
        <v>117</v>
      </c>
      <c r="R33" s="7">
        <v>173</v>
      </c>
      <c r="S33" s="13">
        <v>76</v>
      </c>
      <c r="T33" s="20">
        <f t="shared" si="4"/>
        <v>723</v>
      </c>
    </row>
    <row r="34" spans="2:20" x14ac:dyDescent="0.25">
      <c r="B34" s="29">
        <v>7</v>
      </c>
      <c r="C34" s="7">
        <v>0</v>
      </c>
      <c r="D34" s="7">
        <v>0</v>
      </c>
      <c r="E34" s="7">
        <v>7</v>
      </c>
      <c r="F34" s="7">
        <v>0</v>
      </c>
      <c r="G34" s="7">
        <v>0</v>
      </c>
      <c r="H34" s="7">
        <v>0</v>
      </c>
      <c r="I34" s="13">
        <v>7</v>
      </c>
      <c r="J34" s="20">
        <f t="shared" si="5"/>
        <v>7</v>
      </c>
      <c r="K34" s="7"/>
      <c r="L34" s="34">
        <v>7</v>
      </c>
      <c r="M34" s="7">
        <v>3048</v>
      </c>
      <c r="N34" s="7">
        <v>1544</v>
      </c>
      <c r="O34" s="7">
        <v>1797</v>
      </c>
      <c r="P34" s="7">
        <v>2571</v>
      </c>
      <c r="Q34" s="7">
        <v>505</v>
      </c>
      <c r="R34" s="7">
        <v>0</v>
      </c>
      <c r="S34" s="13">
        <v>138</v>
      </c>
      <c r="T34" s="20">
        <f t="shared" si="4"/>
        <v>9465</v>
      </c>
    </row>
    <row r="35" spans="2:20" x14ac:dyDescent="0.25">
      <c r="B35" s="29">
        <v>8</v>
      </c>
      <c r="C35" s="7">
        <v>0</v>
      </c>
      <c r="D35" s="7">
        <v>30</v>
      </c>
      <c r="E35" s="7">
        <v>0</v>
      </c>
      <c r="F35" s="7">
        <v>0</v>
      </c>
      <c r="G35" s="7">
        <v>0</v>
      </c>
      <c r="H35" s="7">
        <v>0</v>
      </c>
      <c r="I35" s="13">
        <v>51</v>
      </c>
      <c r="J35" s="20">
        <f>SUM(C35:H35)</f>
        <v>30</v>
      </c>
      <c r="K35" s="7"/>
      <c r="L35" s="34">
        <v>8</v>
      </c>
      <c r="M35" s="7">
        <v>565</v>
      </c>
      <c r="N35" s="7">
        <v>162</v>
      </c>
      <c r="O35" s="7">
        <v>189</v>
      </c>
      <c r="P35" s="7">
        <v>527</v>
      </c>
      <c r="Q35" s="7">
        <v>0</v>
      </c>
      <c r="R35" s="7">
        <v>0</v>
      </c>
      <c r="S35" s="13">
        <v>63</v>
      </c>
      <c r="T35" s="20">
        <f t="shared" si="4"/>
        <v>1443</v>
      </c>
    </row>
    <row r="36" spans="2:20" x14ac:dyDescent="0.25">
      <c r="B36" s="29">
        <v>9</v>
      </c>
      <c r="C36" s="7">
        <v>0</v>
      </c>
      <c r="D36" s="7">
        <v>0</v>
      </c>
      <c r="E36" s="7">
        <v>3</v>
      </c>
      <c r="F36" s="7">
        <v>0</v>
      </c>
      <c r="G36" s="7">
        <v>0</v>
      </c>
      <c r="H36" s="7">
        <v>0</v>
      </c>
      <c r="I36" s="13">
        <v>6</v>
      </c>
      <c r="J36" s="20">
        <f>SUM(C36:H36)</f>
        <v>3</v>
      </c>
      <c r="K36" s="7"/>
      <c r="L36" s="34">
        <v>9</v>
      </c>
      <c r="M36" s="7">
        <v>1196</v>
      </c>
      <c r="N36" s="7">
        <v>0</v>
      </c>
      <c r="O36" s="7">
        <v>744</v>
      </c>
      <c r="P36" s="7">
        <v>1076</v>
      </c>
      <c r="Q36" s="7">
        <v>0</v>
      </c>
      <c r="R36" s="7">
        <v>0</v>
      </c>
      <c r="S36" s="13">
        <v>1005</v>
      </c>
      <c r="T36" s="20">
        <f t="shared" si="4"/>
        <v>3016</v>
      </c>
    </row>
    <row r="37" spans="2:20" x14ac:dyDescent="0.25">
      <c r="B37" s="29">
        <v>10</v>
      </c>
      <c r="C37" s="7">
        <v>204</v>
      </c>
      <c r="D37" s="7">
        <v>47</v>
      </c>
      <c r="E37" s="7">
        <v>61</v>
      </c>
      <c r="F37" s="7">
        <v>77</v>
      </c>
      <c r="G37" s="7">
        <v>31</v>
      </c>
      <c r="H37" s="7">
        <v>60</v>
      </c>
      <c r="I37" s="13">
        <v>261</v>
      </c>
      <c r="J37" s="20">
        <f t="shared" si="5"/>
        <v>480</v>
      </c>
      <c r="K37" s="7"/>
      <c r="L37" s="34">
        <v>10</v>
      </c>
      <c r="M37" s="7">
        <v>1794</v>
      </c>
      <c r="N37" s="7">
        <v>902</v>
      </c>
      <c r="O37" s="7">
        <v>759</v>
      </c>
      <c r="P37" s="7">
        <v>2128</v>
      </c>
      <c r="Q37" s="7">
        <v>648</v>
      </c>
      <c r="R37" s="7">
        <v>1665</v>
      </c>
      <c r="S37" s="13">
        <v>189</v>
      </c>
      <c r="T37" s="20">
        <f t="shared" si="4"/>
        <v>7896</v>
      </c>
    </row>
    <row r="38" spans="2:20" x14ac:dyDescent="0.25">
      <c r="B38" s="29">
        <v>11</v>
      </c>
      <c r="C38" s="7">
        <v>0</v>
      </c>
      <c r="D38" s="7">
        <v>0</v>
      </c>
      <c r="E38" s="7">
        <v>3</v>
      </c>
      <c r="F38" s="7">
        <v>0</v>
      </c>
      <c r="G38" s="7">
        <v>0</v>
      </c>
      <c r="H38" s="7">
        <v>0</v>
      </c>
      <c r="I38" s="13">
        <v>5</v>
      </c>
      <c r="J38" s="20">
        <f t="shared" si="5"/>
        <v>3</v>
      </c>
      <c r="K38" s="7"/>
      <c r="L38" s="34">
        <v>11</v>
      </c>
      <c r="M38" s="7">
        <v>550</v>
      </c>
      <c r="N38" s="7">
        <v>233</v>
      </c>
      <c r="O38" s="7">
        <v>196</v>
      </c>
      <c r="P38" s="7">
        <v>347</v>
      </c>
      <c r="Q38" s="7">
        <v>255</v>
      </c>
      <c r="R38" s="7">
        <v>501</v>
      </c>
      <c r="S38" s="13">
        <v>340</v>
      </c>
      <c r="T38" s="20">
        <f t="shared" si="4"/>
        <v>2082</v>
      </c>
    </row>
    <row r="39" spans="2:20" x14ac:dyDescent="0.25">
      <c r="B39" s="29">
        <v>12</v>
      </c>
      <c r="C39" s="7">
        <v>158</v>
      </c>
      <c r="D39" s="7">
        <v>86</v>
      </c>
      <c r="E39" s="7">
        <v>18</v>
      </c>
      <c r="F39" s="7">
        <v>0</v>
      </c>
      <c r="G39" s="7">
        <v>45</v>
      </c>
      <c r="H39" s="7">
        <v>27</v>
      </c>
      <c r="I39" s="13">
        <v>318</v>
      </c>
      <c r="J39" s="20">
        <f t="shared" si="5"/>
        <v>334</v>
      </c>
      <c r="K39" s="7"/>
      <c r="L39" s="34">
        <v>12</v>
      </c>
      <c r="M39" s="7">
        <v>638</v>
      </c>
      <c r="N39" s="7">
        <v>197</v>
      </c>
      <c r="O39" s="7">
        <v>232</v>
      </c>
      <c r="P39" s="7">
        <v>497</v>
      </c>
      <c r="Q39" s="7">
        <v>262</v>
      </c>
      <c r="R39" s="7">
        <v>522</v>
      </c>
      <c r="S39" s="13">
        <v>382</v>
      </c>
      <c r="T39" s="20">
        <f t="shared" si="4"/>
        <v>2348</v>
      </c>
    </row>
    <row r="40" spans="2:20" x14ac:dyDescent="0.25">
      <c r="B40" s="29">
        <v>13</v>
      </c>
      <c r="C40" s="7">
        <v>127</v>
      </c>
      <c r="D40" s="7">
        <v>54</v>
      </c>
      <c r="E40" s="7">
        <v>54</v>
      </c>
      <c r="F40" s="7">
        <v>98</v>
      </c>
      <c r="G40" s="7">
        <v>90</v>
      </c>
      <c r="H40" s="7">
        <v>125</v>
      </c>
      <c r="I40" s="13">
        <v>211</v>
      </c>
      <c r="J40" s="20">
        <f t="shared" si="5"/>
        <v>548</v>
      </c>
      <c r="K40" s="7"/>
      <c r="L40" s="34">
        <v>13</v>
      </c>
      <c r="M40" s="7">
        <v>848</v>
      </c>
      <c r="N40" s="7">
        <v>378</v>
      </c>
      <c r="O40" s="7">
        <v>387</v>
      </c>
      <c r="P40" s="7">
        <v>905</v>
      </c>
      <c r="Q40" s="7">
        <v>183</v>
      </c>
      <c r="R40" s="7">
        <v>336</v>
      </c>
      <c r="S40" s="13">
        <v>327</v>
      </c>
      <c r="T40" s="20">
        <f t="shared" si="4"/>
        <v>3037</v>
      </c>
    </row>
    <row r="41" spans="2:20" x14ac:dyDescent="0.25">
      <c r="B41" s="29">
        <v>14</v>
      </c>
      <c r="C41" s="7">
        <v>0</v>
      </c>
      <c r="D41" s="7">
        <v>0</v>
      </c>
      <c r="E41" s="7">
        <v>6</v>
      </c>
      <c r="F41" s="7">
        <v>10</v>
      </c>
      <c r="G41" s="7">
        <v>0</v>
      </c>
      <c r="H41" s="7">
        <v>5</v>
      </c>
      <c r="I41" s="13">
        <v>23</v>
      </c>
      <c r="J41" s="20">
        <f t="shared" si="5"/>
        <v>21</v>
      </c>
      <c r="K41" s="7"/>
      <c r="L41" s="34">
        <v>14</v>
      </c>
      <c r="M41" s="7">
        <v>250</v>
      </c>
      <c r="N41" s="7">
        <v>50</v>
      </c>
      <c r="O41" s="7">
        <v>158</v>
      </c>
      <c r="P41" s="7">
        <v>292</v>
      </c>
      <c r="Q41" s="7">
        <v>108</v>
      </c>
      <c r="R41" s="7">
        <v>165</v>
      </c>
      <c r="S41" s="13">
        <v>309</v>
      </c>
      <c r="T41" s="20">
        <f t="shared" si="4"/>
        <v>1023</v>
      </c>
    </row>
    <row r="42" spans="2:20" x14ac:dyDescent="0.25">
      <c r="B42" s="29">
        <v>15</v>
      </c>
      <c r="C42" s="7">
        <v>7</v>
      </c>
      <c r="D42" s="7">
        <v>0</v>
      </c>
      <c r="E42" s="7">
        <v>2</v>
      </c>
      <c r="F42" s="7">
        <v>0</v>
      </c>
      <c r="G42" s="7">
        <v>0</v>
      </c>
      <c r="H42" s="7">
        <v>0</v>
      </c>
      <c r="I42" s="13">
        <v>7</v>
      </c>
      <c r="J42" s="20">
        <f t="shared" si="5"/>
        <v>9</v>
      </c>
      <c r="K42" s="7"/>
      <c r="L42" s="34">
        <v>15</v>
      </c>
      <c r="M42" s="7">
        <v>112</v>
      </c>
      <c r="N42" s="7">
        <v>0</v>
      </c>
      <c r="O42" s="7">
        <v>71</v>
      </c>
      <c r="P42" s="7">
        <v>0</v>
      </c>
      <c r="Q42" s="7">
        <v>16</v>
      </c>
      <c r="R42" s="7">
        <v>27</v>
      </c>
      <c r="S42" s="13">
        <v>132</v>
      </c>
      <c r="T42" s="20">
        <f t="shared" si="4"/>
        <v>226</v>
      </c>
    </row>
    <row r="43" spans="2:20" x14ac:dyDescent="0.25">
      <c r="B43" s="30" t="s">
        <v>22</v>
      </c>
      <c r="C43" s="31">
        <f>SUM(C28:C42)</f>
        <v>774</v>
      </c>
      <c r="D43" s="31">
        <f t="shared" ref="D43:H43" si="6">SUM(D28:D42)</f>
        <v>434</v>
      </c>
      <c r="E43" s="31">
        <f t="shared" si="6"/>
        <v>173</v>
      </c>
      <c r="F43" s="31">
        <f t="shared" si="6"/>
        <v>345</v>
      </c>
      <c r="G43" s="31">
        <f t="shared" si="6"/>
        <v>261</v>
      </c>
      <c r="H43" s="31">
        <f t="shared" si="6"/>
        <v>379</v>
      </c>
      <c r="I43" s="50">
        <f>SUM(I28:I42)</f>
        <v>1143</v>
      </c>
      <c r="J43" s="22"/>
      <c r="K43" s="7"/>
      <c r="L43" s="30" t="s">
        <v>22</v>
      </c>
      <c r="M43" s="31">
        <f>SUM(M28:M42)</f>
        <v>12409</v>
      </c>
      <c r="N43" s="31">
        <f t="shared" ref="N43:R43" si="7">SUM(N28:N42)</f>
        <v>4864</v>
      </c>
      <c r="O43" s="31">
        <f t="shared" si="7"/>
        <v>5596</v>
      </c>
      <c r="P43" s="31">
        <f t="shared" si="7"/>
        <v>9970</v>
      </c>
      <c r="Q43" s="31">
        <f t="shared" si="7"/>
        <v>2360</v>
      </c>
      <c r="R43" s="31">
        <f t="shared" si="7"/>
        <v>3812</v>
      </c>
      <c r="S43" s="50">
        <f>SUM(S28:S42)</f>
        <v>5404</v>
      </c>
      <c r="T43" s="22"/>
    </row>
    <row r="44" spans="2:20" x14ac:dyDescent="0.25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3CD6-D08A-40AB-A5AF-588CCD5C8685}">
  <dimension ref="B1:AN204"/>
  <sheetViews>
    <sheetView topLeftCell="B1" zoomScale="80" zoomScaleNormal="80" workbookViewId="0">
      <selection activeCell="AM3" sqref="AM3"/>
    </sheetView>
  </sheetViews>
  <sheetFormatPr defaultColWidth="11.5703125" defaultRowHeight="15" x14ac:dyDescent="0.25"/>
  <cols>
    <col min="1" max="1" width="0" hidden="1" customWidth="1"/>
    <col min="2" max="2" width="21.7109375" customWidth="1"/>
    <col min="3" max="24" width="0" hidden="1" customWidth="1"/>
    <col min="25" max="25" width="27.85546875" customWidth="1"/>
    <col min="28" max="28" width="13.5703125" customWidth="1"/>
    <col min="29" max="29" width="11.5703125" style="3"/>
    <col min="30" max="30" width="13.28515625" customWidth="1"/>
    <col min="31" max="31" width="9.42578125" customWidth="1"/>
    <col min="32" max="32" width="15.85546875" customWidth="1"/>
    <col min="34" max="34" width="16.7109375" customWidth="1"/>
    <col min="35" max="35" width="19.42578125" customWidth="1"/>
    <col min="36" max="36" width="11.5703125" style="7"/>
    <col min="37" max="37" width="6.7109375" style="7" customWidth="1"/>
    <col min="38" max="38" width="9.7109375" style="7" customWidth="1"/>
    <col min="39" max="39" width="15.85546875" style="7" customWidth="1"/>
    <col min="40" max="40" width="12.7109375" style="7" customWidth="1"/>
  </cols>
  <sheetData>
    <row r="1" spans="2:40" x14ac:dyDescent="0.25">
      <c r="B1" s="5" t="s">
        <v>2</v>
      </c>
      <c r="AC1" s="3" t="s">
        <v>12</v>
      </c>
      <c r="AD1" t="s">
        <v>45</v>
      </c>
      <c r="AE1" s="7" t="s">
        <v>40</v>
      </c>
      <c r="AF1" t="s">
        <v>39</v>
      </c>
      <c r="AG1" t="s">
        <v>36</v>
      </c>
      <c r="AH1" t="s">
        <v>49</v>
      </c>
      <c r="AI1" s="2" t="s">
        <v>41</v>
      </c>
      <c r="AJ1" s="15" t="s">
        <v>43</v>
      </c>
      <c r="AK1" s="15" t="s">
        <v>12</v>
      </c>
      <c r="AL1" s="7" t="s">
        <v>42</v>
      </c>
      <c r="AM1" s="15" t="s">
        <v>46</v>
      </c>
      <c r="AN1" s="15" t="s">
        <v>47</v>
      </c>
    </row>
    <row r="2" spans="2:40" x14ac:dyDescent="0.25">
      <c r="B2" s="4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 t="s">
        <v>165</v>
      </c>
      <c r="Z2" s="4">
        <v>0</v>
      </c>
      <c r="AA2" s="4" t="s">
        <v>1</v>
      </c>
      <c r="AC2" s="3">
        <f>_xlfn.STDEV.S(Z2:Z4)</f>
        <v>104.33874064794917</v>
      </c>
      <c r="AD2" s="6" t="s">
        <v>17</v>
      </c>
      <c r="AE2" s="7">
        <f>AC2/(AVERAGE(Z2:Z4))*100</f>
        <v>173.20508075688772</v>
      </c>
      <c r="AF2">
        <f>1.5*1.5*3.1415</f>
        <v>7.0683750000000005</v>
      </c>
      <c r="AG2">
        <v>314.14999999999998</v>
      </c>
      <c r="AH2">
        <f>AF2/AG2</f>
        <v>2.2500000000000003E-2</v>
      </c>
      <c r="AI2" s="2">
        <f>(Z2/AH$2-AJ$22)/10.2</f>
        <v>0</v>
      </c>
      <c r="AJ2" s="10">
        <f>AVERAGE(AI2:AI4)</f>
        <v>262.48366013071893</v>
      </c>
      <c r="AK2" s="7">
        <f>_xlfn.STDEV.S(AI2:AI4)</f>
        <v>454.63503550304648</v>
      </c>
      <c r="AL2" s="7">
        <f>AK2/AJ2*100</f>
        <v>173.20508075688775</v>
      </c>
      <c r="AM2" s="10">
        <f>SQRT(AK2^2+AK5^2+AK8^2+AK11^2+AK14^2+AK17^2)</f>
        <v>926.23907682998708</v>
      </c>
      <c r="AN2" s="10">
        <f>SUM(AJ2,AJ5,AJ8,AJ11,AJ14,AJ17)</f>
        <v>2402.8641975308637</v>
      </c>
    </row>
    <row r="3" spans="2:40" x14ac:dyDescent="0.25">
      <c r="B3" s="4" t="s">
        <v>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 t="s">
        <v>166</v>
      </c>
      <c r="Z3" s="4">
        <v>180.72</v>
      </c>
      <c r="AA3" s="4" t="s">
        <v>1</v>
      </c>
      <c r="AE3" s="7"/>
      <c r="AI3" s="2">
        <f>(Z3/AH$2-AJ$22)/10.2</f>
        <v>787.45098039215679</v>
      </c>
    </row>
    <row r="4" spans="2:40" x14ac:dyDescent="0.25">
      <c r="B4" s="4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 t="s">
        <v>167</v>
      </c>
      <c r="Z4" s="4">
        <v>0</v>
      </c>
      <c r="AA4" s="4" t="s">
        <v>1</v>
      </c>
      <c r="AE4" s="7"/>
      <c r="AI4" s="2">
        <f>(Z4/AH$2-AJ$22)/10.2</f>
        <v>0</v>
      </c>
    </row>
    <row r="5" spans="2:40" x14ac:dyDescent="0.25">
      <c r="B5" t="s">
        <v>7</v>
      </c>
      <c r="Y5" t="s">
        <v>165</v>
      </c>
      <c r="Z5">
        <v>112.85</v>
      </c>
      <c r="AA5" t="s">
        <v>1</v>
      </c>
      <c r="AC5" s="3">
        <f>_xlfn.STDEV.S(Z5:Z7)</f>
        <v>66.414851501753731</v>
      </c>
      <c r="AE5" s="7">
        <f>AC5/(AVERAGE(Z5:Z7))*100</f>
        <v>86.646903459561301</v>
      </c>
      <c r="AF5">
        <f>1.5*1.5*3.1415</f>
        <v>7.0683750000000005</v>
      </c>
      <c r="AG5">
        <v>314.14999999999998</v>
      </c>
      <c r="AH5">
        <f>AF5/AG5</f>
        <v>2.2500000000000003E-2</v>
      </c>
      <c r="AI5" s="2">
        <f>(Z5/AH$2-AJ$27)/10.2</f>
        <v>486.94553376906316</v>
      </c>
      <c r="AJ5" s="10">
        <f>AVERAGE(AI5:AI7)</f>
        <v>332.39506172839509</v>
      </c>
      <c r="AK5" s="7">
        <f>_xlfn.STDEV.S(AI5:AI7)</f>
        <v>283.87782246539336</v>
      </c>
      <c r="AL5" s="7">
        <f>AK5/AJ5*100</f>
        <v>85.403742459132587</v>
      </c>
    </row>
    <row r="6" spans="2:40" x14ac:dyDescent="0.25">
      <c r="B6" t="s">
        <v>7</v>
      </c>
      <c r="Y6" t="s">
        <v>166</v>
      </c>
      <c r="Z6">
        <v>117.1</v>
      </c>
      <c r="AA6" t="s">
        <v>1</v>
      </c>
      <c r="AE6" s="7"/>
      <c r="AI6" s="2">
        <f>(Z6/AH$2-AJ$27)/10.2</f>
        <v>505.46405228758169</v>
      </c>
    </row>
    <row r="7" spans="2:40" x14ac:dyDescent="0.25">
      <c r="B7" t="s">
        <v>7</v>
      </c>
      <c r="Y7" t="s">
        <v>167</v>
      </c>
      <c r="Z7">
        <v>0</v>
      </c>
      <c r="AA7" t="s">
        <v>1</v>
      </c>
      <c r="AE7" s="7"/>
      <c r="AI7" s="2">
        <f>-(Z7/AH$2-AJ$27)/10.2</f>
        <v>4.7755991285403052</v>
      </c>
    </row>
    <row r="8" spans="2:40" x14ac:dyDescent="0.25">
      <c r="B8" s="4" t="s">
        <v>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 t="s">
        <v>165</v>
      </c>
      <c r="Z8" s="4">
        <v>0</v>
      </c>
      <c r="AA8" s="4" t="s">
        <v>1</v>
      </c>
      <c r="AC8" s="3">
        <f>_xlfn.STDEV.S(Z8:Z10)</f>
        <v>69.345540832365955</v>
      </c>
      <c r="AE8" s="7">
        <f>AC8/(AVERAGE(Z8:Z10))*100</f>
        <v>173.20508075688775</v>
      </c>
      <c r="AF8">
        <f>1.5*1.5*3.1415</f>
        <v>7.0683750000000005</v>
      </c>
      <c r="AG8">
        <v>314.14999999999998</v>
      </c>
      <c r="AH8">
        <f>AF8/AG8</f>
        <v>2.2500000000000003E-2</v>
      </c>
      <c r="AI8" s="2">
        <f>(Z8/AH$2-AJ$32)/10.2</f>
        <v>0</v>
      </c>
      <c r="AJ8" s="10">
        <f>AVERAGE(AI8:AI10)</f>
        <v>174.45170660856934</v>
      </c>
      <c r="AK8" s="7">
        <f>_xlfn.STDEV.S(AI8:AI10)</f>
        <v>302.15921931314136</v>
      </c>
      <c r="AL8" s="7">
        <f>AK8/AJ8*100</f>
        <v>173.20508075688772</v>
      </c>
    </row>
    <row r="9" spans="2:40" x14ac:dyDescent="0.25">
      <c r="B9" s="4" t="s">
        <v>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 t="s">
        <v>166</v>
      </c>
      <c r="Z9" s="4">
        <v>120.11</v>
      </c>
      <c r="AA9" s="4" t="s">
        <v>1</v>
      </c>
      <c r="AE9" s="7"/>
      <c r="AI9" s="2">
        <f t="shared" ref="AI9:AI10" si="0">(Z9/AH$2-AJ$32)/10.2</f>
        <v>523.35511982570802</v>
      </c>
    </row>
    <row r="10" spans="2:40" x14ac:dyDescent="0.25">
      <c r="B10" s="4" t="s">
        <v>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167</v>
      </c>
      <c r="Z10" s="4">
        <v>0</v>
      </c>
      <c r="AA10" s="4" t="s">
        <v>1</v>
      </c>
      <c r="AE10" s="7"/>
      <c r="AI10" s="2">
        <f t="shared" si="0"/>
        <v>0</v>
      </c>
    </row>
    <row r="11" spans="2:40" x14ac:dyDescent="0.25">
      <c r="B11" t="s">
        <v>0</v>
      </c>
      <c r="Y11" t="s">
        <v>165</v>
      </c>
      <c r="Z11">
        <v>98.49</v>
      </c>
      <c r="AA11" t="s">
        <v>1</v>
      </c>
      <c r="AC11" s="3">
        <f>_xlfn.STDEV.S(Z11:Z13)</f>
        <v>58.895874501813218</v>
      </c>
      <c r="AE11" s="7">
        <f>AC11/(AVERAGE(Z11:Z13))*100</f>
        <v>86.743396094771313</v>
      </c>
      <c r="AF11">
        <f>1.5*1.5*3.1415</f>
        <v>7.0683750000000005</v>
      </c>
      <c r="AG11">
        <v>314.14999999999998</v>
      </c>
      <c r="AH11">
        <f>AF11/AG11</f>
        <v>2.2500000000000003E-2</v>
      </c>
      <c r="AI11" s="2">
        <f>(Z11/AH$2-AJ$37)/10.2</f>
        <v>410.57080610021791</v>
      </c>
      <c r="AJ11" s="10">
        <f>AVERAGE(AI11:AI13)</f>
        <v>277.26652142338418</v>
      </c>
      <c r="AK11" s="7">
        <f>_xlfn.STDEV.S(AI11:AI13)</f>
        <v>256.62690414733424</v>
      </c>
      <c r="AL11" s="7">
        <f>AK11/AJ11*100</f>
        <v>92.55603699642721</v>
      </c>
    </row>
    <row r="12" spans="2:40" x14ac:dyDescent="0.25">
      <c r="B12" t="s">
        <v>0</v>
      </c>
      <c r="Y12" t="s">
        <v>166</v>
      </c>
      <c r="Z12">
        <v>105.2</v>
      </c>
      <c r="AA12" t="s">
        <v>1</v>
      </c>
      <c r="AE12" s="7"/>
      <c r="AI12" s="2">
        <f t="shared" ref="AI12" si="1">(Z12/AH$2-AJ$37)/10.2</f>
        <v>439.80827886710239</v>
      </c>
    </row>
    <row r="13" spans="2:40" x14ac:dyDescent="0.25">
      <c r="B13" t="s">
        <v>0</v>
      </c>
      <c r="Y13" t="s">
        <v>167</v>
      </c>
      <c r="Z13">
        <v>0</v>
      </c>
      <c r="AA13" t="s">
        <v>1</v>
      </c>
      <c r="AE13" s="7"/>
      <c r="AI13" s="2">
        <f>(Z13/AH$2-AJ$37)/10.2</f>
        <v>-18.579520697167755</v>
      </c>
    </row>
    <row r="14" spans="2:40" x14ac:dyDescent="0.25">
      <c r="B14" s="4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 t="s">
        <v>165</v>
      </c>
      <c r="Z14" s="4">
        <v>165.52</v>
      </c>
      <c r="AA14" s="4" t="s">
        <v>1</v>
      </c>
      <c r="AC14" s="3">
        <f>_xlfn.STDEV.S(Z14:Z16)</f>
        <v>101.66416231888208</v>
      </c>
      <c r="AE14" s="7">
        <f>AC14/(AVERAGE(Z14:Z16))*100</f>
        <v>87.003990003322258</v>
      </c>
      <c r="AF14">
        <f>1.5*1.5*3.1415</f>
        <v>7.0683750000000005</v>
      </c>
      <c r="AG14">
        <v>314.14999999999998</v>
      </c>
      <c r="AH14">
        <f>AF14/AG14</f>
        <v>2.2500000000000003E-2</v>
      </c>
      <c r="AI14" s="2">
        <f>(Z14/AH$2-AJ$42)/10.2</f>
        <v>721.22004357298476</v>
      </c>
      <c r="AJ14" s="10">
        <f>AVERAGE(AI14:AI16)</f>
        <v>509.15032679738562</v>
      </c>
      <c r="AK14" s="7">
        <f>_xlfn.STDEV.S(AI14:AI16)</f>
        <v>442.98109942868001</v>
      </c>
      <c r="AL14" s="7">
        <f>AK14/AJ14*100</f>
        <v>87.003990003322258</v>
      </c>
    </row>
    <row r="15" spans="2:40" x14ac:dyDescent="0.25">
      <c r="B15" s="4" t="s">
        <v>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 t="s">
        <v>166</v>
      </c>
      <c r="Z15" s="4">
        <v>185.03</v>
      </c>
      <c r="AA15" s="4" t="s">
        <v>1</v>
      </c>
      <c r="AE15" s="7"/>
      <c r="AI15" s="2">
        <f t="shared" ref="AI15:AI16" si="2">(Z15/AH$2-AJ$42)/10.2</f>
        <v>806.23093681917214</v>
      </c>
    </row>
    <row r="16" spans="2:40" x14ac:dyDescent="0.25">
      <c r="B16" s="4" t="s">
        <v>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 t="s">
        <v>167</v>
      </c>
      <c r="Z16" s="4">
        <v>0</v>
      </c>
      <c r="AA16" s="4" t="s">
        <v>1</v>
      </c>
      <c r="AE16" s="7"/>
      <c r="AI16" s="2">
        <f t="shared" si="2"/>
        <v>0</v>
      </c>
    </row>
    <row r="17" spans="2:38" x14ac:dyDescent="0.25">
      <c r="B17" t="s">
        <v>10</v>
      </c>
      <c r="Y17" t="s">
        <v>165</v>
      </c>
      <c r="Z17">
        <v>239.32</v>
      </c>
      <c r="AA17" t="s">
        <v>1</v>
      </c>
      <c r="AC17" s="3">
        <f>_xlfn.STDEV.S(Z17:Z19)</f>
        <v>106.9699912748119</v>
      </c>
      <c r="AE17" s="7">
        <f>AC17/(AVERAGE(Z17:Z19))*100</f>
        <v>55.02194188060416</v>
      </c>
      <c r="AF17">
        <f>1.5*1.5*3.1415</f>
        <v>7.0683750000000005</v>
      </c>
      <c r="AG17">
        <v>314.14999999999998</v>
      </c>
      <c r="AH17">
        <f>AF17/AG17</f>
        <v>2.2500000000000003E-2</v>
      </c>
      <c r="AI17" s="2">
        <f>(Z17/AH$2-AJ$47)/10.2</f>
        <v>1042.7886710239652</v>
      </c>
      <c r="AJ17" s="10">
        <f>AVERAGE(AI17:AI19)</f>
        <v>847.11692084241088</v>
      </c>
      <c r="AK17" s="7">
        <f>_xlfn.STDEV.S(AI17:AI19)</f>
        <v>466.10017984667508</v>
      </c>
      <c r="AL17" s="7">
        <f>AK17/AJ17*100</f>
        <v>55.021941880604189</v>
      </c>
    </row>
    <row r="18" spans="2:38" x14ac:dyDescent="0.25">
      <c r="B18" t="s">
        <v>10</v>
      </c>
      <c r="Y18" t="s">
        <v>166</v>
      </c>
      <c r="Z18">
        <v>271.61</v>
      </c>
      <c r="AA18" t="s">
        <v>1</v>
      </c>
      <c r="AE18" s="7"/>
      <c r="AI18" s="2">
        <f t="shared" ref="AI18:AI19" si="3">(Z18/AH$2-AJ$47)/10.2</f>
        <v>1183.4858387799563</v>
      </c>
    </row>
    <row r="19" spans="2:38" x14ac:dyDescent="0.25">
      <c r="B19" t="s">
        <v>10</v>
      </c>
      <c r="Y19" t="s">
        <v>167</v>
      </c>
      <c r="Z19">
        <v>72.31</v>
      </c>
      <c r="AA19" t="s">
        <v>1</v>
      </c>
      <c r="AE19" s="7"/>
      <c r="AI19" s="2">
        <f t="shared" si="3"/>
        <v>315.07625272331154</v>
      </c>
    </row>
    <row r="20" spans="2:38" x14ac:dyDescent="0.25">
      <c r="AE20" s="7"/>
      <c r="AI20" s="2"/>
    </row>
    <row r="21" spans="2:38" x14ac:dyDescent="0.25">
      <c r="B21" s="88" t="s">
        <v>64</v>
      </c>
      <c r="AE21" s="7"/>
      <c r="AI21" s="2"/>
    </row>
    <row r="22" spans="2:38" x14ac:dyDescent="0.25">
      <c r="B22" s="4" t="s">
        <v>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 t="s">
        <v>168</v>
      </c>
      <c r="Z22" s="4">
        <v>0</v>
      </c>
      <c r="AA22" s="4" t="s">
        <v>1</v>
      </c>
      <c r="AC22" s="3">
        <f>_xlfn.STDEV.S(Z22:Z26)</f>
        <v>0</v>
      </c>
      <c r="AE22" s="7" t="e">
        <f>AC22/(AVERAGE(Z22:Z26))*100</f>
        <v>#DIV/0!</v>
      </c>
      <c r="AF22">
        <f>1.5*1.5*3.1415</f>
        <v>7.0683750000000005</v>
      </c>
      <c r="AG22">
        <v>314.14999999999998</v>
      </c>
      <c r="AH22">
        <f>AF22/AG22</f>
        <v>2.2500000000000003E-2</v>
      </c>
      <c r="AI22" s="2">
        <f>Z22/AH$22</f>
        <v>0</v>
      </c>
      <c r="AJ22" s="10">
        <f>AVERAGE(AI22:AI26)</f>
        <v>0</v>
      </c>
    </row>
    <row r="23" spans="2:38" x14ac:dyDescent="0.25">
      <c r="B23" s="4" t="s">
        <v>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 t="s">
        <v>169</v>
      </c>
      <c r="Z23" s="4">
        <v>0</v>
      </c>
      <c r="AA23" s="4" t="s">
        <v>1</v>
      </c>
      <c r="AE23" s="7"/>
      <c r="AI23" s="2">
        <f t="shared" ref="AI23:AI26" si="4">Z23/AH$22</f>
        <v>0</v>
      </c>
    </row>
    <row r="24" spans="2:38" x14ac:dyDescent="0.25">
      <c r="B24" s="4" t="s">
        <v>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 t="s">
        <v>170</v>
      </c>
      <c r="Z24" s="4">
        <v>0</v>
      </c>
      <c r="AA24" s="4" t="s">
        <v>1</v>
      </c>
      <c r="AE24" s="7"/>
      <c r="AI24" s="2">
        <f t="shared" si="4"/>
        <v>0</v>
      </c>
    </row>
    <row r="25" spans="2:38" x14ac:dyDescent="0.25">
      <c r="B25" s="4" t="s">
        <v>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 t="s">
        <v>171</v>
      </c>
      <c r="Z25" s="4">
        <v>0</v>
      </c>
      <c r="AA25" s="4" t="s">
        <v>1</v>
      </c>
      <c r="AE25" s="7"/>
      <c r="AI25" s="2">
        <f t="shared" si="4"/>
        <v>0</v>
      </c>
    </row>
    <row r="26" spans="2:38" x14ac:dyDescent="0.25">
      <c r="B26" s="4" t="s">
        <v>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 t="s">
        <v>172</v>
      </c>
      <c r="Z26" s="4">
        <v>0</v>
      </c>
      <c r="AA26" s="4" t="s">
        <v>1</v>
      </c>
      <c r="AI26" s="2">
        <f t="shared" si="4"/>
        <v>0</v>
      </c>
    </row>
    <row r="27" spans="2:38" x14ac:dyDescent="0.25">
      <c r="B27" t="s">
        <v>7</v>
      </c>
      <c r="Y27" t="s">
        <v>168</v>
      </c>
      <c r="Z27">
        <v>5.48</v>
      </c>
      <c r="AA27" t="s">
        <v>1</v>
      </c>
      <c r="AC27" s="3">
        <f>_xlfn.STDEV.S(Z27:Z31)</f>
        <v>2.4507305033397695</v>
      </c>
      <c r="AE27" s="7">
        <f>AC27/(AVERAGE(Z27:Z31))*100</f>
        <v>223.60679774997894</v>
      </c>
      <c r="AF27">
        <f>1.5*1.5*3.1415</f>
        <v>7.0683750000000005</v>
      </c>
      <c r="AG27">
        <v>314.14999999999998</v>
      </c>
      <c r="AH27">
        <f>AF27/AG27</f>
        <v>2.2500000000000003E-2</v>
      </c>
      <c r="AI27" s="2">
        <f>Z27/AH$27</f>
        <v>243.55555555555554</v>
      </c>
      <c r="AJ27" s="10">
        <f>AVERAGE(AI27:AI31)</f>
        <v>48.711111111111109</v>
      </c>
    </row>
    <row r="28" spans="2:38" x14ac:dyDescent="0.25">
      <c r="B28" t="s">
        <v>7</v>
      </c>
      <c r="Y28" t="s">
        <v>169</v>
      </c>
      <c r="Z28">
        <v>0</v>
      </c>
      <c r="AA28" t="s">
        <v>1</v>
      </c>
      <c r="AE28" s="7"/>
      <c r="AI28" s="2">
        <f t="shared" ref="AI28:AI31" si="5">Z28/AH$27</f>
        <v>0</v>
      </c>
    </row>
    <row r="29" spans="2:38" x14ac:dyDescent="0.25">
      <c r="B29" t="s">
        <v>7</v>
      </c>
      <c r="Y29" t="s">
        <v>170</v>
      </c>
      <c r="Z29">
        <v>0</v>
      </c>
      <c r="AA29" t="s">
        <v>1</v>
      </c>
      <c r="AE29" s="7"/>
      <c r="AI29" s="2">
        <f t="shared" si="5"/>
        <v>0</v>
      </c>
    </row>
    <row r="30" spans="2:38" x14ac:dyDescent="0.25">
      <c r="B30" t="s">
        <v>7</v>
      </c>
      <c r="Y30" t="s">
        <v>171</v>
      </c>
      <c r="Z30">
        <v>0</v>
      </c>
      <c r="AA30" t="s">
        <v>1</v>
      </c>
      <c r="AE30" s="7"/>
      <c r="AI30" s="2">
        <f t="shared" si="5"/>
        <v>0</v>
      </c>
    </row>
    <row r="31" spans="2:38" x14ac:dyDescent="0.25">
      <c r="B31" t="s">
        <v>7</v>
      </c>
      <c r="Y31" t="s">
        <v>172</v>
      </c>
      <c r="Z31">
        <v>0</v>
      </c>
      <c r="AA31" t="s">
        <v>1</v>
      </c>
      <c r="AI31" s="2">
        <f t="shared" si="5"/>
        <v>0</v>
      </c>
    </row>
    <row r="32" spans="2:38" x14ac:dyDescent="0.25">
      <c r="B32" s="4" t="s">
        <v>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 t="s">
        <v>168</v>
      </c>
      <c r="Z32" s="4">
        <v>0</v>
      </c>
      <c r="AA32" s="4" t="s">
        <v>1</v>
      </c>
      <c r="AC32" s="3">
        <f>_xlfn.STDEV.S(Z32:Z36)</f>
        <v>0</v>
      </c>
      <c r="AE32" s="7" t="e">
        <f>AC32/(AVERAGE(Z32:Z36))*100</f>
        <v>#DIV/0!</v>
      </c>
      <c r="AF32">
        <f>1.5*1.5*3.1415</f>
        <v>7.0683750000000005</v>
      </c>
      <c r="AG32">
        <v>314.14999999999998</v>
      </c>
      <c r="AH32">
        <f>AF32/AG32</f>
        <v>2.2500000000000003E-2</v>
      </c>
      <c r="AI32" s="2">
        <f>Z32/AH$32</f>
        <v>0</v>
      </c>
      <c r="AJ32" s="10">
        <f>AVERAGE(AI32:AI36)</f>
        <v>0</v>
      </c>
    </row>
    <row r="33" spans="2:36" x14ac:dyDescent="0.25">
      <c r="B33" s="4" t="s">
        <v>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 t="s">
        <v>169</v>
      </c>
      <c r="Z33" s="4">
        <v>0</v>
      </c>
      <c r="AA33" s="4" t="s">
        <v>1</v>
      </c>
      <c r="AE33" s="7"/>
      <c r="AI33" s="2">
        <f t="shared" ref="AI33:AI36" si="6">Z33/AH$32</f>
        <v>0</v>
      </c>
    </row>
    <row r="34" spans="2:36" x14ac:dyDescent="0.25">
      <c r="B34" s="4" t="s">
        <v>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 t="s">
        <v>170</v>
      </c>
      <c r="Z34" s="4">
        <v>0</v>
      </c>
      <c r="AA34" s="4" t="s">
        <v>1</v>
      </c>
      <c r="AE34" s="7"/>
      <c r="AI34" s="2">
        <f t="shared" si="6"/>
        <v>0</v>
      </c>
    </row>
    <row r="35" spans="2:36" x14ac:dyDescent="0.25">
      <c r="B35" s="4" t="s">
        <v>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 t="s">
        <v>171</v>
      </c>
      <c r="Z35" s="4">
        <v>0</v>
      </c>
      <c r="AA35" s="4" t="s">
        <v>1</v>
      </c>
      <c r="AE35" s="7"/>
      <c r="AI35" s="2">
        <f t="shared" si="6"/>
        <v>0</v>
      </c>
    </row>
    <row r="36" spans="2:36" x14ac:dyDescent="0.25">
      <c r="B36" s="4" t="s">
        <v>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 t="s">
        <v>172</v>
      </c>
      <c r="Z36" s="4">
        <v>0</v>
      </c>
      <c r="AA36" s="4" t="s">
        <v>1</v>
      </c>
      <c r="AI36" s="2">
        <f t="shared" si="6"/>
        <v>0</v>
      </c>
    </row>
    <row r="37" spans="2:36" x14ac:dyDescent="0.25">
      <c r="B37" t="s">
        <v>0</v>
      </c>
      <c r="Y37" t="s">
        <v>168</v>
      </c>
      <c r="Z37">
        <v>7.18</v>
      </c>
      <c r="AA37" t="s">
        <v>1</v>
      </c>
      <c r="AC37" s="3">
        <f>_xlfn.STDEV.S(Z37:Z41)</f>
        <v>1.6701886121034353</v>
      </c>
      <c r="AE37" s="7">
        <f>AC37/(AVERAGE(Z37:Z41))*100</f>
        <v>39.169526550268181</v>
      </c>
      <c r="AF37">
        <f>1.5*1.5*3.1415</f>
        <v>7.0683750000000005</v>
      </c>
      <c r="AG37">
        <v>314.14999999999998</v>
      </c>
      <c r="AH37">
        <f>AF37/AG37</f>
        <v>2.2500000000000003E-2</v>
      </c>
      <c r="AI37" s="2">
        <f>Z37/AH$37</f>
        <v>319.11111111111109</v>
      </c>
      <c r="AJ37" s="10">
        <f>AVERAGE(AI37:AI41)</f>
        <v>189.51111111111109</v>
      </c>
    </row>
    <row r="38" spans="2:36" x14ac:dyDescent="0.25">
      <c r="B38" t="s">
        <v>0</v>
      </c>
      <c r="Y38" t="s">
        <v>169</v>
      </c>
      <c r="Z38">
        <v>2.91</v>
      </c>
      <c r="AA38" t="s">
        <v>1</v>
      </c>
      <c r="AE38" s="7"/>
      <c r="AI38" s="2">
        <f t="shared" ref="AI38:AI41" si="7">Z38/AH$37</f>
        <v>129.33333333333331</v>
      </c>
    </row>
    <row r="39" spans="2:36" x14ac:dyDescent="0.25">
      <c r="B39" t="s">
        <v>0</v>
      </c>
      <c r="Y39" t="s">
        <v>170</v>
      </c>
      <c r="Z39">
        <v>3.74</v>
      </c>
      <c r="AA39" t="s">
        <v>1</v>
      </c>
      <c r="AE39" s="7"/>
      <c r="AI39" s="2">
        <f t="shared" si="7"/>
        <v>166.2222222222222</v>
      </c>
    </row>
    <row r="40" spans="2:36" x14ac:dyDescent="0.25">
      <c r="B40" t="s">
        <v>0</v>
      </c>
      <c r="Y40" t="s">
        <v>171</v>
      </c>
      <c r="Z40">
        <v>3.68</v>
      </c>
      <c r="AA40" t="s">
        <v>1</v>
      </c>
      <c r="AE40" s="7"/>
      <c r="AI40" s="2">
        <f t="shared" si="7"/>
        <v>163.55555555555554</v>
      </c>
    </row>
    <row r="41" spans="2:36" x14ac:dyDescent="0.25">
      <c r="B41" t="s">
        <v>0</v>
      </c>
      <c r="Y41" t="s">
        <v>172</v>
      </c>
      <c r="Z41">
        <v>3.81</v>
      </c>
      <c r="AA41" t="s">
        <v>1</v>
      </c>
      <c r="AI41" s="2">
        <f t="shared" si="7"/>
        <v>169.33333333333331</v>
      </c>
    </row>
    <row r="42" spans="2:36" x14ac:dyDescent="0.25">
      <c r="B42" s="4" t="s">
        <v>9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 t="s">
        <v>168</v>
      </c>
      <c r="Z42" s="4">
        <v>0</v>
      </c>
      <c r="AA42" s="4" t="s">
        <v>1</v>
      </c>
      <c r="AC42" s="3">
        <f>_xlfn.STDEV.S(Z42:Z46)</f>
        <v>0</v>
      </c>
      <c r="AE42" s="7" t="e">
        <f>AC42/(AVERAGE(Z42:Z46))*100</f>
        <v>#DIV/0!</v>
      </c>
      <c r="AF42">
        <f>1.5*1.5*3.1415</f>
        <v>7.0683750000000005</v>
      </c>
      <c r="AG42">
        <v>314.14999999999998</v>
      </c>
      <c r="AH42">
        <f>AF42/AG42</f>
        <v>2.2500000000000003E-2</v>
      </c>
      <c r="AI42" s="2">
        <f>Z42/AH$42</f>
        <v>0</v>
      </c>
      <c r="AJ42" s="10">
        <f>AVERAGE(AI42:AI46)</f>
        <v>0</v>
      </c>
    </row>
    <row r="43" spans="2:36" x14ac:dyDescent="0.25">
      <c r="B43" s="4" t="s">
        <v>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 t="s">
        <v>169</v>
      </c>
      <c r="Z43" s="4">
        <v>0</v>
      </c>
      <c r="AA43" s="4" t="s">
        <v>1</v>
      </c>
      <c r="AE43" s="7"/>
      <c r="AI43" s="2">
        <f t="shared" ref="AI43:AI46" si="8">Z43/AH$42</f>
        <v>0</v>
      </c>
    </row>
    <row r="44" spans="2:36" x14ac:dyDescent="0.25">
      <c r="B44" s="4" t="s">
        <v>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 t="s">
        <v>170</v>
      </c>
      <c r="Z44" s="4">
        <v>0</v>
      </c>
      <c r="AA44" s="4" t="s">
        <v>1</v>
      </c>
      <c r="AE44" s="7"/>
      <c r="AI44" s="2">
        <f t="shared" si="8"/>
        <v>0</v>
      </c>
    </row>
    <row r="45" spans="2:36" x14ac:dyDescent="0.25"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 t="s">
        <v>171</v>
      </c>
      <c r="Z45" s="4">
        <v>0</v>
      </c>
      <c r="AA45" s="4" t="s">
        <v>1</v>
      </c>
      <c r="AE45" s="7"/>
      <c r="AI45" s="2">
        <f t="shared" si="8"/>
        <v>0</v>
      </c>
    </row>
    <row r="46" spans="2:36" x14ac:dyDescent="0.25">
      <c r="B46" s="4" t="s">
        <v>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 t="s">
        <v>172</v>
      </c>
      <c r="Z46" s="4">
        <v>0</v>
      </c>
      <c r="AA46" s="4" t="s">
        <v>1</v>
      </c>
      <c r="AI46" s="2">
        <f t="shared" si="8"/>
        <v>0</v>
      </c>
    </row>
    <row r="47" spans="2:36" x14ac:dyDescent="0.25">
      <c r="B47" t="s">
        <v>10</v>
      </c>
      <c r="Y47" t="s">
        <v>168</v>
      </c>
      <c r="Z47">
        <v>0</v>
      </c>
      <c r="AA47" t="s">
        <v>1</v>
      </c>
      <c r="AC47" s="3">
        <f>_xlfn.STDEV.S(Z47:Z51)</f>
        <v>0</v>
      </c>
      <c r="AE47" s="7" t="e">
        <f>AC47/(AVERAGE(Z47:Z51))*100</f>
        <v>#DIV/0!</v>
      </c>
      <c r="AF47">
        <f>1.5*1.5*3.1415</f>
        <v>7.0683750000000005</v>
      </c>
      <c r="AG47">
        <v>314.14999999999998</v>
      </c>
      <c r="AH47">
        <f>AF47/AG47</f>
        <v>2.2500000000000003E-2</v>
      </c>
      <c r="AI47" s="2">
        <f>Z47/AH$47</f>
        <v>0</v>
      </c>
      <c r="AJ47" s="10">
        <f>AVERAGE(AI47:AI51)</f>
        <v>0</v>
      </c>
    </row>
    <row r="48" spans="2:36" x14ac:dyDescent="0.25">
      <c r="B48" t="s">
        <v>10</v>
      </c>
      <c r="Y48" t="s">
        <v>169</v>
      </c>
      <c r="Z48">
        <v>0</v>
      </c>
      <c r="AA48" t="s">
        <v>1</v>
      </c>
      <c r="AE48" s="7"/>
      <c r="AI48" s="2">
        <f t="shared" ref="AI48:AI51" si="9">Z48/AH$47</f>
        <v>0</v>
      </c>
    </row>
    <row r="49" spans="2:40" x14ac:dyDescent="0.25">
      <c r="B49" t="s">
        <v>10</v>
      </c>
      <c r="Y49" t="s">
        <v>170</v>
      </c>
      <c r="Z49">
        <v>0</v>
      </c>
      <c r="AA49" t="s">
        <v>1</v>
      </c>
      <c r="AE49" s="7"/>
      <c r="AI49" s="2">
        <f t="shared" si="9"/>
        <v>0</v>
      </c>
    </row>
    <row r="50" spans="2:40" x14ac:dyDescent="0.25">
      <c r="B50" t="s">
        <v>10</v>
      </c>
      <c r="Y50" t="s">
        <v>171</v>
      </c>
      <c r="Z50">
        <v>0</v>
      </c>
      <c r="AA50" t="s">
        <v>1</v>
      </c>
      <c r="AE50" s="7"/>
      <c r="AI50" s="2">
        <f t="shared" si="9"/>
        <v>0</v>
      </c>
    </row>
    <row r="51" spans="2:40" x14ac:dyDescent="0.25">
      <c r="B51" t="s">
        <v>10</v>
      </c>
      <c r="Y51" t="s">
        <v>172</v>
      </c>
      <c r="Z51">
        <v>0</v>
      </c>
      <c r="AA51" t="s">
        <v>1</v>
      </c>
      <c r="AI51" s="2">
        <f t="shared" si="9"/>
        <v>0</v>
      </c>
    </row>
    <row r="52" spans="2:40" x14ac:dyDescent="0.25">
      <c r="AC52"/>
      <c r="AE52" s="7"/>
      <c r="AI52" s="2"/>
    </row>
    <row r="53" spans="2:40" x14ac:dyDescent="0.25">
      <c r="AC53"/>
      <c r="AE53" s="7"/>
      <c r="AI53" s="2"/>
    </row>
    <row r="54" spans="2:40" x14ac:dyDescent="0.25">
      <c r="B54" s="5" t="s">
        <v>4</v>
      </c>
    </row>
    <row r="55" spans="2:40" x14ac:dyDescent="0.25">
      <c r="B55" s="4" t="s">
        <v>6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 t="s">
        <v>173</v>
      </c>
      <c r="Z55" s="4">
        <v>33.11</v>
      </c>
      <c r="AA55" s="4" t="s">
        <v>1</v>
      </c>
      <c r="AC55" s="3">
        <f>_xlfn.STDEV.S(Z55:Z57)</f>
        <v>10.415010001595455</v>
      </c>
      <c r="AD55" s="6" t="s">
        <v>16</v>
      </c>
      <c r="AE55" s="7">
        <f>AC55/(AVERAGE(Z55:Z57))*100</f>
        <v>28.060197579511776</v>
      </c>
      <c r="AF55">
        <f>1.5*1.5*3.1415</f>
        <v>7.0683750000000005</v>
      </c>
      <c r="AG55">
        <v>314.14999999999998</v>
      </c>
      <c r="AH55">
        <f>AF55/AG55</f>
        <v>2.2500000000000003E-2</v>
      </c>
      <c r="AI55" s="2">
        <f>(Z55/AH$55-AJ$75)/10.2</f>
        <v>144.27015250544662</v>
      </c>
      <c r="AJ55" s="10">
        <f>AVERAGE(AI55:AI57)</f>
        <v>161.72839506172841</v>
      </c>
      <c r="AK55" s="7">
        <f>_xlfn.STDEV.S(AI55:AI57)</f>
        <v>45.381307196494269</v>
      </c>
      <c r="AL55" s="7">
        <f>AK55/AJ55*100</f>
        <v>28.060197579511719</v>
      </c>
      <c r="AM55" s="10">
        <f>SQRT(AK55^2+AK58^2+AK61^2+AK64^2+AK67^2+AK70^2)</f>
        <v>130.93756834497125</v>
      </c>
      <c r="AN55" s="10">
        <f>SUM(AJ55,AJ58,AJ61,AJ64,AJ67,AJ70)</f>
        <v>617.90559186637608</v>
      </c>
    </row>
    <row r="56" spans="2:40" x14ac:dyDescent="0.25">
      <c r="B56" s="4" t="s">
        <v>6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 t="s">
        <v>174</v>
      </c>
      <c r="Z56" s="4">
        <v>29.3</v>
      </c>
      <c r="AA56" s="4" t="s">
        <v>1</v>
      </c>
      <c r="AE56" s="7"/>
      <c r="AI56" s="2">
        <f>(Z56/AH$55-AJ$75)/10.2</f>
        <v>127.66884531590415</v>
      </c>
    </row>
    <row r="57" spans="2:40" x14ac:dyDescent="0.25">
      <c r="B57" s="4" t="s">
        <v>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 t="s">
        <v>175</v>
      </c>
      <c r="Z57" s="4">
        <v>48.94</v>
      </c>
      <c r="AA57" s="4" t="s">
        <v>1</v>
      </c>
      <c r="AE57" s="7"/>
      <c r="AI57" s="2">
        <f>(Z57/AH$55-AJ$75)/10.2</f>
        <v>213.24618736383442</v>
      </c>
    </row>
    <row r="58" spans="2:40" x14ac:dyDescent="0.25">
      <c r="B58" t="s">
        <v>7</v>
      </c>
      <c r="Y58" t="s">
        <v>173</v>
      </c>
      <c r="Z58">
        <v>32.29</v>
      </c>
      <c r="AA58" t="s">
        <v>1</v>
      </c>
      <c r="AC58" s="3">
        <f>_xlfn.STDEV.S(Z58:Z60)</f>
        <v>4.2174676446101529</v>
      </c>
      <c r="AE58" s="7">
        <f>AC58/(AVERAGE(Z58:Z60))*100</f>
        <v>12.67394864652956</v>
      </c>
      <c r="AF58">
        <f>1.5*1.5*3.1415</f>
        <v>7.0683750000000005</v>
      </c>
      <c r="AG58">
        <v>314.14999999999998</v>
      </c>
      <c r="AH58">
        <f>AF58/AG58</f>
        <v>2.2500000000000003E-2</v>
      </c>
      <c r="AI58" s="2">
        <f>(Z58/AH$55-AJ$80)/10.2</f>
        <v>140.69716775599127</v>
      </c>
      <c r="AJ58" s="10">
        <f>AVERAGE(AI58:AI60)</f>
        <v>144.99636891793753</v>
      </c>
      <c r="AK58" s="7">
        <f>_xlfn.STDEV.S(AI58:AI60)</f>
        <v>18.376765335991735</v>
      </c>
      <c r="AL58" s="7">
        <f>AK58/AJ58*100</f>
        <v>12.673948646529409</v>
      </c>
    </row>
    <row r="59" spans="2:40" x14ac:dyDescent="0.25">
      <c r="B59" t="s">
        <v>7</v>
      </c>
      <c r="Y59" t="s">
        <v>174</v>
      </c>
      <c r="Z59">
        <v>29.64</v>
      </c>
      <c r="AA59" t="s">
        <v>1</v>
      </c>
      <c r="AE59" s="7"/>
      <c r="AI59" s="2">
        <f t="shared" ref="AI59:AI60" si="10">(Z59/AH$55-AJ$80)/10.2</f>
        <v>129.15032679738562</v>
      </c>
    </row>
    <row r="60" spans="2:40" x14ac:dyDescent="0.25">
      <c r="B60" t="s">
        <v>7</v>
      </c>
      <c r="Y60" t="s">
        <v>175</v>
      </c>
      <c r="Z60">
        <v>37.9</v>
      </c>
      <c r="AA60" t="s">
        <v>1</v>
      </c>
      <c r="AE60" s="7"/>
      <c r="AI60" s="2">
        <f t="shared" si="10"/>
        <v>165.1416122004357</v>
      </c>
    </row>
    <row r="61" spans="2:40" x14ac:dyDescent="0.25">
      <c r="B61" s="4" t="s">
        <v>8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 t="s">
        <v>173</v>
      </c>
      <c r="Z61" s="4">
        <v>17.98</v>
      </c>
      <c r="AA61" s="4" t="s">
        <v>1</v>
      </c>
      <c r="AC61" s="3">
        <f>_xlfn.STDEV.S(Z61:Z63)</f>
        <v>8.7694184527823733</v>
      </c>
      <c r="AE61" s="7">
        <f>AC61/(AVERAGE(Z61:Z63))*100</f>
        <v>40.245151228923234</v>
      </c>
      <c r="AF61">
        <f>1.5*1.5*3.1415</f>
        <v>7.0683750000000005</v>
      </c>
      <c r="AG61">
        <v>314.14999999999998</v>
      </c>
      <c r="AH61">
        <f>AF61/AG61</f>
        <v>2.2500000000000003E-2</v>
      </c>
      <c r="AI61" s="2">
        <f>(Z61/AH$61-AJ$85)/10.2</f>
        <v>78.344226579520694</v>
      </c>
      <c r="AJ61" s="10">
        <f>AVERAGE(AI61:AI63)</f>
        <v>94.945533769063175</v>
      </c>
      <c r="AK61" s="7">
        <f>_xlfn.STDEV.S(AI61:AI63)</f>
        <v>38.210973650467871</v>
      </c>
      <c r="AL61" s="7">
        <f>AK61/AJ61*100</f>
        <v>40.245151228923255</v>
      </c>
    </row>
    <row r="62" spans="2:40" x14ac:dyDescent="0.25">
      <c r="B62" s="4" t="s">
        <v>8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 t="s">
        <v>174</v>
      </c>
      <c r="Z62" s="4">
        <v>15.57</v>
      </c>
      <c r="AA62" s="4" t="s">
        <v>1</v>
      </c>
      <c r="AE62" s="7"/>
      <c r="AI62" s="2">
        <f t="shared" ref="AI62:AI63" si="11">(Z62/AH$61-AJ$85)/10.2</f>
        <v>67.843137254901961</v>
      </c>
    </row>
    <row r="63" spans="2:40" x14ac:dyDescent="0.25">
      <c r="B63" s="4" t="s">
        <v>8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 t="s">
        <v>175</v>
      </c>
      <c r="Z63" s="4">
        <v>31.82</v>
      </c>
      <c r="AA63" s="4" t="s">
        <v>1</v>
      </c>
      <c r="AE63" s="7"/>
      <c r="AI63" s="2">
        <f t="shared" si="11"/>
        <v>138.64923747276688</v>
      </c>
    </row>
    <row r="64" spans="2:40" x14ac:dyDescent="0.25">
      <c r="B64" t="s">
        <v>0</v>
      </c>
      <c r="Y64" t="s">
        <v>173</v>
      </c>
      <c r="Z64">
        <v>0</v>
      </c>
      <c r="AA64" t="s">
        <v>1</v>
      </c>
      <c r="AC64" s="3">
        <f>_xlfn.STDEV.S(Z64:Z66)</f>
        <v>0</v>
      </c>
      <c r="AE64" s="7" t="e">
        <f>AC64/(AVERAGE(Z64:Z66))*100</f>
        <v>#DIV/0!</v>
      </c>
      <c r="AF64">
        <f>1.5*1.5*3.1415</f>
        <v>7.0683750000000005</v>
      </c>
      <c r="AG64">
        <v>314.14999999999998</v>
      </c>
      <c r="AH64">
        <f>AF64/AG64</f>
        <v>2.2500000000000003E-2</v>
      </c>
      <c r="AI64" s="2">
        <f>-(Z64/AH$64-AJ$90)/10.2</f>
        <v>2.6492374727668841</v>
      </c>
      <c r="AJ64" s="10">
        <f>AVERAGE(AI64:AI66)</f>
        <v>2.6492374727668841</v>
      </c>
      <c r="AK64" s="7">
        <f>_xlfn.STDEV.S(AI64:AI66)</f>
        <v>0</v>
      </c>
      <c r="AL64" s="7">
        <f>AK64/AJ64*100</f>
        <v>0</v>
      </c>
    </row>
    <row r="65" spans="2:38" x14ac:dyDescent="0.25">
      <c r="B65" t="s">
        <v>0</v>
      </c>
      <c r="Y65" t="s">
        <v>174</v>
      </c>
      <c r="Z65">
        <v>0</v>
      </c>
      <c r="AA65" t="s">
        <v>1</v>
      </c>
      <c r="AE65" s="7"/>
      <c r="AI65" s="2">
        <f>-(Z65/AH$64-AJ$90)/10.2</f>
        <v>2.6492374727668841</v>
      </c>
    </row>
    <row r="66" spans="2:38" x14ac:dyDescent="0.25">
      <c r="B66" t="s">
        <v>0</v>
      </c>
      <c r="Y66" t="s">
        <v>175</v>
      </c>
      <c r="Z66">
        <v>0</v>
      </c>
      <c r="AA66" t="s">
        <v>1</v>
      </c>
      <c r="AE66" s="7"/>
      <c r="AI66" s="2">
        <f>-(Z66/AH$64-AJ$90)/10.2</f>
        <v>2.6492374727668841</v>
      </c>
    </row>
    <row r="67" spans="2:38" x14ac:dyDescent="0.25">
      <c r="B67" s="4" t="s">
        <v>9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 t="s">
        <v>173</v>
      </c>
      <c r="Z67" s="4">
        <v>41.81</v>
      </c>
      <c r="AA67" s="4" t="s">
        <v>1</v>
      </c>
      <c r="AC67" s="3">
        <f>_xlfn.STDEV.S(Z67:Z69)</f>
        <v>24.139014754818255</v>
      </c>
      <c r="AE67" s="7">
        <f>AC67/(AVERAGE(Z67:Z69))*100</f>
        <v>173.20508075688775</v>
      </c>
      <c r="AF67">
        <f>1.5*1.5*3.1415</f>
        <v>7.0683750000000005</v>
      </c>
      <c r="AG67">
        <v>314.14999999999998</v>
      </c>
      <c r="AH67">
        <f>AF67/AG67</f>
        <v>2.2500000000000003E-2</v>
      </c>
      <c r="AI67" s="2">
        <f>(Z67/AH$67-AJ$95)/10.2</f>
        <v>182.17864923747277</v>
      </c>
      <c r="AJ67" s="10">
        <f>AVERAGE(AI67:AI69)</f>
        <v>60.726216412490921</v>
      </c>
      <c r="AK67" s="7">
        <f>_xlfn.STDEV.S(AI67:AI69)</f>
        <v>105.18089217785732</v>
      </c>
      <c r="AL67" s="7">
        <f>AK67/AJ67*100</f>
        <v>173.20508075688775</v>
      </c>
    </row>
    <row r="68" spans="2:38" x14ac:dyDescent="0.25">
      <c r="B68" s="4" t="s">
        <v>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 t="s">
        <v>174</v>
      </c>
      <c r="Z68" s="4">
        <v>0</v>
      </c>
      <c r="AA68" s="4" t="s">
        <v>1</v>
      </c>
      <c r="AE68" s="7"/>
      <c r="AI68" s="2">
        <f t="shared" ref="AI68:AI69" si="12">(Z68/AH$67-AJ$95)/10.2</f>
        <v>0</v>
      </c>
    </row>
    <row r="69" spans="2:38" x14ac:dyDescent="0.25">
      <c r="B69" s="4" t="s">
        <v>9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 t="s">
        <v>175</v>
      </c>
      <c r="Z69" s="4">
        <v>0</v>
      </c>
      <c r="AA69" s="4" t="s">
        <v>1</v>
      </c>
      <c r="AD69" s="3"/>
      <c r="AE69" s="7"/>
      <c r="AI69" s="2">
        <f t="shared" si="12"/>
        <v>0</v>
      </c>
    </row>
    <row r="70" spans="2:38" x14ac:dyDescent="0.25">
      <c r="B70" t="s">
        <v>10</v>
      </c>
      <c r="Y70" t="s">
        <v>173</v>
      </c>
      <c r="Z70">
        <v>31.84</v>
      </c>
      <c r="AA70" t="s">
        <v>1</v>
      </c>
      <c r="AC70" s="3">
        <f>_xlfn.STDEV.S(Z70:Z72)</f>
        <v>10.823984170966494</v>
      </c>
      <c r="AE70" s="7">
        <f>AC70/(AVERAGE(Z70:Z72))*100</f>
        <v>30.607929600244582</v>
      </c>
      <c r="AF70">
        <f>1.5*1.5*3.1415</f>
        <v>7.0683750000000005</v>
      </c>
      <c r="AG70">
        <v>314.14999999999998</v>
      </c>
      <c r="AH70">
        <f>AF70/AG70</f>
        <v>2.2500000000000003E-2</v>
      </c>
      <c r="AI70" s="2">
        <f>(Z70/AH$70-AJ$100)/10.2</f>
        <v>137.50762527233115</v>
      </c>
      <c r="AJ70" s="10">
        <f>AVERAGE(AI70:AI72)</f>
        <v>152.85984023238925</v>
      </c>
      <c r="AK70" s="7">
        <f>_xlfn.STDEV.S(AI70:AI72)</f>
        <v>47.163329720986944</v>
      </c>
      <c r="AL70" s="7">
        <f>AK70/AJ70*100</f>
        <v>30.853970309850929</v>
      </c>
    </row>
    <row r="71" spans="2:38" x14ac:dyDescent="0.25">
      <c r="B71" t="s">
        <v>10</v>
      </c>
      <c r="Y71" t="s">
        <v>174</v>
      </c>
      <c r="Z71">
        <v>26.74</v>
      </c>
      <c r="AA71" t="s">
        <v>1</v>
      </c>
      <c r="AE71" s="7"/>
      <c r="AI71" s="2">
        <f t="shared" ref="AI71:AI72" si="13">(Z71/AH$70-AJ$100)/10.2</f>
        <v>115.28540305010894</v>
      </c>
    </row>
    <row r="72" spans="2:38" x14ac:dyDescent="0.25">
      <c r="B72" t="s">
        <v>10</v>
      </c>
      <c r="Y72" t="s">
        <v>175</v>
      </c>
      <c r="Z72">
        <v>47.51</v>
      </c>
      <c r="AA72" t="s">
        <v>1</v>
      </c>
      <c r="AE72" s="7"/>
      <c r="AI72" s="2">
        <f t="shared" si="13"/>
        <v>205.78649237472766</v>
      </c>
    </row>
    <row r="73" spans="2:38" x14ac:dyDescent="0.25">
      <c r="AE73" s="7"/>
      <c r="AI73" s="2"/>
    </row>
    <row r="74" spans="2:38" x14ac:dyDescent="0.25">
      <c r="B74" s="88" t="s">
        <v>64</v>
      </c>
      <c r="AE74" s="7"/>
      <c r="AI74" s="2"/>
    </row>
    <row r="75" spans="2:38" x14ac:dyDescent="0.25">
      <c r="B75" s="4" t="s">
        <v>6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 t="s">
        <v>176</v>
      </c>
      <c r="Z75" s="4">
        <v>0</v>
      </c>
      <c r="AA75" s="4" t="s">
        <v>1</v>
      </c>
      <c r="AC75" s="3">
        <f>_xlfn.STDEV.S(Z75:Z79)</f>
        <v>0</v>
      </c>
      <c r="AE75" s="7" t="e">
        <f>AC75/(AVERAGE(Z75:Z79))*100</f>
        <v>#DIV/0!</v>
      </c>
      <c r="AF75">
        <f>1.5*1.5*3.1415</f>
        <v>7.0683750000000005</v>
      </c>
      <c r="AG75">
        <v>314.14999999999998</v>
      </c>
      <c r="AH75">
        <f>AF75/AG75</f>
        <v>2.2500000000000003E-2</v>
      </c>
      <c r="AI75" s="2">
        <f>Z75/AH$22</f>
        <v>0</v>
      </c>
      <c r="AJ75" s="10">
        <f>AVERAGE(AI75:AI79)</f>
        <v>0</v>
      </c>
    </row>
    <row r="76" spans="2:38" x14ac:dyDescent="0.25">
      <c r="B76" s="4" t="s">
        <v>6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 t="s">
        <v>177</v>
      </c>
      <c r="Z76" s="4">
        <v>0</v>
      </c>
      <c r="AA76" s="4" t="s">
        <v>1</v>
      </c>
      <c r="AE76" s="7"/>
      <c r="AI76" s="2">
        <f t="shared" ref="AI76:AI79" si="14">Z76/AH$22</f>
        <v>0</v>
      </c>
    </row>
    <row r="77" spans="2:38" x14ac:dyDescent="0.25">
      <c r="B77" s="4" t="s">
        <v>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 t="s">
        <v>178</v>
      </c>
      <c r="Z77" s="4">
        <v>0</v>
      </c>
      <c r="AA77" s="4" t="s">
        <v>1</v>
      </c>
      <c r="AE77" s="7"/>
      <c r="AI77" s="2">
        <f t="shared" si="14"/>
        <v>0</v>
      </c>
    </row>
    <row r="78" spans="2:38" x14ac:dyDescent="0.25">
      <c r="B78" s="4" t="s">
        <v>6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 t="s">
        <v>179</v>
      </c>
      <c r="Z78" s="4">
        <v>0</v>
      </c>
      <c r="AA78" s="4" t="s">
        <v>1</v>
      </c>
      <c r="AE78" s="7"/>
      <c r="AI78" s="2">
        <f t="shared" si="14"/>
        <v>0</v>
      </c>
    </row>
    <row r="79" spans="2:38" x14ac:dyDescent="0.25">
      <c r="B79" s="4" t="s">
        <v>6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 t="s">
        <v>180</v>
      </c>
      <c r="Z79" s="4">
        <v>0</v>
      </c>
      <c r="AA79" s="4" t="s">
        <v>1</v>
      </c>
      <c r="AI79" s="2">
        <f t="shared" si="14"/>
        <v>0</v>
      </c>
    </row>
    <row r="80" spans="2:38" x14ac:dyDescent="0.25">
      <c r="B80" t="s">
        <v>7</v>
      </c>
      <c r="Y80" t="s">
        <v>176</v>
      </c>
      <c r="Z80">
        <v>0</v>
      </c>
      <c r="AA80" t="s">
        <v>1</v>
      </c>
      <c r="AC80" s="3">
        <f>_xlfn.STDEV.S(Z80:Z84)</f>
        <v>0</v>
      </c>
      <c r="AE80" s="7" t="e">
        <f>AC80/(AVERAGE(Z80:Z84))*100</f>
        <v>#DIV/0!</v>
      </c>
      <c r="AF80">
        <f>1.5*1.5*3.1415</f>
        <v>7.0683750000000005</v>
      </c>
      <c r="AG80">
        <v>314.14999999999998</v>
      </c>
      <c r="AH80">
        <f>AF80/AG80</f>
        <v>2.2500000000000003E-2</v>
      </c>
      <c r="AI80" s="2">
        <f>Z80/AH$27</f>
        <v>0</v>
      </c>
      <c r="AJ80" s="10">
        <f>AVERAGE(AI80:AI84)</f>
        <v>0</v>
      </c>
    </row>
    <row r="81" spans="2:36" x14ac:dyDescent="0.25">
      <c r="B81" t="s">
        <v>7</v>
      </c>
      <c r="Y81" t="s">
        <v>177</v>
      </c>
      <c r="Z81">
        <v>0</v>
      </c>
      <c r="AA81" t="s">
        <v>1</v>
      </c>
      <c r="AE81" s="7"/>
      <c r="AI81" s="2">
        <f t="shared" ref="AI81:AI84" si="15">Z81/AH$27</f>
        <v>0</v>
      </c>
    </row>
    <row r="82" spans="2:36" x14ac:dyDescent="0.25">
      <c r="B82" t="s">
        <v>7</v>
      </c>
      <c r="Y82" t="s">
        <v>178</v>
      </c>
      <c r="Z82">
        <v>0</v>
      </c>
      <c r="AA82" t="s">
        <v>1</v>
      </c>
      <c r="AE82" s="7"/>
      <c r="AI82" s="2">
        <f t="shared" si="15"/>
        <v>0</v>
      </c>
    </row>
    <row r="83" spans="2:36" x14ac:dyDescent="0.25">
      <c r="B83" t="s">
        <v>7</v>
      </c>
      <c r="Y83" t="s">
        <v>179</v>
      </c>
      <c r="Z83">
        <v>0</v>
      </c>
      <c r="AA83" t="s">
        <v>1</v>
      </c>
      <c r="AE83" s="7"/>
      <c r="AI83" s="2">
        <f t="shared" si="15"/>
        <v>0</v>
      </c>
    </row>
    <row r="84" spans="2:36" x14ac:dyDescent="0.25">
      <c r="B84" t="s">
        <v>7</v>
      </c>
      <c r="Y84" t="s">
        <v>180</v>
      </c>
      <c r="Z84">
        <v>0</v>
      </c>
      <c r="AA84" t="s">
        <v>1</v>
      </c>
      <c r="AI84" s="2">
        <f t="shared" si="15"/>
        <v>0</v>
      </c>
    </row>
    <row r="85" spans="2:36" x14ac:dyDescent="0.25">
      <c r="B85" s="4" t="s">
        <v>8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 t="s">
        <v>176</v>
      </c>
      <c r="Z85" s="4">
        <v>0</v>
      </c>
      <c r="AA85" s="4" t="s">
        <v>1</v>
      </c>
      <c r="AC85" s="3">
        <f>_xlfn.STDEV.S(Z85:Z89)</f>
        <v>0</v>
      </c>
      <c r="AE85" s="7" t="e">
        <f>AC85/(AVERAGE(Z85:Z89))*100</f>
        <v>#DIV/0!</v>
      </c>
      <c r="AF85">
        <f>1.5*1.5*3.1415</f>
        <v>7.0683750000000005</v>
      </c>
      <c r="AG85">
        <v>314.14999999999998</v>
      </c>
      <c r="AH85">
        <f>AF85/AG85</f>
        <v>2.2500000000000003E-2</v>
      </c>
      <c r="AI85" s="2">
        <f>Z85/AH$32</f>
        <v>0</v>
      </c>
      <c r="AJ85" s="10">
        <f>AVERAGE(AI85:AI89)</f>
        <v>0</v>
      </c>
    </row>
    <row r="86" spans="2:36" x14ac:dyDescent="0.25">
      <c r="B86" s="4" t="s">
        <v>8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 t="s">
        <v>177</v>
      </c>
      <c r="Z86" s="4">
        <v>0</v>
      </c>
      <c r="AA86" s="4" t="s">
        <v>1</v>
      </c>
      <c r="AE86" s="7"/>
      <c r="AI86" s="2">
        <f t="shared" ref="AI86:AI89" si="16">Z86/AH$32</f>
        <v>0</v>
      </c>
    </row>
    <row r="87" spans="2:36" x14ac:dyDescent="0.25">
      <c r="B87" s="4" t="s">
        <v>8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 t="s">
        <v>178</v>
      </c>
      <c r="Z87" s="4">
        <v>0</v>
      </c>
      <c r="AA87" s="4" t="s">
        <v>1</v>
      </c>
      <c r="AE87" s="7"/>
      <c r="AI87" s="2">
        <f t="shared" si="16"/>
        <v>0</v>
      </c>
    </row>
    <row r="88" spans="2:36" x14ac:dyDescent="0.25">
      <c r="B88" s="4" t="s">
        <v>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 t="s">
        <v>179</v>
      </c>
      <c r="Z88" s="4">
        <v>0</v>
      </c>
      <c r="AA88" s="4" t="s">
        <v>1</v>
      </c>
      <c r="AE88" s="7"/>
      <c r="AI88" s="2">
        <f t="shared" si="16"/>
        <v>0</v>
      </c>
    </row>
    <row r="89" spans="2:36" x14ac:dyDescent="0.25">
      <c r="B89" s="4" t="s">
        <v>8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 t="s">
        <v>180</v>
      </c>
      <c r="Z89" s="4">
        <v>0</v>
      </c>
      <c r="AA89" s="4" t="s">
        <v>1</v>
      </c>
      <c r="AI89" s="2">
        <f t="shared" si="16"/>
        <v>0</v>
      </c>
    </row>
    <row r="90" spans="2:36" x14ac:dyDescent="0.25">
      <c r="B90" t="s">
        <v>0</v>
      </c>
      <c r="Y90" t="s">
        <v>176</v>
      </c>
      <c r="Z90">
        <v>0.91</v>
      </c>
      <c r="AA90" t="s">
        <v>1</v>
      </c>
      <c r="AC90" s="3">
        <f>_xlfn.STDEV.S(Z90:Z94)</f>
        <v>0.45433467840348701</v>
      </c>
      <c r="AE90" s="7">
        <f>AC90/(AVERAGE(Z90:Z94))*100</f>
        <v>74.726098421626148</v>
      </c>
      <c r="AF90">
        <f>1.5*1.5*3.1415</f>
        <v>7.0683750000000005</v>
      </c>
      <c r="AG90">
        <v>314.14999999999998</v>
      </c>
      <c r="AH90">
        <f>AF90/AG90</f>
        <v>2.2500000000000003E-2</v>
      </c>
      <c r="AI90" s="2">
        <f>Z90/AH$37</f>
        <v>40.444444444444443</v>
      </c>
      <c r="AJ90" s="10">
        <f>AVERAGE(AI90:AI94)</f>
        <v>27.022222222222219</v>
      </c>
    </row>
    <row r="91" spans="2:36" x14ac:dyDescent="0.25">
      <c r="B91" t="s">
        <v>0</v>
      </c>
      <c r="Y91" t="s">
        <v>177</v>
      </c>
      <c r="Z91">
        <v>1.17</v>
      </c>
      <c r="AA91" t="s">
        <v>1</v>
      </c>
      <c r="AE91" s="7"/>
      <c r="AI91" s="2">
        <f t="shared" ref="AI91:AI94" si="17">Z91/AH$37</f>
        <v>51.999999999999993</v>
      </c>
    </row>
    <row r="92" spans="2:36" x14ac:dyDescent="0.25">
      <c r="B92" t="s">
        <v>0</v>
      </c>
      <c r="Y92" t="s">
        <v>178</v>
      </c>
      <c r="Z92">
        <v>0</v>
      </c>
      <c r="AA92" t="s">
        <v>1</v>
      </c>
      <c r="AE92" s="7"/>
      <c r="AI92" s="2">
        <f t="shared" si="17"/>
        <v>0</v>
      </c>
    </row>
    <row r="93" spans="2:36" x14ac:dyDescent="0.25">
      <c r="B93" t="s">
        <v>0</v>
      </c>
      <c r="Y93" t="s">
        <v>179</v>
      </c>
      <c r="Z93">
        <v>0.39</v>
      </c>
      <c r="AA93" t="s">
        <v>1</v>
      </c>
      <c r="AE93" s="7"/>
      <c r="AI93" s="2">
        <f t="shared" si="17"/>
        <v>17.333333333333332</v>
      </c>
    </row>
    <row r="94" spans="2:36" x14ac:dyDescent="0.25">
      <c r="B94" t="s">
        <v>0</v>
      </c>
      <c r="Y94" t="s">
        <v>180</v>
      </c>
      <c r="Z94">
        <v>0.56999999999999995</v>
      </c>
      <c r="AA94" t="s">
        <v>1</v>
      </c>
      <c r="AI94" s="2">
        <f t="shared" si="17"/>
        <v>25.333333333333329</v>
      </c>
    </row>
    <row r="95" spans="2:36" x14ac:dyDescent="0.25">
      <c r="B95" s="4" t="s">
        <v>9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 t="s">
        <v>176</v>
      </c>
      <c r="Z95" s="4">
        <v>0</v>
      </c>
      <c r="AA95" s="4" t="s">
        <v>1</v>
      </c>
      <c r="AC95" s="3">
        <f>_xlfn.STDEV.S(Z95:Z99)</f>
        <v>0</v>
      </c>
      <c r="AE95" s="7" t="e">
        <f>AC95/(AVERAGE(Z95:Z99))*100</f>
        <v>#DIV/0!</v>
      </c>
      <c r="AF95">
        <f>1.5*1.5*3.1415</f>
        <v>7.0683750000000005</v>
      </c>
      <c r="AG95">
        <v>314.14999999999998</v>
      </c>
      <c r="AH95">
        <f>AF95/AG95</f>
        <v>2.2500000000000003E-2</v>
      </c>
      <c r="AI95" s="2">
        <f>Z95/AH$42</f>
        <v>0</v>
      </c>
      <c r="AJ95" s="10">
        <f>AVERAGE(AI95:AI99)</f>
        <v>0</v>
      </c>
    </row>
    <row r="96" spans="2:36" x14ac:dyDescent="0.25">
      <c r="B96" s="4" t="s">
        <v>9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 t="s">
        <v>177</v>
      </c>
      <c r="Z96" s="4">
        <v>0</v>
      </c>
      <c r="AA96" s="4" t="s">
        <v>1</v>
      </c>
      <c r="AE96" s="7"/>
      <c r="AI96" s="2">
        <f t="shared" ref="AI96:AI99" si="18">Z96/AH$42</f>
        <v>0</v>
      </c>
    </row>
    <row r="97" spans="2:40" x14ac:dyDescent="0.25">
      <c r="B97" s="4" t="s">
        <v>9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 t="s">
        <v>178</v>
      </c>
      <c r="Z97" s="4">
        <v>0</v>
      </c>
      <c r="AA97" s="4" t="s">
        <v>1</v>
      </c>
      <c r="AE97" s="7"/>
      <c r="AI97" s="2">
        <f t="shared" si="18"/>
        <v>0</v>
      </c>
    </row>
    <row r="98" spans="2:40" x14ac:dyDescent="0.25">
      <c r="B98" s="4" t="s">
        <v>9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 t="s">
        <v>179</v>
      </c>
      <c r="Z98" s="4">
        <v>0</v>
      </c>
      <c r="AA98" s="4" t="s">
        <v>1</v>
      </c>
      <c r="AE98" s="7"/>
      <c r="AI98" s="2">
        <f t="shared" si="18"/>
        <v>0</v>
      </c>
    </row>
    <row r="99" spans="2:40" x14ac:dyDescent="0.25">
      <c r="B99" s="4" t="s">
        <v>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 t="s">
        <v>180</v>
      </c>
      <c r="Z99" s="4">
        <v>0</v>
      </c>
      <c r="AA99" s="4" t="s">
        <v>1</v>
      </c>
      <c r="AI99" s="2">
        <f t="shared" si="18"/>
        <v>0</v>
      </c>
    </row>
    <row r="100" spans="2:40" x14ac:dyDescent="0.25">
      <c r="B100" t="s">
        <v>10</v>
      </c>
      <c r="Y100" t="s">
        <v>176</v>
      </c>
      <c r="Z100">
        <v>0</v>
      </c>
      <c r="AA100" t="s">
        <v>1</v>
      </c>
      <c r="AC100" s="3">
        <f>_xlfn.STDEV.S(Z100:Z104)</f>
        <v>0.41499397585989123</v>
      </c>
      <c r="AE100" s="7">
        <f>AC100/(AVERAGE(Z100:Z104))*100</f>
        <v>147.16098434747914</v>
      </c>
      <c r="AF100">
        <f>1.5*1.5*3.1415</f>
        <v>7.0683750000000005</v>
      </c>
      <c r="AG100">
        <v>314.14999999999998</v>
      </c>
      <c r="AH100">
        <f>AF100/AG100</f>
        <v>2.2500000000000003E-2</v>
      </c>
      <c r="AI100" s="2">
        <f>Z100/AH$47</f>
        <v>0</v>
      </c>
      <c r="AJ100" s="10">
        <f>AVERAGE(AI100:AI104)</f>
        <v>12.533333333333331</v>
      </c>
    </row>
    <row r="101" spans="2:40" x14ac:dyDescent="0.25">
      <c r="B101" t="s">
        <v>10</v>
      </c>
      <c r="Y101" t="s">
        <v>177</v>
      </c>
      <c r="Z101">
        <v>0</v>
      </c>
      <c r="AA101" t="s">
        <v>1</v>
      </c>
      <c r="AE101" s="7"/>
      <c r="AI101" s="2">
        <f t="shared" ref="AI101:AI104" si="19">Z101/AH$47</f>
        <v>0</v>
      </c>
    </row>
    <row r="102" spans="2:40" x14ac:dyDescent="0.25">
      <c r="B102" t="s">
        <v>10</v>
      </c>
      <c r="Y102" t="s">
        <v>178</v>
      </c>
      <c r="Z102">
        <v>0</v>
      </c>
      <c r="AA102" t="s">
        <v>1</v>
      </c>
      <c r="AE102" s="7"/>
      <c r="AI102" s="2">
        <f t="shared" si="19"/>
        <v>0</v>
      </c>
    </row>
    <row r="103" spans="2:40" x14ac:dyDescent="0.25">
      <c r="B103" t="s">
        <v>10</v>
      </c>
      <c r="Y103" t="s">
        <v>179</v>
      </c>
      <c r="Z103">
        <v>0.49</v>
      </c>
      <c r="AA103" t="s">
        <v>1</v>
      </c>
      <c r="AE103" s="7"/>
      <c r="AI103" s="2">
        <f t="shared" si="19"/>
        <v>21.777777777777775</v>
      </c>
    </row>
    <row r="104" spans="2:40" x14ac:dyDescent="0.25">
      <c r="B104" t="s">
        <v>10</v>
      </c>
      <c r="Y104" t="s">
        <v>180</v>
      </c>
      <c r="Z104">
        <v>0.92</v>
      </c>
      <c r="AA104" t="s">
        <v>1</v>
      </c>
      <c r="AI104" s="2">
        <f t="shared" si="19"/>
        <v>40.888888888888886</v>
      </c>
    </row>
    <row r="105" spans="2:40" x14ac:dyDescent="0.25">
      <c r="AE105" s="7"/>
      <c r="AI105" s="2"/>
    </row>
    <row r="106" spans="2:40" x14ac:dyDescent="0.25">
      <c r="AE106" s="7"/>
      <c r="AI106" s="2"/>
    </row>
    <row r="107" spans="2:40" x14ac:dyDescent="0.25">
      <c r="B107" s="5" t="s">
        <v>3</v>
      </c>
      <c r="Z107" s="2"/>
      <c r="AB107" t="s">
        <v>11</v>
      </c>
      <c r="AG107" t="s">
        <v>36</v>
      </c>
      <c r="AH107" t="s">
        <v>37</v>
      </c>
      <c r="AI107" t="s">
        <v>44</v>
      </c>
      <c r="AJ107" s="15" t="s">
        <v>43</v>
      </c>
      <c r="AK107" s="15" t="s">
        <v>12</v>
      </c>
      <c r="AL107" s="7" t="s">
        <v>42</v>
      </c>
      <c r="AM107" s="15" t="s">
        <v>46</v>
      </c>
    </row>
    <row r="108" spans="2:40" x14ac:dyDescent="0.25">
      <c r="B108" s="4" t="s">
        <v>6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 t="s">
        <v>181</v>
      </c>
      <c r="Z108" s="4">
        <v>0</v>
      </c>
      <c r="AA108" s="4" t="s">
        <v>1</v>
      </c>
      <c r="AB108">
        <v>14.31</v>
      </c>
      <c r="AC108" s="3">
        <f>_xlfn.STDEV.S(Z108:Z110)</f>
        <v>0</v>
      </c>
      <c r="AD108" s="6" t="s">
        <v>15</v>
      </c>
      <c r="AG108">
        <v>314.14999999999998</v>
      </c>
      <c r="AH108">
        <f>AB108/314.15</f>
        <v>4.5551488142607038E-2</v>
      </c>
      <c r="AI108">
        <f>(Z108/AH108-AJ$128)/10.2</f>
        <v>0</v>
      </c>
      <c r="AJ108" s="10">
        <f>AVERAGE(AI108:AI110)</f>
        <v>0</v>
      </c>
      <c r="AK108" s="7">
        <f>_xlfn.STDEV.S(AI108:AI110)</f>
        <v>0</v>
      </c>
      <c r="AL108" s="16" t="e">
        <f>AK108/AJ108*100</f>
        <v>#DIV/0!</v>
      </c>
      <c r="AM108" s="10">
        <f>SQRT(AK108^2+AK111^2+AK114^2+AK117^2+AK120^2+AK123^2)</f>
        <v>116.90835741566384</v>
      </c>
      <c r="AN108" s="10">
        <f>SUM(AJ108,AJ111,AJ114,AJ117,AJ120,AJ123)</f>
        <v>1390.9313986760053</v>
      </c>
    </row>
    <row r="109" spans="2:40" x14ac:dyDescent="0.25">
      <c r="B109" s="4" t="s">
        <v>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 t="s">
        <v>182</v>
      </c>
      <c r="Z109" s="4">
        <v>0</v>
      </c>
      <c r="AA109" s="4" t="s">
        <v>1</v>
      </c>
      <c r="AB109">
        <v>19.8</v>
      </c>
      <c r="AH109">
        <f t="shared" ref="AH109:AH125" si="20">AB109/314.15</f>
        <v>6.3027216297946845E-2</v>
      </c>
      <c r="AI109">
        <f>(Z109/AH109-AJ$128)/10.2</f>
        <v>0</v>
      </c>
      <c r="AK109" s="16"/>
    </row>
    <row r="110" spans="2:40" x14ac:dyDescent="0.25">
      <c r="B110" s="4" t="s">
        <v>6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 t="s">
        <v>183</v>
      </c>
      <c r="Z110" s="4">
        <v>0</v>
      </c>
      <c r="AA110" s="4" t="s">
        <v>1</v>
      </c>
      <c r="AB110">
        <v>21.07</v>
      </c>
      <c r="AH110">
        <f t="shared" si="20"/>
        <v>6.7069871080693941E-2</v>
      </c>
      <c r="AI110">
        <f>(Z110/AH110-AJ$128)/10.2</f>
        <v>0</v>
      </c>
      <c r="AK110" s="16"/>
    </row>
    <row r="111" spans="2:40" x14ac:dyDescent="0.25">
      <c r="B111" t="s">
        <v>7</v>
      </c>
      <c r="Y111" t="s">
        <v>181</v>
      </c>
      <c r="Z111">
        <v>90.54</v>
      </c>
      <c r="AA111" t="s">
        <v>1</v>
      </c>
      <c r="AB111">
        <v>14.31</v>
      </c>
      <c r="AC111" s="3">
        <f>_xlfn.STDEV.S(Z111:Z113)</f>
        <v>26.343777886501623</v>
      </c>
      <c r="AG111">
        <v>314.14999999999998</v>
      </c>
      <c r="AH111">
        <f t="shared" si="20"/>
        <v>4.5551488142607038E-2</v>
      </c>
      <c r="AI111">
        <f>(Z111/AH111-AJ$133)/10.2</f>
        <v>194.45761472265113</v>
      </c>
      <c r="AJ111" s="10">
        <f>AVERAGE(AI111:AI113)</f>
        <v>197.26239618404392</v>
      </c>
      <c r="AK111" s="7">
        <f>_xlfn.STDEV.S(AI111:AI113)</f>
        <v>23.628616511909435</v>
      </c>
      <c r="AL111" s="16">
        <f>AK111/AJ111*100</f>
        <v>11.97826700323774</v>
      </c>
    </row>
    <row r="112" spans="2:40" x14ac:dyDescent="0.25">
      <c r="B112" t="s">
        <v>7</v>
      </c>
      <c r="Y112" t="s">
        <v>182</v>
      </c>
      <c r="Z112">
        <v>143.09</v>
      </c>
      <c r="AA112" t="s">
        <v>1</v>
      </c>
      <c r="AB112">
        <v>19.8</v>
      </c>
      <c r="AH112">
        <f t="shared" si="20"/>
        <v>6.3027216297946845E-2</v>
      </c>
      <c r="AI112">
        <f t="shared" ref="AI112:AI113" si="21">(Z112/AH112-AJ$133)/10.2</f>
        <v>222.1682211102414</v>
      </c>
    </row>
    <row r="113" spans="2:38" x14ac:dyDescent="0.25">
      <c r="B113" t="s">
        <v>7</v>
      </c>
      <c r="Y113" t="s">
        <v>183</v>
      </c>
      <c r="Z113">
        <v>120.11</v>
      </c>
      <c r="AA113" t="s">
        <v>1</v>
      </c>
      <c r="AB113">
        <v>21.07</v>
      </c>
      <c r="AH113">
        <f t="shared" si="20"/>
        <v>6.7069871080693941E-2</v>
      </c>
      <c r="AI113">
        <f t="shared" si="21"/>
        <v>175.16135271923923</v>
      </c>
    </row>
    <row r="114" spans="2:38" x14ac:dyDescent="0.25">
      <c r="B114" s="4" t="s">
        <v>8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 t="s">
        <v>181</v>
      </c>
      <c r="Z114" s="4">
        <v>0</v>
      </c>
      <c r="AA114" s="4" t="s">
        <v>1</v>
      </c>
      <c r="AB114">
        <v>14.31</v>
      </c>
      <c r="AC114" s="3">
        <f>_xlfn.STDEV.S(Z114:Z116)</f>
        <v>0</v>
      </c>
      <c r="AG114">
        <v>314.14999999999998</v>
      </c>
      <c r="AH114">
        <f t="shared" si="20"/>
        <v>4.5551488142607038E-2</v>
      </c>
      <c r="AI114">
        <f>(Z114/AH114-AJ$138)/10.2</f>
        <v>0</v>
      </c>
      <c r="AJ114" s="10">
        <f>AVERAGE(AI114:AI116)</f>
        <v>0</v>
      </c>
      <c r="AK114" s="7">
        <f>_xlfn.STDEV.S(AI114:AI116)</f>
        <v>0</v>
      </c>
      <c r="AL114" s="16" t="e">
        <f>AK114/AJ114*100</f>
        <v>#DIV/0!</v>
      </c>
    </row>
    <row r="115" spans="2:38" x14ac:dyDescent="0.25">
      <c r="B115" s="4" t="s">
        <v>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 t="s">
        <v>182</v>
      </c>
      <c r="Z115" s="4">
        <v>0</v>
      </c>
      <c r="AA115" s="4" t="s">
        <v>1</v>
      </c>
      <c r="AB115">
        <v>19.8</v>
      </c>
      <c r="AH115">
        <f t="shared" si="20"/>
        <v>6.3027216297946845E-2</v>
      </c>
      <c r="AI115">
        <f t="shared" ref="AI115:AI116" si="22">(Z115/AH115-AJ$138)/10.2</f>
        <v>0</v>
      </c>
    </row>
    <row r="116" spans="2:38" x14ac:dyDescent="0.25">
      <c r="B116" s="4" t="s">
        <v>8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 t="s">
        <v>183</v>
      </c>
      <c r="Z116" s="4">
        <v>0</v>
      </c>
      <c r="AA116" s="4" t="s">
        <v>1</v>
      </c>
      <c r="AB116">
        <v>21.07</v>
      </c>
      <c r="AH116">
        <f t="shared" si="20"/>
        <v>6.7069871080693941E-2</v>
      </c>
      <c r="AI116">
        <f t="shared" si="22"/>
        <v>0</v>
      </c>
    </row>
    <row r="117" spans="2:38" x14ac:dyDescent="0.25">
      <c r="B117" t="s">
        <v>0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t="s">
        <v>181</v>
      </c>
      <c r="Z117">
        <v>81.38</v>
      </c>
      <c r="AA117" t="s">
        <v>1</v>
      </c>
      <c r="AB117">
        <v>14.31</v>
      </c>
      <c r="AC117" s="3">
        <f>_xlfn.STDEV.S(Z117:Z119)</f>
        <v>31.760873728535898</v>
      </c>
      <c r="AG117">
        <v>314.14999999999998</v>
      </c>
      <c r="AH117">
        <f t="shared" si="20"/>
        <v>4.5551488142607038E-2</v>
      </c>
      <c r="AI117">
        <f>(Z117/AH117-AJ$143)/10.2</f>
        <v>168.8359028648355</v>
      </c>
      <c r="AJ117" s="10">
        <f>AVERAGE(AI117:AI119)</f>
        <v>180.90586180011374</v>
      </c>
      <c r="AK117" s="7">
        <f>_xlfn.STDEV.S(AI117:AI119)</f>
        <v>33.674911725118122</v>
      </c>
      <c r="AL117" s="16">
        <f>AK117/AJ117*100</f>
        <v>18.61460507140789</v>
      </c>
    </row>
    <row r="118" spans="2:38" x14ac:dyDescent="0.25">
      <c r="B118" t="s">
        <v>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t="s">
        <v>182</v>
      </c>
      <c r="Z118">
        <v>144.82</v>
      </c>
      <c r="AA118" t="s">
        <v>1</v>
      </c>
      <c r="AB118">
        <v>19.8</v>
      </c>
      <c r="AH118">
        <f t="shared" si="20"/>
        <v>6.3027216297946845E-2</v>
      </c>
      <c r="AI118">
        <f t="shared" ref="AI118:AI119" si="23">(Z118/AH118-AJ$143)/10.2</f>
        <v>218.95235088804446</v>
      </c>
    </row>
    <row r="119" spans="2:38" x14ac:dyDescent="0.25">
      <c r="B119" t="s">
        <v>0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t="s">
        <v>183</v>
      </c>
      <c r="Z119">
        <v>110.31</v>
      </c>
      <c r="AA119" t="s">
        <v>1</v>
      </c>
      <c r="AB119">
        <v>21.07</v>
      </c>
      <c r="AH119">
        <f t="shared" si="20"/>
        <v>6.7069871080693941E-2</v>
      </c>
      <c r="AI119">
        <f t="shared" si="23"/>
        <v>154.92933164746128</v>
      </c>
    </row>
    <row r="120" spans="2:38" x14ac:dyDescent="0.25">
      <c r="B120" s="4" t="s">
        <v>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 t="s">
        <v>181</v>
      </c>
      <c r="Z120" s="4">
        <v>196.27</v>
      </c>
      <c r="AA120" s="4" t="s">
        <v>1</v>
      </c>
      <c r="AB120">
        <v>14.31</v>
      </c>
      <c r="AC120" s="3">
        <f>_xlfn.STDEV.S(Z120:Z122)</f>
        <v>64.777879969425641</v>
      </c>
      <c r="AG120">
        <v>314.14999999999998</v>
      </c>
      <c r="AH120">
        <f t="shared" si="20"/>
        <v>4.5551488142607038E-2</v>
      </c>
      <c r="AI120">
        <f>(Z120/AH120-AJ$148)/10.2</f>
        <v>422.42652539702118</v>
      </c>
      <c r="AJ120" s="10">
        <f>AVERAGE(AI120:AI122)</f>
        <v>437.78619045556314</v>
      </c>
      <c r="AK120" s="7">
        <f>_xlfn.STDEV.S(AI120:AI122)</f>
        <v>62.75926592331566</v>
      </c>
      <c r="AL120" s="16">
        <f>AK120/AJ120*100</f>
        <v>14.335597442671263</v>
      </c>
    </row>
    <row r="121" spans="2:38" x14ac:dyDescent="0.25">
      <c r="B121" s="4" t="s">
        <v>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 t="s">
        <v>182</v>
      </c>
      <c r="Z121" s="4">
        <v>325.81</v>
      </c>
      <c r="AA121" s="4" t="s">
        <v>1</v>
      </c>
      <c r="AB121">
        <v>19.8</v>
      </c>
      <c r="AH121">
        <f t="shared" si="20"/>
        <v>6.3027216297946845E-2</v>
      </c>
      <c r="AI121">
        <f t="shared" ref="AI121:AI122" si="24">(Z121/AH121-AJ$148)/10.2</f>
        <v>506.79942315309961</v>
      </c>
    </row>
    <row r="122" spans="2:38" x14ac:dyDescent="0.25">
      <c r="B122" s="4" t="s">
        <v>9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 t="s">
        <v>183</v>
      </c>
      <c r="Z122" s="4">
        <v>262.79000000000002</v>
      </c>
      <c r="AA122" s="4" t="s">
        <v>1</v>
      </c>
      <c r="AB122">
        <v>21.07</v>
      </c>
      <c r="AH122">
        <f t="shared" si="20"/>
        <v>6.7069871080693941E-2</v>
      </c>
      <c r="AI122">
        <f t="shared" si="24"/>
        <v>384.13262281656853</v>
      </c>
    </row>
    <row r="123" spans="2:38" x14ac:dyDescent="0.25">
      <c r="B123" t="s">
        <v>10</v>
      </c>
      <c r="Y123" t="s">
        <v>181</v>
      </c>
      <c r="Z123">
        <v>254.4</v>
      </c>
      <c r="AA123" t="s">
        <v>1</v>
      </c>
      <c r="AB123">
        <v>14.31</v>
      </c>
      <c r="AC123" s="3">
        <f>_xlfn.STDEV.S(Z123:Z125)</f>
        <v>89.81570185663513</v>
      </c>
      <c r="AG123">
        <v>314.14999999999998</v>
      </c>
      <c r="AH123">
        <f t="shared" si="20"/>
        <v>4.5551488142607038E-2</v>
      </c>
      <c r="AI123">
        <f>(Z123/AH123-AJ$153)/10.2</f>
        <v>547.53812636165583</v>
      </c>
      <c r="AJ123" s="10">
        <f>AVERAGE(AI123:AI125)</f>
        <v>574.97695023628432</v>
      </c>
      <c r="AK123" s="7">
        <f>_xlfn.STDEV.S(AI123:AI125)</f>
        <v>89.646680788715074</v>
      </c>
      <c r="AL123" s="16">
        <f>AK123/AJ123*100</f>
        <v>15.591352097136269</v>
      </c>
    </row>
    <row r="124" spans="2:38" x14ac:dyDescent="0.25">
      <c r="B124" t="s">
        <v>10</v>
      </c>
      <c r="Y124" t="s">
        <v>182</v>
      </c>
      <c r="Z124">
        <v>434.03</v>
      </c>
      <c r="AA124" t="s">
        <v>1</v>
      </c>
      <c r="AB124">
        <v>19.8</v>
      </c>
      <c r="AH124">
        <f t="shared" si="20"/>
        <v>6.3027216297946845E-2</v>
      </c>
      <c r="AI124">
        <f t="shared" ref="AI124:AI125" si="25">(Z124/AH124-AJ$153)/10.2</f>
        <v>675.13628688849269</v>
      </c>
    </row>
    <row r="125" spans="2:38" x14ac:dyDescent="0.25">
      <c r="B125" t="s">
        <v>10</v>
      </c>
      <c r="Y125" t="s">
        <v>183</v>
      </c>
      <c r="Z125">
        <v>343.6</v>
      </c>
      <c r="AA125" t="s">
        <v>1</v>
      </c>
      <c r="AB125">
        <v>21.07</v>
      </c>
      <c r="AH125">
        <f t="shared" si="20"/>
        <v>6.7069871080693941E-2</v>
      </c>
      <c r="AI125">
        <f t="shared" si="25"/>
        <v>502.2564374587044</v>
      </c>
    </row>
    <row r="127" spans="2:38" x14ac:dyDescent="0.25">
      <c r="B127" s="88" t="s">
        <v>64</v>
      </c>
    </row>
    <row r="128" spans="2:38" x14ac:dyDescent="0.25">
      <c r="B128" s="4" t="s">
        <v>6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 t="s">
        <v>184</v>
      </c>
      <c r="Z128" s="4">
        <v>0</v>
      </c>
      <c r="AA128" s="4" t="s">
        <v>1</v>
      </c>
      <c r="AB128">
        <v>11.96</v>
      </c>
      <c r="AC128" s="3">
        <f>_xlfn.STDEV.S(Z128:Z132)</f>
        <v>0</v>
      </c>
      <c r="AE128" s="7"/>
      <c r="AG128">
        <v>314.14999999999998</v>
      </c>
      <c r="AH128">
        <f>AB128/314.15</f>
        <v>3.8070985198153752E-2</v>
      </c>
      <c r="AI128" s="2">
        <f>Z128/AH128</f>
        <v>0</v>
      </c>
      <c r="AJ128" s="10">
        <f>AVERAGE(AI128:AI132)</f>
        <v>0</v>
      </c>
    </row>
    <row r="129" spans="2:36" x14ac:dyDescent="0.25">
      <c r="B129" s="4" t="s">
        <v>6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 t="s">
        <v>185</v>
      </c>
      <c r="Z129" s="4">
        <v>0</v>
      </c>
      <c r="AA129" s="4" t="s">
        <v>1</v>
      </c>
      <c r="AB129">
        <v>10.57</v>
      </c>
      <c r="AE129" s="7"/>
      <c r="AH129">
        <f>AB129/314.15</f>
        <v>3.364634728632819E-2</v>
      </c>
      <c r="AI129" s="2">
        <f>Z129/AH129</f>
        <v>0</v>
      </c>
    </row>
    <row r="130" spans="2:36" x14ac:dyDescent="0.25">
      <c r="B130" s="4" t="s">
        <v>6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 t="s">
        <v>186</v>
      </c>
      <c r="Z130" s="4">
        <v>0</v>
      </c>
      <c r="AA130" s="4" t="s">
        <v>1</v>
      </c>
      <c r="AB130">
        <v>15.95</v>
      </c>
      <c r="AE130" s="7"/>
      <c r="AH130">
        <f>AB130/314.15</f>
        <v>5.0771924240012735E-2</v>
      </c>
      <c r="AI130" s="2">
        <f>Z130/AH130</f>
        <v>0</v>
      </c>
    </row>
    <row r="131" spans="2:36" x14ac:dyDescent="0.25">
      <c r="B131" s="4" t="s">
        <v>6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 t="s">
        <v>187</v>
      </c>
      <c r="Z131" s="4">
        <v>0</v>
      </c>
      <c r="AA131" s="4" t="s">
        <v>1</v>
      </c>
      <c r="AB131">
        <v>24.39</v>
      </c>
      <c r="AE131" s="7"/>
      <c r="AH131">
        <f>AB131/314.15</f>
        <v>7.7638070985198163E-2</v>
      </c>
      <c r="AI131" s="2">
        <f>Z131/AH131</f>
        <v>0</v>
      </c>
    </row>
    <row r="132" spans="2:36" x14ac:dyDescent="0.25">
      <c r="B132" s="4" t="s">
        <v>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 t="s">
        <v>188</v>
      </c>
      <c r="Z132" s="4">
        <v>0</v>
      </c>
      <c r="AA132" s="4" t="s">
        <v>1</v>
      </c>
      <c r="AB132">
        <v>27.15</v>
      </c>
      <c r="AE132" s="7"/>
      <c r="AH132">
        <f>AB132/314.15</f>
        <v>8.6423682954002864E-2</v>
      </c>
      <c r="AI132" s="2">
        <f t="shared" ref="AI132:AI136" si="26">Z132/AH132</f>
        <v>0</v>
      </c>
    </row>
    <row r="133" spans="2:36" x14ac:dyDescent="0.25">
      <c r="B133" t="s">
        <v>7</v>
      </c>
      <c r="Y133" t="s">
        <v>184</v>
      </c>
      <c r="Z133">
        <v>0</v>
      </c>
      <c r="AA133" t="s">
        <v>1</v>
      </c>
      <c r="AB133">
        <v>11.96</v>
      </c>
      <c r="AC133" s="3">
        <f>_xlfn.STDEV.S(Z133:Z137)</f>
        <v>0.72448602470993195</v>
      </c>
      <c r="AG133">
        <v>314.14999999999998</v>
      </c>
      <c r="AH133">
        <f t="shared" ref="AH133:AH147" si="27">AB133/314.15</f>
        <v>3.8070985198153752E-2</v>
      </c>
      <c r="AI133" s="2">
        <f t="shared" si="26"/>
        <v>0</v>
      </c>
      <c r="AJ133" s="10">
        <f>AVERAGE(AI133:AI137)</f>
        <v>4.1732103321033209</v>
      </c>
    </row>
    <row r="134" spans="2:36" x14ac:dyDescent="0.25">
      <c r="B134" t="s">
        <v>7</v>
      </c>
      <c r="Y134" t="s">
        <v>185</v>
      </c>
      <c r="Z134">
        <v>0</v>
      </c>
      <c r="AA134" t="s">
        <v>1</v>
      </c>
      <c r="AB134">
        <v>10.57</v>
      </c>
      <c r="AH134">
        <f t="shared" si="27"/>
        <v>3.364634728632819E-2</v>
      </c>
      <c r="AI134" s="2">
        <f t="shared" si="26"/>
        <v>0</v>
      </c>
    </row>
    <row r="135" spans="2:36" x14ac:dyDescent="0.25">
      <c r="B135" t="s">
        <v>7</v>
      </c>
      <c r="Y135" t="s">
        <v>186</v>
      </c>
      <c r="Z135">
        <v>0</v>
      </c>
      <c r="AA135" t="s">
        <v>1</v>
      </c>
      <c r="AB135">
        <v>15.95</v>
      </c>
      <c r="AH135">
        <f t="shared" si="27"/>
        <v>5.0771924240012735E-2</v>
      </c>
      <c r="AI135" s="2">
        <f t="shared" si="26"/>
        <v>0</v>
      </c>
    </row>
    <row r="136" spans="2:36" x14ac:dyDescent="0.25">
      <c r="B136" t="s">
        <v>7</v>
      </c>
      <c r="Y136" t="s">
        <v>187</v>
      </c>
      <c r="Z136">
        <v>1.62</v>
      </c>
      <c r="AA136" t="s">
        <v>1</v>
      </c>
      <c r="AB136">
        <v>24.39</v>
      </c>
      <c r="AH136">
        <f t="shared" si="27"/>
        <v>7.7638070985198163E-2</v>
      </c>
      <c r="AI136" s="2">
        <f t="shared" si="26"/>
        <v>20.866051660516604</v>
      </c>
    </row>
    <row r="137" spans="2:36" x14ac:dyDescent="0.25">
      <c r="B137" t="s">
        <v>7</v>
      </c>
      <c r="Y137" t="s">
        <v>188</v>
      </c>
      <c r="Z137">
        <v>0</v>
      </c>
      <c r="AA137" t="s">
        <v>1</v>
      </c>
      <c r="AB137">
        <v>27.15</v>
      </c>
      <c r="AH137">
        <f t="shared" si="27"/>
        <v>8.6423682954002864E-2</v>
      </c>
      <c r="AI137" s="2">
        <f>Z137/AH137</f>
        <v>0</v>
      </c>
    </row>
    <row r="138" spans="2:36" x14ac:dyDescent="0.25">
      <c r="B138" s="4" t="s">
        <v>8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 t="s">
        <v>184</v>
      </c>
      <c r="Z138" s="4">
        <v>0</v>
      </c>
      <c r="AA138" s="4" t="s">
        <v>1</v>
      </c>
      <c r="AB138">
        <v>11.96</v>
      </c>
      <c r="AC138" s="3">
        <f>_xlfn.STDEV.S(Z138:Z142)</f>
        <v>0</v>
      </c>
      <c r="AG138">
        <v>314.14999999999998</v>
      </c>
      <c r="AH138">
        <f t="shared" si="27"/>
        <v>3.8070985198153752E-2</v>
      </c>
      <c r="AI138" s="2">
        <f t="shared" ref="AI138:AI147" si="28">Z138/AH138</f>
        <v>0</v>
      </c>
      <c r="AJ138" s="10">
        <f>AVERAGE(AI138:AI142)</f>
        <v>0</v>
      </c>
    </row>
    <row r="139" spans="2:36" x14ac:dyDescent="0.25">
      <c r="B139" s="4" t="s">
        <v>8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 t="s">
        <v>185</v>
      </c>
      <c r="Z139" s="4">
        <v>0</v>
      </c>
      <c r="AA139" s="4" t="s">
        <v>1</v>
      </c>
      <c r="AB139">
        <v>10.57</v>
      </c>
      <c r="AH139">
        <f t="shared" si="27"/>
        <v>3.364634728632819E-2</v>
      </c>
      <c r="AI139" s="2">
        <f t="shared" si="28"/>
        <v>0</v>
      </c>
    </row>
    <row r="140" spans="2:36" x14ac:dyDescent="0.25">
      <c r="B140" s="4" t="s">
        <v>8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 t="s">
        <v>186</v>
      </c>
      <c r="Z140" s="4">
        <v>0</v>
      </c>
      <c r="AA140" s="4" t="s">
        <v>1</v>
      </c>
      <c r="AB140">
        <v>15.95</v>
      </c>
      <c r="AH140">
        <f t="shared" si="27"/>
        <v>5.0771924240012735E-2</v>
      </c>
      <c r="AI140" s="2">
        <f t="shared" si="28"/>
        <v>0</v>
      </c>
    </row>
    <row r="141" spans="2:36" x14ac:dyDescent="0.25">
      <c r="B141" s="4" t="s">
        <v>8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 t="s">
        <v>187</v>
      </c>
      <c r="Z141" s="4">
        <v>0</v>
      </c>
      <c r="AA141" s="4" t="s">
        <v>1</v>
      </c>
      <c r="AB141">
        <v>24.39</v>
      </c>
      <c r="AH141">
        <f t="shared" si="27"/>
        <v>7.7638070985198163E-2</v>
      </c>
      <c r="AI141" s="2">
        <f t="shared" si="28"/>
        <v>0</v>
      </c>
    </row>
    <row r="142" spans="2:36" x14ac:dyDescent="0.25">
      <c r="B142" s="4" t="s">
        <v>8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 t="s">
        <v>188</v>
      </c>
      <c r="Z142" s="4">
        <v>0</v>
      </c>
      <c r="AA142" s="4" t="s">
        <v>1</v>
      </c>
      <c r="AB142">
        <v>27.15</v>
      </c>
      <c r="AH142">
        <f t="shared" si="27"/>
        <v>8.6423682954002864E-2</v>
      </c>
      <c r="AI142" s="2">
        <f t="shared" si="28"/>
        <v>0</v>
      </c>
    </row>
    <row r="143" spans="2:36" x14ac:dyDescent="0.25">
      <c r="B143" t="s">
        <v>0</v>
      </c>
      <c r="Y143" t="s">
        <v>184</v>
      </c>
      <c r="Z143">
        <v>1.44</v>
      </c>
      <c r="AA143" t="s">
        <v>1</v>
      </c>
      <c r="AB143">
        <v>11.96</v>
      </c>
      <c r="AC143" s="3">
        <f>_xlfn.STDEV.S(Z143:Z147)</f>
        <v>7.5858934872564605</v>
      </c>
      <c r="AG143">
        <v>314.14999999999998</v>
      </c>
      <c r="AH143">
        <f t="shared" si="27"/>
        <v>3.8070985198153752E-2</v>
      </c>
      <c r="AI143" s="2">
        <f t="shared" si="28"/>
        <v>37.824080267558521</v>
      </c>
      <c r="AJ143" s="10">
        <f>AVERAGE(AI143:AI147)</f>
        <v>64.423546194471129</v>
      </c>
    </row>
    <row r="144" spans="2:36" x14ac:dyDescent="0.25">
      <c r="B144" t="s">
        <v>0</v>
      </c>
      <c r="Y144" t="s">
        <v>185</v>
      </c>
      <c r="Z144">
        <v>0</v>
      </c>
      <c r="AA144" t="s">
        <v>1</v>
      </c>
      <c r="AB144">
        <v>10.57</v>
      </c>
      <c r="AH144">
        <f t="shared" si="27"/>
        <v>3.364634728632819E-2</v>
      </c>
      <c r="AI144" s="2">
        <f t="shared" si="28"/>
        <v>0</v>
      </c>
    </row>
    <row r="145" spans="2:36" x14ac:dyDescent="0.25">
      <c r="B145" t="s">
        <v>0</v>
      </c>
      <c r="Y145" t="s">
        <v>186</v>
      </c>
      <c r="Z145">
        <v>1.9</v>
      </c>
      <c r="AA145" t="s">
        <v>1</v>
      </c>
      <c r="AB145">
        <v>15.95</v>
      </c>
      <c r="AH145">
        <f t="shared" si="27"/>
        <v>5.0771924240012735E-2</v>
      </c>
      <c r="AI145" s="2">
        <f t="shared" si="28"/>
        <v>37.422257053291531</v>
      </c>
    </row>
    <row r="146" spans="2:36" x14ac:dyDescent="0.25">
      <c r="B146" t="s">
        <v>0</v>
      </c>
      <c r="Y146" t="s">
        <v>187</v>
      </c>
      <c r="Z146">
        <v>2.7</v>
      </c>
      <c r="AA146" t="s">
        <v>1</v>
      </c>
      <c r="AB146">
        <v>24.39</v>
      </c>
      <c r="AH146">
        <f t="shared" si="27"/>
        <v>7.7638070985198163E-2</v>
      </c>
      <c r="AI146" s="2">
        <f t="shared" si="28"/>
        <v>34.776752767527675</v>
      </c>
    </row>
    <row r="147" spans="2:36" x14ac:dyDescent="0.25">
      <c r="B147" t="s">
        <v>0</v>
      </c>
      <c r="Y147" t="s">
        <v>188</v>
      </c>
      <c r="Z147">
        <v>18.329999999999998</v>
      </c>
      <c r="AA147" t="s">
        <v>1</v>
      </c>
      <c r="AB147">
        <v>27.15</v>
      </c>
      <c r="AH147">
        <f t="shared" si="27"/>
        <v>8.6423682954002864E-2</v>
      </c>
      <c r="AI147" s="2">
        <f t="shared" si="28"/>
        <v>212.09464088397789</v>
      </c>
    </row>
    <row r="148" spans="2:36" x14ac:dyDescent="0.25">
      <c r="B148" s="4" t="s">
        <v>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 t="s">
        <v>184</v>
      </c>
      <c r="Z148" s="4">
        <v>0</v>
      </c>
      <c r="AA148" s="4" t="s">
        <v>1</v>
      </c>
      <c r="AB148">
        <v>11.96</v>
      </c>
      <c r="AC148" s="3">
        <f>_xlfn.STDEV.S(Z148:Z152)</f>
        <v>0</v>
      </c>
      <c r="AG148">
        <v>314.14999999999998</v>
      </c>
      <c r="AH148">
        <f t="shared" ref="AH148:AH157" si="29">AB148/314.15</f>
        <v>3.8070985198153752E-2</v>
      </c>
      <c r="AI148" s="2">
        <f t="shared" ref="AI148:AI157" si="30">Z148/AH148</f>
        <v>0</v>
      </c>
      <c r="AJ148" s="10">
        <f>AVERAGE(AI148:AI152)</f>
        <v>0</v>
      </c>
    </row>
    <row r="149" spans="2:36" x14ac:dyDescent="0.25">
      <c r="B149" s="4" t="s">
        <v>9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 t="s">
        <v>185</v>
      </c>
      <c r="Z149" s="4">
        <v>0</v>
      </c>
      <c r="AA149" s="4" t="s">
        <v>1</v>
      </c>
      <c r="AB149">
        <v>10.57</v>
      </c>
      <c r="AH149">
        <f t="shared" si="29"/>
        <v>3.364634728632819E-2</v>
      </c>
      <c r="AI149" s="2">
        <f t="shared" si="30"/>
        <v>0</v>
      </c>
    </row>
    <row r="150" spans="2:36" x14ac:dyDescent="0.25">
      <c r="B150" s="4" t="s">
        <v>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 t="s">
        <v>186</v>
      </c>
      <c r="Z150" s="4">
        <v>0</v>
      </c>
      <c r="AA150" s="4" t="s">
        <v>1</v>
      </c>
      <c r="AB150">
        <v>15.95</v>
      </c>
      <c r="AH150">
        <f t="shared" si="29"/>
        <v>5.0771924240012735E-2</v>
      </c>
      <c r="AI150" s="2">
        <f t="shared" si="30"/>
        <v>0</v>
      </c>
    </row>
    <row r="151" spans="2:36" x14ac:dyDescent="0.25">
      <c r="B151" s="4" t="s">
        <v>9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 t="s">
        <v>187</v>
      </c>
      <c r="Z151" s="4">
        <v>0</v>
      </c>
      <c r="AA151" s="4" t="s">
        <v>1</v>
      </c>
      <c r="AB151">
        <v>24.39</v>
      </c>
      <c r="AH151">
        <f t="shared" si="29"/>
        <v>7.7638070985198163E-2</v>
      </c>
      <c r="AI151" s="2">
        <f t="shared" si="30"/>
        <v>0</v>
      </c>
    </row>
    <row r="152" spans="2:36" x14ac:dyDescent="0.25">
      <c r="B152" s="4" t="s">
        <v>9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 t="s">
        <v>188</v>
      </c>
      <c r="Z152" s="4">
        <v>0</v>
      </c>
      <c r="AA152" s="4" t="s">
        <v>1</v>
      </c>
      <c r="AB152">
        <v>27.15</v>
      </c>
      <c r="AH152">
        <f t="shared" si="29"/>
        <v>8.6423682954002864E-2</v>
      </c>
      <c r="AI152" s="2">
        <f t="shared" si="30"/>
        <v>0</v>
      </c>
    </row>
    <row r="153" spans="2:36" x14ac:dyDescent="0.25">
      <c r="B153" t="s">
        <v>10</v>
      </c>
      <c r="Y153" t="s">
        <v>184</v>
      </c>
      <c r="Z153">
        <v>0</v>
      </c>
      <c r="AA153" t="s">
        <v>1</v>
      </c>
      <c r="AB153">
        <v>11.96</v>
      </c>
      <c r="AC153" s="3">
        <f>_xlfn.STDEV.S(Z153:Z157)</f>
        <v>0</v>
      </c>
      <c r="AG153">
        <v>314.14999999999998</v>
      </c>
      <c r="AH153">
        <f t="shared" si="29"/>
        <v>3.8070985198153752E-2</v>
      </c>
      <c r="AI153" s="2">
        <f t="shared" si="30"/>
        <v>0</v>
      </c>
      <c r="AJ153" s="10">
        <f>AVERAGE(AI153:AI157)</f>
        <v>0</v>
      </c>
    </row>
    <row r="154" spans="2:36" x14ac:dyDescent="0.25">
      <c r="B154" t="s">
        <v>10</v>
      </c>
      <c r="Y154" t="s">
        <v>185</v>
      </c>
      <c r="Z154">
        <v>0</v>
      </c>
      <c r="AA154" t="s">
        <v>1</v>
      </c>
      <c r="AB154">
        <v>10.57</v>
      </c>
      <c r="AH154">
        <f t="shared" si="29"/>
        <v>3.364634728632819E-2</v>
      </c>
      <c r="AI154" s="2">
        <f t="shared" si="30"/>
        <v>0</v>
      </c>
    </row>
    <row r="155" spans="2:36" x14ac:dyDescent="0.25">
      <c r="B155" t="s">
        <v>10</v>
      </c>
      <c r="Y155" t="s">
        <v>186</v>
      </c>
      <c r="Z155">
        <v>0</v>
      </c>
      <c r="AA155" t="s">
        <v>1</v>
      </c>
      <c r="AB155">
        <v>15.95</v>
      </c>
      <c r="AH155">
        <f t="shared" si="29"/>
        <v>5.0771924240012735E-2</v>
      </c>
      <c r="AI155" s="2">
        <f t="shared" si="30"/>
        <v>0</v>
      </c>
    </row>
    <row r="156" spans="2:36" x14ac:dyDescent="0.25">
      <c r="B156" t="s">
        <v>10</v>
      </c>
      <c r="Y156" t="s">
        <v>187</v>
      </c>
      <c r="Z156">
        <v>0</v>
      </c>
      <c r="AA156" t="s">
        <v>1</v>
      </c>
      <c r="AB156">
        <v>24.39</v>
      </c>
      <c r="AH156">
        <f t="shared" si="29"/>
        <v>7.7638070985198163E-2</v>
      </c>
      <c r="AI156" s="2">
        <f t="shared" si="30"/>
        <v>0</v>
      </c>
    </row>
    <row r="157" spans="2:36" x14ac:dyDescent="0.25">
      <c r="B157" t="s">
        <v>10</v>
      </c>
      <c r="Y157" t="s">
        <v>188</v>
      </c>
      <c r="Z157">
        <v>0</v>
      </c>
      <c r="AA157" t="s">
        <v>1</v>
      </c>
      <c r="AB157">
        <v>27.15</v>
      </c>
      <c r="AH157">
        <f t="shared" si="29"/>
        <v>8.6423682954002864E-2</v>
      </c>
      <c r="AI157" s="2">
        <f t="shared" si="30"/>
        <v>0</v>
      </c>
    </row>
    <row r="160" spans="2:36" x14ac:dyDescent="0.25">
      <c r="B160" s="5" t="s">
        <v>5</v>
      </c>
      <c r="AB160" t="s">
        <v>11</v>
      </c>
    </row>
    <row r="161" spans="2:40" x14ac:dyDescent="0.25">
      <c r="B161" s="4" t="s">
        <v>6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 t="s">
        <v>189</v>
      </c>
      <c r="Z161" s="4">
        <v>0</v>
      </c>
      <c r="AA161" s="4" t="s">
        <v>1</v>
      </c>
      <c r="AB161">
        <v>10</v>
      </c>
      <c r="AC161" s="3">
        <f>_xlfn.STDEV.S(Z161:Z162)</f>
        <v>0</v>
      </c>
      <c r="AD161" s="6" t="s">
        <v>14</v>
      </c>
      <c r="AG161">
        <v>314.14999999999998</v>
      </c>
      <c r="AH161">
        <f>AB161/314.15</f>
        <v>3.1831927423205481E-2</v>
      </c>
      <c r="AI161">
        <f>(Z161/AH161-AJ$175)/10.2</f>
        <v>0</v>
      </c>
      <c r="AJ161" s="10">
        <f>AVERAGE(AI161:AI162)</f>
        <v>0</v>
      </c>
      <c r="AK161" s="7">
        <f>_xlfn.STDEV.S(AI161:AI162)</f>
        <v>0</v>
      </c>
      <c r="AL161" s="16" t="e">
        <f>AK161/AJ161*100</f>
        <v>#DIV/0!</v>
      </c>
      <c r="AM161" s="10">
        <f>SQRT(AK161^2+AK163^2+AK165^2+AK169^2+AK171^2+AK167^2)</f>
        <v>90.984923481500132</v>
      </c>
      <c r="AN161" s="10">
        <f>SUM(AJ161,AJ163,AJ165,AJ167,AJ169,AJ171)</f>
        <v>149.97351799982769</v>
      </c>
    </row>
    <row r="162" spans="2:40" x14ac:dyDescent="0.25">
      <c r="B162" s="4" t="s">
        <v>6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 t="s">
        <v>190</v>
      </c>
      <c r="Z162" s="4">
        <v>0</v>
      </c>
      <c r="AA162" s="4" t="s">
        <v>1</v>
      </c>
      <c r="AB162">
        <v>20.14</v>
      </c>
      <c r="AH162">
        <f>AB162/314.15</f>
        <v>6.4109501830335827E-2</v>
      </c>
      <c r="AI162">
        <f>(Z162/AH162-AJ$175)/10.2</f>
        <v>0</v>
      </c>
      <c r="AK162" s="16"/>
    </row>
    <row r="163" spans="2:40" s="3" customFormat="1" x14ac:dyDescent="0.25">
      <c r="B163" t="s">
        <v>7</v>
      </c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 t="s">
        <v>189</v>
      </c>
      <c r="Z163">
        <v>33.47</v>
      </c>
      <c r="AA163" t="s">
        <v>1</v>
      </c>
      <c r="AB163">
        <v>10</v>
      </c>
      <c r="AC163" s="3">
        <f>_xlfn.STDEV.S(Z163:Z164)</f>
        <v>1.9021172413918113</v>
      </c>
      <c r="AD163"/>
      <c r="AE163"/>
      <c r="AF163"/>
      <c r="AG163">
        <v>314.14999999999998</v>
      </c>
      <c r="AH163">
        <f>AB163/314.15</f>
        <v>3.1831927423205481E-2</v>
      </c>
      <c r="AI163">
        <f>(Z163/AH163-AJ$180)/10.2</f>
        <v>88.922753742660973</v>
      </c>
      <c r="AJ163" s="10">
        <f>AVERAGE(AI163:AI164)</f>
        <v>65.02936674819091</v>
      </c>
      <c r="AK163" s="7">
        <f>_xlfn.STDEV.S(AI163:AI164)</f>
        <v>33.790351938608467</v>
      </c>
      <c r="AL163" s="16">
        <f>AK163/AJ163*100</f>
        <v>51.961680742567737</v>
      </c>
      <c r="AM163" s="7"/>
      <c r="AN163" s="7"/>
    </row>
    <row r="164" spans="2:40" s="3" customFormat="1" x14ac:dyDescent="0.25">
      <c r="B164" t="s">
        <v>7</v>
      </c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 t="s">
        <v>190</v>
      </c>
      <c r="Z164">
        <v>36.159999999999997</v>
      </c>
      <c r="AA164" t="s">
        <v>1</v>
      </c>
      <c r="AB164">
        <v>20.14</v>
      </c>
      <c r="AD164"/>
      <c r="AE164"/>
      <c r="AF164"/>
      <c r="AG164"/>
      <c r="AH164">
        <f>AB164/314.15</f>
        <v>6.4109501830335827E-2</v>
      </c>
      <c r="AI164">
        <f>(Z164/AH164-AJ$180)/10.2</f>
        <v>41.135979753720839</v>
      </c>
      <c r="AJ164" s="7"/>
      <c r="AK164" s="7"/>
      <c r="AL164" s="7"/>
      <c r="AM164" s="7"/>
      <c r="AN164" s="7"/>
    </row>
    <row r="165" spans="2:40" s="3" customFormat="1" x14ac:dyDescent="0.25">
      <c r="B165" s="4" t="s">
        <v>8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 t="s">
        <v>189</v>
      </c>
      <c r="Z165" s="4">
        <v>0</v>
      </c>
      <c r="AA165" s="4" t="s">
        <v>1</v>
      </c>
      <c r="AB165">
        <v>10</v>
      </c>
      <c r="AC165" s="3">
        <f>_xlfn.STDEV.S(Z165:Z166)</f>
        <v>0</v>
      </c>
      <c r="AD165"/>
      <c r="AE165"/>
      <c r="AF165"/>
      <c r="AG165">
        <v>314.14999999999998</v>
      </c>
      <c r="AH165">
        <f t="shared" ref="AH165:AH168" si="31">AB165/314.15</f>
        <v>3.1831927423205481E-2</v>
      </c>
      <c r="AI165">
        <f>(Z165/AH165-AJ$185)/10.2</f>
        <v>0</v>
      </c>
      <c r="AJ165" s="10">
        <f>AVERAGE(AI165:AI166)</f>
        <v>0</v>
      </c>
      <c r="AK165" s="7">
        <f>_xlfn.STDEV.S(AI165:AI166)</f>
        <v>0</v>
      </c>
      <c r="AL165" s="16" t="e">
        <f>AK165/AJ165*100</f>
        <v>#DIV/0!</v>
      </c>
      <c r="AM165" s="7"/>
      <c r="AN165" s="7"/>
    </row>
    <row r="166" spans="2:40" s="3" customFormat="1" x14ac:dyDescent="0.25">
      <c r="B166" s="4" t="s">
        <v>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 t="s">
        <v>190</v>
      </c>
      <c r="Z166" s="4">
        <v>0</v>
      </c>
      <c r="AA166" s="4" t="s">
        <v>1</v>
      </c>
      <c r="AB166">
        <v>20.14</v>
      </c>
      <c r="AD166"/>
      <c r="AE166"/>
      <c r="AF166"/>
      <c r="AG166"/>
      <c r="AH166">
        <f t="shared" si="31"/>
        <v>6.4109501830335827E-2</v>
      </c>
      <c r="AI166">
        <f>(Z166/AH166-AJ$185)/10.2</f>
        <v>0</v>
      </c>
      <c r="AJ166" s="7"/>
      <c r="AK166" s="7"/>
      <c r="AL166" s="7"/>
      <c r="AM166" s="7"/>
      <c r="AN166" s="7"/>
    </row>
    <row r="167" spans="2:40" s="3" customFormat="1" x14ac:dyDescent="0.25">
      <c r="B167" t="s">
        <v>0</v>
      </c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 t="s">
        <v>189</v>
      </c>
      <c r="Z167">
        <v>0</v>
      </c>
      <c r="AA167" t="s">
        <v>1</v>
      </c>
      <c r="AB167">
        <v>10</v>
      </c>
      <c r="AC167" s="3">
        <f>_xlfn.STDEV.S(Z167:Z168)</f>
        <v>0</v>
      </c>
      <c r="AD167"/>
      <c r="AE167"/>
      <c r="AF167"/>
      <c r="AG167">
        <v>314.14999999999998</v>
      </c>
      <c r="AH167">
        <f t="shared" si="31"/>
        <v>3.1831927423205481E-2</v>
      </c>
      <c r="AI167">
        <f>-(Z167/AH167-AJ$190)/10.2</f>
        <v>25.209452722225027</v>
      </c>
      <c r="AJ167" s="10">
        <f>AVERAGE(AI167:AI168)</f>
        <v>25.209452722225027</v>
      </c>
      <c r="AK167" s="7">
        <f>_xlfn.STDEV.S(AI167:AI168)</f>
        <v>0</v>
      </c>
      <c r="AL167" s="16">
        <f>AK167/AJ167*100</f>
        <v>0</v>
      </c>
      <c r="AM167" s="7"/>
      <c r="AN167" s="7"/>
    </row>
    <row r="168" spans="2:40" s="3" customFormat="1" x14ac:dyDescent="0.25">
      <c r="B168" t="s">
        <v>0</v>
      </c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 t="s">
        <v>190</v>
      </c>
      <c r="Z168">
        <v>0</v>
      </c>
      <c r="AA168" t="s">
        <v>1</v>
      </c>
      <c r="AB168">
        <v>20.14</v>
      </c>
      <c r="AD168"/>
      <c r="AE168"/>
      <c r="AF168"/>
      <c r="AH168">
        <f t="shared" si="31"/>
        <v>6.4109501830335827E-2</v>
      </c>
      <c r="AI168">
        <f>-(Z168/AH168-AJ$190)/10.2</f>
        <v>25.209452722225027</v>
      </c>
      <c r="AJ168" s="7"/>
      <c r="AK168" s="7"/>
      <c r="AL168" s="7"/>
      <c r="AM168" s="7"/>
      <c r="AN168" s="7"/>
    </row>
    <row r="169" spans="2:40" s="3" customFormat="1" x14ac:dyDescent="0.25">
      <c r="B169" s="4" t="s">
        <v>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 t="s">
        <v>189</v>
      </c>
      <c r="Z169" s="4">
        <v>0</v>
      </c>
      <c r="AA169" s="4" t="s">
        <v>1</v>
      </c>
      <c r="AB169">
        <v>10</v>
      </c>
      <c r="AC169" s="3">
        <f>_xlfn.STDEV.S(Z169:Z170)</f>
        <v>0</v>
      </c>
      <c r="AD169"/>
      <c r="AE169"/>
      <c r="AF169"/>
      <c r="AG169">
        <v>314.14999999999998</v>
      </c>
      <c r="AH169">
        <f t="shared" ref="AH169:AH172" si="32">AB169/314.15</f>
        <v>3.1831927423205481E-2</v>
      </c>
      <c r="AI169">
        <f>(Z169/AH169-AJ$195)/10.2</f>
        <v>0</v>
      </c>
      <c r="AJ169" s="10">
        <f>AVERAGE(AI169:AI170)</f>
        <v>0</v>
      </c>
      <c r="AK169" s="7">
        <f>_xlfn.STDEV.S(AI169:AI170)</f>
        <v>0</v>
      </c>
      <c r="AL169" s="16" t="e">
        <f>AK169/AJ169*100</f>
        <v>#DIV/0!</v>
      </c>
      <c r="AM169" s="7"/>
      <c r="AN169" s="7"/>
    </row>
    <row r="170" spans="2:40" s="3" customFormat="1" x14ac:dyDescent="0.25">
      <c r="B170" s="4" t="s">
        <v>9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 t="s">
        <v>190</v>
      </c>
      <c r="Z170" s="4">
        <v>0</v>
      </c>
      <c r="AA170" s="4" t="s">
        <v>1</v>
      </c>
      <c r="AB170">
        <v>20.14</v>
      </c>
      <c r="AD170"/>
      <c r="AE170"/>
      <c r="AF170"/>
      <c r="AH170">
        <f t="shared" si="32"/>
        <v>6.4109501830335827E-2</v>
      </c>
      <c r="AI170">
        <f>(Z170/AH170-AJ$195)/10.2</f>
        <v>0</v>
      </c>
      <c r="AJ170" s="7"/>
      <c r="AK170" s="7"/>
      <c r="AL170" s="16"/>
      <c r="AM170" s="7"/>
      <c r="AN170" s="7"/>
    </row>
    <row r="171" spans="2:40" s="3" customFormat="1" x14ac:dyDescent="0.25">
      <c r="B171" t="s">
        <v>10</v>
      </c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 t="s">
        <v>189</v>
      </c>
      <c r="Z171">
        <v>38.79</v>
      </c>
      <c r="AA171" t="s">
        <v>1</v>
      </c>
      <c r="AB171">
        <v>10</v>
      </c>
      <c r="AC171" s="3">
        <f>_xlfn.STDEV.S(Z171:Z172)</f>
        <v>27.428672042226179</v>
      </c>
      <c r="AD171"/>
      <c r="AE171"/>
      <c r="AF171"/>
      <c r="AG171">
        <v>314.14999999999998</v>
      </c>
      <c r="AH171">
        <f t="shared" si="32"/>
        <v>3.1831927423205481E-2</v>
      </c>
      <c r="AI171">
        <f>(Z171/AH171-AJ$200)/10.2</f>
        <v>119.4693970588235</v>
      </c>
      <c r="AJ171" s="10">
        <f>AVERAGE(AI171:AI172)</f>
        <v>59.734698529411752</v>
      </c>
      <c r="AK171" s="7">
        <f>_xlfn.STDEV.S(AI171:AI172)</f>
        <v>84.477620804562278</v>
      </c>
      <c r="AL171" s="16">
        <f>AK171/AJ171*100</f>
        <v>141.42135623730951</v>
      </c>
      <c r="AM171" s="7"/>
      <c r="AN171" s="7"/>
    </row>
    <row r="172" spans="2:40" s="3" customFormat="1" x14ac:dyDescent="0.25">
      <c r="B172" t="s">
        <v>10</v>
      </c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 t="s">
        <v>190</v>
      </c>
      <c r="Z172">
        <v>0</v>
      </c>
      <c r="AA172" t="s">
        <v>1</v>
      </c>
      <c r="AB172">
        <v>20.14</v>
      </c>
      <c r="AD172"/>
      <c r="AE172"/>
      <c r="AF172"/>
      <c r="AG172"/>
      <c r="AH172">
        <f t="shared" si="32"/>
        <v>6.4109501830335827E-2</v>
      </c>
      <c r="AI172">
        <f>(Z172/AH172-AJ$200)/10.2</f>
        <v>0</v>
      </c>
      <c r="AJ172" s="7"/>
      <c r="AK172" s="7"/>
      <c r="AL172" s="7"/>
      <c r="AM172" s="7"/>
      <c r="AN172" s="7"/>
    </row>
    <row r="173" spans="2:40" x14ac:dyDescent="0.25">
      <c r="AL173" s="16"/>
    </row>
    <row r="174" spans="2:40" x14ac:dyDescent="0.25">
      <c r="B174" s="88" t="s">
        <v>64</v>
      </c>
    </row>
    <row r="175" spans="2:40" x14ac:dyDescent="0.25">
      <c r="B175" s="4" t="s">
        <v>6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 t="s">
        <v>191</v>
      </c>
      <c r="Z175" s="4">
        <v>0</v>
      </c>
      <c r="AA175" s="4" t="s">
        <v>1</v>
      </c>
      <c r="AB175">
        <v>11.96</v>
      </c>
      <c r="AC175" s="3">
        <f>_xlfn.STDEV.S(Z175:Z179)</f>
        <v>0</v>
      </c>
      <c r="AE175" s="7"/>
      <c r="AG175">
        <v>314.14999999999998</v>
      </c>
      <c r="AH175">
        <f>AB175/314.15</f>
        <v>3.8070985198153752E-2</v>
      </c>
      <c r="AI175" s="2">
        <f>Z175/AH175</f>
        <v>0</v>
      </c>
      <c r="AJ175" s="10">
        <f>AVERAGE(AI175:AI179)</f>
        <v>0</v>
      </c>
    </row>
    <row r="176" spans="2:40" x14ac:dyDescent="0.25">
      <c r="B176" s="4" t="s">
        <v>6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 t="s">
        <v>192</v>
      </c>
      <c r="Z176" s="4">
        <v>0</v>
      </c>
      <c r="AA176" s="4" t="s">
        <v>1</v>
      </c>
      <c r="AB176">
        <v>10.57</v>
      </c>
      <c r="AE176" s="7"/>
      <c r="AH176">
        <f>AB176/314.15</f>
        <v>3.364634728632819E-2</v>
      </c>
      <c r="AI176" s="2">
        <f>Z176/AH176</f>
        <v>0</v>
      </c>
    </row>
    <row r="177" spans="2:36" x14ac:dyDescent="0.25">
      <c r="B177" s="4" t="s">
        <v>6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 t="s">
        <v>193</v>
      </c>
      <c r="Z177" s="4">
        <v>0</v>
      </c>
      <c r="AA177" s="4" t="s">
        <v>1</v>
      </c>
      <c r="AB177">
        <v>15.95</v>
      </c>
      <c r="AE177" s="7"/>
      <c r="AH177">
        <f>AB177/314.15</f>
        <v>5.0771924240012735E-2</v>
      </c>
      <c r="AI177" s="2">
        <f>Z177/AH177</f>
        <v>0</v>
      </c>
    </row>
    <row r="178" spans="2:36" x14ac:dyDescent="0.25">
      <c r="B178" s="4" t="s">
        <v>6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 t="s">
        <v>194</v>
      </c>
      <c r="Z178" s="4">
        <v>0</v>
      </c>
      <c r="AA178" s="4" t="s">
        <v>1</v>
      </c>
      <c r="AB178">
        <v>24.39</v>
      </c>
      <c r="AE178" s="7"/>
      <c r="AH178">
        <f>AB178/314.15</f>
        <v>7.7638070985198163E-2</v>
      </c>
      <c r="AI178" s="2">
        <f>Z178/AH178</f>
        <v>0</v>
      </c>
    </row>
    <row r="179" spans="2:36" x14ac:dyDescent="0.25">
      <c r="B179" s="4" t="s">
        <v>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 t="s">
        <v>195</v>
      </c>
      <c r="Z179" s="4">
        <v>0</v>
      </c>
      <c r="AA179" s="4" t="s">
        <v>1</v>
      </c>
      <c r="AB179">
        <v>27.15</v>
      </c>
      <c r="AE179" s="7"/>
      <c r="AH179">
        <f>AB179/314.15</f>
        <v>8.6423682954002864E-2</v>
      </c>
      <c r="AI179" s="2">
        <f t="shared" ref="AI179:AI183" si="33">Z179/AH179</f>
        <v>0</v>
      </c>
    </row>
    <row r="180" spans="2:36" x14ac:dyDescent="0.25">
      <c r="B180" t="s">
        <v>7</v>
      </c>
      <c r="Y180" t="s">
        <v>191</v>
      </c>
      <c r="Z180">
        <v>7.21</v>
      </c>
      <c r="AA180" t="s">
        <v>1</v>
      </c>
      <c r="AB180">
        <v>11.96</v>
      </c>
      <c r="AC180" s="3">
        <f>_xlfn.STDEV.S(Z180:Z184)</f>
        <v>8.3965903794337837</v>
      </c>
      <c r="AG180">
        <v>314.14999999999998</v>
      </c>
      <c r="AH180">
        <f t="shared" ref="AH180:AH204" si="34">AB180/314.15</f>
        <v>3.8070985198153752E-2</v>
      </c>
      <c r="AI180" s="2">
        <f t="shared" si="33"/>
        <v>189.3830685618729</v>
      </c>
      <c r="AJ180" s="10">
        <f>AVERAGE(AI180:AI184)</f>
        <v>144.44796182485777</v>
      </c>
    </row>
    <row r="181" spans="2:36" x14ac:dyDescent="0.25">
      <c r="B181" t="s">
        <v>7</v>
      </c>
      <c r="Y181" t="s">
        <v>192</v>
      </c>
      <c r="Z181">
        <v>0</v>
      </c>
      <c r="AA181" t="s">
        <v>1</v>
      </c>
      <c r="AB181">
        <v>10.57</v>
      </c>
      <c r="AH181">
        <f t="shared" si="34"/>
        <v>3.364634728632819E-2</v>
      </c>
      <c r="AI181" s="2">
        <f t="shared" si="33"/>
        <v>0</v>
      </c>
    </row>
    <row r="182" spans="2:36" x14ac:dyDescent="0.25">
      <c r="B182" t="s">
        <v>7</v>
      </c>
      <c r="Y182" t="s">
        <v>193</v>
      </c>
      <c r="Z182">
        <v>18.43</v>
      </c>
      <c r="AA182" t="s">
        <v>1</v>
      </c>
      <c r="AB182">
        <v>15.95</v>
      </c>
      <c r="AH182">
        <f t="shared" si="34"/>
        <v>5.0771924240012735E-2</v>
      </c>
      <c r="AI182" s="2">
        <f t="shared" si="33"/>
        <v>362.99589341692786</v>
      </c>
    </row>
    <row r="183" spans="2:36" x14ac:dyDescent="0.25">
      <c r="B183" t="s">
        <v>7</v>
      </c>
      <c r="Y183" t="s">
        <v>194</v>
      </c>
      <c r="Z183">
        <v>0</v>
      </c>
      <c r="AA183" t="s">
        <v>1</v>
      </c>
      <c r="AB183">
        <v>24.39</v>
      </c>
      <c r="AH183">
        <f t="shared" si="34"/>
        <v>7.7638070985198163E-2</v>
      </c>
      <c r="AI183" s="2">
        <f t="shared" si="33"/>
        <v>0</v>
      </c>
    </row>
    <row r="184" spans="2:36" x14ac:dyDescent="0.25">
      <c r="B184" t="s">
        <v>7</v>
      </c>
      <c r="Y184" t="s">
        <v>195</v>
      </c>
      <c r="Z184">
        <v>14.68</v>
      </c>
      <c r="AA184" t="s">
        <v>1</v>
      </c>
      <c r="AB184">
        <v>27.15</v>
      </c>
      <c r="AH184">
        <f t="shared" si="34"/>
        <v>8.6423682954002864E-2</v>
      </c>
      <c r="AI184" s="2">
        <f>Z184/AH184</f>
        <v>169.86084714548804</v>
      </c>
    </row>
    <row r="185" spans="2:36" x14ac:dyDescent="0.25">
      <c r="B185" s="4" t="s">
        <v>8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 t="s">
        <v>191</v>
      </c>
      <c r="Z185" s="4">
        <v>0</v>
      </c>
      <c r="AA185" s="4" t="s">
        <v>1</v>
      </c>
      <c r="AB185">
        <v>11.96</v>
      </c>
      <c r="AC185" s="3">
        <f>_xlfn.STDEV.S(Z185:Z189)</f>
        <v>0</v>
      </c>
      <c r="AG185">
        <v>314.14999999999998</v>
      </c>
      <c r="AH185">
        <f t="shared" si="34"/>
        <v>3.8070985198153752E-2</v>
      </c>
      <c r="AI185" s="2">
        <f t="shared" ref="AI185:AI204" si="35">Z185/AH185</f>
        <v>0</v>
      </c>
      <c r="AJ185" s="10">
        <f>AVERAGE(AI185:AI189)</f>
        <v>0</v>
      </c>
    </row>
    <row r="186" spans="2:36" x14ac:dyDescent="0.25">
      <c r="B186" s="4" t="s">
        <v>8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 t="s">
        <v>192</v>
      </c>
      <c r="Z186" s="4">
        <v>0</v>
      </c>
      <c r="AA186" s="4" t="s">
        <v>1</v>
      </c>
      <c r="AB186">
        <v>10.57</v>
      </c>
      <c r="AH186">
        <f t="shared" si="34"/>
        <v>3.364634728632819E-2</v>
      </c>
      <c r="AI186" s="2">
        <f t="shared" si="35"/>
        <v>0</v>
      </c>
    </row>
    <row r="187" spans="2:36" x14ac:dyDescent="0.25">
      <c r="B187" s="4" t="s">
        <v>8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 t="s">
        <v>193</v>
      </c>
      <c r="Z187" s="4">
        <v>0</v>
      </c>
      <c r="AA187" s="4" t="s">
        <v>1</v>
      </c>
      <c r="AB187">
        <v>15.95</v>
      </c>
      <c r="AH187">
        <f t="shared" si="34"/>
        <v>5.0771924240012735E-2</v>
      </c>
      <c r="AI187" s="2">
        <f t="shared" si="35"/>
        <v>0</v>
      </c>
    </row>
    <row r="188" spans="2:36" x14ac:dyDescent="0.25">
      <c r="B188" s="4" t="s">
        <v>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 t="s">
        <v>194</v>
      </c>
      <c r="Z188" s="4">
        <v>0</v>
      </c>
      <c r="AA188" s="4" t="s">
        <v>1</v>
      </c>
      <c r="AB188">
        <v>24.39</v>
      </c>
      <c r="AH188">
        <f t="shared" si="34"/>
        <v>7.7638070985198163E-2</v>
      </c>
      <c r="AI188" s="2">
        <f t="shared" si="35"/>
        <v>0</v>
      </c>
    </row>
    <row r="189" spans="2:36" x14ac:dyDescent="0.25">
      <c r="B189" s="4" t="s">
        <v>8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 t="s">
        <v>195</v>
      </c>
      <c r="Z189" s="4">
        <v>0</v>
      </c>
      <c r="AA189" s="4" t="s">
        <v>1</v>
      </c>
      <c r="AB189">
        <v>27.15</v>
      </c>
      <c r="AH189">
        <f t="shared" si="34"/>
        <v>8.6423682954002864E-2</v>
      </c>
      <c r="AI189" s="2">
        <f t="shared" si="35"/>
        <v>0</v>
      </c>
    </row>
    <row r="190" spans="2:36" x14ac:dyDescent="0.25">
      <c r="B190" t="s">
        <v>0</v>
      </c>
      <c r="Y190" t="s">
        <v>191</v>
      </c>
      <c r="Z190">
        <v>8.36</v>
      </c>
      <c r="AA190" t="s">
        <v>1</v>
      </c>
      <c r="AB190">
        <v>11.96</v>
      </c>
      <c r="AC190" s="3">
        <f>_xlfn.STDEV.S(Z190:Z194)</f>
        <v>5.4083842319125273</v>
      </c>
      <c r="AG190">
        <v>314.14999999999998</v>
      </c>
      <c r="AH190">
        <f t="shared" si="34"/>
        <v>3.8070985198153752E-2</v>
      </c>
      <c r="AI190" s="2">
        <f t="shared" si="35"/>
        <v>219.58979933110365</v>
      </c>
      <c r="AJ190" s="10">
        <f>AVERAGE(AI190:AI194)</f>
        <v>257.13641776669527</v>
      </c>
    </row>
    <row r="191" spans="2:36" x14ac:dyDescent="0.25">
      <c r="B191" t="s">
        <v>0</v>
      </c>
      <c r="Y191" t="s">
        <v>192</v>
      </c>
      <c r="Z191">
        <v>15.86</v>
      </c>
      <c r="AA191" t="s">
        <v>1</v>
      </c>
      <c r="AB191">
        <v>10.57</v>
      </c>
      <c r="AH191">
        <f t="shared" si="34"/>
        <v>3.364634728632819E-2</v>
      </c>
      <c r="AI191" s="2">
        <f t="shared" si="35"/>
        <v>471.37360454115412</v>
      </c>
    </row>
    <row r="192" spans="2:36" x14ac:dyDescent="0.25">
      <c r="B192" t="s">
        <v>0</v>
      </c>
      <c r="Y192" t="s">
        <v>193</v>
      </c>
      <c r="Z192">
        <v>18.239999999999998</v>
      </c>
      <c r="AA192" t="s">
        <v>1</v>
      </c>
      <c r="AB192">
        <v>15.95</v>
      </c>
      <c r="AH192">
        <f t="shared" si="34"/>
        <v>5.0771924240012735E-2</v>
      </c>
      <c r="AI192" s="2">
        <f t="shared" si="35"/>
        <v>359.25366771159872</v>
      </c>
    </row>
    <row r="193" spans="2:36" x14ac:dyDescent="0.25">
      <c r="B193" t="s">
        <v>0</v>
      </c>
      <c r="Y193" t="s">
        <v>194</v>
      </c>
      <c r="Z193">
        <v>5.3</v>
      </c>
      <c r="AA193" t="s">
        <v>1</v>
      </c>
      <c r="AB193">
        <v>24.39</v>
      </c>
      <c r="AH193">
        <f t="shared" si="34"/>
        <v>7.7638070985198163E-2</v>
      </c>
      <c r="AI193" s="2">
        <f t="shared" si="35"/>
        <v>68.265477654776532</v>
      </c>
    </row>
    <row r="194" spans="2:36" x14ac:dyDescent="0.25">
      <c r="B194" t="s">
        <v>0</v>
      </c>
      <c r="Y194" t="s">
        <v>195</v>
      </c>
      <c r="Z194">
        <v>14.45</v>
      </c>
      <c r="AA194" t="s">
        <v>1</v>
      </c>
      <c r="AB194">
        <v>27.15</v>
      </c>
      <c r="AH194">
        <f t="shared" si="34"/>
        <v>8.6423682954002864E-2</v>
      </c>
      <c r="AI194" s="2">
        <f t="shared" si="35"/>
        <v>167.19953959484346</v>
      </c>
    </row>
    <row r="195" spans="2:36" x14ac:dyDescent="0.25">
      <c r="B195" s="4" t="s">
        <v>9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 t="s">
        <v>191</v>
      </c>
      <c r="Z195" s="4">
        <v>0</v>
      </c>
      <c r="AA195" s="4" t="s">
        <v>1</v>
      </c>
      <c r="AB195">
        <v>11.96</v>
      </c>
      <c r="AC195" s="3">
        <f>_xlfn.STDEV.S(Z195:Z199)</f>
        <v>0</v>
      </c>
      <c r="AG195">
        <v>314.14999999999998</v>
      </c>
      <c r="AH195">
        <f t="shared" si="34"/>
        <v>3.8070985198153752E-2</v>
      </c>
      <c r="AI195" s="2">
        <f t="shared" si="35"/>
        <v>0</v>
      </c>
      <c r="AJ195" s="10">
        <f>AVERAGE(AI195:AI199)</f>
        <v>0</v>
      </c>
    </row>
    <row r="196" spans="2:36" x14ac:dyDescent="0.25">
      <c r="B196" s="4" t="s">
        <v>9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 t="s">
        <v>192</v>
      </c>
      <c r="Z196" s="4">
        <v>0</v>
      </c>
      <c r="AA196" s="4" t="s">
        <v>1</v>
      </c>
      <c r="AB196">
        <v>10.57</v>
      </c>
      <c r="AH196">
        <f t="shared" si="34"/>
        <v>3.364634728632819E-2</v>
      </c>
      <c r="AI196" s="2">
        <f t="shared" si="35"/>
        <v>0</v>
      </c>
    </row>
    <row r="197" spans="2:36" x14ac:dyDescent="0.25">
      <c r="B197" s="4" t="s">
        <v>9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 t="s">
        <v>193</v>
      </c>
      <c r="Z197" s="4">
        <v>0</v>
      </c>
      <c r="AA197" s="4" t="s">
        <v>1</v>
      </c>
      <c r="AB197">
        <v>15.95</v>
      </c>
      <c r="AH197">
        <f t="shared" si="34"/>
        <v>5.0771924240012735E-2</v>
      </c>
      <c r="AI197" s="2">
        <f t="shared" si="35"/>
        <v>0</v>
      </c>
    </row>
    <row r="198" spans="2:36" x14ac:dyDescent="0.25">
      <c r="B198" s="4" t="s">
        <v>9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 t="s">
        <v>194</v>
      </c>
      <c r="Z198" s="4">
        <v>0</v>
      </c>
      <c r="AA198" s="4" t="s">
        <v>1</v>
      </c>
      <c r="AB198">
        <v>24.39</v>
      </c>
      <c r="AH198">
        <f t="shared" si="34"/>
        <v>7.7638070985198163E-2</v>
      </c>
      <c r="AI198" s="2">
        <f t="shared" si="35"/>
        <v>0</v>
      </c>
    </row>
    <row r="199" spans="2:36" x14ac:dyDescent="0.25">
      <c r="B199" s="4" t="s">
        <v>9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 t="s">
        <v>195</v>
      </c>
      <c r="Z199" s="4">
        <v>0</v>
      </c>
      <c r="AA199" s="4" t="s">
        <v>1</v>
      </c>
      <c r="AB199">
        <v>27.15</v>
      </c>
      <c r="AH199">
        <f t="shared" si="34"/>
        <v>8.6423682954002864E-2</v>
      </c>
      <c r="AI199" s="2">
        <f t="shared" si="35"/>
        <v>0</v>
      </c>
    </row>
    <row r="200" spans="2:36" x14ac:dyDescent="0.25">
      <c r="B200" t="s">
        <v>10</v>
      </c>
      <c r="Y200" t="s">
        <v>191</v>
      </c>
      <c r="Z200">
        <v>0</v>
      </c>
      <c r="AA200" t="s">
        <v>1</v>
      </c>
      <c r="AB200">
        <v>11.96</v>
      </c>
      <c r="AC200" s="3">
        <f>_xlfn.STDEV.S(Z200:Z204)</f>
        <v>0</v>
      </c>
      <c r="AG200">
        <v>314.14999999999998</v>
      </c>
      <c r="AH200">
        <f t="shared" si="34"/>
        <v>3.8070985198153752E-2</v>
      </c>
      <c r="AI200" s="2">
        <f t="shared" si="35"/>
        <v>0</v>
      </c>
      <c r="AJ200" s="10">
        <f>AVERAGE(AI200:AI204)</f>
        <v>0</v>
      </c>
    </row>
    <row r="201" spans="2:36" x14ac:dyDescent="0.25">
      <c r="B201" t="s">
        <v>10</v>
      </c>
      <c r="Y201" t="s">
        <v>192</v>
      </c>
      <c r="Z201">
        <v>0</v>
      </c>
      <c r="AA201" t="s">
        <v>1</v>
      </c>
      <c r="AB201">
        <v>10.57</v>
      </c>
      <c r="AH201">
        <f t="shared" si="34"/>
        <v>3.364634728632819E-2</v>
      </c>
      <c r="AI201" s="2">
        <f t="shared" si="35"/>
        <v>0</v>
      </c>
    </row>
    <row r="202" spans="2:36" x14ac:dyDescent="0.25">
      <c r="B202" t="s">
        <v>10</v>
      </c>
      <c r="Y202" t="s">
        <v>193</v>
      </c>
      <c r="Z202">
        <v>0</v>
      </c>
      <c r="AA202" t="s">
        <v>1</v>
      </c>
      <c r="AB202">
        <v>15.95</v>
      </c>
      <c r="AH202">
        <f t="shared" si="34"/>
        <v>5.0771924240012735E-2</v>
      </c>
      <c r="AI202" s="2">
        <f t="shared" si="35"/>
        <v>0</v>
      </c>
    </row>
    <row r="203" spans="2:36" x14ac:dyDescent="0.25">
      <c r="B203" t="s">
        <v>10</v>
      </c>
      <c r="Y203" t="s">
        <v>194</v>
      </c>
      <c r="Z203">
        <v>0</v>
      </c>
      <c r="AA203" t="s">
        <v>1</v>
      </c>
      <c r="AB203">
        <v>24.39</v>
      </c>
      <c r="AH203">
        <f t="shared" si="34"/>
        <v>7.7638070985198163E-2</v>
      </c>
      <c r="AI203" s="2">
        <f t="shared" si="35"/>
        <v>0</v>
      </c>
    </row>
    <row r="204" spans="2:36" x14ac:dyDescent="0.25">
      <c r="B204" t="s">
        <v>10</v>
      </c>
      <c r="Y204" t="s">
        <v>195</v>
      </c>
      <c r="Z204">
        <v>0</v>
      </c>
      <c r="AA204" t="s">
        <v>1</v>
      </c>
      <c r="AB204">
        <v>27.15</v>
      </c>
      <c r="AH204">
        <f t="shared" si="34"/>
        <v>8.6423682954002864E-2</v>
      </c>
      <c r="AI204" s="2">
        <f t="shared" si="35"/>
        <v>0</v>
      </c>
    </row>
  </sheetData>
  <conditionalFormatting sqref="B54 Y108:Y110 B111:B116 B120:B126 B128:B132 B148:B152 B175:B179 B195:B199">
    <cfRule type="containsText" dxfId="11" priority="3" operator="containsText" text="PS">
      <formula>NOT(ISERROR(SEARCH("PS",B54)))</formula>
    </cfRule>
  </conditionalFormatting>
  <pageMargins left="0.7" right="0.7" top="0.78740157499999996" bottom="0.78740157499999996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C66-37D3-4573-8DEC-D116F14DA454}">
  <dimension ref="B1:AN146"/>
  <sheetViews>
    <sheetView topLeftCell="B1" zoomScale="80" zoomScaleNormal="80" workbookViewId="0">
      <selection activeCell="AQ103" sqref="AQ103"/>
    </sheetView>
  </sheetViews>
  <sheetFormatPr defaultColWidth="11.5703125" defaultRowHeight="15" x14ac:dyDescent="0.25"/>
  <cols>
    <col min="1" max="1" width="0" hidden="1" customWidth="1"/>
    <col min="2" max="2" width="21.7109375" customWidth="1"/>
    <col min="3" max="24" width="0" hidden="1" customWidth="1"/>
    <col min="25" max="25" width="27" customWidth="1"/>
    <col min="28" max="28" width="13.5703125" customWidth="1"/>
    <col min="29" max="29" width="11.5703125" style="3"/>
    <col min="30" max="30" width="13.7109375" customWidth="1"/>
    <col min="31" max="31" width="8.42578125" customWidth="1"/>
    <col min="32" max="32" width="16.28515625" customWidth="1"/>
    <col min="34" max="34" width="16.28515625" customWidth="1"/>
    <col min="35" max="35" width="19.5703125" customWidth="1"/>
    <col min="36" max="36" width="9.85546875" style="7" customWidth="1"/>
    <col min="37" max="37" width="6.7109375" style="7" customWidth="1"/>
    <col min="38" max="38" width="8.42578125" style="7" customWidth="1"/>
    <col min="39" max="40" width="14.7109375" style="7" customWidth="1"/>
  </cols>
  <sheetData>
    <row r="1" spans="2:40" x14ac:dyDescent="0.25">
      <c r="B1" s="5" t="s">
        <v>2</v>
      </c>
      <c r="AC1" s="3" t="s">
        <v>12</v>
      </c>
      <c r="AD1" t="s">
        <v>45</v>
      </c>
      <c r="AE1" s="7" t="s">
        <v>40</v>
      </c>
      <c r="AF1" t="s">
        <v>39</v>
      </c>
      <c r="AG1" t="s">
        <v>36</v>
      </c>
      <c r="AH1" t="s">
        <v>49</v>
      </c>
      <c r="AI1" s="2" t="s">
        <v>41</v>
      </c>
      <c r="AJ1" s="15" t="s">
        <v>43</v>
      </c>
      <c r="AK1" s="15" t="s">
        <v>12</v>
      </c>
      <c r="AL1" s="7" t="s">
        <v>42</v>
      </c>
      <c r="AM1" s="15" t="s">
        <v>46</v>
      </c>
      <c r="AN1" s="15" t="s">
        <v>48</v>
      </c>
    </row>
    <row r="2" spans="2:40" x14ac:dyDescent="0.25">
      <c r="B2" s="4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 t="s">
        <v>196</v>
      </c>
      <c r="Z2" s="4">
        <v>112.72</v>
      </c>
      <c r="AA2" s="4" t="s">
        <v>1</v>
      </c>
      <c r="AC2" s="3">
        <f>_xlfn.STDEV.S(Z2:Z4)</f>
        <v>77.943011446397989</v>
      </c>
      <c r="AD2" s="6" t="s">
        <v>17</v>
      </c>
      <c r="AE2" s="7">
        <f>AC2/(AVERAGE(Z2:Z4))*100</f>
        <v>44.688677153733273</v>
      </c>
      <c r="AF2">
        <f>1.5*1.5*3.1415</f>
        <v>7.0683750000000005</v>
      </c>
      <c r="AG2">
        <v>314.14999999999998</v>
      </c>
      <c r="AH2">
        <f>AF2/AG2</f>
        <v>2.2500000000000003E-2</v>
      </c>
      <c r="AI2" s="2">
        <f>(Z2/AH$2-AJ$16)/10</f>
        <v>500.97777777777776</v>
      </c>
      <c r="AJ2" s="10">
        <f>AVERAGE(AI2:AI4)</f>
        <v>775.17037037037016</v>
      </c>
      <c r="AK2" s="7">
        <f>_xlfn.STDEV.S(AI2:AI4)</f>
        <v>346.41338420621344</v>
      </c>
      <c r="AL2" s="7">
        <f>AK2/AJ2*100</f>
        <v>44.688677153733302</v>
      </c>
      <c r="AM2" s="10">
        <f>SQRT(AK2^2+AK5^2+AK8^2+AK11^2)</f>
        <v>1399.4448507784682</v>
      </c>
      <c r="AN2" s="10">
        <f>SUM(AJ2,AJ5,AJ8,AJ11)</f>
        <v>3796.5925925925922</v>
      </c>
    </row>
    <row r="3" spans="2:40" x14ac:dyDescent="0.25">
      <c r="B3" s="4" t="s">
        <v>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 t="s">
        <v>197</v>
      </c>
      <c r="Z3" s="4">
        <v>262.01</v>
      </c>
      <c r="AA3" s="4" t="s">
        <v>1</v>
      </c>
      <c r="AE3" s="7"/>
      <c r="AI3" s="2">
        <f>(Z3/AH$2-AJ$16)/10</f>
        <v>1164.4888888888886</v>
      </c>
    </row>
    <row r="4" spans="2:40" x14ac:dyDescent="0.25">
      <c r="B4" s="4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 t="s">
        <v>198</v>
      </c>
      <c r="Z4" s="4">
        <v>148.51</v>
      </c>
      <c r="AA4" s="4" t="s">
        <v>1</v>
      </c>
      <c r="AE4" s="7"/>
      <c r="AI4" s="2">
        <f>(Z4/AH$2-AJ$16)/10</f>
        <v>660.04444444444437</v>
      </c>
    </row>
    <row r="5" spans="2:40" x14ac:dyDescent="0.25">
      <c r="B5" t="s">
        <v>0</v>
      </c>
      <c r="Y5" t="s">
        <v>196</v>
      </c>
      <c r="Z5">
        <v>82.91</v>
      </c>
      <c r="AA5" t="s">
        <v>1</v>
      </c>
      <c r="AC5" s="3">
        <f>_xlfn.STDEV.S(Z5:Z7)</f>
        <v>44.339893249006956</v>
      </c>
      <c r="AE5" s="7">
        <f>AC5/(AVERAGE(Z5:Z7))*100</f>
        <v>37.59635955654754</v>
      </c>
      <c r="AF5">
        <f>1.5*1.5*3.1415</f>
        <v>7.0683750000000005</v>
      </c>
      <c r="AG5">
        <v>314.14999999999998</v>
      </c>
      <c r="AH5">
        <f>AF5/AG5</f>
        <v>2.2500000000000003E-2</v>
      </c>
      <c r="AI5" s="2">
        <f>(Z5/AH$5-AJ$21)/10</f>
        <v>368.48888888888882</v>
      </c>
      <c r="AJ5" s="10">
        <f>AVERAGE(AI5:AI7)</f>
        <v>524.16296296296298</v>
      </c>
      <c r="AK5" s="7">
        <f>_xlfn.STDEV.S(AI5:AI7)</f>
        <v>197.06619221780846</v>
      </c>
      <c r="AL5" s="7">
        <f>AK5/AJ5*100</f>
        <v>37.596359556547498</v>
      </c>
    </row>
    <row r="6" spans="2:40" x14ac:dyDescent="0.25">
      <c r="B6" t="s">
        <v>0</v>
      </c>
      <c r="Y6" t="s">
        <v>197</v>
      </c>
      <c r="Z6">
        <v>167.79</v>
      </c>
      <c r="AA6" t="s">
        <v>1</v>
      </c>
      <c r="AI6" s="2">
        <f>(Z6/AH$5-AJ$21)/10</f>
        <v>745.73333333333323</v>
      </c>
    </row>
    <row r="7" spans="2:40" x14ac:dyDescent="0.25">
      <c r="B7" t="s">
        <v>0</v>
      </c>
      <c r="Y7" t="s">
        <v>198</v>
      </c>
      <c r="Z7">
        <v>103.11</v>
      </c>
      <c r="AA7" t="s">
        <v>1</v>
      </c>
      <c r="AF7" s="3"/>
      <c r="AI7" s="2">
        <f>(Z7/AH$5-AJ$21)/10</f>
        <v>458.26666666666659</v>
      </c>
    </row>
    <row r="8" spans="2:40" x14ac:dyDescent="0.25">
      <c r="B8" s="4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 t="s">
        <v>196</v>
      </c>
      <c r="Z8" s="4">
        <v>0</v>
      </c>
      <c r="AA8" s="4" t="s">
        <v>1</v>
      </c>
      <c r="AC8" s="3">
        <f>_xlfn.STDEV.S(Z8:Z10)</f>
        <v>269.4955586523335</v>
      </c>
      <c r="AE8" s="7">
        <f>AC8/(AVERAGE(Z8:Z10))*100</f>
        <v>173.20508075688772</v>
      </c>
      <c r="AF8">
        <f>1.5*1.5*3.1415</f>
        <v>7.0683750000000005</v>
      </c>
      <c r="AG8">
        <v>314.14999999999998</v>
      </c>
      <c r="AH8">
        <f>AF8/AG8</f>
        <v>2.2500000000000003E-2</v>
      </c>
      <c r="AI8" s="2">
        <f>(Z8/AH$8-AJ$26)/10</f>
        <v>0</v>
      </c>
      <c r="AJ8" s="10">
        <f>AVERAGE(AI8:AI10)</f>
        <v>691.52592592592589</v>
      </c>
      <c r="AK8" s="7">
        <f>_xlfn.STDEV.S(AI8:AI10)</f>
        <v>1197.7580384548155</v>
      </c>
      <c r="AL8" s="7">
        <f>AK8/AJ8*100</f>
        <v>173.20508075688772</v>
      </c>
    </row>
    <row r="9" spans="2:40" x14ac:dyDescent="0.25">
      <c r="B9" s="4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 t="s">
        <v>197</v>
      </c>
      <c r="Z9" s="4">
        <v>466.78</v>
      </c>
      <c r="AA9" s="4" t="s">
        <v>1</v>
      </c>
      <c r="AF9" s="3"/>
      <c r="AI9" s="2">
        <f>(Z9/AH$8-AJ$26)/10</f>
        <v>2074.5777777777776</v>
      </c>
    </row>
    <row r="10" spans="2:40" x14ac:dyDescent="0.25">
      <c r="B10" s="4" t="s">
        <v>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198</v>
      </c>
      <c r="Z10" s="4">
        <v>0</v>
      </c>
      <c r="AA10" s="4" t="s">
        <v>1</v>
      </c>
      <c r="AF10" s="3"/>
      <c r="AI10" s="2">
        <f>(Z10/AH$8-AJ$26)/10</f>
        <v>0</v>
      </c>
    </row>
    <row r="11" spans="2:40" x14ac:dyDescent="0.25">
      <c r="B11" t="s">
        <v>10</v>
      </c>
      <c r="Y11" t="s">
        <v>196</v>
      </c>
      <c r="Z11">
        <v>285.56</v>
      </c>
      <c r="AA11" t="s">
        <v>1</v>
      </c>
      <c r="AC11" s="3">
        <f>_xlfn.STDEV.S(Z11:Z13)</f>
        <v>135.93133523952474</v>
      </c>
      <c r="AE11" s="7">
        <f>AC11/(AVERAGE(Z11:Z13))*100</f>
        <v>33.45672678124609</v>
      </c>
      <c r="AF11">
        <f>1.5*1.5*3.1415</f>
        <v>7.0683750000000005</v>
      </c>
      <c r="AG11">
        <v>314.14999999999998</v>
      </c>
      <c r="AH11">
        <f>AF11/AG11</f>
        <v>2.2500000000000003E-2</v>
      </c>
      <c r="AI11" s="2">
        <f>(Z11/AH$11-AJ$31)/10</f>
        <v>1269.1555555555556</v>
      </c>
      <c r="AJ11" s="10">
        <f>AVERAGE(AI11:AI13)</f>
        <v>1805.7333333333333</v>
      </c>
      <c r="AK11" s="7">
        <f>_xlfn.STDEV.S(AI11:AI13)</f>
        <v>604.13926773121932</v>
      </c>
      <c r="AL11" s="7">
        <f>AK11/AJ11*100</f>
        <v>33.45672678124599</v>
      </c>
    </row>
    <row r="12" spans="2:40" x14ac:dyDescent="0.25">
      <c r="B12" t="s">
        <v>10</v>
      </c>
      <c r="Y12" t="s">
        <v>197</v>
      </c>
      <c r="Z12">
        <v>553.52</v>
      </c>
      <c r="AA12" t="s">
        <v>1</v>
      </c>
      <c r="AF12" s="3"/>
      <c r="AI12" s="2">
        <f>(Z12/AH$11-AJ$31)/10</f>
        <v>2460.0888888888885</v>
      </c>
    </row>
    <row r="13" spans="2:40" x14ac:dyDescent="0.25">
      <c r="B13" t="s">
        <v>10</v>
      </c>
      <c r="Y13" t="s">
        <v>198</v>
      </c>
      <c r="Z13">
        <v>379.79</v>
      </c>
      <c r="AA13" t="s">
        <v>1</v>
      </c>
      <c r="AI13" s="2">
        <f>(Z13/AH$11-AJ$31)/10</f>
        <v>1687.9555555555555</v>
      </c>
    </row>
    <row r="14" spans="2:40" x14ac:dyDescent="0.25">
      <c r="AI14" s="2"/>
    </row>
    <row r="15" spans="2:40" x14ac:dyDescent="0.25">
      <c r="B15" s="88" t="s">
        <v>64</v>
      </c>
      <c r="AI15" s="2"/>
    </row>
    <row r="16" spans="2:40" x14ac:dyDescent="0.25">
      <c r="B16" s="4" t="s">
        <v>7</v>
      </c>
      <c r="Y16" s="4" t="s">
        <v>199</v>
      </c>
      <c r="Z16" s="4">
        <v>0</v>
      </c>
      <c r="AA16" s="4" t="s">
        <v>1</v>
      </c>
      <c r="AC16" s="3">
        <f>_xlfn.STDEV.S(Z16:Z20)</f>
        <v>0</v>
      </c>
      <c r="AE16" s="7" t="e">
        <f>AC16/(AVERAGE(Z16:Z20))*100</f>
        <v>#DIV/0!</v>
      </c>
      <c r="AF16">
        <f>1.5*1.5*3.1415</f>
        <v>7.0683750000000005</v>
      </c>
      <c r="AG16">
        <v>314.14999999999998</v>
      </c>
      <c r="AH16">
        <f>AF16/AG16</f>
        <v>2.2500000000000003E-2</v>
      </c>
      <c r="AI16" s="2">
        <f>Z16/AH$16</f>
        <v>0</v>
      </c>
      <c r="AJ16" s="10">
        <f>AVERAGE(AI16:AI20)</f>
        <v>0</v>
      </c>
    </row>
    <row r="17" spans="2:36" x14ac:dyDescent="0.25">
      <c r="B17" s="4" t="s">
        <v>7</v>
      </c>
      <c r="Y17" s="4" t="s">
        <v>200</v>
      </c>
      <c r="Z17" s="4">
        <v>0</v>
      </c>
      <c r="AA17" s="4" t="s">
        <v>1</v>
      </c>
      <c r="AE17" s="7"/>
      <c r="AI17" s="2">
        <f>Z17/AH$16</f>
        <v>0</v>
      </c>
    </row>
    <row r="18" spans="2:36" x14ac:dyDescent="0.25">
      <c r="B18" s="4" t="s">
        <v>7</v>
      </c>
      <c r="Y18" s="4" t="s">
        <v>201</v>
      </c>
      <c r="Z18" s="4">
        <v>0</v>
      </c>
      <c r="AA18" s="4" t="s">
        <v>1</v>
      </c>
      <c r="AE18" s="7"/>
      <c r="AI18" s="2">
        <f>Z18/AH$16</f>
        <v>0</v>
      </c>
    </row>
    <row r="19" spans="2:36" x14ac:dyDescent="0.25">
      <c r="B19" s="4" t="s">
        <v>7</v>
      </c>
      <c r="Y19" s="4" t="s">
        <v>202</v>
      </c>
      <c r="Z19" s="4">
        <v>0</v>
      </c>
      <c r="AA19" s="4" t="s">
        <v>1</v>
      </c>
      <c r="AE19" s="7"/>
      <c r="AI19" s="2">
        <f>Z19/AH$16</f>
        <v>0</v>
      </c>
    </row>
    <row r="20" spans="2:36" x14ac:dyDescent="0.25">
      <c r="B20" s="4" t="s">
        <v>7</v>
      </c>
      <c r="Y20" s="4" t="s">
        <v>203</v>
      </c>
      <c r="Z20" s="4">
        <v>0</v>
      </c>
      <c r="AA20" s="4" t="s">
        <v>1</v>
      </c>
      <c r="AI20" s="2">
        <f>Z20/AH$16</f>
        <v>0</v>
      </c>
    </row>
    <row r="21" spans="2:36" x14ac:dyDescent="0.25">
      <c r="B21" t="s">
        <v>0</v>
      </c>
      <c r="Y21" t="s">
        <v>199</v>
      </c>
      <c r="Z21">
        <v>0</v>
      </c>
      <c r="AA21" t="s">
        <v>1</v>
      </c>
      <c r="AC21" s="3">
        <f>_xlfn.STDEV.S(Z21:Z25)</f>
        <v>0</v>
      </c>
      <c r="AE21" s="7" t="e">
        <f>AC21/(AVERAGE(Z21:Z25))*100</f>
        <v>#DIV/0!</v>
      </c>
      <c r="AF21">
        <f>1.5*1.5*3.1415</f>
        <v>7.0683750000000005</v>
      </c>
      <c r="AG21">
        <v>314.14999999999998</v>
      </c>
      <c r="AH21">
        <f>AF21/AG21</f>
        <v>2.2500000000000003E-2</v>
      </c>
      <c r="AI21" s="2">
        <f>Z21/AH$21</f>
        <v>0</v>
      </c>
      <c r="AJ21" s="10">
        <f>AVERAGE(AI21:AI25)</f>
        <v>0</v>
      </c>
    </row>
    <row r="22" spans="2:36" x14ac:dyDescent="0.25">
      <c r="B22" t="s">
        <v>0</v>
      </c>
      <c r="Y22" t="s">
        <v>200</v>
      </c>
      <c r="Z22">
        <v>0</v>
      </c>
      <c r="AA22" t="s">
        <v>1</v>
      </c>
      <c r="AE22" s="7"/>
      <c r="AI22" s="2">
        <f>Z22/AH$21</f>
        <v>0</v>
      </c>
    </row>
    <row r="23" spans="2:36" x14ac:dyDescent="0.25">
      <c r="B23" t="s">
        <v>0</v>
      </c>
      <c r="Y23" t="s">
        <v>201</v>
      </c>
      <c r="Z23">
        <v>0</v>
      </c>
      <c r="AA23" t="s">
        <v>1</v>
      </c>
      <c r="AI23" s="2">
        <f>Z23/AH$21</f>
        <v>0</v>
      </c>
    </row>
    <row r="24" spans="2:36" x14ac:dyDescent="0.25">
      <c r="B24" t="s">
        <v>0</v>
      </c>
      <c r="Y24" t="s">
        <v>202</v>
      </c>
      <c r="Z24">
        <v>0</v>
      </c>
      <c r="AA24" t="s">
        <v>1</v>
      </c>
      <c r="AI24" s="2">
        <f>Z24/AH$21</f>
        <v>0</v>
      </c>
    </row>
    <row r="25" spans="2:36" x14ac:dyDescent="0.25">
      <c r="B25" t="s">
        <v>0</v>
      </c>
      <c r="Y25" t="s">
        <v>203</v>
      </c>
      <c r="Z25">
        <v>0</v>
      </c>
      <c r="AA25" t="s">
        <v>1</v>
      </c>
      <c r="AI25" s="2">
        <f>Z25/AH$21</f>
        <v>0</v>
      </c>
    </row>
    <row r="26" spans="2:36" x14ac:dyDescent="0.25">
      <c r="B26" s="4" t="s">
        <v>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 t="s">
        <v>199</v>
      </c>
      <c r="Z26" s="4">
        <v>0</v>
      </c>
      <c r="AA26" s="4" t="s">
        <v>1</v>
      </c>
      <c r="AC26" s="3">
        <f>_xlfn.STDEV.S(Z26:Z30)</f>
        <v>0</v>
      </c>
      <c r="AE26" s="7" t="e">
        <f>AC26/(AVERAGE(Z26:Z30))*100</f>
        <v>#DIV/0!</v>
      </c>
      <c r="AF26">
        <f>1.5*1.5*3.1415</f>
        <v>7.0683750000000005</v>
      </c>
      <c r="AG26">
        <v>314.14999999999998</v>
      </c>
      <c r="AH26">
        <f>AF26/AG26</f>
        <v>2.2500000000000003E-2</v>
      </c>
      <c r="AI26" s="2">
        <f>Z26/AH$26</f>
        <v>0</v>
      </c>
      <c r="AJ26" s="10">
        <f>AVERAGE(AI26:AI30)</f>
        <v>0</v>
      </c>
    </row>
    <row r="27" spans="2:36" x14ac:dyDescent="0.25">
      <c r="B27" s="4" t="s">
        <v>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 t="s">
        <v>200</v>
      </c>
      <c r="Z27" s="4">
        <v>0</v>
      </c>
      <c r="AA27" s="4" t="s">
        <v>1</v>
      </c>
      <c r="AE27" s="7"/>
      <c r="AI27" s="2">
        <f t="shared" ref="AI27:AI29" si="0">Z27/AH$26</f>
        <v>0</v>
      </c>
    </row>
    <row r="28" spans="2:36" x14ac:dyDescent="0.25">
      <c r="B28" s="4" t="s">
        <v>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 t="s">
        <v>201</v>
      </c>
      <c r="Z28" s="4">
        <v>0</v>
      </c>
      <c r="AA28" s="4" t="s">
        <v>1</v>
      </c>
      <c r="AI28" s="2">
        <f t="shared" si="0"/>
        <v>0</v>
      </c>
    </row>
    <row r="29" spans="2:36" x14ac:dyDescent="0.25">
      <c r="B29" s="4" t="s">
        <v>9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 t="s">
        <v>202</v>
      </c>
      <c r="Z29" s="4">
        <v>0</v>
      </c>
      <c r="AA29" s="4" t="s">
        <v>1</v>
      </c>
      <c r="AI29" s="2">
        <f t="shared" si="0"/>
        <v>0</v>
      </c>
    </row>
    <row r="30" spans="2:36" x14ac:dyDescent="0.25">
      <c r="B30" s="4" t="s">
        <v>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 t="s">
        <v>203</v>
      </c>
      <c r="Z30" s="4">
        <v>0</v>
      </c>
      <c r="AA30" s="4" t="s">
        <v>1</v>
      </c>
      <c r="AI30" s="2">
        <f>Z30/AH$26</f>
        <v>0</v>
      </c>
    </row>
    <row r="31" spans="2:36" x14ac:dyDescent="0.25">
      <c r="B31" t="s">
        <v>10</v>
      </c>
      <c r="Y31" t="s">
        <v>199</v>
      </c>
      <c r="Z31">
        <v>0</v>
      </c>
      <c r="AA31" t="s">
        <v>1</v>
      </c>
      <c r="AC31" s="3">
        <f>_xlfn.STDEV.S(Z31:Z35)</f>
        <v>0</v>
      </c>
      <c r="AE31" s="7" t="e">
        <f>AC31/(AVERAGE(Z31:Z35))*100</f>
        <v>#DIV/0!</v>
      </c>
      <c r="AF31">
        <f>1.5*1.5*3.1415</f>
        <v>7.0683750000000005</v>
      </c>
      <c r="AG31">
        <v>314.14999999999998</v>
      </c>
      <c r="AH31">
        <f>AF31/AG31</f>
        <v>2.2500000000000003E-2</v>
      </c>
      <c r="AI31" s="2">
        <f>Z31/AH$31</f>
        <v>0</v>
      </c>
      <c r="AJ31" s="10">
        <f>AVERAGE(AI31:AI35)</f>
        <v>0</v>
      </c>
    </row>
    <row r="32" spans="2:36" x14ac:dyDescent="0.25">
      <c r="B32" t="s">
        <v>10</v>
      </c>
      <c r="Y32" t="s">
        <v>200</v>
      </c>
      <c r="Z32">
        <v>0</v>
      </c>
      <c r="AA32" t="s">
        <v>1</v>
      </c>
      <c r="AE32" s="7"/>
      <c r="AI32" s="2">
        <f t="shared" ref="AI32:AI35" si="1">Z32/AH$31</f>
        <v>0</v>
      </c>
    </row>
    <row r="33" spans="2:40" x14ac:dyDescent="0.25">
      <c r="B33" t="s">
        <v>10</v>
      </c>
      <c r="Y33" t="s">
        <v>201</v>
      </c>
      <c r="Z33">
        <v>0</v>
      </c>
      <c r="AA33" t="s">
        <v>1</v>
      </c>
      <c r="AI33" s="2">
        <f t="shared" si="1"/>
        <v>0</v>
      </c>
    </row>
    <row r="34" spans="2:40" x14ac:dyDescent="0.25">
      <c r="B34" t="s">
        <v>10</v>
      </c>
      <c r="Y34" t="s">
        <v>202</v>
      </c>
      <c r="Z34">
        <v>0</v>
      </c>
      <c r="AA34" t="s">
        <v>1</v>
      </c>
      <c r="AI34" s="2">
        <f t="shared" si="1"/>
        <v>0</v>
      </c>
    </row>
    <row r="35" spans="2:40" x14ac:dyDescent="0.25">
      <c r="B35" t="s">
        <v>10</v>
      </c>
      <c r="Y35" t="s">
        <v>203</v>
      </c>
      <c r="Z35">
        <v>0</v>
      </c>
      <c r="AA35" t="s">
        <v>1</v>
      </c>
      <c r="AI35" s="2">
        <f t="shared" si="1"/>
        <v>0</v>
      </c>
    </row>
    <row r="36" spans="2:40" x14ac:dyDescent="0.25">
      <c r="AI36" s="2"/>
    </row>
    <row r="38" spans="2:40" x14ac:dyDescent="0.25">
      <c r="B38" s="5" t="s">
        <v>4</v>
      </c>
    </row>
    <row r="39" spans="2:40" x14ac:dyDescent="0.25">
      <c r="B39" s="4" t="s">
        <v>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 t="s">
        <v>204</v>
      </c>
      <c r="Z39" s="4">
        <v>29.53</v>
      </c>
      <c r="AA39" s="4" t="s">
        <v>1</v>
      </c>
      <c r="AC39" s="3">
        <f>_xlfn.STDEV.S(Z39:Z41)</f>
        <v>15.000421105200125</v>
      </c>
      <c r="AD39" s="6" t="s">
        <v>16</v>
      </c>
      <c r="AE39" s="7">
        <f>AC39/(AVERAGE(Z39:Z41))*100</f>
        <v>92.064777650573603</v>
      </c>
      <c r="AF39">
        <f>1.5*1.5*3.1415</f>
        <v>7.0683750000000005</v>
      </c>
      <c r="AG39">
        <v>314.14999999999998</v>
      </c>
      <c r="AH39">
        <f>AF39/AG39</f>
        <v>2.2500000000000003E-2</v>
      </c>
      <c r="AI39" s="2">
        <f>(Z39/AH$39-AJ$53)/10</f>
        <v>131.24444444444444</v>
      </c>
      <c r="AJ39" s="10">
        <f>AVERAGE(AI39:AI41)</f>
        <v>72.414814814814818</v>
      </c>
      <c r="AK39" s="7">
        <f>_xlfn.STDEV.S(AI39:AI41)</f>
        <v>66.668538245333878</v>
      </c>
      <c r="AL39" s="7">
        <f>AK39/AJ39*100</f>
        <v>92.064777650573575</v>
      </c>
      <c r="AM39" s="10">
        <f>SQRT(AK39^2+AK42^2+AK45^2+AK48^2)</f>
        <v>122.96109592513848</v>
      </c>
      <c r="AN39" s="10">
        <f>SUM(AJ39,AJ42,AJ45,AJ48)</f>
        <v>315.45185185185187</v>
      </c>
    </row>
    <row r="40" spans="2:40" x14ac:dyDescent="0.25">
      <c r="B40" s="4" t="s">
        <v>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 t="s">
        <v>205</v>
      </c>
      <c r="Z40" s="4">
        <v>0</v>
      </c>
      <c r="AA40" s="4" t="s">
        <v>1</v>
      </c>
      <c r="AE40" s="7"/>
      <c r="AI40" s="2">
        <f>(Z40/AH$39-AJ$53)/10</f>
        <v>0</v>
      </c>
    </row>
    <row r="41" spans="2:40" x14ac:dyDescent="0.25">
      <c r="B41" s="4" t="s">
        <v>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 t="s">
        <v>206</v>
      </c>
      <c r="Z41" s="4">
        <v>19.350000000000001</v>
      </c>
      <c r="AA41" s="4" t="s">
        <v>1</v>
      </c>
      <c r="AE41" s="7"/>
      <c r="AI41" s="2">
        <f>(Z41/AH$39-AJ$53)/10</f>
        <v>86</v>
      </c>
    </row>
    <row r="42" spans="2:40" x14ac:dyDescent="0.25">
      <c r="B42" t="s">
        <v>0</v>
      </c>
      <c r="Y42" t="s">
        <v>204</v>
      </c>
      <c r="Z42">
        <v>0</v>
      </c>
      <c r="AA42" t="s">
        <v>1</v>
      </c>
      <c r="AC42" s="3">
        <f>_xlfn.STDEV.S(Z42:Z44)</f>
        <v>7.3034809052487661</v>
      </c>
      <c r="AE42" s="7">
        <f>AC42/(AVERAGE(Z42:Z44))*100</f>
        <v>173.20508075688772</v>
      </c>
      <c r="AF42">
        <f>1.5*1.5*3.1415</f>
        <v>7.0683750000000005</v>
      </c>
      <c r="AG42">
        <v>314.14999999999998</v>
      </c>
      <c r="AH42">
        <f>AF42/AG42</f>
        <v>2.2500000000000003E-2</v>
      </c>
      <c r="AI42" s="2">
        <f>(Z42/AH$42-AJ$58)/10</f>
        <v>0</v>
      </c>
      <c r="AJ42" s="10">
        <f>AVERAGE(AI42:AI44)</f>
        <v>18.740740740740737</v>
      </c>
      <c r="AK42" s="7">
        <f>_xlfn.STDEV.S(AI42:AI44)</f>
        <v>32.459915134438951</v>
      </c>
      <c r="AL42" s="7">
        <f>AK42/AJ42*100</f>
        <v>173.20508075688772</v>
      </c>
    </row>
    <row r="43" spans="2:40" x14ac:dyDescent="0.25">
      <c r="B43" t="s">
        <v>0</v>
      </c>
      <c r="Y43" t="s">
        <v>205</v>
      </c>
      <c r="Z43">
        <v>0</v>
      </c>
      <c r="AA43" t="s">
        <v>1</v>
      </c>
      <c r="AI43" s="2">
        <f>(Z43/AH$42-AJ$58)/10</f>
        <v>0</v>
      </c>
    </row>
    <row r="44" spans="2:40" x14ac:dyDescent="0.25">
      <c r="B44" t="s">
        <v>0</v>
      </c>
      <c r="Y44" t="s">
        <v>206</v>
      </c>
      <c r="Z44">
        <v>12.65</v>
      </c>
      <c r="AA44" t="s">
        <v>1</v>
      </c>
      <c r="AF44" s="3"/>
      <c r="AI44" s="2">
        <f>(Z44/AH$42-AJ$58)/10</f>
        <v>56.222222222222214</v>
      </c>
    </row>
    <row r="45" spans="2:40" x14ac:dyDescent="0.25"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 t="s">
        <v>204</v>
      </c>
      <c r="Z45" s="4">
        <v>35.42</v>
      </c>
      <c r="AA45" s="4" t="s">
        <v>1</v>
      </c>
      <c r="AC45" s="3">
        <f>_xlfn.STDEV.S(Z45:Z47)</f>
        <v>13.778954967630895</v>
      </c>
      <c r="AE45" s="7">
        <f>AC45/(AVERAGE(Z45:Z47))*100</f>
        <v>61.623233307830482</v>
      </c>
      <c r="AF45">
        <f>1.5*1.5*3.1415</f>
        <v>7.0683750000000005</v>
      </c>
      <c r="AG45">
        <v>314.14999999999998</v>
      </c>
      <c r="AH45">
        <f>AF45/AG45</f>
        <v>2.2500000000000003E-2</v>
      </c>
      <c r="AI45" s="2">
        <f>(Z45/AH$45-AJ$63)/10</f>
        <v>157.42222222222222</v>
      </c>
      <c r="AJ45" s="10">
        <f>AVERAGE(AI45:AI47)</f>
        <v>99.37777777777778</v>
      </c>
      <c r="AK45" s="7">
        <f>_xlfn.STDEV.S(AI45:AI47)</f>
        <v>61.239799856137267</v>
      </c>
      <c r="AL45" s="7">
        <f>AK45/AJ45*100</f>
        <v>61.623233307830439</v>
      </c>
    </row>
    <row r="46" spans="2:40" x14ac:dyDescent="0.25">
      <c r="B46" s="4" t="s">
        <v>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 t="s">
        <v>205</v>
      </c>
      <c r="Z46" s="4">
        <v>7.96</v>
      </c>
      <c r="AA46" s="4" t="s">
        <v>1</v>
      </c>
      <c r="AF46" s="3"/>
      <c r="AI46" s="2">
        <f>(Z46/AH$45-AJ$63)/10</f>
        <v>35.377777777777773</v>
      </c>
    </row>
    <row r="47" spans="2:40" x14ac:dyDescent="0.25">
      <c r="B47" s="4" t="s">
        <v>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 t="s">
        <v>206</v>
      </c>
      <c r="Z47" s="4">
        <v>23.7</v>
      </c>
      <c r="AA47" s="4" t="s">
        <v>1</v>
      </c>
      <c r="AF47" s="3"/>
      <c r="AI47" s="2">
        <f>(Z47/AH$45-AJ$63)/10</f>
        <v>105.33333333333333</v>
      </c>
    </row>
    <row r="48" spans="2:40" x14ac:dyDescent="0.25">
      <c r="B48" t="s">
        <v>10</v>
      </c>
      <c r="Y48" t="s">
        <v>204</v>
      </c>
      <c r="Z48">
        <v>38.020000000000003</v>
      </c>
      <c r="AA48" t="s">
        <v>1</v>
      </c>
      <c r="AC48" s="3">
        <f>_xlfn.STDEV.S(Z48:Z50)</f>
        <v>17.239725442516008</v>
      </c>
      <c r="AE48" s="7">
        <f>AC48/(AVERAGE(Z48:Z50))*100</f>
        <v>61.336784069672703</v>
      </c>
      <c r="AF48">
        <f>1.5*1.5*3.1415</f>
        <v>7.0683750000000005</v>
      </c>
      <c r="AG48">
        <v>314.14999999999998</v>
      </c>
      <c r="AH48">
        <f>AF48/AG48</f>
        <v>2.2500000000000003E-2</v>
      </c>
      <c r="AI48" s="2">
        <f>(Z48/AH$48-AJ$68)/10</f>
        <v>168.97777777777779</v>
      </c>
      <c r="AJ48" s="10">
        <f>AVERAGE(AI48:AI50)</f>
        <v>124.91851851851851</v>
      </c>
      <c r="AK48" s="7">
        <f>_xlfn.STDEV.S(AI48:AI50)</f>
        <v>76.621001966737751</v>
      </c>
      <c r="AL48" s="7">
        <f>AK48/AJ48*100</f>
        <v>61.336784069672653</v>
      </c>
    </row>
    <row r="49" spans="2:36" x14ac:dyDescent="0.25">
      <c r="B49" t="s">
        <v>10</v>
      </c>
      <c r="Y49" t="s">
        <v>205</v>
      </c>
      <c r="Z49">
        <v>8.1999999999999993</v>
      </c>
      <c r="AA49" t="s">
        <v>1</v>
      </c>
      <c r="AF49" s="3"/>
      <c r="AI49" s="2">
        <f>(Z49/AH$48-AJ$68)/10</f>
        <v>36.444444444444436</v>
      </c>
    </row>
    <row r="50" spans="2:36" x14ac:dyDescent="0.25">
      <c r="B50" t="s">
        <v>10</v>
      </c>
      <c r="Y50" t="s">
        <v>206</v>
      </c>
      <c r="Z50">
        <v>38.1</v>
      </c>
      <c r="AA50" t="s">
        <v>1</v>
      </c>
      <c r="AI50" s="2">
        <f>(Z50/AH$48-AJ$68)/10</f>
        <v>169.33333333333331</v>
      </c>
    </row>
    <row r="51" spans="2:36" x14ac:dyDescent="0.25">
      <c r="AI51" s="2"/>
    </row>
    <row r="52" spans="2:36" x14ac:dyDescent="0.25">
      <c r="B52" s="88" t="s">
        <v>64</v>
      </c>
      <c r="AI52" s="2"/>
    </row>
    <row r="53" spans="2:36" x14ac:dyDescent="0.25">
      <c r="B53" s="4" t="s">
        <v>7</v>
      </c>
      <c r="Y53" s="4" t="s">
        <v>207</v>
      </c>
      <c r="Z53" s="4">
        <v>0</v>
      </c>
      <c r="AA53" s="4" t="s">
        <v>1</v>
      </c>
      <c r="AC53" s="3">
        <f>_xlfn.STDEV.S(Z53:Z57)</f>
        <v>0</v>
      </c>
      <c r="AE53" s="7" t="e">
        <f>AC53/(AVERAGE(Z53:Z57))*100</f>
        <v>#DIV/0!</v>
      </c>
      <c r="AF53">
        <f>1.5*1.5*3.1415</f>
        <v>7.0683750000000005</v>
      </c>
      <c r="AG53">
        <v>314.14999999999998</v>
      </c>
      <c r="AH53">
        <f>AF53/AG53</f>
        <v>2.2500000000000003E-2</v>
      </c>
      <c r="AI53" s="2">
        <f>Z53/AH$53</f>
        <v>0</v>
      </c>
      <c r="AJ53" s="10">
        <f>AVERAGE(AI53:AI57)</f>
        <v>0</v>
      </c>
    </row>
    <row r="54" spans="2:36" x14ac:dyDescent="0.25">
      <c r="B54" s="4" t="s">
        <v>7</v>
      </c>
      <c r="Y54" s="4" t="s">
        <v>208</v>
      </c>
      <c r="Z54" s="4">
        <v>0</v>
      </c>
      <c r="AA54" s="4" t="s">
        <v>1</v>
      </c>
      <c r="AE54" s="7"/>
      <c r="AI54" s="2">
        <f>Z54/AH$53</f>
        <v>0</v>
      </c>
    </row>
    <row r="55" spans="2:36" x14ac:dyDescent="0.25">
      <c r="B55" s="4" t="s">
        <v>7</v>
      </c>
      <c r="Y55" s="4" t="s">
        <v>209</v>
      </c>
      <c r="Z55" s="4">
        <v>0</v>
      </c>
      <c r="AA55" s="4" t="s">
        <v>1</v>
      </c>
      <c r="AI55" s="2">
        <f>Z55/AH$53</f>
        <v>0</v>
      </c>
    </row>
    <row r="56" spans="2:36" x14ac:dyDescent="0.25">
      <c r="B56" s="4" t="s">
        <v>7</v>
      </c>
      <c r="Y56" s="4" t="s">
        <v>210</v>
      </c>
      <c r="Z56" s="4">
        <v>0</v>
      </c>
      <c r="AA56" s="4" t="s">
        <v>1</v>
      </c>
      <c r="AI56" s="2">
        <f>Z56/AH$53</f>
        <v>0</v>
      </c>
    </row>
    <row r="57" spans="2:36" x14ac:dyDescent="0.25">
      <c r="B57" s="4" t="s">
        <v>7</v>
      </c>
      <c r="Y57" s="4" t="s">
        <v>211</v>
      </c>
      <c r="Z57" s="4">
        <v>0</v>
      </c>
      <c r="AA57" s="4" t="s">
        <v>1</v>
      </c>
      <c r="AI57" s="2">
        <f>Z57/AH$53</f>
        <v>0</v>
      </c>
    </row>
    <row r="58" spans="2:36" x14ac:dyDescent="0.25">
      <c r="B58" t="s">
        <v>0</v>
      </c>
      <c r="Y58" t="s">
        <v>207</v>
      </c>
      <c r="Z58">
        <v>0</v>
      </c>
      <c r="AA58" t="s">
        <v>1</v>
      </c>
      <c r="AC58" s="3">
        <f>_xlfn.STDEV.S(Z58:Z62)</f>
        <v>0</v>
      </c>
      <c r="AE58" s="7" t="e">
        <f>AC58/(AVERAGE(Z58:Z62))*100</f>
        <v>#DIV/0!</v>
      </c>
      <c r="AF58">
        <f>1.5*1.5*3.1415</f>
        <v>7.0683750000000005</v>
      </c>
      <c r="AG58">
        <v>314.14999999999998</v>
      </c>
      <c r="AH58">
        <f>AF58/AG58</f>
        <v>2.2500000000000003E-2</v>
      </c>
      <c r="AI58" s="2">
        <f>Z58/AH$58</f>
        <v>0</v>
      </c>
      <c r="AJ58" s="10">
        <f>AVERAGE(AI58:AI62)</f>
        <v>0</v>
      </c>
    </row>
    <row r="59" spans="2:36" x14ac:dyDescent="0.25">
      <c r="B59" t="s">
        <v>0</v>
      </c>
      <c r="Y59" t="s">
        <v>208</v>
      </c>
      <c r="Z59">
        <v>0</v>
      </c>
      <c r="AA59" t="s">
        <v>1</v>
      </c>
      <c r="AE59" s="7"/>
      <c r="AI59" s="2">
        <f>Z59/AH$58</f>
        <v>0</v>
      </c>
    </row>
    <row r="60" spans="2:36" x14ac:dyDescent="0.25">
      <c r="B60" t="s">
        <v>0</v>
      </c>
      <c r="Y60" t="s">
        <v>209</v>
      </c>
      <c r="Z60">
        <v>0</v>
      </c>
      <c r="AA60" t="s">
        <v>1</v>
      </c>
      <c r="AI60" s="2">
        <f>Z60/AH$58</f>
        <v>0</v>
      </c>
    </row>
    <row r="61" spans="2:36" x14ac:dyDescent="0.25">
      <c r="B61" t="s">
        <v>0</v>
      </c>
      <c r="Y61" t="s">
        <v>210</v>
      </c>
      <c r="Z61">
        <v>0</v>
      </c>
      <c r="AA61" t="s">
        <v>1</v>
      </c>
      <c r="AI61" s="2">
        <f>Z61/AH$58</f>
        <v>0</v>
      </c>
    </row>
    <row r="62" spans="2:36" x14ac:dyDescent="0.25">
      <c r="B62" t="s">
        <v>0</v>
      </c>
      <c r="Y62" t="s">
        <v>211</v>
      </c>
      <c r="Z62">
        <v>0</v>
      </c>
      <c r="AA62" t="s">
        <v>1</v>
      </c>
      <c r="AI62" s="2">
        <f>Z62/AH$58</f>
        <v>0</v>
      </c>
    </row>
    <row r="63" spans="2:36" x14ac:dyDescent="0.25">
      <c r="B63" s="4" t="s">
        <v>9</v>
      </c>
      <c r="Y63" s="4" t="s">
        <v>207</v>
      </c>
      <c r="Z63" s="4">
        <v>0</v>
      </c>
      <c r="AA63" s="4" t="s">
        <v>1</v>
      </c>
      <c r="AC63" s="3">
        <f>_xlfn.STDEV.S(Z63:Z67)</f>
        <v>0</v>
      </c>
      <c r="AE63" s="7" t="e">
        <f>AC63/(AVERAGE(Z63:Z67))*100</f>
        <v>#DIV/0!</v>
      </c>
      <c r="AF63">
        <f>1.5*1.5*3.1415</f>
        <v>7.0683750000000005</v>
      </c>
      <c r="AG63">
        <v>314.14999999999998</v>
      </c>
      <c r="AH63">
        <f>AF63/AG63</f>
        <v>2.2500000000000003E-2</v>
      </c>
      <c r="AI63" s="2">
        <f>Z63/AH$63</f>
        <v>0</v>
      </c>
      <c r="AJ63" s="10">
        <f>AVERAGE(AI63:AI67)</f>
        <v>0</v>
      </c>
    </row>
    <row r="64" spans="2:36" x14ac:dyDescent="0.25">
      <c r="B64" s="4" t="s">
        <v>9</v>
      </c>
      <c r="Y64" s="4" t="s">
        <v>208</v>
      </c>
      <c r="Z64" s="4">
        <v>0</v>
      </c>
      <c r="AA64" s="4" t="s">
        <v>1</v>
      </c>
      <c r="AE64" s="7"/>
      <c r="AI64" s="2">
        <f>Z64/AH$63</f>
        <v>0</v>
      </c>
    </row>
    <row r="65" spans="2:40" x14ac:dyDescent="0.25">
      <c r="B65" s="4" t="s">
        <v>9</v>
      </c>
      <c r="Y65" s="4" t="s">
        <v>209</v>
      </c>
      <c r="Z65" s="4">
        <v>0</v>
      </c>
      <c r="AA65" s="4" t="s">
        <v>1</v>
      </c>
      <c r="AI65" s="2">
        <f>Z65/AH$63</f>
        <v>0</v>
      </c>
    </row>
    <row r="66" spans="2:40" x14ac:dyDescent="0.25">
      <c r="B66" s="4" t="s">
        <v>9</v>
      </c>
      <c r="Y66" s="4" t="s">
        <v>210</v>
      </c>
      <c r="Z66" s="4">
        <v>0</v>
      </c>
      <c r="AA66" s="4" t="s">
        <v>1</v>
      </c>
      <c r="AI66" s="2">
        <f>Z66/AH$63</f>
        <v>0</v>
      </c>
    </row>
    <row r="67" spans="2:40" x14ac:dyDescent="0.25">
      <c r="B67" s="4" t="s">
        <v>9</v>
      </c>
      <c r="Y67" s="4" t="s">
        <v>211</v>
      </c>
      <c r="Z67" s="4">
        <v>0</v>
      </c>
      <c r="AA67" s="4" t="s">
        <v>1</v>
      </c>
      <c r="AI67" s="2">
        <f>Z67/AH$63</f>
        <v>0</v>
      </c>
    </row>
    <row r="68" spans="2:40" x14ac:dyDescent="0.25">
      <c r="B68" t="s">
        <v>10</v>
      </c>
      <c r="Y68" t="s">
        <v>207</v>
      </c>
      <c r="Z68">
        <v>0</v>
      </c>
      <c r="AA68" t="s">
        <v>1</v>
      </c>
      <c r="AC68" s="3">
        <f>_xlfn.STDEV.S(Z68:Z72)</f>
        <v>0</v>
      </c>
      <c r="AE68" s="7" t="e">
        <f>AC68/(AVERAGE(Z68:Z72))*100</f>
        <v>#DIV/0!</v>
      </c>
      <c r="AF68">
        <f>1.5*1.5*3.1415</f>
        <v>7.0683750000000005</v>
      </c>
      <c r="AG68">
        <v>314.14999999999998</v>
      </c>
      <c r="AH68">
        <f>AF68/AG68</f>
        <v>2.2500000000000003E-2</v>
      </c>
      <c r="AI68" s="2">
        <f>Z68/AH$68</f>
        <v>0</v>
      </c>
      <c r="AJ68" s="10">
        <f>AVERAGE(AI68:AI72)</f>
        <v>0</v>
      </c>
    </row>
    <row r="69" spans="2:40" x14ac:dyDescent="0.25">
      <c r="B69" t="s">
        <v>10</v>
      </c>
      <c r="Y69" t="s">
        <v>208</v>
      </c>
      <c r="Z69">
        <v>0</v>
      </c>
      <c r="AA69" t="s">
        <v>1</v>
      </c>
      <c r="AE69" s="7"/>
      <c r="AI69" s="2">
        <f>Z69/AH$68</f>
        <v>0</v>
      </c>
    </row>
    <row r="70" spans="2:40" x14ac:dyDescent="0.25">
      <c r="B70" t="s">
        <v>10</v>
      </c>
      <c r="Y70" t="s">
        <v>209</v>
      </c>
      <c r="Z70">
        <v>0</v>
      </c>
      <c r="AA70" t="s">
        <v>1</v>
      </c>
      <c r="AI70" s="2">
        <f>Z70/AH$68</f>
        <v>0</v>
      </c>
    </row>
    <row r="71" spans="2:40" x14ac:dyDescent="0.25">
      <c r="B71" t="s">
        <v>10</v>
      </c>
      <c r="Y71" t="s">
        <v>210</v>
      </c>
      <c r="Z71">
        <v>0</v>
      </c>
      <c r="AA71" t="s">
        <v>1</v>
      </c>
      <c r="AI71" s="2">
        <f>Z71/AH$68</f>
        <v>0</v>
      </c>
    </row>
    <row r="72" spans="2:40" x14ac:dyDescent="0.25">
      <c r="B72" t="s">
        <v>10</v>
      </c>
      <c r="Y72" t="s">
        <v>211</v>
      </c>
      <c r="Z72">
        <v>0</v>
      </c>
      <c r="AA72" t="s">
        <v>1</v>
      </c>
      <c r="AI72" s="2">
        <f>Z72/AH$68</f>
        <v>0</v>
      </c>
    </row>
    <row r="73" spans="2:40" x14ac:dyDescent="0.25">
      <c r="AI73" s="2"/>
    </row>
    <row r="74" spans="2:40" x14ac:dyDescent="0.25">
      <c r="Z74" s="2"/>
    </row>
    <row r="75" spans="2:40" x14ac:dyDescent="0.25">
      <c r="B75" s="5" t="s">
        <v>3</v>
      </c>
      <c r="Z75" s="2"/>
      <c r="AB75" t="s">
        <v>11</v>
      </c>
      <c r="AG75" t="s">
        <v>36</v>
      </c>
      <c r="AH75" t="s">
        <v>37</v>
      </c>
      <c r="AI75" t="s">
        <v>44</v>
      </c>
      <c r="AJ75" s="15" t="s">
        <v>43</v>
      </c>
      <c r="AK75" s="15" t="s">
        <v>12</v>
      </c>
      <c r="AL75" s="16" t="s">
        <v>38</v>
      </c>
      <c r="AM75" s="15" t="s">
        <v>46</v>
      </c>
    </row>
    <row r="76" spans="2:40" x14ac:dyDescent="0.25">
      <c r="B76" s="4" t="s">
        <v>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 t="s">
        <v>212</v>
      </c>
      <c r="Z76" s="4">
        <v>57.72</v>
      </c>
      <c r="AA76" s="4" t="s">
        <v>1</v>
      </c>
      <c r="AB76">
        <v>30.92</v>
      </c>
      <c r="AC76" s="3">
        <f>_xlfn.STDEV.S(Z76:Z78)</f>
        <v>22.837329820566492</v>
      </c>
      <c r="AD76" s="6" t="s">
        <v>15</v>
      </c>
      <c r="AG76">
        <v>314.14999999999998</v>
      </c>
      <c r="AH76">
        <f>AB76/314.15</f>
        <v>9.8424319592551338E-2</v>
      </c>
      <c r="AI76">
        <f>(Z76/AH76-AJ$90)/10</f>
        <v>58.644042690814999</v>
      </c>
      <c r="AJ76" s="10">
        <f>AVERAGE(AI76:AI78)</f>
        <v>62.604720722931603</v>
      </c>
      <c r="AK76" s="7">
        <f>_xlfn.STDEV.S(AI76:AI78)</f>
        <v>19.23563545395524</v>
      </c>
      <c r="AL76" s="16">
        <f>AK76/AJ76*100</f>
        <v>30.725535122320867</v>
      </c>
      <c r="AM76" s="10">
        <f>SQRT(AK76^2+AK79^2+AK82^2+AK85^2)</f>
        <v>19.23563545395524</v>
      </c>
      <c r="AN76" s="10">
        <f>SUM(AJ76,AJ79,AJ82,AJ85,AJ111,AJ114)</f>
        <v>62.604720722931603</v>
      </c>
    </row>
    <row r="77" spans="2:40" x14ac:dyDescent="0.25">
      <c r="B77" s="4" t="s">
        <v>7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 t="s">
        <v>213</v>
      </c>
      <c r="Z77" s="4">
        <v>88.55</v>
      </c>
      <c r="AA77" s="4" t="s">
        <v>1</v>
      </c>
      <c r="AB77">
        <v>33.31</v>
      </c>
      <c r="AH77">
        <f t="shared" ref="AH77:AH82" si="2">AB77/314.15</f>
        <v>0.10603215024669745</v>
      </c>
      <c r="AI77">
        <f t="shared" ref="AI77:AI78" si="3">(Z77/AH77-AJ$90)/10</f>
        <v>83.512406184329024</v>
      </c>
      <c r="AK77" s="16"/>
    </row>
    <row r="78" spans="2:40" x14ac:dyDescent="0.25">
      <c r="B78" s="4" t="s">
        <v>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 t="s">
        <v>214</v>
      </c>
      <c r="Z78" s="4">
        <v>43.95</v>
      </c>
      <c r="AA78" s="4" t="s">
        <v>1</v>
      </c>
      <c r="AB78">
        <v>30.24</v>
      </c>
      <c r="AH78">
        <f t="shared" si="2"/>
        <v>9.6259748527773359E-2</v>
      </c>
      <c r="AI78">
        <f t="shared" si="3"/>
        <v>45.657713293650794</v>
      </c>
      <c r="AK78" s="16"/>
    </row>
    <row r="79" spans="2:40" x14ac:dyDescent="0.25">
      <c r="B79" t="s">
        <v>0</v>
      </c>
      <c r="Y79" t="s">
        <v>212</v>
      </c>
      <c r="Z79">
        <v>0</v>
      </c>
      <c r="AA79" t="s">
        <v>1</v>
      </c>
      <c r="AB79">
        <v>30.92</v>
      </c>
      <c r="AC79" s="3">
        <f>_xlfn.STDEV.S(Z79:Z81)</f>
        <v>0</v>
      </c>
      <c r="AG79">
        <v>314.14999999999998</v>
      </c>
      <c r="AH79">
        <f t="shared" si="2"/>
        <v>9.8424319592551338E-2</v>
      </c>
      <c r="AI79">
        <f>(Z79/AH79-AJ$95)/10</f>
        <v>0</v>
      </c>
      <c r="AJ79" s="10">
        <f>AVERAGE(AI79:AI81)</f>
        <v>0</v>
      </c>
      <c r="AK79" s="7">
        <f>_xlfn.STDEV.S(AI79:AI81)</f>
        <v>0</v>
      </c>
      <c r="AL79" s="16" t="e">
        <f>AK79/AJ79*100</f>
        <v>#DIV/0!</v>
      </c>
    </row>
    <row r="80" spans="2:40" x14ac:dyDescent="0.25">
      <c r="B80" t="s">
        <v>0</v>
      </c>
      <c r="Y80" t="s">
        <v>213</v>
      </c>
      <c r="Z80">
        <v>0</v>
      </c>
      <c r="AA80" t="s">
        <v>1</v>
      </c>
      <c r="AB80">
        <v>33.31</v>
      </c>
      <c r="AH80">
        <f t="shared" si="2"/>
        <v>0.10603215024669745</v>
      </c>
      <c r="AI80">
        <f>(Z80/AH80-AJ$95)/10</f>
        <v>0</v>
      </c>
    </row>
    <row r="81" spans="2:40" x14ac:dyDescent="0.25">
      <c r="B81" t="s">
        <v>0</v>
      </c>
      <c r="Y81" t="s">
        <v>214</v>
      </c>
      <c r="Z81">
        <v>0</v>
      </c>
      <c r="AA81" t="s">
        <v>1</v>
      </c>
      <c r="AB81">
        <v>30.24</v>
      </c>
      <c r="AH81">
        <f t="shared" si="2"/>
        <v>9.6259748527773359E-2</v>
      </c>
      <c r="AI81">
        <f>(Z81/AH81-AJ$95)/10</f>
        <v>0</v>
      </c>
    </row>
    <row r="82" spans="2:40" x14ac:dyDescent="0.25">
      <c r="B82" s="4" t="s">
        <v>9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 t="s">
        <v>212</v>
      </c>
      <c r="Z82" s="4">
        <v>0</v>
      </c>
      <c r="AA82" s="4" t="s">
        <v>1</v>
      </c>
      <c r="AB82">
        <v>30.92</v>
      </c>
      <c r="AC82" s="3">
        <f>_xlfn.STDEV.S(Z82:Z84)</f>
        <v>0</v>
      </c>
      <c r="AD82" s="3"/>
      <c r="AG82">
        <v>314.14999999999998</v>
      </c>
      <c r="AH82">
        <f t="shared" si="2"/>
        <v>9.8424319592551338E-2</v>
      </c>
      <c r="AI82">
        <f>(Z82/AH82-AJ$100)/10</f>
        <v>0</v>
      </c>
      <c r="AJ82" s="10">
        <f>AVERAGE(AI82:AI84)</f>
        <v>0</v>
      </c>
      <c r="AK82" s="7">
        <f>_xlfn.STDEV.S(AI82:AI84)</f>
        <v>0</v>
      </c>
      <c r="AL82" s="16" t="e">
        <f>AK82/AJ82*100</f>
        <v>#DIV/0!</v>
      </c>
    </row>
    <row r="83" spans="2:40" x14ac:dyDescent="0.25">
      <c r="B83" s="4" t="s">
        <v>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 t="s">
        <v>213</v>
      </c>
      <c r="Z83" s="4">
        <v>0</v>
      </c>
      <c r="AA83" s="4" t="s">
        <v>1</v>
      </c>
      <c r="AB83">
        <v>33.31</v>
      </c>
      <c r="AH83">
        <f t="shared" ref="AH83:AH86" si="4">AB83/314.15</f>
        <v>0.10603215024669745</v>
      </c>
      <c r="AI83">
        <f>(Z83/AH83-AJ$100)/10</f>
        <v>0</v>
      </c>
    </row>
    <row r="84" spans="2:40" x14ac:dyDescent="0.25">
      <c r="B84" s="4" t="s">
        <v>9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 t="s">
        <v>214</v>
      </c>
      <c r="Z84" s="4">
        <v>0</v>
      </c>
      <c r="AA84" s="4" t="s">
        <v>1</v>
      </c>
      <c r="AB84">
        <v>30.24</v>
      </c>
      <c r="AH84">
        <f t="shared" si="4"/>
        <v>9.6259748527773359E-2</v>
      </c>
      <c r="AI84">
        <f>(Z84/AH84-AJ$100)/10</f>
        <v>0</v>
      </c>
    </row>
    <row r="85" spans="2:40" x14ac:dyDescent="0.25">
      <c r="B85" t="s">
        <v>10</v>
      </c>
      <c r="Y85" t="s">
        <v>212</v>
      </c>
      <c r="Z85">
        <v>0</v>
      </c>
      <c r="AA85" t="s">
        <v>1</v>
      </c>
      <c r="AB85">
        <v>30.92</v>
      </c>
      <c r="AC85" s="3">
        <f>_xlfn.STDEV.S(Z85:Z87)</f>
        <v>0</v>
      </c>
      <c r="AG85">
        <v>314.14999999999998</v>
      </c>
      <c r="AH85">
        <f t="shared" si="4"/>
        <v>9.8424319592551338E-2</v>
      </c>
      <c r="AI85">
        <f>(Z85/AH85-AJ$105)/10</f>
        <v>0</v>
      </c>
      <c r="AJ85" s="10">
        <f>AVERAGE(AI85:AI87)</f>
        <v>0</v>
      </c>
      <c r="AK85" s="7">
        <f>_xlfn.STDEV.S(AI85:AI87)</f>
        <v>0</v>
      </c>
      <c r="AL85" s="16" t="e">
        <f>AK85/AJ85*100</f>
        <v>#DIV/0!</v>
      </c>
    </row>
    <row r="86" spans="2:40" x14ac:dyDescent="0.25">
      <c r="B86" t="s">
        <v>10</v>
      </c>
      <c r="Y86" t="s">
        <v>213</v>
      </c>
      <c r="Z86">
        <v>0</v>
      </c>
      <c r="AA86" t="s">
        <v>1</v>
      </c>
      <c r="AB86">
        <v>33.31</v>
      </c>
      <c r="AH86">
        <f t="shared" si="4"/>
        <v>0.10603215024669745</v>
      </c>
      <c r="AI86">
        <f t="shared" ref="AI86" si="5">(Z86/AH86-AJ$105)/10</f>
        <v>0</v>
      </c>
    </row>
    <row r="87" spans="2:40" x14ac:dyDescent="0.25">
      <c r="B87" t="s">
        <v>10</v>
      </c>
      <c r="Y87" t="s">
        <v>214</v>
      </c>
      <c r="Z87">
        <v>0</v>
      </c>
      <c r="AA87" t="s">
        <v>1</v>
      </c>
      <c r="AB87">
        <v>30.24</v>
      </c>
      <c r="AH87">
        <f>AB87/314.15</f>
        <v>9.6259748527773359E-2</v>
      </c>
      <c r="AI87">
        <f>(Z87/AH87-AJ$105)/10</f>
        <v>0</v>
      </c>
    </row>
    <row r="89" spans="2:40" x14ac:dyDescent="0.25">
      <c r="B89" s="88" t="s">
        <v>64</v>
      </c>
    </row>
    <row r="90" spans="2:40" x14ac:dyDescent="0.25">
      <c r="B90" s="4" t="s">
        <v>7</v>
      </c>
      <c r="Y90" s="4" t="s">
        <v>215</v>
      </c>
      <c r="Z90" s="4">
        <v>0</v>
      </c>
      <c r="AA90" s="4" t="s">
        <v>1</v>
      </c>
      <c r="AB90">
        <v>11.96</v>
      </c>
      <c r="AC90" s="3">
        <f>_xlfn.STDEV.S(Z90:Z94)</f>
        <v>0</v>
      </c>
      <c r="AE90" s="7"/>
      <c r="AG90">
        <v>314.14999999999998</v>
      </c>
      <c r="AH90">
        <f>AB90/314.15</f>
        <v>3.8070985198153752E-2</v>
      </c>
      <c r="AI90" s="2">
        <f t="shared" ref="AI90:AI109" si="6">Z90/AH90</f>
        <v>0</v>
      </c>
      <c r="AJ90" s="10">
        <f>AVERAGE(AI90:AI94)</f>
        <v>0</v>
      </c>
      <c r="AN90" s="60"/>
    </row>
    <row r="91" spans="2:40" x14ac:dyDescent="0.25">
      <c r="B91" s="4" t="s">
        <v>7</v>
      </c>
      <c r="Y91" s="4" t="s">
        <v>216</v>
      </c>
      <c r="Z91" s="4">
        <v>0</v>
      </c>
      <c r="AA91" s="4" t="s">
        <v>1</v>
      </c>
      <c r="AB91">
        <v>10.57</v>
      </c>
      <c r="AE91" s="7"/>
      <c r="AH91">
        <f>AB91/314.15</f>
        <v>3.364634728632819E-2</v>
      </c>
      <c r="AI91" s="2">
        <f t="shared" si="6"/>
        <v>0</v>
      </c>
      <c r="AN91" s="60"/>
    </row>
    <row r="92" spans="2:40" x14ac:dyDescent="0.25">
      <c r="B92" s="4" t="s">
        <v>7</v>
      </c>
      <c r="Y92" s="4" t="s">
        <v>217</v>
      </c>
      <c r="Z92" s="4">
        <v>0</v>
      </c>
      <c r="AA92" s="4" t="s">
        <v>1</v>
      </c>
      <c r="AB92">
        <v>15.95</v>
      </c>
      <c r="AE92" s="7"/>
      <c r="AH92">
        <f>AB92/314.15</f>
        <v>5.0771924240012735E-2</v>
      </c>
      <c r="AI92" s="2">
        <f t="shared" si="6"/>
        <v>0</v>
      </c>
      <c r="AN92" s="60"/>
    </row>
    <row r="93" spans="2:40" x14ac:dyDescent="0.25">
      <c r="B93" s="4" t="s">
        <v>7</v>
      </c>
      <c r="Y93" s="4" t="s">
        <v>218</v>
      </c>
      <c r="Z93" s="4">
        <v>0</v>
      </c>
      <c r="AA93" s="4" t="s">
        <v>1</v>
      </c>
      <c r="AB93">
        <v>24.39</v>
      </c>
      <c r="AE93" s="7"/>
      <c r="AH93">
        <f>AB93/314.15</f>
        <v>7.7638070985198163E-2</v>
      </c>
      <c r="AI93" s="2">
        <f t="shared" si="6"/>
        <v>0</v>
      </c>
      <c r="AN93" s="60"/>
    </row>
    <row r="94" spans="2:40" x14ac:dyDescent="0.25">
      <c r="B94" s="4" t="s">
        <v>7</v>
      </c>
      <c r="Y94" s="4" t="s">
        <v>219</v>
      </c>
      <c r="Z94" s="4">
        <v>0</v>
      </c>
      <c r="AA94" s="4" t="s">
        <v>1</v>
      </c>
      <c r="AB94">
        <v>27.15</v>
      </c>
      <c r="AE94" s="7"/>
      <c r="AH94">
        <f>AB94/314.15</f>
        <v>8.6423682954002864E-2</v>
      </c>
      <c r="AI94" s="2">
        <f t="shared" si="6"/>
        <v>0</v>
      </c>
      <c r="AN94" s="60"/>
    </row>
    <row r="95" spans="2:40" x14ac:dyDescent="0.25">
      <c r="B95" t="s">
        <v>0</v>
      </c>
      <c r="Y95" t="s">
        <v>215</v>
      </c>
      <c r="Z95">
        <v>0</v>
      </c>
      <c r="AA95" t="s">
        <v>1</v>
      </c>
      <c r="AB95">
        <v>11.96</v>
      </c>
      <c r="AC95" s="3">
        <f>_xlfn.STDEV.S(Z95:Z99)</f>
        <v>0</v>
      </c>
      <c r="AG95">
        <v>314.14999999999998</v>
      </c>
      <c r="AH95">
        <f t="shared" ref="AH95:AH108" si="7">AB95/314.15</f>
        <v>3.8070985198153752E-2</v>
      </c>
      <c r="AI95" s="2">
        <f t="shared" si="6"/>
        <v>0</v>
      </c>
      <c r="AJ95" s="10">
        <f>AVERAGE(AI95:AI99)</f>
        <v>0</v>
      </c>
      <c r="AN95" s="60"/>
    </row>
    <row r="96" spans="2:40" x14ac:dyDescent="0.25">
      <c r="B96" t="s">
        <v>0</v>
      </c>
      <c r="Y96" t="s">
        <v>216</v>
      </c>
      <c r="Z96">
        <v>0</v>
      </c>
      <c r="AA96" t="s">
        <v>1</v>
      </c>
      <c r="AB96">
        <v>10.57</v>
      </c>
      <c r="AH96">
        <f t="shared" si="7"/>
        <v>3.364634728632819E-2</v>
      </c>
      <c r="AI96" s="2">
        <f t="shared" si="6"/>
        <v>0</v>
      </c>
    </row>
    <row r="97" spans="2:36" x14ac:dyDescent="0.25">
      <c r="B97" t="s">
        <v>0</v>
      </c>
      <c r="Y97" t="s">
        <v>217</v>
      </c>
      <c r="Z97">
        <v>0</v>
      </c>
      <c r="AA97" t="s">
        <v>1</v>
      </c>
      <c r="AB97">
        <v>15.95</v>
      </c>
      <c r="AH97">
        <f t="shared" si="7"/>
        <v>5.0771924240012735E-2</v>
      </c>
      <c r="AI97" s="2">
        <f t="shared" si="6"/>
        <v>0</v>
      </c>
    </row>
    <row r="98" spans="2:36" x14ac:dyDescent="0.25">
      <c r="B98" t="s">
        <v>0</v>
      </c>
      <c r="Y98" t="s">
        <v>218</v>
      </c>
      <c r="Z98">
        <v>0</v>
      </c>
      <c r="AA98" t="s">
        <v>1</v>
      </c>
      <c r="AB98">
        <v>24.39</v>
      </c>
      <c r="AH98">
        <f t="shared" si="7"/>
        <v>7.7638070985198163E-2</v>
      </c>
      <c r="AI98" s="2">
        <f t="shared" si="6"/>
        <v>0</v>
      </c>
    </row>
    <row r="99" spans="2:36" x14ac:dyDescent="0.25">
      <c r="B99" t="s">
        <v>0</v>
      </c>
      <c r="Y99" t="s">
        <v>219</v>
      </c>
      <c r="Z99">
        <v>0</v>
      </c>
      <c r="AA99" t="s">
        <v>1</v>
      </c>
      <c r="AB99">
        <v>27.15</v>
      </c>
      <c r="AH99">
        <f t="shared" si="7"/>
        <v>8.6423682954002864E-2</v>
      </c>
      <c r="AI99" s="2">
        <f t="shared" si="6"/>
        <v>0</v>
      </c>
    </row>
    <row r="100" spans="2:36" x14ac:dyDescent="0.25">
      <c r="B100" s="4" t="s">
        <v>9</v>
      </c>
      <c r="Y100" s="4" t="s">
        <v>215</v>
      </c>
      <c r="Z100" s="4">
        <v>0</v>
      </c>
      <c r="AA100" s="4" t="s">
        <v>1</v>
      </c>
      <c r="AB100">
        <v>11.96</v>
      </c>
      <c r="AC100" s="3">
        <f>_xlfn.STDEV.S(Z100:Z104)</f>
        <v>0</v>
      </c>
      <c r="AG100">
        <v>314.14999999999998</v>
      </c>
      <c r="AH100">
        <f t="shared" si="7"/>
        <v>3.8070985198153752E-2</v>
      </c>
      <c r="AI100" s="2">
        <f t="shared" si="6"/>
        <v>0</v>
      </c>
      <c r="AJ100" s="10">
        <f>AVERAGE(AI100:AI104)</f>
        <v>0</v>
      </c>
    </row>
    <row r="101" spans="2:36" x14ac:dyDescent="0.25">
      <c r="B101" s="4" t="s">
        <v>9</v>
      </c>
      <c r="Y101" s="4" t="s">
        <v>216</v>
      </c>
      <c r="Z101" s="4">
        <v>0</v>
      </c>
      <c r="AA101" s="4" t="s">
        <v>1</v>
      </c>
      <c r="AB101">
        <v>10.57</v>
      </c>
      <c r="AH101">
        <f t="shared" si="7"/>
        <v>3.364634728632819E-2</v>
      </c>
      <c r="AI101" s="2">
        <f t="shared" si="6"/>
        <v>0</v>
      </c>
    </row>
    <row r="102" spans="2:36" x14ac:dyDescent="0.25">
      <c r="B102" s="4" t="s">
        <v>9</v>
      </c>
      <c r="Y102" s="4" t="s">
        <v>217</v>
      </c>
      <c r="Z102" s="4">
        <v>0</v>
      </c>
      <c r="AA102" s="4" t="s">
        <v>1</v>
      </c>
      <c r="AB102">
        <v>15.95</v>
      </c>
      <c r="AH102">
        <f t="shared" si="7"/>
        <v>5.0771924240012735E-2</v>
      </c>
      <c r="AI102" s="2">
        <f t="shared" si="6"/>
        <v>0</v>
      </c>
    </row>
    <row r="103" spans="2:36" x14ac:dyDescent="0.25">
      <c r="B103" s="4" t="s">
        <v>9</v>
      </c>
      <c r="Y103" s="4" t="s">
        <v>218</v>
      </c>
      <c r="Z103" s="4">
        <v>0</v>
      </c>
      <c r="AA103" s="4" t="s">
        <v>1</v>
      </c>
      <c r="AB103">
        <v>24.39</v>
      </c>
      <c r="AH103">
        <f t="shared" si="7"/>
        <v>7.7638070985198163E-2</v>
      </c>
      <c r="AI103" s="2">
        <f t="shared" si="6"/>
        <v>0</v>
      </c>
    </row>
    <row r="104" spans="2:36" x14ac:dyDescent="0.25">
      <c r="B104" s="4" t="s">
        <v>9</v>
      </c>
      <c r="Y104" s="4" t="s">
        <v>219</v>
      </c>
      <c r="Z104" s="4">
        <v>0</v>
      </c>
      <c r="AA104" s="4" t="s">
        <v>1</v>
      </c>
      <c r="AB104">
        <v>27.15</v>
      </c>
      <c r="AH104">
        <f t="shared" si="7"/>
        <v>8.6423682954002864E-2</v>
      </c>
      <c r="AI104" s="2">
        <f t="shared" si="6"/>
        <v>0</v>
      </c>
    </row>
    <row r="105" spans="2:36" x14ac:dyDescent="0.25">
      <c r="B105" t="s">
        <v>10</v>
      </c>
      <c r="Y105" t="s">
        <v>215</v>
      </c>
      <c r="Z105">
        <v>0</v>
      </c>
      <c r="AA105" t="s">
        <v>1</v>
      </c>
      <c r="AB105">
        <v>11.96</v>
      </c>
      <c r="AC105" s="3">
        <f>_xlfn.STDEV.S(Z105:Z109)</f>
        <v>0</v>
      </c>
      <c r="AG105">
        <v>314.14999999999998</v>
      </c>
      <c r="AH105">
        <f t="shared" si="7"/>
        <v>3.8070985198153752E-2</v>
      </c>
      <c r="AI105" s="2">
        <f t="shared" si="6"/>
        <v>0</v>
      </c>
      <c r="AJ105" s="10">
        <f>AVERAGE(AI105:AI109)</f>
        <v>0</v>
      </c>
    </row>
    <row r="106" spans="2:36" x14ac:dyDescent="0.25">
      <c r="B106" t="s">
        <v>10</v>
      </c>
      <c r="Y106" t="s">
        <v>216</v>
      </c>
      <c r="Z106">
        <v>0</v>
      </c>
      <c r="AA106" t="s">
        <v>1</v>
      </c>
      <c r="AB106">
        <v>10.57</v>
      </c>
      <c r="AH106">
        <f t="shared" si="7"/>
        <v>3.364634728632819E-2</v>
      </c>
      <c r="AI106" s="2">
        <f t="shared" si="6"/>
        <v>0</v>
      </c>
    </row>
    <row r="107" spans="2:36" x14ac:dyDescent="0.25">
      <c r="B107" t="s">
        <v>10</v>
      </c>
      <c r="Y107" t="s">
        <v>217</v>
      </c>
      <c r="Z107">
        <v>0</v>
      </c>
      <c r="AA107" t="s">
        <v>1</v>
      </c>
      <c r="AB107">
        <v>15.95</v>
      </c>
      <c r="AH107">
        <f t="shared" si="7"/>
        <v>5.0771924240012735E-2</v>
      </c>
      <c r="AI107" s="2">
        <f t="shared" si="6"/>
        <v>0</v>
      </c>
    </row>
    <row r="108" spans="2:36" x14ac:dyDescent="0.25">
      <c r="B108" t="s">
        <v>10</v>
      </c>
      <c r="Y108" t="s">
        <v>218</v>
      </c>
      <c r="Z108">
        <v>0</v>
      </c>
      <c r="AA108" t="s">
        <v>1</v>
      </c>
      <c r="AB108">
        <v>24.39</v>
      </c>
      <c r="AH108">
        <f t="shared" si="7"/>
        <v>7.7638070985198163E-2</v>
      </c>
      <c r="AI108" s="2">
        <f t="shared" si="6"/>
        <v>0</v>
      </c>
    </row>
    <row r="109" spans="2:36" x14ac:dyDescent="0.25">
      <c r="B109" t="s">
        <v>10</v>
      </c>
      <c r="Y109" t="s">
        <v>219</v>
      </c>
      <c r="Z109">
        <v>0</v>
      </c>
      <c r="AA109" t="s">
        <v>1</v>
      </c>
      <c r="AB109">
        <v>27.15</v>
      </c>
      <c r="AH109">
        <f>AB109/314.15</f>
        <v>8.6423682954002864E-2</v>
      </c>
      <c r="AI109" s="2">
        <f t="shared" si="6"/>
        <v>0</v>
      </c>
    </row>
    <row r="111" spans="2:36" x14ac:dyDescent="0.25">
      <c r="AB111" s="1"/>
    </row>
    <row r="112" spans="2:36" x14ac:dyDescent="0.25">
      <c r="B112" s="5" t="s">
        <v>5</v>
      </c>
      <c r="AB112" t="s">
        <v>11</v>
      </c>
    </row>
    <row r="113" spans="2:40" s="3" customFormat="1" x14ac:dyDescent="0.25">
      <c r="B113" s="4" t="s">
        <v>7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 t="s">
        <v>220</v>
      </c>
      <c r="Z113" s="4">
        <v>24.38</v>
      </c>
      <c r="AA113" s="4" t="s">
        <v>1</v>
      </c>
      <c r="AB113">
        <v>9.31</v>
      </c>
      <c r="AC113" s="3">
        <f>_xlfn.STDEV.S(Z113:Z115)</f>
        <v>10.75302903061891</v>
      </c>
      <c r="AD113" s="6" t="s">
        <v>14</v>
      </c>
      <c r="AE113"/>
      <c r="AF113"/>
      <c r="AG113">
        <v>314.14999999999998</v>
      </c>
      <c r="AH113">
        <f>AB113/314.15</f>
        <v>2.9635524431004302E-2</v>
      </c>
      <c r="AI113">
        <f>(Z113/AH113-AJ$127)/10</f>
        <v>82.26613319011814</v>
      </c>
      <c r="AJ113" s="10">
        <f>AVERAGE(AI113:AI115)</f>
        <v>58.455564169392936</v>
      </c>
      <c r="AK113" s="7">
        <f>_xlfn.STDEV.S(AI113:AI115)</f>
        <v>21.859786689571393</v>
      </c>
      <c r="AL113" s="16">
        <f>AK113/AJ113*100</f>
        <v>37.395561911310878</v>
      </c>
      <c r="AM113" s="10">
        <f>SQRT(AK113^2+AK116^2+AK119^2+AK122^2)</f>
        <v>50.62065824085402</v>
      </c>
      <c r="AN113" s="10">
        <f>SUM(AJ113,AJ116,AJ119,AJ122)</f>
        <v>89.553341749871194</v>
      </c>
    </row>
    <row r="114" spans="2:40" s="3" customFormat="1" x14ac:dyDescent="0.25">
      <c r="B114" s="4" t="s">
        <v>7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 t="s">
        <v>221</v>
      </c>
      <c r="Z114" s="4">
        <v>18.899999999999999</v>
      </c>
      <c r="AA114" s="4" t="s">
        <v>1</v>
      </c>
      <c r="AB114">
        <v>15.11</v>
      </c>
      <c r="AD114"/>
      <c r="AE114"/>
      <c r="AF114"/>
      <c r="AG114"/>
      <c r="AH114">
        <f>AB114/314.15</f>
        <v>4.8098042336463476E-2</v>
      </c>
      <c r="AI114">
        <f>(Z114/AH114-AJ$127)/10</f>
        <v>39.294738583719386</v>
      </c>
      <c r="AJ114" s="7"/>
      <c r="AK114" s="16"/>
      <c r="AL114" s="7"/>
      <c r="AM114" s="7"/>
      <c r="AN114" s="7"/>
    </row>
    <row r="115" spans="2:40" s="3" customFormat="1" x14ac:dyDescent="0.25">
      <c r="B115" s="4" t="s">
        <v>7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 t="s">
        <v>222</v>
      </c>
      <c r="Z115" s="4">
        <v>39.65</v>
      </c>
      <c r="AA115" s="4" t="s">
        <v>1</v>
      </c>
      <c r="AB115">
        <v>23.15</v>
      </c>
      <c r="AD115"/>
      <c r="AE115"/>
      <c r="AF115"/>
      <c r="AG115"/>
      <c r="AH115">
        <f>AB115/314.15</f>
        <v>7.3690911984720678E-2</v>
      </c>
      <c r="AI115">
        <f>(Z115/AH115-AJ$127)/10</f>
        <v>53.805820734341253</v>
      </c>
      <c r="AJ115" s="7"/>
      <c r="AK115" s="16"/>
      <c r="AL115" s="7"/>
      <c r="AM115" s="7"/>
      <c r="AN115" s="7"/>
    </row>
    <row r="116" spans="2:40" s="3" customFormat="1" x14ac:dyDescent="0.25">
      <c r="B116" t="s">
        <v>0</v>
      </c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 t="s">
        <v>220</v>
      </c>
      <c r="Z116">
        <v>0</v>
      </c>
      <c r="AA116" t="s">
        <v>1</v>
      </c>
      <c r="AB116">
        <v>9.31</v>
      </c>
      <c r="AC116" s="3">
        <f>_xlfn.STDEV.S(Z116:Z118)</f>
        <v>3.8797938089542847</v>
      </c>
      <c r="AD116"/>
      <c r="AE116"/>
      <c r="AF116"/>
      <c r="AG116">
        <v>314.14999999999998</v>
      </c>
      <c r="AH116">
        <f>AB116/314.15</f>
        <v>2.9635524431004302E-2</v>
      </c>
      <c r="AI116">
        <f>-(Z116/AH116-AJ$132)/10</f>
        <v>1.1168398963090973</v>
      </c>
      <c r="AJ116" s="10">
        <f>AVERAGE(AI116:AI118)</f>
        <v>5.0294341679512558</v>
      </c>
      <c r="AK116" s="7">
        <f>_xlfn.STDEV.S(AI116:AI118)</f>
        <v>6.7768120678871648</v>
      </c>
      <c r="AL116" s="16">
        <f>AK116/AJ116*100</f>
        <v>134.74303155354164</v>
      </c>
      <c r="AM116" s="7"/>
      <c r="AN116" s="7"/>
    </row>
    <row r="117" spans="2:40" s="3" customFormat="1" x14ac:dyDescent="0.25">
      <c r="B117" t="s">
        <v>0</v>
      </c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 t="s">
        <v>221</v>
      </c>
      <c r="Z117">
        <v>6.72</v>
      </c>
      <c r="AA117" t="s">
        <v>1</v>
      </c>
      <c r="AB117">
        <v>15.11</v>
      </c>
      <c r="AD117"/>
      <c r="AE117"/>
      <c r="AF117"/>
      <c r="AG117"/>
      <c r="AH117">
        <f>AB117/314.15</f>
        <v>4.8098042336463476E-2</v>
      </c>
      <c r="AI117">
        <f>(Z117/AH117-AJ$132)/10</f>
        <v>12.854622711235574</v>
      </c>
      <c r="AJ117" s="7"/>
      <c r="AK117" s="7"/>
      <c r="AL117" s="7"/>
      <c r="AM117" s="7"/>
      <c r="AN117" s="7"/>
    </row>
    <row r="118" spans="2:40" s="3" customFormat="1" x14ac:dyDescent="0.25">
      <c r="B118" t="s">
        <v>0</v>
      </c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 t="s">
        <v>222</v>
      </c>
      <c r="Z118">
        <v>0</v>
      </c>
      <c r="AA118" t="s">
        <v>1</v>
      </c>
      <c r="AB118">
        <v>23.15</v>
      </c>
      <c r="AD118"/>
      <c r="AE118"/>
      <c r="AF118"/>
      <c r="AG118"/>
      <c r="AH118">
        <f t="shared" ref="AH118:AH123" si="8">AB118/314.15</f>
        <v>7.3690911984720678E-2</v>
      </c>
      <c r="AI118">
        <f>-(Z118/AH118-AJ$132)/10</f>
        <v>1.1168398963090973</v>
      </c>
      <c r="AJ118" s="7"/>
      <c r="AK118" s="7"/>
      <c r="AL118" s="7"/>
      <c r="AM118" s="7"/>
      <c r="AN118" s="7"/>
    </row>
    <row r="119" spans="2:40" s="3" customFormat="1" x14ac:dyDescent="0.25">
      <c r="B119" s="4" t="s">
        <v>9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 t="s">
        <v>220</v>
      </c>
      <c r="Z119" s="4">
        <v>0</v>
      </c>
      <c r="AA119" s="4" t="s">
        <v>1</v>
      </c>
      <c r="AB119">
        <v>9.31</v>
      </c>
      <c r="AC119" s="3">
        <f>_xlfn.STDEV.S(Z119:Z121)</f>
        <v>0</v>
      </c>
      <c r="AD119"/>
      <c r="AE119"/>
      <c r="AF119"/>
      <c r="AG119">
        <v>314.14999999999998</v>
      </c>
      <c r="AH119">
        <f t="shared" si="8"/>
        <v>2.9635524431004302E-2</v>
      </c>
      <c r="AI119">
        <f>(Z119/AH119-AJ$137)/10</f>
        <v>0</v>
      </c>
      <c r="AJ119" s="10">
        <f>AVERAGE(AI119:AI121)</f>
        <v>0</v>
      </c>
      <c r="AK119" s="7">
        <f>_xlfn.STDEV.S(AI119:AI121)</f>
        <v>0</v>
      </c>
      <c r="AL119" s="16" t="e">
        <f>AK119/AJ119*100</f>
        <v>#DIV/0!</v>
      </c>
      <c r="AM119" s="7"/>
      <c r="AN119" s="7"/>
    </row>
    <row r="120" spans="2:40" s="3" customFormat="1" x14ac:dyDescent="0.25">
      <c r="B120" s="4" t="s">
        <v>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 t="s">
        <v>221</v>
      </c>
      <c r="Z120" s="4">
        <v>0</v>
      </c>
      <c r="AA120" s="4" t="s">
        <v>1</v>
      </c>
      <c r="AB120">
        <v>15.11</v>
      </c>
      <c r="AD120"/>
      <c r="AE120"/>
      <c r="AF120"/>
      <c r="AG120"/>
      <c r="AH120">
        <f t="shared" si="8"/>
        <v>4.8098042336463476E-2</v>
      </c>
      <c r="AI120">
        <f>(Z120/AH120-AJ$137)/10</f>
        <v>0</v>
      </c>
      <c r="AJ120" s="7"/>
      <c r="AK120" s="7"/>
      <c r="AL120" s="7"/>
      <c r="AM120" s="7"/>
      <c r="AN120" s="7"/>
    </row>
    <row r="121" spans="2:40" s="3" customFormat="1" x14ac:dyDescent="0.25">
      <c r="B121" s="4" t="s">
        <v>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 t="s">
        <v>222</v>
      </c>
      <c r="Z121" s="4">
        <v>0</v>
      </c>
      <c r="AA121" s="4" t="s">
        <v>1</v>
      </c>
      <c r="AB121">
        <v>23.15</v>
      </c>
      <c r="AD121"/>
      <c r="AE121"/>
      <c r="AF121"/>
      <c r="AG121"/>
      <c r="AH121">
        <f t="shared" si="8"/>
        <v>7.3690911984720678E-2</v>
      </c>
      <c r="AI121">
        <f>(Z121/AH121-AJ$137)/10</f>
        <v>0</v>
      </c>
      <c r="AJ121" s="7"/>
      <c r="AK121" s="7"/>
      <c r="AL121" s="7"/>
      <c r="AM121" s="7"/>
      <c r="AN121" s="7"/>
    </row>
    <row r="122" spans="2:40" s="3" customFormat="1" x14ac:dyDescent="0.25">
      <c r="B122" t="s">
        <v>10</v>
      </c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 t="s">
        <v>220</v>
      </c>
      <c r="Z122">
        <v>0</v>
      </c>
      <c r="AA122" t="s">
        <v>1</v>
      </c>
      <c r="AB122">
        <v>9.31</v>
      </c>
      <c r="AC122" s="3">
        <f>_xlfn.STDEV.S(Z122:Z124)</f>
        <v>33.272696013398139</v>
      </c>
      <c r="AD122"/>
      <c r="AE122"/>
      <c r="AF122"/>
      <c r="AG122">
        <v>314.14999999999998</v>
      </c>
      <c r="AH122">
        <f t="shared" si="8"/>
        <v>2.9635524431004302E-2</v>
      </c>
      <c r="AI122">
        <f>(Z122/AH122-AJ$142)/10</f>
        <v>0</v>
      </c>
      <c r="AJ122" s="10">
        <f>AVERAGE(AI122:AI124)</f>
        <v>26.068343412526996</v>
      </c>
      <c r="AK122" s="7">
        <f>_xlfn.STDEV.S(AI122:AI124)</f>
        <v>45.151695259650204</v>
      </c>
      <c r="AL122" s="16">
        <f>AK122/AJ122*100</f>
        <v>173.20508075688772</v>
      </c>
      <c r="AM122" s="7"/>
      <c r="AN122" s="7"/>
    </row>
    <row r="123" spans="2:40" s="3" customFormat="1" x14ac:dyDescent="0.25">
      <c r="B123" t="s">
        <v>10</v>
      </c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 t="s">
        <v>221</v>
      </c>
      <c r="Z123">
        <v>0</v>
      </c>
      <c r="AA123" t="s">
        <v>1</v>
      </c>
      <c r="AB123">
        <v>15.11</v>
      </c>
      <c r="AD123"/>
      <c r="AE123"/>
      <c r="AF123"/>
      <c r="AG123"/>
      <c r="AH123">
        <f t="shared" si="8"/>
        <v>4.8098042336463476E-2</v>
      </c>
      <c r="AI123">
        <f>(Z123/AH123-AJ$142)/10</f>
        <v>0</v>
      </c>
      <c r="AJ123" s="7"/>
      <c r="AK123" s="7"/>
      <c r="AL123" s="7"/>
      <c r="AM123" s="7"/>
      <c r="AN123" s="7"/>
    </row>
    <row r="124" spans="2:40" x14ac:dyDescent="0.25">
      <c r="B124" t="s">
        <v>10</v>
      </c>
      <c r="Y124" t="s">
        <v>222</v>
      </c>
      <c r="Z124">
        <v>57.63</v>
      </c>
      <c r="AA124" t="s">
        <v>1</v>
      </c>
      <c r="AB124">
        <v>23.15</v>
      </c>
      <c r="AH124">
        <f>AB124/314.15</f>
        <v>7.3690911984720678E-2</v>
      </c>
      <c r="AI124">
        <f>(Z124/AH124-AJ$142)/10</f>
        <v>78.205030237580985</v>
      </c>
    </row>
    <row r="126" spans="2:40" x14ac:dyDescent="0.25">
      <c r="B126" s="88" t="s">
        <v>64</v>
      </c>
      <c r="AB126" s="60"/>
    </row>
    <row r="127" spans="2:40" x14ac:dyDescent="0.25">
      <c r="B127" s="4" t="s">
        <v>7</v>
      </c>
      <c r="Y127" s="4" t="s">
        <v>223</v>
      </c>
      <c r="Z127" s="4">
        <v>0</v>
      </c>
      <c r="AA127" s="4" t="s">
        <v>1</v>
      </c>
      <c r="AB127" s="60">
        <v>11.563000000000001</v>
      </c>
      <c r="AC127" s="3">
        <f>_xlfn.STDEV.S(Z127:Z131)</f>
        <v>0</v>
      </c>
      <c r="AE127" s="7"/>
      <c r="AG127">
        <v>314.14999999999998</v>
      </c>
      <c r="AH127">
        <f t="shared" ref="AH127:AH137" si="9">AB127/314.15</f>
        <v>3.6807257679452497E-2</v>
      </c>
      <c r="AI127" s="2">
        <f t="shared" ref="AI127:AI137" si="10">Z127/AH127</f>
        <v>0</v>
      </c>
      <c r="AJ127" s="10">
        <f>AVERAGE(AI127:AI131)</f>
        <v>0</v>
      </c>
    </row>
    <row r="128" spans="2:40" x14ac:dyDescent="0.25">
      <c r="B128" s="4" t="s">
        <v>7</v>
      </c>
      <c r="Y128" s="4" t="s">
        <v>224</v>
      </c>
      <c r="Z128" s="4">
        <v>0</v>
      </c>
      <c r="AA128" s="4" t="s">
        <v>1</v>
      </c>
      <c r="AB128" s="60">
        <v>16.202000000000002</v>
      </c>
      <c r="AE128" s="7"/>
      <c r="AH128">
        <f t="shared" si="9"/>
        <v>5.1574088811077522E-2</v>
      </c>
      <c r="AI128" s="2">
        <f t="shared" si="10"/>
        <v>0</v>
      </c>
    </row>
    <row r="129" spans="2:36" x14ac:dyDescent="0.25">
      <c r="B129" s="4" t="s">
        <v>7</v>
      </c>
      <c r="Y129" s="4" t="s">
        <v>225</v>
      </c>
      <c r="Z129" s="4">
        <v>0</v>
      </c>
      <c r="AA129" s="4" t="s">
        <v>1</v>
      </c>
      <c r="AB129" s="60">
        <v>30.873999999999999</v>
      </c>
      <c r="AE129" s="7"/>
      <c r="AH129">
        <f t="shared" si="9"/>
        <v>9.8277892726404581E-2</v>
      </c>
      <c r="AI129" s="2">
        <f t="shared" si="10"/>
        <v>0</v>
      </c>
    </row>
    <row r="130" spans="2:36" x14ac:dyDescent="0.25">
      <c r="B130" s="4" t="s">
        <v>7</v>
      </c>
      <c r="Y130" s="4" t="s">
        <v>226</v>
      </c>
      <c r="Z130" s="4">
        <v>0</v>
      </c>
      <c r="AA130" s="4" t="s">
        <v>1</v>
      </c>
      <c r="AB130" s="60">
        <v>9.4429999999999996</v>
      </c>
      <c r="AE130" s="7"/>
      <c r="AH130">
        <f t="shared" si="9"/>
        <v>3.0058889065732931E-2</v>
      </c>
      <c r="AI130" s="2">
        <f t="shared" si="10"/>
        <v>0</v>
      </c>
    </row>
    <row r="131" spans="2:36" x14ac:dyDescent="0.25">
      <c r="B131" s="4" t="s">
        <v>7</v>
      </c>
      <c r="Y131" s="4" t="s">
        <v>227</v>
      </c>
      <c r="Z131" s="4">
        <v>0</v>
      </c>
      <c r="AA131" s="4" t="s">
        <v>1</v>
      </c>
      <c r="AB131" s="60">
        <v>25.86</v>
      </c>
      <c r="AE131" s="7"/>
      <c r="AH131">
        <f t="shared" si="9"/>
        <v>8.2317364316409361E-2</v>
      </c>
      <c r="AI131" s="2">
        <f t="shared" si="10"/>
        <v>0</v>
      </c>
    </row>
    <row r="132" spans="2:36" x14ac:dyDescent="0.25">
      <c r="B132" t="s">
        <v>0</v>
      </c>
      <c r="Y132" t="s">
        <v>223</v>
      </c>
      <c r="Z132">
        <v>0</v>
      </c>
      <c r="AA132" t="s">
        <v>1</v>
      </c>
      <c r="AB132" s="60">
        <v>11.563000000000001</v>
      </c>
      <c r="AC132" s="3">
        <f>_xlfn.STDEV.S(Z132:Z136)</f>
        <v>1.2879751550398788</v>
      </c>
      <c r="AG132">
        <v>314.14999999999998</v>
      </c>
      <c r="AH132">
        <f t="shared" si="9"/>
        <v>3.6807257679452497E-2</v>
      </c>
      <c r="AI132" s="2">
        <f t="shared" si="10"/>
        <v>0</v>
      </c>
      <c r="AJ132" s="10">
        <f>AVERAGE(AI132:AI136)</f>
        <v>11.168398963090974</v>
      </c>
    </row>
    <row r="133" spans="2:36" x14ac:dyDescent="0.25">
      <c r="B133" t="s">
        <v>0</v>
      </c>
      <c r="Y133" t="s">
        <v>224</v>
      </c>
      <c r="Z133">
        <v>2.88</v>
      </c>
      <c r="AA133" t="s">
        <v>1</v>
      </c>
      <c r="AB133" s="60">
        <v>16.202000000000002</v>
      </c>
      <c r="AH133">
        <f t="shared" si="9"/>
        <v>5.1574088811077522E-2</v>
      </c>
      <c r="AI133" s="2">
        <f t="shared" si="10"/>
        <v>55.841994815454868</v>
      </c>
    </row>
    <row r="134" spans="2:36" x14ac:dyDescent="0.25">
      <c r="B134" t="s">
        <v>0</v>
      </c>
      <c r="Y134" t="s">
        <v>225</v>
      </c>
      <c r="Z134">
        <v>0</v>
      </c>
      <c r="AA134" t="s">
        <v>1</v>
      </c>
      <c r="AB134" s="60">
        <v>30.873999999999999</v>
      </c>
      <c r="AH134">
        <f t="shared" si="9"/>
        <v>9.8277892726404581E-2</v>
      </c>
      <c r="AI134" s="2">
        <f t="shared" si="10"/>
        <v>0</v>
      </c>
    </row>
    <row r="135" spans="2:36" x14ac:dyDescent="0.25">
      <c r="B135" t="s">
        <v>0</v>
      </c>
      <c r="Y135" t="s">
        <v>226</v>
      </c>
      <c r="Z135">
        <v>0</v>
      </c>
      <c r="AA135" t="s">
        <v>1</v>
      </c>
      <c r="AB135" s="60">
        <v>9.4429999999999996</v>
      </c>
      <c r="AH135">
        <f t="shared" si="9"/>
        <v>3.0058889065732931E-2</v>
      </c>
      <c r="AI135" s="2">
        <f t="shared" si="10"/>
        <v>0</v>
      </c>
    </row>
    <row r="136" spans="2:36" x14ac:dyDescent="0.25">
      <c r="B136" t="s">
        <v>0</v>
      </c>
      <c r="Y136" t="s">
        <v>227</v>
      </c>
      <c r="Z136">
        <v>0</v>
      </c>
      <c r="AA136" t="s">
        <v>1</v>
      </c>
      <c r="AB136" s="60">
        <v>25.86</v>
      </c>
      <c r="AH136">
        <f t="shared" si="9"/>
        <v>8.2317364316409361E-2</v>
      </c>
      <c r="AI136" s="2">
        <f t="shared" si="10"/>
        <v>0</v>
      </c>
    </row>
    <row r="137" spans="2:36" x14ac:dyDescent="0.25">
      <c r="B137" s="4" t="s">
        <v>9</v>
      </c>
      <c r="Y137" s="4" t="s">
        <v>223</v>
      </c>
      <c r="Z137" s="4">
        <v>0</v>
      </c>
      <c r="AA137" s="4" t="s">
        <v>1</v>
      </c>
      <c r="AB137" s="60">
        <v>11.563000000000001</v>
      </c>
      <c r="AC137" s="3">
        <f>_xlfn.STDEV.S(Z137:Z141)</f>
        <v>0</v>
      </c>
      <c r="AG137">
        <v>314.14999999999998</v>
      </c>
      <c r="AH137">
        <f t="shared" si="9"/>
        <v>3.6807257679452497E-2</v>
      </c>
      <c r="AI137" s="2">
        <f t="shared" si="10"/>
        <v>0</v>
      </c>
      <c r="AJ137" s="10">
        <f>AVERAGE(AI137:AI141)</f>
        <v>0</v>
      </c>
    </row>
    <row r="138" spans="2:36" x14ac:dyDescent="0.25">
      <c r="B138" s="4" t="s">
        <v>9</v>
      </c>
      <c r="Y138" s="4" t="s">
        <v>224</v>
      </c>
      <c r="Z138" s="4">
        <v>0</v>
      </c>
      <c r="AA138" s="4" t="s">
        <v>1</v>
      </c>
      <c r="AB138" s="60">
        <v>16.202000000000002</v>
      </c>
      <c r="AH138">
        <f t="shared" ref="AH138" si="11">AB138/314.15</f>
        <v>5.1574088811077522E-2</v>
      </c>
      <c r="AI138" s="2">
        <f t="shared" ref="AI138:AI146" si="12">Z138/AH138</f>
        <v>0</v>
      </c>
    </row>
    <row r="139" spans="2:36" x14ac:dyDescent="0.25">
      <c r="B139" s="4" t="s">
        <v>9</v>
      </c>
      <c r="Y139" s="4" t="s">
        <v>225</v>
      </c>
      <c r="Z139" s="4">
        <v>0</v>
      </c>
      <c r="AA139" s="4" t="s">
        <v>1</v>
      </c>
      <c r="AB139" s="60">
        <v>30.873999999999999</v>
      </c>
      <c r="AH139">
        <f t="shared" ref="AH139:AH146" si="13">AB139/314.15</f>
        <v>9.8277892726404581E-2</v>
      </c>
      <c r="AI139" s="2">
        <f t="shared" si="12"/>
        <v>0</v>
      </c>
    </row>
    <row r="140" spans="2:36" x14ac:dyDescent="0.25">
      <c r="B140" s="4" t="s">
        <v>9</v>
      </c>
      <c r="Y140" s="4" t="s">
        <v>226</v>
      </c>
      <c r="Z140" s="4">
        <v>0</v>
      </c>
      <c r="AA140" s="4" t="s">
        <v>1</v>
      </c>
      <c r="AB140" s="60">
        <v>9.4429999999999996</v>
      </c>
      <c r="AH140">
        <f t="shared" si="13"/>
        <v>3.0058889065732931E-2</v>
      </c>
      <c r="AI140" s="2">
        <f t="shared" si="12"/>
        <v>0</v>
      </c>
    </row>
    <row r="141" spans="2:36" x14ac:dyDescent="0.25">
      <c r="B141" s="4" t="s">
        <v>9</v>
      </c>
      <c r="Y141" s="4" t="s">
        <v>227</v>
      </c>
      <c r="Z141" s="4">
        <v>0</v>
      </c>
      <c r="AA141" s="4" t="s">
        <v>1</v>
      </c>
      <c r="AB141" s="60">
        <v>25.86</v>
      </c>
      <c r="AH141">
        <f t="shared" si="13"/>
        <v>8.2317364316409361E-2</v>
      </c>
      <c r="AI141" s="2">
        <f t="shared" si="12"/>
        <v>0</v>
      </c>
    </row>
    <row r="142" spans="2:36" x14ac:dyDescent="0.25">
      <c r="B142" t="s">
        <v>10</v>
      </c>
      <c r="Y142" t="s">
        <v>223</v>
      </c>
      <c r="Z142">
        <v>0</v>
      </c>
      <c r="AA142" t="s">
        <v>1</v>
      </c>
      <c r="AB142" s="60">
        <v>11.563000000000001</v>
      </c>
      <c r="AC142" s="3">
        <f>_xlfn.STDEV.S(Z142:Z146)</f>
        <v>0</v>
      </c>
      <c r="AG142">
        <v>314.14999999999998</v>
      </c>
      <c r="AH142">
        <f t="shared" si="13"/>
        <v>3.6807257679452497E-2</v>
      </c>
      <c r="AI142" s="2">
        <f t="shared" si="12"/>
        <v>0</v>
      </c>
      <c r="AJ142" s="10">
        <f>AVERAGE(AI142:AI146)</f>
        <v>0</v>
      </c>
    </row>
    <row r="143" spans="2:36" x14ac:dyDescent="0.25">
      <c r="B143" t="s">
        <v>10</v>
      </c>
      <c r="Y143" t="s">
        <v>224</v>
      </c>
      <c r="Z143">
        <v>0</v>
      </c>
      <c r="AA143" t="s">
        <v>1</v>
      </c>
      <c r="AB143" s="60">
        <v>16.202000000000002</v>
      </c>
      <c r="AH143">
        <f t="shared" si="13"/>
        <v>5.1574088811077522E-2</v>
      </c>
      <c r="AI143" s="2">
        <f t="shared" si="12"/>
        <v>0</v>
      </c>
    </row>
    <row r="144" spans="2:36" x14ac:dyDescent="0.25">
      <c r="B144" t="s">
        <v>10</v>
      </c>
      <c r="Y144" t="s">
        <v>225</v>
      </c>
      <c r="Z144">
        <v>0</v>
      </c>
      <c r="AA144" t="s">
        <v>1</v>
      </c>
      <c r="AB144" s="60">
        <v>30.873999999999999</v>
      </c>
      <c r="AH144">
        <f t="shared" si="13"/>
        <v>9.8277892726404581E-2</v>
      </c>
      <c r="AI144" s="2">
        <f t="shared" si="12"/>
        <v>0</v>
      </c>
    </row>
    <row r="145" spans="2:35" x14ac:dyDescent="0.25">
      <c r="B145" t="s">
        <v>10</v>
      </c>
      <c r="Y145" t="s">
        <v>226</v>
      </c>
      <c r="Z145">
        <v>0</v>
      </c>
      <c r="AA145" t="s">
        <v>1</v>
      </c>
      <c r="AB145" s="60">
        <v>9.4429999999999996</v>
      </c>
      <c r="AH145">
        <f t="shared" si="13"/>
        <v>3.0058889065732931E-2</v>
      </c>
      <c r="AI145" s="2">
        <f t="shared" si="12"/>
        <v>0</v>
      </c>
    </row>
    <row r="146" spans="2:35" x14ac:dyDescent="0.25">
      <c r="B146" t="s">
        <v>10</v>
      </c>
      <c r="Y146" t="s">
        <v>227</v>
      </c>
      <c r="Z146">
        <v>0</v>
      </c>
      <c r="AA146" t="s">
        <v>1</v>
      </c>
      <c r="AB146" s="60">
        <v>25.86</v>
      </c>
      <c r="AH146">
        <f t="shared" si="13"/>
        <v>8.2317364316409361E-2</v>
      </c>
      <c r="AI146" s="2">
        <f t="shared" si="12"/>
        <v>0</v>
      </c>
    </row>
  </sheetData>
  <conditionalFormatting sqref="B38 B76:B78 B82:B88 B90:B94 B110 B127:B131">
    <cfRule type="containsText" dxfId="10" priority="1" operator="containsText" text="PS">
      <formula>NOT(ISERROR(SEARCH("PS",B38)))</formula>
    </cfRule>
  </conditionalFormatting>
  <pageMargins left="0.7" right="0.7" top="0.78740157499999996" bottom="0.78740157499999996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735C-49F4-4DE1-857B-D3EB206E969F}">
  <dimension ref="B1:AO178"/>
  <sheetViews>
    <sheetView topLeftCell="B1" zoomScale="80" zoomScaleNormal="80" workbookViewId="0">
      <selection activeCell="AQ25" sqref="AQ25"/>
    </sheetView>
  </sheetViews>
  <sheetFormatPr defaultColWidth="11.5703125" defaultRowHeight="15" x14ac:dyDescent="0.25"/>
  <cols>
    <col min="1" max="1" width="0" hidden="1" customWidth="1"/>
    <col min="2" max="2" width="21.7109375" customWidth="1"/>
    <col min="3" max="24" width="0" hidden="1" customWidth="1"/>
    <col min="25" max="25" width="27" customWidth="1"/>
    <col min="28" max="28" width="13.5703125" customWidth="1"/>
    <col min="29" max="29" width="11.5703125" style="3"/>
    <col min="30" max="30" width="13.28515625" customWidth="1"/>
    <col min="31" max="31" width="7.7109375" customWidth="1"/>
    <col min="32" max="32" width="14.85546875" customWidth="1"/>
    <col min="33" max="33" width="11.28515625" customWidth="1"/>
    <col min="34" max="34" width="15" customWidth="1"/>
    <col min="35" max="35" width="18.85546875" customWidth="1"/>
    <col min="36" max="36" width="11.5703125" style="7"/>
    <col min="37" max="37" width="6.7109375" style="7" customWidth="1"/>
    <col min="38" max="38" width="8.28515625" customWidth="1"/>
    <col min="39" max="39" width="14.5703125" style="7" customWidth="1"/>
    <col min="40" max="40" width="13.140625" style="7" customWidth="1"/>
  </cols>
  <sheetData>
    <row r="1" spans="2:40" x14ac:dyDescent="0.25">
      <c r="B1" s="5" t="s">
        <v>2</v>
      </c>
      <c r="AC1" s="3" t="s">
        <v>12</v>
      </c>
      <c r="AD1" t="s">
        <v>45</v>
      </c>
      <c r="AE1" s="7" t="s">
        <v>40</v>
      </c>
      <c r="AF1" t="s">
        <v>39</v>
      </c>
      <c r="AG1" t="s">
        <v>36</v>
      </c>
      <c r="AH1" t="s">
        <v>49</v>
      </c>
      <c r="AI1" s="2" t="s">
        <v>41</v>
      </c>
      <c r="AJ1" s="15" t="s">
        <v>43</v>
      </c>
      <c r="AK1" s="15" t="s">
        <v>12</v>
      </c>
      <c r="AL1" t="s">
        <v>42</v>
      </c>
      <c r="AM1" s="15" t="s">
        <v>46</v>
      </c>
      <c r="AN1" s="15" t="s">
        <v>47</v>
      </c>
    </row>
    <row r="2" spans="2:40" x14ac:dyDescent="0.25">
      <c r="B2" s="4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 t="s">
        <v>228</v>
      </c>
      <c r="Z2" s="4">
        <v>45.38</v>
      </c>
      <c r="AA2" s="4" t="s">
        <v>1</v>
      </c>
      <c r="AC2" s="3">
        <f>_xlfn.STDEV.S(Z2:Z4)</f>
        <v>6.6062773178242997</v>
      </c>
      <c r="AD2" s="6" t="s">
        <v>17</v>
      </c>
      <c r="AE2" s="7">
        <f>AC2/(AVERAGE(Z2:Z4))*100</f>
        <v>17.004574820654568</v>
      </c>
      <c r="AF2">
        <f>1.5*1.5*3.1415</f>
        <v>7.0683750000000005</v>
      </c>
      <c r="AG2">
        <v>314.14999999999998</v>
      </c>
      <c r="AH2">
        <f>AF2/AG2</f>
        <v>2.2500000000000003E-2</v>
      </c>
      <c r="AI2" s="2">
        <f>(Z2/AH$2-AJ$19)/10</f>
        <v>201.68888888888887</v>
      </c>
      <c r="AJ2" s="10">
        <f>AVERAGE(AI2:AI4)</f>
        <v>172.66666666666666</v>
      </c>
      <c r="AK2" s="7">
        <f>_xlfn.STDEV.S(AI2:AI4)</f>
        <v>29.361232523663453</v>
      </c>
      <c r="AL2">
        <f>AK2/AJ2*100</f>
        <v>17.004574820654511</v>
      </c>
      <c r="AM2" s="10">
        <f>SQRT(AK2^2+AK5^2+AK8^2+AK11^2+AK14^2)</f>
        <v>75.719699694404028</v>
      </c>
      <c r="AN2" s="10">
        <f>SUM(AJ2,AJ5,AJ8,AJ11,AJ14)</f>
        <v>722.70222222222208</v>
      </c>
    </row>
    <row r="3" spans="2:40" x14ac:dyDescent="0.25">
      <c r="B3" s="4" t="s">
        <v>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 t="s">
        <v>229</v>
      </c>
      <c r="Z3" s="4">
        <v>32.17</v>
      </c>
      <c r="AA3" s="4" t="s">
        <v>1</v>
      </c>
      <c r="AE3" s="7"/>
      <c r="AI3" s="2">
        <f>(Z3/AH$2-AJ$19)/10</f>
        <v>142.97777777777776</v>
      </c>
    </row>
    <row r="4" spans="2:40" x14ac:dyDescent="0.25">
      <c r="B4" s="4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 t="s">
        <v>230</v>
      </c>
      <c r="Z4" s="4">
        <v>39</v>
      </c>
      <c r="AA4" s="4" t="s">
        <v>1</v>
      </c>
      <c r="AE4" s="7"/>
      <c r="AI4" s="2">
        <f>(Z4/AH$2-AJ$19)/10</f>
        <v>173.33333333333331</v>
      </c>
    </row>
    <row r="5" spans="2:40" x14ac:dyDescent="0.25">
      <c r="B5" t="s">
        <v>7</v>
      </c>
      <c r="Y5" t="s">
        <v>228</v>
      </c>
      <c r="Z5">
        <v>30.99</v>
      </c>
      <c r="AA5" t="s">
        <v>1</v>
      </c>
      <c r="AC5" s="3">
        <f>_xlfn.STDEV.S(Z5:Z7)</f>
        <v>5.9101353622400055</v>
      </c>
      <c r="AE5" s="7">
        <f>AC5/(AVERAGE(Z5:Z7))*100</f>
        <v>24.401880108340237</v>
      </c>
      <c r="AF5">
        <f>1.5*1.5*3.1415</f>
        <v>7.0683750000000005</v>
      </c>
      <c r="AG5">
        <v>314.14999999999998</v>
      </c>
      <c r="AH5">
        <f>AF5/AG5</f>
        <v>2.2500000000000003E-2</v>
      </c>
      <c r="AI5" s="2">
        <f>(Z5/AH$5-AJ$24)/10</f>
        <v>124.81777777777775</v>
      </c>
      <c r="AJ5" s="10">
        <f>AVERAGE(AI5:AI7)</f>
        <v>94.728888888888875</v>
      </c>
      <c r="AK5" s="7">
        <f>_xlfn.STDEV.S(AI5:AI7)</f>
        <v>26.267268276622296</v>
      </c>
      <c r="AL5">
        <f>AK5/AJ5*100</f>
        <v>27.728888815989571</v>
      </c>
    </row>
    <row r="6" spans="2:40" x14ac:dyDescent="0.25">
      <c r="B6" t="s">
        <v>7</v>
      </c>
      <c r="Y6" t="s">
        <v>229</v>
      </c>
      <c r="Z6">
        <v>20.09</v>
      </c>
      <c r="AA6" t="s">
        <v>1</v>
      </c>
      <c r="AE6" s="7"/>
      <c r="AI6" s="2">
        <f>(Z6/AH$5-AJ$24)/10</f>
        <v>76.373333333333321</v>
      </c>
    </row>
    <row r="7" spans="2:40" x14ac:dyDescent="0.25">
      <c r="B7" t="s">
        <v>7</v>
      </c>
      <c r="Y7" t="s">
        <v>230</v>
      </c>
      <c r="Z7">
        <v>21.58</v>
      </c>
      <c r="AA7" t="s">
        <v>1</v>
      </c>
      <c r="AE7" s="7"/>
      <c r="AI7" s="2">
        <f>(Z7/AH$5-AJ$24)/10</f>
        <v>82.995555555555541</v>
      </c>
    </row>
    <row r="8" spans="2:40" x14ac:dyDescent="0.25">
      <c r="B8" s="4" t="s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 t="s">
        <v>228</v>
      </c>
      <c r="Z8" s="4">
        <v>30.75</v>
      </c>
      <c r="AA8" s="4" t="s">
        <v>1</v>
      </c>
      <c r="AC8" s="3">
        <f>_xlfn.STDEV.S(Z8:Z10)</f>
        <v>7.1251128646031541</v>
      </c>
      <c r="AE8" s="7">
        <f>AC8/(AVERAGE(Z8:Z10))*100</f>
        <v>31.592282875863827</v>
      </c>
      <c r="AF8">
        <f>1.5*1.5*3.1415</f>
        <v>7.0683750000000005</v>
      </c>
      <c r="AG8">
        <v>314.14999999999998</v>
      </c>
      <c r="AH8">
        <f>AF8/AG8</f>
        <v>2.2500000000000003E-2</v>
      </c>
      <c r="AI8" s="2">
        <f>(Z8/AH$8-AJ$29)/10</f>
        <v>120.72888888888887</v>
      </c>
      <c r="AJ8" s="10">
        <f>AVERAGE(AI8:AI10)</f>
        <v>84.299259259259244</v>
      </c>
      <c r="AK8" s="7">
        <f>_xlfn.STDEV.S(AI8:AI10)</f>
        <v>31.667168287125126</v>
      </c>
      <c r="AL8">
        <f>AK8/AJ8*100</f>
        <v>37.565179771905143</v>
      </c>
    </row>
    <row r="9" spans="2:40" x14ac:dyDescent="0.25">
      <c r="B9" s="4" t="s"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 t="s">
        <v>229</v>
      </c>
      <c r="Z9" s="4">
        <v>17.84</v>
      </c>
      <c r="AA9" s="4" t="s">
        <v>1</v>
      </c>
      <c r="AE9" s="7"/>
      <c r="AI9" s="2">
        <f>(Z9/AH$8-AJ$29)/10</f>
        <v>63.351111111111109</v>
      </c>
    </row>
    <row r="10" spans="2:40" x14ac:dyDescent="0.25">
      <c r="B10" s="4" t="s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230</v>
      </c>
      <c r="Z10" s="4">
        <v>19.07</v>
      </c>
      <c r="AA10" s="4" t="s">
        <v>1</v>
      </c>
      <c r="AE10" s="7"/>
      <c r="AI10" s="2">
        <f>(Z10/AH$8-AJ$29)/10</f>
        <v>68.817777777777764</v>
      </c>
    </row>
    <row r="11" spans="2:40" x14ac:dyDescent="0.25">
      <c r="B11" t="s">
        <v>13</v>
      </c>
      <c r="Y11" t="s">
        <v>228</v>
      </c>
      <c r="Z11">
        <v>30.59</v>
      </c>
      <c r="AA11" t="s">
        <v>1</v>
      </c>
      <c r="AB11" s="4" t="s">
        <v>30</v>
      </c>
      <c r="AC11" s="3">
        <f>_xlfn.STDEV.S(Z11:Z13)</f>
        <v>4.4942778433618473</v>
      </c>
      <c r="AE11" s="7">
        <f>AC11/(AVERAGE(Z11:Z13))*100</f>
        <v>17.077686548556734</v>
      </c>
      <c r="AF11">
        <f>1.5*1.5*3.1415</f>
        <v>7.0683750000000005</v>
      </c>
      <c r="AG11">
        <v>314.14999999999998</v>
      </c>
      <c r="AH11">
        <f>AF11/AG11</f>
        <v>2.2500000000000003E-2</v>
      </c>
      <c r="AI11" s="2">
        <f>(Z11/AH$11-AJ$34)/10</f>
        <v>135.95555555555555</v>
      </c>
      <c r="AJ11" s="10">
        <f>AVERAGE(AI11:AI13)</f>
        <v>116.96296296296293</v>
      </c>
      <c r="AK11" s="7">
        <f>_xlfn.STDEV.S(AI11:AI13)</f>
        <v>19.974568192719474</v>
      </c>
      <c r="AL11">
        <f>AK11/AJ11*100</f>
        <v>17.077686548556869</v>
      </c>
    </row>
    <row r="12" spans="2:40" x14ac:dyDescent="0.25">
      <c r="B12" t="s">
        <v>13</v>
      </c>
      <c r="Y12" t="s">
        <v>229</v>
      </c>
      <c r="Z12">
        <v>21.63</v>
      </c>
      <c r="AA12" t="s">
        <v>1</v>
      </c>
      <c r="AE12" s="7"/>
      <c r="AI12" s="2">
        <f>(Z12/AH$11-AJ$34)/10</f>
        <v>96.133333333333312</v>
      </c>
    </row>
    <row r="13" spans="2:40" x14ac:dyDescent="0.25">
      <c r="B13" t="s">
        <v>13</v>
      </c>
      <c r="Y13" t="s">
        <v>230</v>
      </c>
      <c r="Z13">
        <v>26.73</v>
      </c>
      <c r="AA13" t="s">
        <v>1</v>
      </c>
      <c r="AE13" s="7"/>
      <c r="AI13" s="2">
        <f>(Z13/AH$11-AJ$34)/10</f>
        <v>118.79999999999998</v>
      </c>
    </row>
    <row r="14" spans="2:40" x14ac:dyDescent="0.25">
      <c r="B14" s="4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 t="s">
        <v>228</v>
      </c>
      <c r="Z14" s="4">
        <v>70.62</v>
      </c>
      <c r="AA14" s="4" t="s">
        <v>1</v>
      </c>
      <c r="AC14" s="3">
        <f>_xlfn.STDEV.S(Z14:Z16)</f>
        <v>11.862491306635434</v>
      </c>
      <c r="AE14" s="7">
        <f>AC14/(AVERAGE(Z14:Z16))*100</f>
        <v>20.75313384645807</v>
      </c>
      <c r="AF14">
        <f>1.5*1.5*3.1415</f>
        <v>7.0683750000000005</v>
      </c>
      <c r="AG14">
        <v>314.14999999999998</v>
      </c>
      <c r="AH14">
        <f>AF14/AG14</f>
        <v>2.2500000000000003E-2</v>
      </c>
      <c r="AI14" s="2">
        <f>(Z14/AH$14-AJ$39)/10</f>
        <v>313.86666666666667</v>
      </c>
      <c r="AJ14" s="10">
        <f>AVERAGE(AI14:AI16)</f>
        <v>254.04444444444439</v>
      </c>
      <c r="AK14" s="7">
        <f>_xlfn.STDEV.S(AI14:AI16)</f>
        <v>52.722183585046487</v>
      </c>
      <c r="AL14">
        <f>AK14/AJ14*100</f>
        <v>20.753133846458123</v>
      </c>
    </row>
    <row r="15" spans="2:40" x14ac:dyDescent="0.25">
      <c r="B15" s="4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 t="s">
        <v>229</v>
      </c>
      <c r="Z15" s="4">
        <v>48.23</v>
      </c>
      <c r="AA15" s="4" t="s">
        <v>1</v>
      </c>
      <c r="AE15" s="7"/>
      <c r="AI15" s="2">
        <f>(Z15/AH$14-AJ$39)/10</f>
        <v>214.35555555555553</v>
      </c>
    </row>
    <row r="16" spans="2:40" x14ac:dyDescent="0.25">
      <c r="B16" s="4" t="s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 t="s">
        <v>230</v>
      </c>
      <c r="Z16" s="4">
        <v>52.63</v>
      </c>
      <c r="AA16" s="4" t="s">
        <v>1</v>
      </c>
      <c r="AE16" s="7"/>
      <c r="AI16" s="2">
        <f>(Z16/AH$14-AJ$39)/10</f>
        <v>233.9111111111111</v>
      </c>
    </row>
    <row r="17" spans="2:36" x14ac:dyDescent="0.25">
      <c r="AE17" s="7"/>
      <c r="AI17" s="2"/>
    </row>
    <row r="18" spans="2:36" x14ac:dyDescent="0.25">
      <c r="B18" s="88" t="s">
        <v>64</v>
      </c>
      <c r="AE18" s="7"/>
      <c r="AI18" s="2"/>
    </row>
    <row r="19" spans="2:36" x14ac:dyDescent="0.25">
      <c r="B19" s="4" t="s">
        <v>6</v>
      </c>
      <c r="Y19" s="4" t="s">
        <v>231</v>
      </c>
      <c r="Z19" s="4">
        <v>0</v>
      </c>
      <c r="AA19" s="4" t="s">
        <v>1</v>
      </c>
      <c r="AC19" s="3">
        <f>_xlfn.STDEV.S(Z19:Z23)</f>
        <v>0</v>
      </c>
      <c r="AE19" s="7" t="e">
        <f>AC19/(AVERAGE(Z19:Z23))*100</f>
        <v>#DIV/0!</v>
      </c>
      <c r="AF19">
        <f>1.5*1.5*3.1415</f>
        <v>7.0683750000000005</v>
      </c>
      <c r="AG19">
        <v>314.14999999999998</v>
      </c>
      <c r="AH19">
        <f>AF19/AG19</f>
        <v>2.2500000000000003E-2</v>
      </c>
      <c r="AI19" s="2">
        <f>Z19/AH$19</f>
        <v>0</v>
      </c>
      <c r="AJ19" s="10">
        <f>AVERAGE(AI19:AI23)</f>
        <v>0</v>
      </c>
    </row>
    <row r="20" spans="2:36" x14ac:dyDescent="0.25">
      <c r="B20" s="4" t="s">
        <v>6</v>
      </c>
      <c r="Y20" s="4" t="s">
        <v>232</v>
      </c>
      <c r="Z20" s="4">
        <v>0</v>
      </c>
      <c r="AA20" s="4" t="s">
        <v>1</v>
      </c>
      <c r="AE20" s="7"/>
      <c r="AI20" s="2">
        <f t="shared" ref="AI20:AI23" si="0">Z20/AH$19</f>
        <v>0</v>
      </c>
    </row>
    <row r="21" spans="2:36" x14ac:dyDescent="0.25">
      <c r="B21" s="4" t="s">
        <v>6</v>
      </c>
      <c r="Y21" s="4" t="s">
        <v>233</v>
      </c>
      <c r="Z21" s="4">
        <v>0</v>
      </c>
      <c r="AA21" s="4" t="s">
        <v>1</v>
      </c>
      <c r="AE21" s="7"/>
      <c r="AI21" s="2">
        <f t="shared" si="0"/>
        <v>0</v>
      </c>
    </row>
    <row r="22" spans="2:36" x14ac:dyDescent="0.25">
      <c r="B22" s="4" t="s">
        <v>6</v>
      </c>
      <c r="Y22" s="4" t="s">
        <v>234</v>
      </c>
      <c r="Z22" s="4">
        <v>0</v>
      </c>
      <c r="AA22" s="4" t="s">
        <v>1</v>
      </c>
      <c r="AE22" s="7"/>
      <c r="AI22" s="2">
        <f t="shared" si="0"/>
        <v>0</v>
      </c>
    </row>
    <row r="23" spans="2:36" x14ac:dyDescent="0.25">
      <c r="B23" s="4" t="s">
        <v>6</v>
      </c>
      <c r="Y23" s="4" t="s">
        <v>235</v>
      </c>
      <c r="Z23" s="4">
        <v>0</v>
      </c>
      <c r="AA23" s="4" t="s">
        <v>1</v>
      </c>
      <c r="AI23" s="2">
        <f t="shared" si="0"/>
        <v>0</v>
      </c>
    </row>
    <row r="24" spans="2:36" x14ac:dyDescent="0.25">
      <c r="B24" t="s">
        <v>7</v>
      </c>
      <c r="Y24" t="s">
        <v>231</v>
      </c>
      <c r="Z24">
        <v>14.53</v>
      </c>
      <c r="AA24" t="s">
        <v>1</v>
      </c>
      <c r="AC24" s="3">
        <f>_xlfn.STDEV.S(Z24:Z28)</f>
        <v>6.4980135426143883</v>
      </c>
      <c r="AE24" s="7">
        <f>AC24/(AVERAGE(Z24:Z28))*100</f>
        <v>223.60679774997897</v>
      </c>
      <c r="AF24">
        <f>1.5*1.5*3.1415</f>
        <v>7.0683750000000005</v>
      </c>
      <c r="AG24">
        <v>314.14999999999998</v>
      </c>
      <c r="AH24">
        <f>AF24/AG24</f>
        <v>2.2500000000000003E-2</v>
      </c>
      <c r="AI24" s="2">
        <f>Z24/AH$24</f>
        <v>645.77777777777771</v>
      </c>
      <c r="AJ24" s="10">
        <f>AVERAGE(AI24:AI28)</f>
        <v>129.15555555555554</v>
      </c>
    </row>
    <row r="25" spans="2:36" x14ac:dyDescent="0.25">
      <c r="B25" t="s">
        <v>7</v>
      </c>
      <c r="Y25" t="s">
        <v>232</v>
      </c>
      <c r="Z25">
        <v>0</v>
      </c>
      <c r="AA25" t="s">
        <v>1</v>
      </c>
      <c r="AE25" s="7"/>
      <c r="AI25" s="2">
        <f>Z25/AH$24</f>
        <v>0</v>
      </c>
    </row>
    <row r="26" spans="2:36" x14ac:dyDescent="0.25">
      <c r="B26" t="s">
        <v>7</v>
      </c>
      <c r="Y26" t="s">
        <v>233</v>
      </c>
      <c r="Z26">
        <v>0</v>
      </c>
      <c r="AA26" t="s">
        <v>1</v>
      </c>
      <c r="AE26" s="7"/>
      <c r="AI26" s="2">
        <f>Z26/AH$24</f>
        <v>0</v>
      </c>
    </row>
    <row r="27" spans="2:36" x14ac:dyDescent="0.25">
      <c r="B27" t="s">
        <v>7</v>
      </c>
      <c r="Y27" t="s">
        <v>234</v>
      </c>
      <c r="Z27">
        <v>0</v>
      </c>
      <c r="AA27" t="s">
        <v>1</v>
      </c>
      <c r="AE27" s="7"/>
      <c r="AI27" s="2">
        <f>Z27/AH$24</f>
        <v>0</v>
      </c>
    </row>
    <row r="28" spans="2:36" x14ac:dyDescent="0.25">
      <c r="B28" t="s">
        <v>7</v>
      </c>
      <c r="Y28" t="s">
        <v>235</v>
      </c>
      <c r="Z28">
        <v>0</v>
      </c>
      <c r="AA28" t="s">
        <v>1</v>
      </c>
      <c r="AI28" s="2">
        <f>Z28/AH$24</f>
        <v>0</v>
      </c>
    </row>
    <row r="29" spans="2:36" x14ac:dyDescent="0.25">
      <c r="B29" s="4" t="s"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 t="s">
        <v>231</v>
      </c>
      <c r="Z29" s="4">
        <v>7.22</v>
      </c>
      <c r="AA29" s="4" t="s">
        <v>1</v>
      </c>
      <c r="AC29" s="3">
        <f>_xlfn.STDEV.S(Z29:Z33)</f>
        <v>2.6616686495505046</v>
      </c>
      <c r="AE29" s="7">
        <f>AC29/(AVERAGE(Z29:Z33))*100</f>
        <v>74.223888721430697</v>
      </c>
      <c r="AF29">
        <f>1.5*1.5*3.1415</f>
        <v>7.0683750000000005</v>
      </c>
      <c r="AG29">
        <v>314.14999999999998</v>
      </c>
      <c r="AH29">
        <f>AF29/AG29</f>
        <v>2.2500000000000003E-2</v>
      </c>
      <c r="AI29" s="2">
        <f>Z29/AH$29</f>
        <v>320.88888888888886</v>
      </c>
      <c r="AJ29" s="10">
        <f>AVERAGE(AI29:AI33)</f>
        <v>159.37777777777777</v>
      </c>
    </row>
    <row r="30" spans="2:36" x14ac:dyDescent="0.25">
      <c r="B30" s="4" t="s">
        <v>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 t="s">
        <v>232</v>
      </c>
      <c r="Z30" s="4">
        <v>0</v>
      </c>
      <c r="AA30" s="4" t="s">
        <v>1</v>
      </c>
      <c r="AE30" s="7"/>
      <c r="AI30" s="2">
        <f t="shared" ref="AI30" si="1">Z30/AH$29</f>
        <v>0</v>
      </c>
    </row>
    <row r="31" spans="2:36" x14ac:dyDescent="0.25">
      <c r="B31" s="4" t="s"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 t="s">
        <v>233</v>
      </c>
      <c r="Z31" s="4">
        <v>4.22</v>
      </c>
      <c r="AA31" s="4" t="s">
        <v>1</v>
      </c>
      <c r="AE31" s="7"/>
      <c r="AI31" s="2">
        <f>Z31/AH$29</f>
        <v>187.55555555555551</v>
      </c>
    </row>
    <row r="32" spans="2:36" x14ac:dyDescent="0.25">
      <c r="B32" s="4" t="s">
        <v>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 t="s">
        <v>234</v>
      </c>
      <c r="Z32" s="4">
        <v>2.34</v>
      </c>
      <c r="AA32" s="4" t="s">
        <v>1</v>
      </c>
      <c r="AE32" s="7"/>
      <c r="AI32" s="2">
        <f>Z32/AH$29</f>
        <v>103.99999999999999</v>
      </c>
    </row>
    <row r="33" spans="2:40" x14ac:dyDescent="0.25">
      <c r="B33" s="4" t="s">
        <v>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 t="s">
        <v>235</v>
      </c>
      <c r="Z33" s="4">
        <v>4.1500000000000004</v>
      </c>
      <c r="AA33" s="4" t="s">
        <v>1</v>
      </c>
      <c r="AI33" s="2">
        <f>Z33/AH$29</f>
        <v>184.44444444444443</v>
      </c>
    </row>
    <row r="34" spans="2:40" x14ac:dyDescent="0.25">
      <c r="B34" t="s">
        <v>13</v>
      </c>
      <c r="Y34" t="s">
        <v>231</v>
      </c>
      <c r="Z34">
        <v>0</v>
      </c>
      <c r="AA34" t="s">
        <v>1</v>
      </c>
      <c r="AC34" s="3">
        <f>_xlfn.STDEV.S(Z34:Z38)</f>
        <v>0</v>
      </c>
      <c r="AE34" s="7" t="e">
        <f>AC34/(AVERAGE(Z34:Z38))*100</f>
        <v>#DIV/0!</v>
      </c>
      <c r="AF34">
        <f>1.5*1.5*3.1415</f>
        <v>7.0683750000000005</v>
      </c>
      <c r="AG34">
        <v>314.14999999999998</v>
      </c>
      <c r="AH34">
        <f>AF34/AG34</f>
        <v>2.2500000000000003E-2</v>
      </c>
      <c r="AI34" s="2">
        <f>Z34/AH$34</f>
        <v>0</v>
      </c>
      <c r="AJ34" s="10">
        <f>AVERAGE(AI34:AI38)</f>
        <v>0</v>
      </c>
    </row>
    <row r="35" spans="2:40" x14ac:dyDescent="0.25">
      <c r="B35" t="s">
        <v>13</v>
      </c>
      <c r="Y35" t="s">
        <v>232</v>
      </c>
      <c r="Z35">
        <v>0</v>
      </c>
      <c r="AA35" t="s">
        <v>1</v>
      </c>
      <c r="AE35" s="7"/>
      <c r="AI35" s="2">
        <f>Z35/AH$34</f>
        <v>0</v>
      </c>
    </row>
    <row r="36" spans="2:40" x14ac:dyDescent="0.25">
      <c r="B36" t="s">
        <v>13</v>
      </c>
      <c r="Y36" t="s">
        <v>233</v>
      </c>
      <c r="Z36">
        <v>0</v>
      </c>
      <c r="AA36" t="s">
        <v>1</v>
      </c>
      <c r="AE36" s="7"/>
      <c r="AI36" s="2">
        <f t="shared" ref="AI36:AI38" si="2">Z36/AH$34</f>
        <v>0</v>
      </c>
    </row>
    <row r="37" spans="2:40" x14ac:dyDescent="0.25">
      <c r="B37" t="s">
        <v>13</v>
      </c>
      <c r="Y37" t="s">
        <v>234</v>
      </c>
      <c r="Z37">
        <v>0</v>
      </c>
      <c r="AA37" t="s">
        <v>1</v>
      </c>
      <c r="AE37" s="7"/>
      <c r="AI37" s="2">
        <f t="shared" si="2"/>
        <v>0</v>
      </c>
    </row>
    <row r="38" spans="2:40" x14ac:dyDescent="0.25">
      <c r="B38" t="s">
        <v>13</v>
      </c>
      <c r="Y38" t="s">
        <v>235</v>
      </c>
      <c r="Z38">
        <v>0</v>
      </c>
      <c r="AA38" t="s">
        <v>1</v>
      </c>
      <c r="AI38" s="2">
        <f t="shared" si="2"/>
        <v>0</v>
      </c>
    </row>
    <row r="39" spans="2:40" x14ac:dyDescent="0.25">
      <c r="B39" s="4" t="s">
        <v>10</v>
      </c>
      <c r="Y39" s="4" t="s">
        <v>231</v>
      </c>
      <c r="Z39" s="4">
        <v>0</v>
      </c>
      <c r="AA39" s="4" t="s">
        <v>1</v>
      </c>
      <c r="AC39" s="3">
        <f>_xlfn.STDEV.S(Z39:Z43)</f>
        <v>0</v>
      </c>
      <c r="AE39" s="7" t="e">
        <f>AC39/(AVERAGE(Z39:Z43))*100</f>
        <v>#DIV/0!</v>
      </c>
      <c r="AF39">
        <f>1.5*1.5*3.1415</f>
        <v>7.0683750000000005</v>
      </c>
      <c r="AG39">
        <v>314.14999999999998</v>
      </c>
      <c r="AH39">
        <f>AF39/AG39</f>
        <v>2.2500000000000003E-2</v>
      </c>
      <c r="AI39" s="2">
        <f>Z39/AH$39</f>
        <v>0</v>
      </c>
      <c r="AJ39" s="10">
        <f>AVERAGE(AI39:AI43)</f>
        <v>0</v>
      </c>
    </row>
    <row r="40" spans="2:40" x14ac:dyDescent="0.25">
      <c r="B40" s="4" t="s">
        <v>10</v>
      </c>
      <c r="Y40" s="4" t="s">
        <v>232</v>
      </c>
      <c r="Z40" s="4">
        <v>0</v>
      </c>
      <c r="AA40" s="4" t="s">
        <v>1</v>
      </c>
      <c r="AE40" s="7"/>
      <c r="AI40" s="2">
        <f t="shared" ref="AI40:AI43" si="3">Z40/AH$39</f>
        <v>0</v>
      </c>
    </row>
    <row r="41" spans="2:40" x14ac:dyDescent="0.25">
      <c r="B41" s="4" t="s">
        <v>10</v>
      </c>
      <c r="Y41" s="4" t="s">
        <v>233</v>
      </c>
      <c r="Z41" s="4">
        <v>0</v>
      </c>
      <c r="AA41" s="4" t="s">
        <v>1</v>
      </c>
      <c r="AE41" s="7"/>
      <c r="AI41" s="2">
        <f t="shared" si="3"/>
        <v>0</v>
      </c>
    </row>
    <row r="42" spans="2:40" x14ac:dyDescent="0.25">
      <c r="B42" s="4" t="s">
        <v>10</v>
      </c>
      <c r="Y42" s="4" t="s">
        <v>234</v>
      </c>
      <c r="Z42" s="4">
        <v>0</v>
      </c>
      <c r="AA42" s="4" t="s">
        <v>1</v>
      </c>
      <c r="AE42" s="7"/>
      <c r="AI42" s="2">
        <f t="shared" si="3"/>
        <v>0</v>
      </c>
    </row>
    <row r="43" spans="2:40" x14ac:dyDescent="0.25">
      <c r="B43" s="4" t="s">
        <v>10</v>
      </c>
      <c r="Y43" s="4" t="s">
        <v>235</v>
      </c>
      <c r="Z43" s="4">
        <v>0</v>
      </c>
      <c r="AA43" s="4" t="s">
        <v>1</v>
      </c>
      <c r="AI43" s="2">
        <f t="shared" si="3"/>
        <v>0</v>
      </c>
    </row>
    <row r="44" spans="2:40" x14ac:dyDescent="0.25">
      <c r="AE44" s="7"/>
      <c r="AI44" s="2"/>
    </row>
    <row r="45" spans="2:40" x14ac:dyDescent="0.25">
      <c r="AE45" s="7"/>
      <c r="AI45" s="2"/>
    </row>
    <row r="46" spans="2:40" x14ac:dyDescent="0.25">
      <c r="B46" s="5" t="s">
        <v>4</v>
      </c>
      <c r="AE46" s="7"/>
      <c r="AI46" s="2"/>
    </row>
    <row r="47" spans="2:40" x14ac:dyDescent="0.25">
      <c r="B47" s="4" t="s">
        <v>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 t="s">
        <v>236</v>
      </c>
      <c r="Z47" s="4">
        <v>0</v>
      </c>
      <c r="AA47" s="4" t="s">
        <v>1</v>
      </c>
      <c r="AC47" s="3">
        <f>_xlfn.STDEV.S(Z47:Z49)</f>
        <v>0</v>
      </c>
      <c r="AD47" s="6" t="s">
        <v>16</v>
      </c>
      <c r="AE47" s="7" t="e">
        <f>AC47/(AVERAGE(Z47:Z49))*100</f>
        <v>#DIV/0!</v>
      </c>
      <c r="AF47">
        <f>1.5*1.5*3.1415</f>
        <v>7.0683750000000005</v>
      </c>
      <c r="AG47">
        <v>314.14999999999998</v>
      </c>
      <c r="AH47">
        <f>AF47/AG47</f>
        <v>2.2500000000000003E-2</v>
      </c>
      <c r="AI47" s="2">
        <f>(Z47/AH$47-AJ$64)/10</f>
        <v>0</v>
      </c>
      <c r="AJ47" s="10">
        <f>AVERAGE(AI47:AI49)</f>
        <v>0</v>
      </c>
      <c r="AK47" s="7">
        <f>_xlfn.STDEV.S(AI47:AI49)</f>
        <v>0</v>
      </c>
      <c r="AL47" t="e">
        <f>AK47/AJ47*100</f>
        <v>#DIV/0!</v>
      </c>
      <c r="AM47" s="10">
        <f>SQRT(AK47^2+AK50^2+AK53^2+AK56^2+AK59^2)</f>
        <v>0</v>
      </c>
      <c r="AN47" s="10">
        <f>SUM(AJ47,AJ50,AJ53,AJ56,AJ59)</f>
        <v>0</v>
      </c>
    </row>
    <row r="48" spans="2:40" x14ac:dyDescent="0.25">
      <c r="B48" s="4" t="s">
        <v>6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 t="s">
        <v>237</v>
      </c>
      <c r="Z48" s="4">
        <v>0</v>
      </c>
      <c r="AA48" s="4" t="s">
        <v>1</v>
      </c>
      <c r="AE48" s="7"/>
      <c r="AI48" s="2">
        <f>(Z48/AH$47-AJ$64)/10</f>
        <v>0</v>
      </c>
    </row>
    <row r="49" spans="2:38" x14ac:dyDescent="0.25">
      <c r="B49" s="4" t="s">
        <v>6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 t="s">
        <v>238</v>
      </c>
      <c r="Z49" s="4">
        <v>0</v>
      </c>
      <c r="AA49" s="4" t="s">
        <v>1</v>
      </c>
      <c r="AE49" s="7"/>
      <c r="AI49" s="2">
        <f>(Z49/AH$47-AJ$64)/10</f>
        <v>0</v>
      </c>
    </row>
    <row r="50" spans="2:38" x14ac:dyDescent="0.25">
      <c r="B50" t="s">
        <v>7</v>
      </c>
      <c r="Y50" t="s">
        <v>236</v>
      </c>
      <c r="Z50">
        <v>0</v>
      </c>
      <c r="AA50" t="s">
        <v>1</v>
      </c>
      <c r="AC50" s="3">
        <f>_xlfn.STDEV.S(Z50:Z52)</f>
        <v>0</v>
      </c>
      <c r="AE50" s="7" t="e">
        <f>AC50/(AVERAGE(Z50:Z52))*100</f>
        <v>#DIV/0!</v>
      </c>
      <c r="AF50">
        <f>1.5*1.5*3.1415</f>
        <v>7.0683750000000005</v>
      </c>
      <c r="AG50">
        <v>314.14999999999998</v>
      </c>
      <c r="AH50">
        <f>AF50/AG50</f>
        <v>2.2500000000000003E-2</v>
      </c>
      <c r="AI50" s="2">
        <f>(Z50/AH$50-AJ$69)/10</f>
        <v>0</v>
      </c>
      <c r="AJ50" s="10">
        <f>AVERAGE(AI50:AI52)</f>
        <v>0</v>
      </c>
      <c r="AK50" s="7">
        <f>_xlfn.STDEV.S(AI50:AI52)</f>
        <v>0</v>
      </c>
      <c r="AL50" t="e">
        <f>AK50/AJ50*100</f>
        <v>#DIV/0!</v>
      </c>
    </row>
    <row r="51" spans="2:38" x14ac:dyDescent="0.25">
      <c r="B51" t="s">
        <v>7</v>
      </c>
      <c r="Y51" t="s">
        <v>237</v>
      </c>
      <c r="Z51">
        <v>0</v>
      </c>
      <c r="AA51" t="s">
        <v>1</v>
      </c>
      <c r="AE51" s="7"/>
      <c r="AI51" s="2">
        <f>(Z51/AH$50-AJ$69)/10</f>
        <v>0</v>
      </c>
    </row>
    <row r="52" spans="2:38" x14ac:dyDescent="0.25">
      <c r="B52" t="s">
        <v>7</v>
      </c>
      <c r="Y52" t="s">
        <v>238</v>
      </c>
      <c r="Z52">
        <v>0</v>
      </c>
      <c r="AA52" t="s">
        <v>1</v>
      </c>
      <c r="AE52" s="7"/>
      <c r="AI52" s="2">
        <f>(Z52/AH$50-AJ$69)/10</f>
        <v>0</v>
      </c>
    </row>
    <row r="53" spans="2:38" x14ac:dyDescent="0.25">
      <c r="B53" s="4" t="s">
        <v>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 t="s">
        <v>236</v>
      </c>
      <c r="Z53" s="4">
        <v>0</v>
      </c>
      <c r="AA53" s="4" t="s">
        <v>1</v>
      </c>
      <c r="AC53" s="3">
        <f>_xlfn.STDEV.S(Z53:Z55)</f>
        <v>0</v>
      </c>
      <c r="AE53" s="7" t="e">
        <f>AC53/(AVERAGE(Z53:Z55))*100</f>
        <v>#DIV/0!</v>
      </c>
      <c r="AF53">
        <f>1.5*1.5*3.1415</f>
        <v>7.0683750000000005</v>
      </c>
      <c r="AG53">
        <v>314.14999999999998</v>
      </c>
      <c r="AH53">
        <f>AF53/AG53</f>
        <v>2.2500000000000003E-2</v>
      </c>
      <c r="AI53" s="2">
        <f>(Z53/AH$53-AJ$74)/10</f>
        <v>0</v>
      </c>
      <c r="AJ53" s="10">
        <f>AVERAGE(AI53:AI55)</f>
        <v>0</v>
      </c>
      <c r="AK53" s="7">
        <f>_xlfn.STDEV.S(AI53:AI55)</f>
        <v>0</v>
      </c>
      <c r="AL53" t="e">
        <f>AK53/AJ53*100</f>
        <v>#DIV/0!</v>
      </c>
    </row>
    <row r="54" spans="2:38" x14ac:dyDescent="0.25">
      <c r="B54" s="4" t="s">
        <v>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 t="s">
        <v>237</v>
      </c>
      <c r="Z54" s="4">
        <v>0</v>
      </c>
      <c r="AA54" s="4" t="s">
        <v>1</v>
      </c>
      <c r="AE54" s="7"/>
      <c r="AI54" s="2">
        <f>(Z54/AH$53-AJ$74)/10</f>
        <v>0</v>
      </c>
    </row>
    <row r="55" spans="2:38" x14ac:dyDescent="0.25">
      <c r="B55" s="4" t="s">
        <v>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 t="s">
        <v>238</v>
      </c>
      <c r="Z55" s="4">
        <v>0</v>
      </c>
      <c r="AA55" s="4" t="s">
        <v>1</v>
      </c>
      <c r="AE55" s="7"/>
      <c r="AI55" s="2">
        <f>(Z55/AH$53-AJ$74)/10</f>
        <v>0</v>
      </c>
    </row>
    <row r="56" spans="2:38" x14ac:dyDescent="0.25">
      <c r="B56" t="s">
        <v>13</v>
      </c>
      <c r="Y56" t="s">
        <v>236</v>
      </c>
      <c r="Z56">
        <v>0</v>
      </c>
      <c r="AA56" t="s">
        <v>1</v>
      </c>
      <c r="AB56" s="4" t="s">
        <v>30</v>
      </c>
      <c r="AC56" s="3">
        <f>_xlfn.STDEV.S(Z56:Z58)</f>
        <v>0</v>
      </c>
      <c r="AE56" s="7" t="e">
        <f>AC56/(AVERAGE(Z56:Z58))*100</f>
        <v>#DIV/0!</v>
      </c>
      <c r="AF56">
        <f>1.5*1.5*3.1415</f>
        <v>7.0683750000000005</v>
      </c>
      <c r="AG56">
        <v>314.14999999999998</v>
      </c>
      <c r="AH56">
        <f>AF56/AG56</f>
        <v>2.2500000000000003E-2</v>
      </c>
      <c r="AI56" s="2">
        <f>(Z56/AH$56-AJ$79)/10</f>
        <v>0</v>
      </c>
      <c r="AJ56" s="10">
        <f>AVERAGE(AI56:AI58)</f>
        <v>0</v>
      </c>
      <c r="AK56" s="7">
        <f>_xlfn.STDEV.S(AI56:AI58)</f>
        <v>0</v>
      </c>
      <c r="AL56" t="e">
        <f>AK56/AJ56*100</f>
        <v>#DIV/0!</v>
      </c>
    </row>
    <row r="57" spans="2:38" x14ac:dyDescent="0.25">
      <c r="B57" t="s">
        <v>13</v>
      </c>
      <c r="Y57" t="s">
        <v>237</v>
      </c>
      <c r="Z57">
        <v>0</v>
      </c>
      <c r="AA57" t="s">
        <v>1</v>
      </c>
      <c r="AE57" s="7"/>
      <c r="AI57" s="2">
        <f>(Z57/AH$56-AJ$79)/10</f>
        <v>0</v>
      </c>
    </row>
    <row r="58" spans="2:38" x14ac:dyDescent="0.25">
      <c r="B58" t="s">
        <v>13</v>
      </c>
      <c r="Y58" t="s">
        <v>238</v>
      </c>
      <c r="Z58">
        <v>0</v>
      </c>
      <c r="AA58" t="s">
        <v>1</v>
      </c>
      <c r="AD58" s="3"/>
      <c r="AE58" s="7"/>
      <c r="AI58" s="2">
        <f>(Z58/AH$56-AJ$79)/10</f>
        <v>0</v>
      </c>
    </row>
    <row r="59" spans="2:38" x14ac:dyDescent="0.25">
      <c r="B59" s="4" t="s">
        <v>10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 t="s">
        <v>236</v>
      </c>
      <c r="Z59" s="4">
        <v>0</v>
      </c>
      <c r="AA59" s="4" t="s">
        <v>1</v>
      </c>
      <c r="AC59" s="3">
        <f>_xlfn.STDEV.S(Z59:Z61)</f>
        <v>0</v>
      </c>
      <c r="AE59" s="7" t="e">
        <f>AC59/(AVERAGE(Z59:Z61))*100</f>
        <v>#DIV/0!</v>
      </c>
      <c r="AF59">
        <f>1.5*1.5*3.1415</f>
        <v>7.0683750000000005</v>
      </c>
      <c r="AG59">
        <v>314.14999999999998</v>
      </c>
      <c r="AH59">
        <f>AF59/AG59</f>
        <v>2.2500000000000003E-2</v>
      </c>
      <c r="AI59" s="2">
        <f>(Z59/AH$59-AJ$84)/10</f>
        <v>0</v>
      </c>
      <c r="AJ59" s="10">
        <f>AVERAGE(AI59:AI61)</f>
        <v>0</v>
      </c>
      <c r="AK59" s="7">
        <f>_xlfn.STDEV.S(AI59:AI61)</f>
        <v>0</v>
      </c>
      <c r="AL59" t="e">
        <f>AK59/AJ59*100</f>
        <v>#DIV/0!</v>
      </c>
    </row>
    <row r="60" spans="2:38" x14ac:dyDescent="0.25">
      <c r="B60" s="4" t="s">
        <v>10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 t="s">
        <v>237</v>
      </c>
      <c r="Z60" s="4">
        <v>0</v>
      </c>
      <c r="AA60" s="4" t="s">
        <v>1</v>
      </c>
      <c r="AE60" s="7"/>
      <c r="AI60" s="2">
        <f>(Z60/AH$59-AJ$84)/10</f>
        <v>0</v>
      </c>
    </row>
    <row r="61" spans="2:38" x14ac:dyDescent="0.25">
      <c r="B61" s="4" t="s">
        <v>10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 t="s">
        <v>238</v>
      </c>
      <c r="Z61" s="4">
        <v>0</v>
      </c>
      <c r="AA61" s="4" t="s">
        <v>1</v>
      </c>
      <c r="AE61" s="7"/>
      <c r="AI61" s="2">
        <f>(Z61/AH$59-AJ$84)/10</f>
        <v>0</v>
      </c>
    </row>
    <row r="62" spans="2:38" x14ac:dyDescent="0.25">
      <c r="AE62" s="7"/>
      <c r="AI62" s="2"/>
    </row>
    <row r="63" spans="2:38" x14ac:dyDescent="0.25">
      <c r="B63" s="88" t="s">
        <v>64</v>
      </c>
      <c r="AE63" s="7"/>
      <c r="AI63" s="2"/>
    </row>
    <row r="64" spans="2:38" x14ac:dyDescent="0.25">
      <c r="B64" s="4" t="s">
        <v>6</v>
      </c>
      <c r="Y64" s="4" t="s">
        <v>239</v>
      </c>
      <c r="Z64" s="4">
        <v>0</v>
      </c>
      <c r="AA64" s="4" t="s">
        <v>1</v>
      </c>
      <c r="AC64" s="3">
        <f>_xlfn.STDEV.S(Z64:Z68)</f>
        <v>0</v>
      </c>
      <c r="AE64" s="7" t="e">
        <f>AC64/(AVERAGE(Z64:Z68))*100</f>
        <v>#DIV/0!</v>
      </c>
      <c r="AF64">
        <f>1.5*1.5*3.1415</f>
        <v>7.0683750000000005</v>
      </c>
      <c r="AG64">
        <v>314.14999999999998</v>
      </c>
      <c r="AH64">
        <f>AF64/AG64</f>
        <v>2.2500000000000003E-2</v>
      </c>
      <c r="AI64" s="2">
        <f>Z64/AH$39</f>
        <v>0</v>
      </c>
      <c r="AJ64" s="10">
        <f>AVERAGE(AI64:AI68)</f>
        <v>0</v>
      </c>
    </row>
    <row r="65" spans="2:36" x14ac:dyDescent="0.25">
      <c r="B65" s="4" t="s">
        <v>6</v>
      </c>
      <c r="Y65" s="4" t="s">
        <v>240</v>
      </c>
      <c r="Z65" s="4">
        <v>0</v>
      </c>
      <c r="AA65" s="4" t="s">
        <v>1</v>
      </c>
      <c r="AE65" s="7"/>
      <c r="AI65" s="2">
        <f t="shared" ref="AI65:AI68" si="4">Z65/AH$39</f>
        <v>0</v>
      </c>
    </row>
    <row r="66" spans="2:36" x14ac:dyDescent="0.25">
      <c r="B66" s="4" t="s">
        <v>6</v>
      </c>
      <c r="Y66" s="4" t="s">
        <v>241</v>
      </c>
      <c r="Z66" s="4">
        <v>0</v>
      </c>
      <c r="AA66" s="4" t="s">
        <v>1</v>
      </c>
      <c r="AE66" s="7"/>
      <c r="AI66" s="2">
        <f t="shared" si="4"/>
        <v>0</v>
      </c>
    </row>
    <row r="67" spans="2:36" x14ac:dyDescent="0.25">
      <c r="B67" s="4" t="s">
        <v>6</v>
      </c>
      <c r="Y67" s="4" t="s">
        <v>242</v>
      </c>
      <c r="Z67" s="4">
        <v>0</v>
      </c>
      <c r="AA67" s="4" t="s">
        <v>1</v>
      </c>
      <c r="AE67" s="7"/>
      <c r="AI67" s="2">
        <f t="shared" si="4"/>
        <v>0</v>
      </c>
    </row>
    <row r="68" spans="2:36" x14ac:dyDescent="0.25">
      <c r="B68" s="4" t="s">
        <v>6</v>
      </c>
      <c r="Y68" s="4" t="s">
        <v>243</v>
      </c>
      <c r="Z68" s="4">
        <v>0</v>
      </c>
      <c r="AA68" s="4" t="s">
        <v>1</v>
      </c>
      <c r="AI68" s="2">
        <f t="shared" si="4"/>
        <v>0</v>
      </c>
    </row>
    <row r="69" spans="2:36" x14ac:dyDescent="0.25">
      <c r="B69" t="s">
        <v>7</v>
      </c>
      <c r="Y69" t="s">
        <v>239</v>
      </c>
      <c r="Z69">
        <v>0</v>
      </c>
      <c r="AA69" t="s">
        <v>1</v>
      </c>
      <c r="AC69" s="3">
        <f>_xlfn.STDEV.S(Z69:Z73)</f>
        <v>0</v>
      </c>
      <c r="AE69" s="7" t="e">
        <f>AC69/(AVERAGE(Z69:Z73))*100</f>
        <v>#DIV/0!</v>
      </c>
      <c r="AF69">
        <f>1.5*1.5*3.1415</f>
        <v>7.0683750000000005</v>
      </c>
      <c r="AG69">
        <v>314.14999999999998</v>
      </c>
      <c r="AH69">
        <f>AF69/AG69</f>
        <v>2.2500000000000003E-2</v>
      </c>
      <c r="AI69" s="2">
        <f>Z69/AH$39</f>
        <v>0</v>
      </c>
      <c r="AJ69" s="10">
        <f>AVERAGE(AI69:AI73)</f>
        <v>0</v>
      </c>
    </row>
    <row r="70" spans="2:36" x14ac:dyDescent="0.25">
      <c r="B70" t="s">
        <v>7</v>
      </c>
      <c r="Y70" t="s">
        <v>240</v>
      </c>
      <c r="Z70">
        <v>0</v>
      </c>
      <c r="AA70" t="s">
        <v>1</v>
      </c>
      <c r="AE70" s="7"/>
      <c r="AI70" s="2">
        <f t="shared" ref="AI70:AI73" si="5">Z70/AH$39</f>
        <v>0</v>
      </c>
    </row>
    <row r="71" spans="2:36" x14ac:dyDescent="0.25">
      <c r="B71" t="s">
        <v>7</v>
      </c>
      <c r="Y71" t="s">
        <v>241</v>
      </c>
      <c r="Z71">
        <v>0</v>
      </c>
      <c r="AA71" t="s">
        <v>1</v>
      </c>
      <c r="AE71" s="7"/>
      <c r="AI71" s="2">
        <f t="shared" si="5"/>
        <v>0</v>
      </c>
    </row>
    <row r="72" spans="2:36" x14ac:dyDescent="0.25">
      <c r="B72" t="s">
        <v>7</v>
      </c>
      <c r="Y72" t="s">
        <v>242</v>
      </c>
      <c r="Z72">
        <v>0</v>
      </c>
      <c r="AA72" t="s">
        <v>1</v>
      </c>
      <c r="AE72" s="7"/>
      <c r="AI72" s="2">
        <f t="shared" si="5"/>
        <v>0</v>
      </c>
    </row>
    <row r="73" spans="2:36" x14ac:dyDescent="0.25">
      <c r="B73" t="s">
        <v>7</v>
      </c>
      <c r="Y73" t="s">
        <v>243</v>
      </c>
      <c r="Z73">
        <v>0</v>
      </c>
      <c r="AA73" t="s">
        <v>1</v>
      </c>
      <c r="AI73" s="2">
        <f t="shared" si="5"/>
        <v>0</v>
      </c>
    </row>
    <row r="74" spans="2:36" x14ac:dyDescent="0.25">
      <c r="B74" s="4" t="s">
        <v>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 t="s">
        <v>239</v>
      </c>
      <c r="Z74" s="4">
        <v>0</v>
      </c>
      <c r="AA74" s="4" t="s">
        <v>1</v>
      </c>
      <c r="AC74" s="3">
        <f>_xlfn.STDEV.S(Z74:Z78)</f>
        <v>0</v>
      </c>
      <c r="AE74" s="7" t="e">
        <f>AC74/(AVERAGE(Z74:Z78))*100</f>
        <v>#DIV/0!</v>
      </c>
      <c r="AF74">
        <f>1.5*1.5*3.1415</f>
        <v>7.0683750000000005</v>
      </c>
      <c r="AG74">
        <v>314.14999999999998</v>
      </c>
      <c r="AH74">
        <f>AF74/AG74</f>
        <v>2.2500000000000003E-2</v>
      </c>
      <c r="AI74" s="2">
        <f>Z74/AH$39</f>
        <v>0</v>
      </c>
      <c r="AJ74" s="10">
        <f>AVERAGE(AI74:AI78)</f>
        <v>0</v>
      </c>
    </row>
    <row r="75" spans="2:36" x14ac:dyDescent="0.25">
      <c r="B75" s="4" t="s">
        <v>0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 t="s">
        <v>240</v>
      </c>
      <c r="Z75" s="4">
        <v>0</v>
      </c>
      <c r="AA75" s="4" t="s">
        <v>1</v>
      </c>
      <c r="AE75" s="7"/>
      <c r="AI75" s="2">
        <f t="shared" ref="AI75:AI78" si="6">Z75/AH$39</f>
        <v>0</v>
      </c>
    </row>
    <row r="76" spans="2:36" x14ac:dyDescent="0.25">
      <c r="B76" s="4" t="s">
        <v>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 t="s">
        <v>241</v>
      </c>
      <c r="Z76" s="4">
        <v>0</v>
      </c>
      <c r="AA76" s="4" t="s">
        <v>1</v>
      </c>
      <c r="AE76" s="7"/>
      <c r="AI76" s="2">
        <f t="shared" si="6"/>
        <v>0</v>
      </c>
    </row>
    <row r="77" spans="2:36" x14ac:dyDescent="0.25">
      <c r="B77" s="4" t="s">
        <v>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 t="s">
        <v>242</v>
      </c>
      <c r="Z77" s="4">
        <v>0</v>
      </c>
      <c r="AA77" s="4" t="s">
        <v>1</v>
      </c>
      <c r="AE77" s="7"/>
      <c r="AI77" s="2">
        <f t="shared" si="6"/>
        <v>0</v>
      </c>
    </row>
    <row r="78" spans="2:36" x14ac:dyDescent="0.25">
      <c r="B78" s="4" t="s">
        <v>0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 t="s">
        <v>243</v>
      </c>
      <c r="Z78" s="4">
        <v>0</v>
      </c>
      <c r="AA78" s="4" t="s">
        <v>1</v>
      </c>
      <c r="AI78" s="2">
        <f t="shared" si="6"/>
        <v>0</v>
      </c>
    </row>
    <row r="79" spans="2:36" x14ac:dyDescent="0.25">
      <c r="B79" t="s">
        <v>13</v>
      </c>
      <c r="Y79" t="s">
        <v>239</v>
      </c>
      <c r="Z79">
        <v>0</v>
      </c>
      <c r="AA79" t="s">
        <v>1</v>
      </c>
      <c r="AC79" s="3">
        <f>_xlfn.STDEV.S(Z79:Z83)</f>
        <v>0</v>
      </c>
      <c r="AE79" s="7" t="e">
        <f>AC79/(AVERAGE(Z79:Z83))*100</f>
        <v>#DIV/0!</v>
      </c>
      <c r="AF79">
        <f>1.5*1.5*3.1415</f>
        <v>7.0683750000000005</v>
      </c>
      <c r="AG79">
        <v>314.14999999999998</v>
      </c>
      <c r="AH79">
        <f>AF79/AG79</f>
        <v>2.2500000000000003E-2</v>
      </c>
      <c r="AI79" s="2">
        <f>Z79/AH$39</f>
        <v>0</v>
      </c>
      <c r="AJ79" s="10">
        <f>AVERAGE(AI79:AI83)</f>
        <v>0</v>
      </c>
    </row>
    <row r="80" spans="2:36" x14ac:dyDescent="0.25">
      <c r="B80" t="s">
        <v>13</v>
      </c>
      <c r="Y80" t="s">
        <v>240</v>
      </c>
      <c r="Z80">
        <v>0</v>
      </c>
      <c r="AA80" t="s">
        <v>1</v>
      </c>
      <c r="AE80" s="7"/>
      <c r="AI80" s="2">
        <f t="shared" ref="AI80:AI83" si="7">Z80/AH$39</f>
        <v>0</v>
      </c>
    </row>
    <row r="81" spans="2:41" x14ac:dyDescent="0.25">
      <c r="B81" t="s">
        <v>13</v>
      </c>
      <c r="Y81" t="s">
        <v>241</v>
      </c>
      <c r="Z81">
        <v>0</v>
      </c>
      <c r="AA81" t="s">
        <v>1</v>
      </c>
      <c r="AE81" s="7"/>
      <c r="AI81" s="2">
        <f t="shared" si="7"/>
        <v>0</v>
      </c>
    </row>
    <row r="82" spans="2:41" x14ac:dyDescent="0.25">
      <c r="B82" t="s">
        <v>13</v>
      </c>
      <c r="Y82" t="s">
        <v>242</v>
      </c>
      <c r="Z82">
        <v>0</v>
      </c>
      <c r="AA82" t="s">
        <v>1</v>
      </c>
      <c r="AE82" s="7"/>
      <c r="AI82" s="2">
        <f t="shared" si="7"/>
        <v>0</v>
      </c>
    </row>
    <row r="83" spans="2:41" x14ac:dyDescent="0.25">
      <c r="B83" t="s">
        <v>13</v>
      </c>
      <c r="Y83" t="s">
        <v>243</v>
      </c>
      <c r="Z83">
        <v>0</v>
      </c>
      <c r="AA83" t="s">
        <v>1</v>
      </c>
      <c r="AI83" s="2">
        <f t="shared" si="7"/>
        <v>0</v>
      </c>
    </row>
    <row r="84" spans="2:41" x14ac:dyDescent="0.25">
      <c r="B84" s="4" t="s">
        <v>10</v>
      </c>
      <c r="Y84" s="4" t="s">
        <v>239</v>
      </c>
      <c r="Z84" s="4">
        <v>0</v>
      </c>
      <c r="AA84" s="4" t="s">
        <v>1</v>
      </c>
      <c r="AC84" s="3">
        <f>_xlfn.STDEV.S(Z84:Z88)</f>
        <v>0</v>
      </c>
      <c r="AE84" s="7" t="e">
        <f>AC84/(AVERAGE(Z84:Z88))*100</f>
        <v>#DIV/0!</v>
      </c>
      <c r="AF84">
        <f>1.5*1.5*3.1415</f>
        <v>7.0683750000000005</v>
      </c>
      <c r="AG84">
        <v>314.14999999999998</v>
      </c>
      <c r="AH84">
        <f>AF84/AG84</f>
        <v>2.2500000000000003E-2</v>
      </c>
      <c r="AI84" s="2">
        <f>Z84/AH$39</f>
        <v>0</v>
      </c>
      <c r="AJ84" s="10">
        <f>AVERAGE(AI84:AI88)</f>
        <v>0</v>
      </c>
    </row>
    <row r="85" spans="2:41" x14ac:dyDescent="0.25">
      <c r="B85" s="4" t="s">
        <v>10</v>
      </c>
      <c r="Y85" s="4" t="s">
        <v>240</v>
      </c>
      <c r="Z85" s="4">
        <v>0</v>
      </c>
      <c r="AA85" s="4" t="s">
        <v>1</v>
      </c>
      <c r="AE85" s="7"/>
      <c r="AI85" s="2">
        <f t="shared" ref="AI85:AI88" si="8">Z85/AH$39</f>
        <v>0</v>
      </c>
    </row>
    <row r="86" spans="2:41" x14ac:dyDescent="0.25">
      <c r="B86" s="4" t="s">
        <v>10</v>
      </c>
      <c r="Y86" s="4" t="s">
        <v>241</v>
      </c>
      <c r="Z86" s="4">
        <v>0</v>
      </c>
      <c r="AA86" s="4" t="s">
        <v>1</v>
      </c>
      <c r="AE86" s="7"/>
      <c r="AI86" s="2">
        <f t="shared" si="8"/>
        <v>0</v>
      </c>
    </row>
    <row r="87" spans="2:41" x14ac:dyDescent="0.25">
      <c r="B87" s="4" t="s">
        <v>10</v>
      </c>
      <c r="Y87" s="4" t="s">
        <v>242</v>
      </c>
      <c r="Z87" s="4">
        <v>0</v>
      </c>
      <c r="AA87" s="4" t="s">
        <v>1</v>
      </c>
      <c r="AE87" s="7"/>
      <c r="AI87" s="2">
        <f t="shared" si="8"/>
        <v>0</v>
      </c>
    </row>
    <row r="88" spans="2:41" x14ac:dyDescent="0.25">
      <c r="B88" s="4" t="s">
        <v>10</v>
      </c>
      <c r="Y88" s="4" t="s">
        <v>243</v>
      </c>
      <c r="Z88" s="4">
        <v>0</v>
      </c>
      <c r="AA88" s="4" t="s">
        <v>1</v>
      </c>
      <c r="AI88" s="2">
        <f t="shared" si="8"/>
        <v>0</v>
      </c>
    </row>
    <row r="89" spans="2:41" x14ac:dyDescent="0.25">
      <c r="AE89" s="7"/>
      <c r="AI89" s="2"/>
    </row>
    <row r="90" spans="2:41" x14ac:dyDescent="0.25">
      <c r="AE90" s="7"/>
      <c r="AI90" s="2"/>
    </row>
    <row r="91" spans="2:41" x14ac:dyDescent="0.25">
      <c r="B91" s="5" t="s">
        <v>3</v>
      </c>
      <c r="Z91" s="2"/>
      <c r="AB91" t="s">
        <v>11</v>
      </c>
      <c r="AG91" t="s">
        <v>36</v>
      </c>
      <c r="AH91" t="s">
        <v>37</v>
      </c>
      <c r="AI91" t="s">
        <v>44</v>
      </c>
      <c r="AJ91" s="15" t="s">
        <v>43</v>
      </c>
      <c r="AK91" s="15" t="s">
        <v>12</v>
      </c>
      <c r="AL91" t="s">
        <v>42</v>
      </c>
      <c r="AM91" s="15" t="s">
        <v>46</v>
      </c>
    </row>
    <row r="92" spans="2:41" x14ac:dyDescent="0.25">
      <c r="B92" s="4" t="s">
        <v>6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 t="s">
        <v>244</v>
      </c>
      <c r="Z92" s="4">
        <v>0</v>
      </c>
      <c r="AA92" s="4" t="s">
        <v>1</v>
      </c>
      <c r="AB92">
        <v>34.29</v>
      </c>
      <c r="AC92" s="3">
        <f>_xlfn.STDEV.S(Z92:Z94)</f>
        <v>0</v>
      </c>
      <c r="AD92" s="6" t="s">
        <v>15</v>
      </c>
      <c r="AG92">
        <v>314.14999999999998</v>
      </c>
      <c r="AH92">
        <f>AB92/314.15</f>
        <v>0.10915167913417158</v>
      </c>
      <c r="AI92">
        <f>(Z92/AH92-AJ$109)/10</f>
        <v>0</v>
      </c>
      <c r="AJ92" s="10">
        <f>AVERAGE(AI92:AI94)</f>
        <v>0</v>
      </c>
      <c r="AK92" s="7">
        <f>_xlfn.STDEV.S(AI92:AI94)</f>
        <v>0</v>
      </c>
      <c r="AL92" s="2" t="e">
        <f>AK92/AJ92*100</f>
        <v>#DIV/0!</v>
      </c>
      <c r="AM92" s="10">
        <f>SQRT(AK92^2+AK95^2+AK98^2+AK101^2+AK104^2)</f>
        <v>8.2153080383253307</v>
      </c>
      <c r="AN92" s="10">
        <f>SUM(AJ92,AJ95,AJ98,AJ101,AJ104)</f>
        <v>10.297521758979665</v>
      </c>
      <c r="AO92" s="7"/>
    </row>
    <row r="93" spans="2:41" x14ac:dyDescent="0.25">
      <c r="B93" s="4" t="s">
        <v>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 t="s">
        <v>245</v>
      </c>
      <c r="Z93" s="4">
        <v>0</v>
      </c>
      <c r="AA93" s="4" t="s">
        <v>1</v>
      </c>
      <c r="AB93">
        <v>32.97</v>
      </c>
      <c r="AH93">
        <f>AB93/314.15</f>
        <v>0.10494986471430845</v>
      </c>
      <c r="AI93">
        <f>(Z93/AH93-AJ$109)/10</f>
        <v>0</v>
      </c>
      <c r="AK93" s="16"/>
    </row>
    <row r="94" spans="2:41" x14ac:dyDescent="0.25">
      <c r="B94" s="4" t="s">
        <v>6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 t="s">
        <v>246</v>
      </c>
      <c r="Z94" s="4">
        <v>0</v>
      </c>
      <c r="AA94" s="4" t="s">
        <v>1</v>
      </c>
      <c r="AB94">
        <v>35.99</v>
      </c>
      <c r="AH94">
        <f>AB94/314.15</f>
        <v>0.11456310679611652</v>
      </c>
      <c r="AI94">
        <f>(Z94/AH94-AJ$109)/10</f>
        <v>0</v>
      </c>
      <c r="AK94" s="16"/>
    </row>
    <row r="95" spans="2:41" x14ac:dyDescent="0.25">
      <c r="B95" t="s">
        <v>7</v>
      </c>
      <c r="Y95" t="s">
        <v>244</v>
      </c>
      <c r="Z95">
        <v>5.56</v>
      </c>
      <c r="AA95" t="s">
        <v>1</v>
      </c>
      <c r="AB95">
        <v>34.29</v>
      </c>
      <c r="AC95" s="3">
        <f>_xlfn.STDEV.S(Z95:Z97)</f>
        <v>0.67002487516013198</v>
      </c>
      <c r="AG95">
        <v>314.14999999999998</v>
      </c>
      <c r="AH95">
        <f t="shared" ref="AH95:AH105" si="9">AB95/314.15</f>
        <v>0.10915167913417158</v>
      </c>
      <c r="AI95">
        <f>(Z95/AH95-AJ$114)/10</f>
        <v>5.0938291046952457</v>
      </c>
      <c r="AJ95" s="10">
        <f>AVERAGE(AI95:AI97)</f>
        <v>4.9774812214710398</v>
      </c>
      <c r="AK95" s="7">
        <f>_xlfn.STDEV.S(AI95:AI97)</f>
        <v>0.82295658191557242</v>
      </c>
      <c r="AL95" s="2">
        <f>AK95/AJ95*100</f>
        <v>16.533594910727896</v>
      </c>
    </row>
    <row r="96" spans="2:41" x14ac:dyDescent="0.25">
      <c r="B96" t="s">
        <v>7</v>
      </c>
      <c r="Y96" t="s">
        <v>245</v>
      </c>
      <c r="Z96">
        <v>6.02</v>
      </c>
      <c r="AA96" t="s">
        <v>1</v>
      </c>
      <c r="AB96">
        <v>32.97</v>
      </c>
      <c r="AH96">
        <f t="shared" si="9"/>
        <v>0.10494986471430845</v>
      </c>
      <c r="AI96">
        <f>(Z96/AH96-AJ$114)/10</f>
        <v>5.7360721868365179</v>
      </c>
      <c r="AL96" s="2"/>
    </row>
    <row r="97" spans="2:38" x14ac:dyDescent="0.25">
      <c r="B97" t="s">
        <v>7</v>
      </c>
      <c r="Y97" t="s">
        <v>246</v>
      </c>
      <c r="Z97">
        <v>4.7</v>
      </c>
      <c r="AA97" t="s">
        <v>1</v>
      </c>
      <c r="AB97">
        <v>35.99</v>
      </c>
      <c r="AH97">
        <f t="shared" si="9"/>
        <v>0.11456310679611652</v>
      </c>
      <c r="AI97">
        <f>(Z97/AH97-AJ$114)/10</f>
        <v>4.1025423728813557</v>
      </c>
      <c r="AL97" s="2"/>
    </row>
    <row r="98" spans="2:38" x14ac:dyDescent="0.25">
      <c r="B98" s="4" t="s">
        <v>0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 t="s">
        <v>244</v>
      </c>
      <c r="Z98" s="4">
        <v>4.25</v>
      </c>
      <c r="AA98" s="4" t="s">
        <v>1</v>
      </c>
      <c r="AB98">
        <v>34.29</v>
      </c>
      <c r="AC98" s="3">
        <f>_xlfn.STDEV.S(Z98:Z100)</f>
        <v>0.45960127647052207</v>
      </c>
      <c r="AG98">
        <v>314.14999999999998</v>
      </c>
      <c r="AH98">
        <f t="shared" si="9"/>
        <v>0.10915167913417158</v>
      </c>
      <c r="AI98">
        <f>(Z98/AH98-AJ$119)/10</f>
        <v>0.94308422312772566</v>
      </c>
      <c r="AJ98" s="10">
        <f>AVERAGE(AI98:AI100)</f>
        <v>0.61099708460690383</v>
      </c>
      <c r="AK98" s="7">
        <f>_xlfn.STDEV.S(AI98:AI100)</f>
        <v>0.53736198684401093</v>
      </c>
      <c r="AL98" s="2">
        <f>AK98/AJ98*100</f>
        <v>87.948371666901267</v>
      </c>
    </row>
    <row r="99" spans="2:38" x14ac:dyDescent="0.25">
      <c r="B99" s="4" t="s">
        <v>0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 t="s">
        <v>245</v>
      </c>
      <c r="Z99" s="4">
        <v>4.04</v>
      </c>
      <c r="AA99" s="4" t="s">
        <v>1</v>
      </c>
      <c r="AB99">
        <v>32.97</v>
      </c>
      <c r="AH99">
        <f t="shared" si="9"/>
        <v>0.10494986471430845</v>
      </c>
      <c r="AI99">
        <f>(Z99/AH99-AJ$119)/10</f>
        <v>0.89887697169869829</v>
      </c>
      <c r="AK99" s="16"/>
    </row>
    <row r="100" spans="2:38" x14ac:dyDescent="0.25">
      <c r="B100" s="4" t="s">
        <v>0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 t="s">
        <v>246</v>
      </c>
      <c r="Z100" s="4">
        <v>3.37</v>
      </c>
      <c r="AA100" s="4" t="s">
        <v>1</v>
      </c>
      <c r="AB100">
        <v>35.99</v>
      </c>
      <c r="AH100">
        <f t="shared" si="9"/>
        <v>0.11456310679611652</v>
      </c>
      <c r="AI100">
        <f>(Z100/AH100-AJ$119)/10</f>
        <v>-8.9699410057122002E-3</v>
      </c>
      <c r="AK100" s="16"/>
    </row>
    <row r="101" spans="2:38" x14ac:dyDescent="0.25">
      <c r="B101" t="s">
        <v>13</v>
      </c>
      <c r="Y101" t="s">
        <v>244</v>
      </c>
      <c r="Z101">
        <v>0</v>
      </c>
      <c r="AA101" t="s">
        <v>1</v>
      </c>
      <c r="AB101">
        <v>34.29</v>
      </c>
      <c r="AC101" s="3">
        <f>_xlfn.STDEV.S(Z101:Z103)</f>
        <v>0</v>
      </c>
      <c r="AG101">
        <v>314.14999999999998</v>
      </c>
      <c r="AH101">
        <f t="shared" si="9"/>
        <v>0.10915167913417158</v>
      </c>
      <c r="AI101">
        <f>(Z101/AH101-AJ$124)/10</f>
        <v>0</v>
      </c>
      <c r="AJ101" s="10">
        <f>AVERAGE(AI101:AI103)</f>
        <v>0</v>
      </c>
      <c r="AK101" s="7">
        <f>_xlfn.STDEV.S(AI101:AI103)</f>
        <v>0</v>
      </c>
      <c r="AL101" s="2" t="e">
        <f>AK101/AJ101*100</f>
        <v>#DIV/0!</v>
      </c>
    </row>
    <row r="102" spans="2:38" x14ac:dyDescent="0.25">
      <c r="B102" t="s">
        <v>13</v>
      </c>
      <c r="Y102" t="s">
        <v>245</v>
      </c>
      <c r="Z102">
        <v>0</v>
      </c>
      <c r="AA102" t="s">
        <v>1</v>
      </c>
      <c r="AB102">
        <v>32.97</v>
      </c>
      <c r="AH102">
        <f t="shared" si="9"/>
        <v>0.10494986471430845</v>
      </c>
      <c r="AI102">
        <f>(Z102/AH102-AJ$124)/10</f>
        <v>0</v>
      </c>
      <c r="AK102" s="16"/>
    </row>
    <row r="103" spans="2:38" x14ac:dyDescent="0.25">
      <c r="B103" t="s">
        <v>13</v>
      </c>
      <c r="Y103" t="s">
        <v>246</v>
      </c>
      <c r="Z103">
        <v>0</v>
      </c>
      <c r="AA103" t="s">
        <v>1</v>
      </c>
      <c r="AB103">
        <v>35.99</v>
      </c>
      <c r="AH103">
        <f t="shared" si="9"/>
        <v>0.11456310679611652</v>
      </c>
      <c r="AI103">
        <f>(Z103/AH103-AJ$124)/10</f>
        <v>0</v>
      </c>
      <c r="AK103" s="16"/>
    </row>
    <row r="104" spans="2:38" x14ac:dyDescent="0.25">
      <c r="B104" s="4" t="s">
        <v>10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 t="s">
        <v>244</v>
      </c>
      <c r="Z104" s="4">
        <v>15.42</v>
      </c>
      <c r="AA104" s="4" t="s">
        <v>1</v>
      </c>
      <c r="AB104">
        <v>34.29</v>
      </c>
      <c r="AC104" s="3">
        <f>_xlfn.STDEV.S(Z104:Z106)</f>
        <v>8.9027411509040295</v>
      </c>
      <c r="AG104">
        <v>314.14999999999998</v>
      </c>
      <c r="AH104">
        <f t="shared" si="9"/>
        <v>0.10915167913417158</v>
      </c>
      <c r="AI104">
        <f>(Z104/AH104-AJ$129)/10</f>
        <v>14.127130358705163</v>
      </c>
      <c r="AJ104" s="10">
        <f>AVERAGE(AI104:AI106)</f>
        <v>4.7090434529017209</v>
      </c>
      <c r="AK104" s="7">
        <f>_xlfn.STDEV.S(AI104:AI106)</f>
        <v>8.1563025154753603</v>
      </c>
      <c r="AL104" s="2">
        <f>AK104/AJ104*100</f>
        <v>173.20508075688775</v>
      </c>
    </row>
    <row r="105" spans="2:38" x14ac:dyDescent="0.25">
      <c r="B105" s="4" t="s">
        <v>10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 t="s">
        <v>245</v>
      </c>
      <c r="Z105" s="4">
        <v>0</v>
      </c>
      <c r="AA105" s="4" t="s">
        <v>1</v>
      </c>
      <c r="AB105">
        <v>32.97</v>
      </c>
      <c r="AH105">
        <f t="shared" si="9"/>
        <v>0.10494986471430845</v>
      </c>
      <c r="AI105">
        <f>(Z105/AH105-AJ$129)/10</f>
        <v>0</v>
      </c>
      <c r="AK105" s="16"/>
    </row>
    <row r="106" spans="2:38" x14ac:dyDescent="0.25">
      <c r="B106" s="4" t="s">
        <v>10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 t="s">
        <v>246</v>
      </c>
      <c r="Z106" s="4">
        <v>0</v>
      </c>
      <c r="AA106" s="4" t="s">
        <v>1</v>
      </c>
      <c r="AB106">
        <v>35.99</v>
      </c>
      <c r="AH106">
        <f>AB106/314.15</f>
        <v>0.11456310679611652</v>
      </c>
      <c r="AI106">
        <f>(Z106/AH106-AJ$129)/10</f>
        <v>0</v>
      </c>
      <c r="AK106" s="16"/>
    </row>
    <row r="107" spans="2:38" x14ac:dyDescent="0.25">
      <c r="AK107" s="16"/>
    </row>
    <row r="108" spans="2:38" x14ac:dyDescent="0.25">
      <c r="B108" s="88" t="s">
        <v>64</v>
      </c>
      <c r="AK108" s="16"/>
    </row>
    <row r="109" spans="2:38" x14ac:dyDescent="0.25">
      <c r="B109" s="4" t="s">
        <v>6</v>
      </c>
      <c r="Y109" s="4" t="s">
        <v>247</v>
      </c>
      <c r="Z109" s="4">
        <v>0</v>
      </c>
      <c r="AA109" s="4" t="s">
        <v>1</v>
      </c>
      <c r="AB109">
        <v>11.96</v>
      </c>
      <c r="AC109" s="3">
        <f>_xlfn.STDEV.S(Z109:Z113)</f>
        <v>0</v>
      </c>
      <c r="AE109" s="7"/>
      <c r="AG109">
        <v>314.14999999999998</v>
      </c>
      <c r="AH109">
        <f t="shared" ref="AH109:AH114" si="10">AB109/314.15</f>
        <v>3.8070985198153752E-2</v>
      </c>
      <c r="AI109" s="2">
        <f t="shared" ref="AI109:AI119" si="11">Z109/AH109</f>
        <v>0</v>
      </c>
      <c r="AJ109" s="10">
        <f>AVERAGE(AI109:AI113)</f>
        <v>0</v>
      </c>
      <c r="AK109" s="16"/>
    </row>
    <row r="110" spans="2:38" x14ac:dyDescent="0.25">
      <c r="B110" s="4" t="s">
        <v>6</v>
      </c>
      <c r="Y110" s="4" t="s">
        <v>248</v>
      </c>
      <c r="Z110" s="4">
        <v>0</v>
      </c>
      <c r="AA110" s="4" t="s">
        <v>1</v>
      </c>
      <c r="AB110">
        <v>10.57</v>
      </c>
      <c r="AE110" s="7"/>
      <c r="AH110">
        <f t="shared" si="10"/>
        <v>3.364634728632819E-2</v>
      </c>
      <c r="AI110" s="2">
        <f t="shared" si="11"/>
        <v>0</v>
      </c>
      <c r="AK110" s="16"/>
    </row>
    <row r="111" spans="2:38" x14ac:dyDescent="0.25">
      <c r="B111" s="4" t="s">
        <v>6</v>
      </c>
      <c r="Y111" s="4" t="s">
        <v>249</v>
      </c>
      <c r="Z111" s="4">
        <v>0</v>
      </c>
      <c r="AA111" s="4" t="s">
        <v>1</v>
      </c>
      <c r="AB111">
        <v>15.95</v>
      </c>
      <c r="AE111" s="7"/>
      <c r="AH111">
        <f t="shared" si="10"/>
        <v>5.0771924240012735E-2</v>
      </c>
      <c r="AI111" s="2">
        <f t="shared" si="11"/>
        <v>0</v>
      </c>
      <c r="AK111" s="16"/>
    </row>
    <row r="112" spans="2:38" x14ac:dyDescent="0.25">
      <c r="B112" s="4" t="s">
        <v>6</v>
      </c>
      <c r="Y112" s="4" t="s">
        <v>250</v>
      </c>
      <c r="Z112" s="4">
        <v>0</v>
      </c>
      <c r="AA112" s="4" t="s">
        <v>1</v>
      </c>
      <c r="AB112">
        <v>24.39</v>
      </c>
      <c r="AE112" s="7"/>
      <c r="AH112">
        <f t="shared" si="10"/>
        <v>7.7638070985198163E-2</v>
      </c>
      <c r="AI112" s="2">
        <f t="shared" si="11"/>
        <v>0</v>
      </c>
      <c r="AK112" s="16"/>
    </row>
    <row r="113" spans="2:37" x14ac:dyDescent="0.25">
      <c r="B113" s="4" t="s">
        <v>6</v>
      </c>
      <c r="Y113" s="4" t="s">
        <v>251</v>
      </c>
      <c r="Z113" s="4">
        <v>0</v>
      </c>
      <c r="AA113" s="4" t="s">
        <v>1</v>
      </c>
      <c r="AB113">
        <v>27.15</v>
      </c>
      <c r="AE113" s="7"/>
      <c r="AH113">
        <f t="shared" si="10"/>
        <v>8.6423682954002864E-2</v>
      </c>
      <c r="AI113" s="2">
        <f t="shared" si="11"/>
        <v>0</v>
      </c>
      <c r="AK113" s="16"/>
    </row>
    <row r="114" spans="2:37" x14ac:dyDescent="0.25">
      <c r="B114" t="s">
        <v>7</v>
      </c>
      <c r="Y114" t="s">
        <v>247</v>
      </c>
      <c r="Z114">
        <v>0</v>
      </c>
      <c r="AA114" t="s">
        <v>1</v>
      </c>
      <c r="AB114">
        <v>11.96</v>
      </c>
      <c r="AC114" s="3">
        <f>_xlfn.STDEV.S(Z114:Z118)</f>
        <v>0</v>
      </c>
      <c r="AG114">
        <v>314.14999999999998</v>
      </c>
      <c r="AH114">
        <f t="shared" si="10"/>
        <v>3.8070985198153752E-2</v>
      </c>
      <c r="AI114" s="2">
        <f t="shared" si="11"/>
        <v>0</v>
      </c>
      <c r="AJ114" s="10">
        <f>AVERAGE(AI114:AI118)</f>
        <v>0</v>
      </c>
      <c r="AK114" s="16"/>
    </row>
    <row r="115" spans="2:37" x14ac:dyDescent="0.25">
      <c r="B115" t="s">
        <v>7</v>
      </c>
      <c r="Y115" t="s">
        <v>248</v>
      </c>
      <c r="Z115">
        <v>0</v>
      </c>
      <c r="AA115" t="s">
        <v>1</v>
      </c>
      <c r="AB115">
        <v>10.57</v>
      </c>
      <c r="AH115">
        <f t="shared" ref="AH115:AH127" si="12">AB115/314.15</f>
        <v>3.364634728632819E-2</v>
      </c>
      <c r="AI115" s="2">
        <f t="shared" si="11"/>
        <v>0</v>
      </c>
      <c r="AK115" s="16"/>
    </row>
    <row r="116" spans="2:37" x14ac:dyDescent="0.25">
      <c r="B116" t="s">
        <v>7</v>
      </c>
      <c r="Y116" t="s">
        <v>249</v>
      </c>
      <c r="Z116">
        <v>0</v>
      </c>
      <c r="AA116" t="s">
        <v>1</v>
      </c>
      <c r="AB116">
        <v>15.95</v>
      </c>
      <c r="AH116">
        <f t="shared" si="12"/>
        <v>5.0771924240012735E-2</v>
      </c>
      <c r="AI116" s="2">
        <f t="shared" si="11"/>
        <v>0</v>
      </c>
      <c r="AK116" s="16"/>
    </row>
    <row r="117" spans="2:37" x14ac:dyDescent="0.25">
      <c r="B117" t="s">
        <v>7</v>
      </c>
      <c r="Y117" t="s">
        <v>250</v>
      </c>
      <c r="Z117">
        <v>0</v>
      </c>
      <c r="AA117" t="s">
        <v>1</v>
      </c>
      <c r="AB117">
        <v>24.39</v>
      </c>
      <c r="AH117">
        <f t="shared" si="12"/>
        <v>7.7638070985198163E-2</v>
      </c>
      <c r="AI117" s="2">
        <f t="shared" si="11"/>
        <v>0</v>
      </c>
      <c r="AK117" s="16"/>
    </row>
    <row r="118" spans="2:37" x14ac:dyDescent="0.25">
      <c r="B118" t="s">
        <v>7</v>
      </c>
      <c r="Y118" t="s">
        <v>251</v>
      </c>
      <c r="Z118">
        <v>0</v>
      </c>
      <c r="AA118" t="s">
        <v>1</v>
      </c>
      <c r="AB118">
        <v>27.15</v>
      </c>
      <c r="AH118">
        <f t="shared" si="12"/>
        <v>8.6423682954002864E-2</v>
      </c>
      <c r="AI118" s="2">
        <f t="shared" si="11"/>
        <v>0</v>
      </c>
      <c r="AK118" s="16"/>
    </row>
    <row r="119" spans="2:37" x14ac:dyDescent="0.25">
      <c r="B119" s="4" t="s">
        <v>0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 t="s">
        <v>247</v>
      </c>
      <c r="Z119" s="4">
        <v>0</v>
      </c>
      <c r="AA119" s="4" t="s">
        <v>1</v>
      </c>
      <c r="AB119">
        <v>11.96</v>
      </c>
      <c r="AC119" s="3">
        <f>_xlfn.STDEV.S(Z119:Z123)</f>
        <v>5.7019733426244636</v>
      </c>
      <c r="AG119">
        <v>314.14999999999998</v>
      </c>
      <c r="AH119">
        <f t="shared" si="12"/>
        <v>3.8070985198153752E-2</v>
      </c>
      <c r="AI119" s="2">
        <f t="shared" si="11"/>
        <v>0</v>
      </c>
      <c r="AJ119" s="10">
        <f>AVERAGE(AI119:AI123)</f>
        <v>29.505801104972374</v>
      </c>
      <c r="AK119" s="16"/>
    </row>
    <row r="120" spans="2:37" x14ac:dyDescent="0.25">
      <c r="B120" s="4" t="s">
        <v>0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 t="s">
        <v>248</v>
      </c>
      <c r="Z120" s="4">
        <v>0</v>
      </c>
      <c r="AA120" s="4" t="s">
        <v>1</v>
      </c>
      <c r="AB120">
        <v>10.57</v>
      </c>
      <c r="AH120">
        <f t="shared" si="12"/>
        <v>3.364634728632819E-2</v>
      </c>
      <c r="AI120" s="2">
        <f t="shared" ref="AI120" si="13">Z120/AH120</f>
        <v>0</v>
      </c>
      <c r="AK120" s="16"/>
    </row>
    <row r="121" spans="2:37" x14ac:dyDescent="0.25">
      <c r="B121" s="4" t="s">
        <v>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 t="s">
        <v>249</v>
      </c>
      <c r="Z121" s="4">
        <v>0</v>
      </c>
      <c r="AA121" s="4" t="s">
        <v>1</v>
      </c>
      <c r="AB121">
        <v>15.95</v>
      </c>
      <c r="AH121">
        <f t="shared" si="12"/>
        <v>5.0771924240012735E-2</v>
      </c>
      <c r="AI121" s="2">
        <f t="shared" ref="AI121:AI129" si="14">Z121/AH121</f>
        <v>0</v>
      </c>
      <c r="AK121" s="16"/>
    </row>
    <row r="122" spans="2:37" x14ac:dyDescent="0.25">
      <c r="B122" s="4" t="s">
        <v>0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 t="s">
        <v>250</v>
      </c>
      <c r="Z122" s="4">
        <v>0</v>
      </c>
      <c r="AA122" s="4" t="s">
        <v>1</v>
      </c>
      <c r="AB122">
        <v>24.39</v>
      </c>
      <c r="AH122">
        <f t="shared" si="12"/>
        <v>7.7638070985198163E-2</v>
      </c>
      <c r="AI122" s="2">
        <f t="shared" si="14"/>
        <v>0</v>
      </c>
      <c r="AK122" s="16"/>
    </row>
    <row r="123" spans="2:37" x14ac:dyDescent="0.25">
      <c r="B123" s="4" t="s">
        <v>0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 t="s">
        <v>251</v>
      </c>
      <c r="Z123" s="4">
        <v>12.75</v>
      </c>
      <c r="AA123" s="4" t="s">
        <v>1</v>
      </c>
      <c r="AB123">
        <v>27.15</v>
      </c>
      <c r="AH123">
        <f t="shared" si="12"/>
        <v>8.6423682954002864E-2</v>
      </c>
      <c r="AI123" s="2">
        <f t="shared" si="14"/>
        <v>147.52900552486187</v>
      </c>
      <c r="AK123" s="16"/>
    </row>
    <row r="124" spans="2:37" x14ac:dyDescent="0.25">
      <c r="B124" t="s">
        <v>13</v>
      </c>
      <c r="Y124" t="s">
        <v>247</v>
      </c>
      <c r="Z124">
        <v>0</v>
      </c>
      <c r="AA124" t="s">
        <v>1</v>
      </c>
      <c r="AB124">
        <v>11.96</v>
      </c>
      <c r="AC124" s="3">
        <f>_xlfn.STDEV.S(Z124:Z128)</f>
        <v>0</v>
      </c>
      <c r="AG124">
        <v>314.14999999999998</v>
      </c>
      <c r="AH124">
        <f t="shared" si="12"/>
        <v>3.8070985198153752E-2</v>
      </c>
      <c r="AI124" s="2">
        <f t="shared" si="14"/>
        <v>0</v>
      </c>
      <c r="AJ124" s="10">
        <f>AVERAGE(AI124:AI128)</f>
        <v>0</v>
      </c>
      <c r="AK124" s="16"/>
    </row>
    <row r="125" spans="2:37" x14ac:dyDescent="0.25">
      <c r="B125" t="s">
        <v>13</v>
      </c>
      <c r="Y125" t="s">
        <v>248</v>
      </c>
      <c r="Z125">
        <v>0</v>
      </c>
      <c r="AA125" t="s">
        <v>1</v>
      </c>
      <c r="AB125">
        <v>10.57</v>
      </c>
      <c r="AH125">
        <f t="shared" si="12"/>
        <v>3.364634728632819E-2</v>
      </c>
      <c r="AI125" s="2">
        <f t="shared" si="14"/>
        <v>0</v>
      </c>
      <c r="AK125" s="16"/>
    </row>
    <row r="126" spans="2:37" x14ac:dyDescent="0.25">
      <c r="B126" t="s">
        <v>13</v>
      </c>
      <c r="Y126" t="s">
        <v>249</v>
      </c>
      <c r="Z126">
        <v>0</v>
      </c>
      <c r="AA126" t="s">
        <v>1</v>
      </c>
      <c r="AB126">
        <v>15.95</v>
      </c>
      <c r="AH126">
        <f t="shared" si="12"/>
        <v>5.0771924240012735E-2</v>
      </c>
      <c r="AI126" s="2">
        <f t="shared" si="14"/>
        <v>0</v>
      </c>
      <c r="AK126" s="16"/>
    </row>
    <row r="127" spans="2:37" x14ac:dyDescent="0.25">
      <c r="B127" t="s">
        <v>13</v>
      </c>
      <c r="Y127" t="s">
        <v>250</v>
      </c>
      <c r="Z127">
        <v>0</v>
      </c>
      <c r="AA127" t="s">
        <v>1</v>
      </c>
      <c r="AB127">
        <v>24.39</v>
      </c>
      <c r="AH127">
        <f t="shared" si="12"/>
        <v>7.7638070985198163E-2</v>
      </c>
      <c r="AI127" s="2">
        <f t="shared" si="14"/>
        <v>0</v>
      </c>
      <c r="AK127" s="16"/>
    </row>
    <row r="128" spans="2:37" x14ac:dyDescent="0.25">
      <c r="B128" t="s">
        <v>13</v>
      </c>
      <c r="Y128" t="s">
        <v>251</v>
      </c>
      <c r="Z128">
        <v>0</v>
      </c>
      <c r="AA128" t="s">
        <v>1</v>
      </c>
      <c r="AB128">
        <v>27.15</v>
      </c>
      <c r="AH128">
        <f>AB128/314.15</f>
        <v>8.6423682954002864E-2</v>
      </c>
      <c r="AI128" s="2">
        <f t="shared" si="14"/>
        <v>0</v>
      </c>
      <c r="AK128" s="16"/>
    </row>
    <row r="129" spans="2:40" x14ac:dyDescent="0.25">
      <c r="B129" s="4" t="s">
        <v>10</v>
      </c>
      <c r="Y129" s="4" t="s">
        <v>247</v>
      </c>
      <c r="Z129" s="4">
        <v>0</v>
      </c>
      <c r="AA129" s="4" t="s">
        <v>1</v>
      </c>
      <c r="AB129">
        <v>11.96</v>
      </c>
      <c r="AC129" s="3">
        <f>_xlfn.STDEV.S(Z129:Z133)</f>
        <v>0</v>
      </c>
      <c r="AG129">
        <v>314.14999999999998</v>
      </c>
      <c r="AH129">
        <f t="shared" ref="AH129:AH132" si="15">AB129/314.15</f>
        <v>3.8070985198153752E-2</v>
      </c>
      <c r="AI129" s="2">
        <f t="shared" si="14"/>
        <v>0</v>
      </c>
      <c r="AJ129" s="10">
        <f>AVERAGE(AI129:AI133)</f>
        <v>0</v>
      </c>
      <c r="AK129" s="16"/>
    </row>
    <row r="130" spans="2:40" x14ac:dyDescent="0.25">
      <c r="B130" s="4" t="s">
        <v>10</v>
      </c>
      <c r="Y130" s="4" t="s">
        <v>248</v>
      </c>
      <c r="Z130" s="4">
        <v>0</v>
      </c>
      <c r="AA130" s="4" t="s">
        <v>1</v>
      </c>
      <c r="AB130">
        <v>10.57</v>
      </c>
      <c r="AH130">
        <f t="shared" si="15"/>
        <v>3.364634728632819E-2</v>
      </c>
      <c r="AI130" s="2">
        <f t="shared" ref="AI130" si="16">Z130/AH130</f>
        <v>0</v>
      </c>
      <c r="AK130" s="16"/>
    </row>
    <row r="131" spans="2:40" x14ac:dyDescent="0.25">
      <c r="B131" s="4" t="s">
        <v>10</v>
      </c>
      <c r="Y131" s="4" t="s">
        <v>249</v>
      </c>
      <c r="Z131" s="4">
        <v>0</v>
      </c>
      <c r="AA131" s="4" t="s">
        <v>1</v>
      </c>
      <c r="AB131">
        <v>15.95</v>
      </c>
      <c r="AH131">
        <f t="shared" si="15"/>
        <v>5.0771924240012735E-2</v>
      </c>
      <c r="AI131" s="2">
        <f>Z131/AH131</f>
        <v>0</v>
      </c>
      <c r="AK131" s="16"/>
    </row>
    <row r="132" spans="2:40" x14ac:dyDescent="0.25">
      <c r="B132" s="4" t="s">
        <v>10</v>
      </c>
      <c r="Y132" s="4" t="s">
        <v>250</v>
      </c>
      <c r="Z132" s="4">
        <v>0</v>
      </c>
      <c r="AA132" s="4" t="s">
        <v>1</v>
      </c>
      <c r="AB132">
        <v>24.39</v>
      </c>
      <c r="AH132">
        <f t="shared" si="15"/>
        <v>7.7638070985198163E-2</v>
      </c>
      <c r="AI132" s="2">
        <f>Z132/AH132</f>
        <v>0</v>
      </c>
      <c r="AK132" s="16"/>
    </row>
    <row r="133" spans="2:40" x14ac:dyDescent="0.25">
      <c r="B133" s="4" t="s">
        <v>10</v>
      </c>
      <c r="Y133" s="4" t="s">
        <v>251</v>
      </c>
      <c r="Z133" s="4">
        <v>0</v>
      </c>
      <c r="AA133" s="4" t="s">
        <v>1</v>
      </c>
      <c r="AB133">
        <v>27.15</v>
      </c>
      <c r="AH133">
        <f>AB133/314.15</f>
        <v>8.6423682954002864E-2</v>
      </c>
      <c r="AI133" s="2">
        <f>Z133/AH133</f>
        <v>0</v>
      </c>
      <c r="AK133" s="16"/>
    </row>
    <row r="134" spans="2:40" x14ac:dyDescent="0.25">
      <c r="AK134" s="16"/>
    </row>
    <row r="135" spans="2:40" x14ac:dyDescent="0.25">
      <c r="AB135" s="1"/>
      <c r="AL135" s="2"/>
    </row>
    <row r="136" spans="2:40" x14ac:dyDescent="0.25">
      <c r="B136" s="5" t="s">
        <v>5</v>
      </c>
      <c r="AB136" t="s">
        <v>11</v>
      </c>
      <c r="AK136" s="16"/>
    </row>
    <row r="137" spans="2:40" x14ac:dyDescent="0.25">
      <c r="B137" s="4" t="s">
        <v>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 t="s">
        <v>252</v>
      </c>
      <c r="Z137" s="4">
        <v>254.11</v>
      </c>
      <c r="AA137" s="4" t="s">
        <v>1</v>
      </c>
      <c r="AB137">
        <v>18.72</v>
      </c>
      <c r="AC137" s="3">
        <f>_xlfn.STDEV.S(Z137:Z139)</f>
        <v>88.371359802445767</v>
      </c>
      <c r="AD137" s="6" t="s">
        <v>14</v>
      </c>
      <c r="AG137">
        <v>314.14999999999998</v>
      </c>
      <c r="AH137">
        <f>AB137/314.15</f>
        <v>5.9589368136240647E-2</v>
      </c>
      <c r="AI137">
        <f>(Z137/AH137-AJ$154)/10</f>
        <v>426.43513087606846</v>
      </c>
      <c r="AJ137" s="10">
        <f>AVERAGE(AI137:AI139)</f>
        <v>474.77798934184415</v>
      </c>
      <c r="AK137" s="7">
        <f>_xlfn.STDEV.S(AI137:AI139)</f>
        <v>94.774736645251906</v>
      </c>
      <c r="AL137" s="2">
        <f>AK137/AJ137*100</f>
        <v>19.961906148309939</v>
      </c>
      <c r="AM137" s="10">
        <f>SQRT(AK137^2+AK140^2+AK143^2+AK146^2+AK149^2)</f>
        <v>260.29578118710555</v>
      </c>
      <c r="AN137" s="10">
        <f>SUM(AJ137,AJ140,AJ143,AJ146,AJ149)</f>
        <v>1250.8930456515598</v>
      </c>
    </row>
    <row r="138" spans="2:40" x14ac:dyDescent="0.25">
      <c r="B138" s="4" t="s">
        <v>6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 t="s">
        <v>253</v>
      </c>
      <c r="Z138" s="4">
        <v>313.04000000000002</v>
      </c>
      <c r="AA138" s="4" t="s">
        <v>1</v>
      </c>
      <c r="AB138">
        <v>16.84</v>
      </c>
      <c r="AH138">
        <f>AB138/314.15</f>
        <v>5.3604965780678027E-2</v>
      </c>
      <c r="AI138">
        <f>(Z138/AH138-AJ$154)/10</f>
        <v>583.97574821852731</v>
      </c>
      <c r="AK138" s="16"/>
    </row>
    <row r="139" spans="2:40" x14ac:dyDescent="0.25">
      <c r="B139" s="4" t="s">
        <v>6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 t="s">
        <v>254</v>
      </c>
      <c r="Z139" s="4">
        <v>139.27000000000001</v>
      </c>
      <c r="AA139" s="4" t="s">
        <v>1</v>
      </c>
      <c r="AB139">
        <v>10.57</v>
      </c>
      <c r="AH139">
        <f>AB139/314.15</f>
        <v>3.364634728632819E-2</v>
      </c>
      <c r="AI139">
        <f>(Z139/AH139-AJ$154)/10</f>
        <v>413.92308893093661</v>
      </c>
      <c r="AK139" s="16"/>
    </row>
    <row r="140" spans="2:40" x14ac:dyDescent="0.25">
      <c r="B140" t="s">
        <v>7</v>
      </c>
      <c r="Y140" t="s">
        <v>252</v>
      </c>
      <c r="Z140">
        <v>62.6</v>
      </c>
      <c r="AA140" t="s">
        <v>1</v>
      </c>
      <c r="AB140">
        <v>18.72</v>
      </c>
      <c r="AC140" s="3">
        <f>_xlfn.STDEV.S(Z140:Z142)</f>
        <v>21.999203015867064</v>
      </c>
      <c r="AG140">
        <v>314.14999999999998</v>
      </c>
      <c r="AH140">
        <f t="shared" ref="AH140:AH150" si="17">AB140/314.15</f>
        <v>5.9589368136240647E-2</v>
      </c>
      <c r="AI140">
        <f>(Z140/AH140-AJ$159)/10</f>
        <v>85.826790981462779</v>
      </c>
      <c r="AJ140" s="10">
        <f>AVERAGE(AI140:AI142)</f>
        <v>96.702051354884915</v>
      </c>
      <c r="AK140" s="7">
        <f>_xlfn.STDEV.S(AI140:AI142)</f>
        <v>23.638539726653221</v>
      </c>
      <c r="AL140" s="2">
        <f>AK140/AJ140*100</f>
        <v>24.444713835389717</v>
      </c>
    </row>
    <row r="141" spans="2:40" x14ac:dyDescent="0.25">
      <c r="B141" t="s">
        <v>7</v>
      </c>
      <c r="Y141" t="s">
        <v>253</v>
      </c>
      <c r="Z141">
        <v>76.680000000000007</v>
      </c>
      <c r="AA141" t="s">
        <v>1</v>
      </c>
      <c r="AB141">
        <v>16.84</v>
      </c>
      <c r="AH141">
        <f t="shared" si="17"/>
        <v>5.3604965780678027E-2</v>
      </c>
      <c r="AI141">
        <f>(Z141/AH141-AJ$159)/10</f>
        <v>123.82094290403214</v>
      </c>
      <c r="AL141" s="2"/>
    </row>
    <row r="142" spans="2:40" x14ac:dyDescent="0.25">
      <c r="B142" t="s">
        <v>7</v>
      </c>
      <c r="Y142" t="s">
        <v>254</v>
      </c>
      <c r="Z142">
        <v>33.54</v>
      </c>
      <c r="AA142" t="s">
        <v>1</v>
      </c>
      <c r="AB142">
        <v>10.57</v>
      </c>
      <c r="AH142">
        <f t="shared" si="17"/>
        <v>3.364634728632819E-2</v>
      </c>
      <c r="AI142">
        <f>(Z142/AH142-AJ$159)/10</f>
        <v>80.45842017915983</v>
      </c>
      <c r="AL142" s="2"/>
    </row>
    <row r="143" spans="2:40" x14ac:dyDescent="0.25">
      <c r="B143" s="4" t="s">
        <v>0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 t="s">
        <v>252</v>
      </c>
      <c r="Z143" s="4">
        <v>57.05</v>
      </c>
      <c r="AA143" s="4" t="s">
        <v>1</v>
      </c>
      <c r="AB143">
        <v>18.72</v>
      </c>
      <c r="AC143" s="3">
        <f>_xlfn.STDEV.S(Z143:Z145)</f>
        <v>15.760559423235369</v>
      </c>
      <c r="AG143">
        <v>314.14999999999998</v>
      </c>
      <c r="AH143">
        <f t="shared" si="17"/>
        <v>5.9589368136240647E-2</v>
      </c>
      <c r="AI143">
        <f>(Z143/AH143-AJ$164)/10</f>
        <v>82.809959195857559</v>
      </c>
      <c r="AJ143" s="10">
        <f>AVERAGE(AI143:AI145)</f>
        <v>78.369807312671114</v>
      </c>
      <c r="AK143" s="7">
        <f>_xlfn.STDEV.S(AI143:AI145)</f>
        <v>8.344115036635996</v>
      </c>
      <c r="AL143" s="2">
        <f>AK143/AJ143*100</f>
        <v>10.647104188154472</v>
      </c>
    </row>
    <row r="144" spans="2:40" x14ac:dyDescent="0.25">
      <c r="B144" s="4" t="s">
        <v>0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 t="s">
        <v>253</v>
      </c>
      <c r="Z144" s="4">
        <v>51.72</v>
      </c>
      <c r="AA144" s="4" t="s">
        <v>1</v>
      </c>
      <c r="AB144">
        <v>16.84</v>
      </c>
      <c r="AH144">
        <f t="shared" si="17"/>
        <v>5.3604965780678027E-2</v>
      </c>
      <c r="AI144">
        <f>(Z144/AH144-AJ$164)/10</f>
        <v>83.555002749311882</v>
      </c>
      <c r="AK144" s="16"/>
    </row>
    <row r="145" spans="2:38" x14ac:dyDescent="0.25">
      <c r="B145" s="4" t="s">
        <v>0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 t="s">
        <v>254</v>
      </c>
      <c r="Z145" s="4">
        <v>27.48</v>
      </c>
      <c r="AA145" s="4" t="s">
        <v>1</v>
      </c>
      <c r="AB145">
        <v>10.57</v>
      </c>
      <c r="AH145">
        <f t="shared" si="17"/>
        <v>3.364634728632819E-2</v>
      </c>
      <c r="AI145">
        <f>(Z145/AH145-AJ$164)/10</f>
        <v>68.744459992843872</v>
      </c>
      <c r="AK145" s="16"/>
    </row>
    <row r="146" spans="2:38" x14ac:dyDescent="0.25">
      <c r="B146" t="s">
        <v>13</v>
      </c>
      <c r="Y146" t="s">
        <v>252</v>
      </c>
      <c r="Z146">
        <v>177.51</v>
      </c>
      <c r="AA146" t="s">
        <v>1</v>
      </c>
      <c r="AB146">
        <v>18.72</v>
      </c>
      <c r="AC146" s="3">
        <f>_xlfn.STDEV.S(Z146:Z148)</f>
        <v>59.356284699544076</v>
      </c>
      <c r="AG146">
        <v>314.14999999999998</v>
      </c>
      <c r="AH146">
        <f t="shared" si="17"/>
        <v>5.9589368136240647E-2</v>
      </c>
      <c r="AI146">
        <f>(Z146/AH146-AJ$169)/10</f>
        <v>297.88870993589745</v>
      </c>
      <c r="AJ146" s="10">
        <f>AVERAGE(AI146:AI148)</f>
        <v>331.77830491860584</v>
      </c>
      <c r="AK146" s="7">
        <f>_xlfn.STDEV.S(AI146:AI148)</f>
        <v>61.182614990910494</v>
      </c>
      <c r="AL146" s="2">
        <f>AK146/AJ146*100</f>
        <v>18.440812459368082</v>
      </c>
    </row>
    <row r="147" spans="2:38" x14ac:dyDescent="0.25">
      <c r="B147" t="s">
        <v>13</v>
      </c>
      <c r="Y147" t="s">
        <v>253</v>
      </c>
      <c r="Z147">
        <v>215.71</v>
      </c>
      <c r="AA147" t="s">
        <v>1</v>
      </c>
      <c r="AB147">
        <v>16.84</v>
      </c>
      <c r="AH147">
        <f t="shared" si="17"/>
        <v>5.3604965780678027E-2</v>
      </c>
      <c r="AI147">
        <f>(Z147/AH147-AJ$169)/10</f>
        <v>402.40674881235151</v>
      </c>
      <c r="AK147" s="16"/>
    </row>
    <row r="148" spans="2:38" x14ac:dyDescent="0.25">
      <c r="B148" t="s">
        <v>13</v>
      </c>
      <c r="Y148" t="s">
        <v>254</v>
      </c>
      <c r="Z148">
        <v>99.27</v>
      </c>
      <c r="AA148" t="s">
        <v>1</v>
      </c>
      <c r="AB148">
        <v>10.57</v>
      </c>
      <c r="AH148">
        <f t="shared" si="17"/>
        <v>3.364634728632819E-2</v>
      </c>
      <c r="AI148">
        <f>(Z148/AH148-AJ$169)/10</f>
        <v>295.03945600756856</v>
      </c>
      <c r="AK148" s="16"/>
    </row>
    <row r="149" spans="2:38" x14ac:dyDescent="0.25">
      <c r="B149" s="4" t="s">
        <v>10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 t="s">
        <v>252</v>
      </c>
      <c r="Z149" s="4">
        <v>243.49</v>
      </c>
      <c r="AA149" s="4" t="s">
        <v>1</v>
      </c>
      <c r="AB149">
        <v>18.72</v>
      </c>
      <c r="AC149" s="3">
        <f>_xlfn.STDEV.S(Z149:Z151)</f>
        <v>121.96094224518494</v>
      </c>
      <c r="AG149">
        <v>314.14999999999998</v>
      </c>
      <c r="AH149">
        <f t="shared" si="17"/>
        <v>5.9589368136240647E-2</v>
      </c>
      <c r="AI149">
        <f>(Z149/AH149-AJ$174)/10</f>
        <v>408.61315972222224</v>
      </c>
      <c r="AJ149" s="10">
        <f>AVERAGE(AI149:AI151)</f>
        <v>269.26489272355371</v>
      </c>
      <c r="AK149" s="7">
        <f>_xlfn.STDEV.S(AI149:AI151)</f>
        <v>233.23791673814424</v>
      </c>
      <c r="AL149" s="2">
        <f>AK149/AJ149*100</f>
        <v>86.620247585563519</v>
      </c>
    </row>
    <row r="150" spans="2:38" x14ac:dyDescent="0.25">
      <c r="B150" s="4" t="s">
        <v>10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 t="s">
        <v>253</v>
      </c>
      <c r="Z150" s="4">
        <v>0</v>
      </c>
      <c r="AA150" s="4" t="s">
        <v>1</v>
      </c>
      <c r="AB150">
        <v>16.84</v>
      </c>
      <c r="AH150">
        <f t="shared" si="17"/>
        <v>5.3604965780678027E-2</v>
      </c>
      <c r="AI150">
        <f>(Z150/AH150-AJ$174)/10</f>
        <v>0</v>
      </c>
      <c r="AK150" s="16"/>
    </row>
    <row r="151" spans="2:38" x14ac:dyDescent="0.25">
      <c r="B151" s="4" t="s">
        <v>10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 t="s">
        <v>254</v>
      </c>
      <c r="Z151" s="4">
        <v>134.31</v>
      </c>
      <c r="AA151" s="4" t="s">
        <v>1</v>
      </c>
      <c r="AB151">
        <v>10.57</v>
      </c>
      <c r="AH151">
        <f>AB151/314.15</f>
        <v>3.364634728632819E-2</v>
      </c>
      <c r="AI151">
        <f>(Z151/AH151-AJ$174)/10</f>
        <v>399.18151844843896</v>
      </c>
      <c r="AK151" s="16"/>
    </row>
    <row r="153" spans="2:38" x14ac:dyDescent="0.25">
      <c r="B153" s="88" t="s">
        <v>64</v>
      </c>
    </row>
    <row r="154" spans="2:38" x14ac:dyDescent="0.25">
      <c r="B154" s="4" t="s">
        <v>6</v>
      </c>
      <c r="Y154" s="4" t="s">
        <v>255</v>
      </c>
      <c r="Z154" s="4">
        <v>0</v>
      </c>
      <c r="AA154" s="4" t="s">
        <v>1</v>
      </c>
      <c r="AB154" s="60">
        <v>11.563000000000001</v>
      </c>
      <c r="AC154" s="3">
        <f>_xlfn.STDEV.S(Z154:Z158)</f>
        <v>0</v>
      </c>
      <c r="AE154" s="7"/>
      <c r="AG154">
        <v>314.14999999999998</v>
      </c>
      <c r="AH154">
        <f t="shared" ref="AH154:AH164" si="18">AB154/314.15</f>
        <v>3.6807257679452497E-2</v>
      </c>
      <c r="AI154" s="2">
        <f>Z154/AH154</f>
        <v>0</v>
      </c>
      <c r="AJ154" s="10">
        <f>AVERAGE(AI154:AI158)</f>
        <v>0</v>
      </c>
    </row>
    <row r="155" spans="2:38" x14ac:dyDescent="0.25">
      <c r="B155" s="4" t="s">
        <v>6</v>
      </c>
      <c r="Y155" s="4" t="s">
        <v>256</v>
      </c>
      <c r="Z155" s="4">
        <v>0</v>
      </c>
      <c r="AA155" s="4" t="s">
        <v>1</v>
      </c>
      <c r="AB155" s="60">
        <v>16.202000000000002</v>
      </c>
      <c r="AE155" s="7"/>
      <c r="AH155">
        <f t="shared" si="18"/>
        <v>5.1574088811077522E-2</v>
      </c>
      <c r="AI155" s="2">
        <f t="shared" ref="AI155:AI178" si="19">Z155/AH155</f>
        <v>0</v>
      </c>
    </row>
    <row r="156" spans="2:38" x14ac:dyDescent="0.25">
      <c r="B156" s="4" t="s">
        <v>6</v>
      </c>
      <c r="Y156" s="4" t="s">
        <v>257</v>
      </c>
      <c r="Z156" s="4">
        <v>0</v>
      </c>
      <c r="AA156" s="4" t="s">
        <v>1</v>
      </c>
      <c r="AB156" s="60">
        <v>30.873999999999999</v>
      </c>
      <c r="AE156" s="7"/>
      <c r="AH156">
        <f t="shared" si="18"/>
        <v>9.8277892726404581E-2</v>
      </c>
      <c r="AI156" s="2">
        <f t="shared" si="19"/>
        <v>0</v>
      </c>
    </row>
    <row r="157" spans="2:38" x14ac:dyDescent="0.25">
      <c r="B157" s="4" t="s">
        <v>6</v>
      </c>
      <c r="Y157" s="4" t="s">
        <v>258</v>
      </c>
      <c r="Z157" s="4">
        <v>0</v>
      </c>
      <c r="AA157" s="4" t="s">
        <v>1</v>
      </c>
      <c r="AB157" s="60">
        <v>9.4429999999999996</v>
      </c>
      <c r="AE157" s="7"/>
      <c r="AH157">
        <f t="shared" si="18"/>
        <v>3.0058889065732931E-2</v>
      </c>
      <c r="AI157" s="2">
        <f t="shared" si="19"/>
        <v>0</v>
      </c>
    </row>
    <row r="158" spans="2:38" x14ac:dyDescent="0.25">
      <c r="B158" s="4" t="s">
        <v>6</v>
      </c>
      <c r="Y158" s="4" t="s">
        <v>259</v>
      </c>
      <c r="Z158" s="4">
        <v>0</v>
      </c>
      <c r="AA158" s="4" t="s">
        <v>1</v>
      </c>
      <c r="AB158" s="60">
        <v>25.86</v>
      </c>
      <c r="AE158" s="7"/>
      <c r="AH158">
        <f t="shared" si="18"/>
        <v>8.2317364316409361E-2</v>
      </c>
      <c r="AI158" s="2">
        <f t="shared" si="19"/>
        <v>0</v>
      </c>
    </row>
    <row r="159" spans="2:38" x14ac:dyDescent="0.25">
      <c r="B159" t="s">
        <v>7</v>
      </c>
      <c r="Y159" t="s">
        <v>255</v>
      </c>
      <c r="Z159">
        <v>0</v>
      </c>
      <c r="AA159" t="s">
        <v>1</v>
      </c>
      <c r="AB159" s="60">
        <v>11.563000000000001</v>
      </c>
      <c r="AC159" s="3">
        <f>_xlfn.STDEV.S(Z159:Z163)</f>
        <v>12.856260342727973</v>
      </c>
      <c r="AG159">
        <v>314.14999999999998</v>
      </c>
      <c r="AH159">
        <f t="shared" si="18"/>
        <v>3.6807257679452497E-2</v>
      </c>
      <c r="AI159" s="2">
        <f t="shared" si="19"/>
        <v>0</v>
      </c>
      <c r="AJ159" s="10">
        <f>AVERAGE(AI159:AI163)</f>
        <v>192.25506027084251</v>
      </c>
    </row>
    <row r="160" spans="2:38" x14ac:dyDescent="0.25">
      <c r="B160" t="s">
        <v>7</v>
      </c>
      <c r="Y160" t="s">
        <v>256</v>
      </c>
      <c r="Z160">
        <v>22.95</v>
      </c>
      <c r="AA160" t="s">
        <v>1</v>
      </c>
      <c r="AB160" s="60">
        <v>16.202000000000002</v>
      </c>
      <c r="AH160">
        <f t="shared" si="18"/>
        <v>5.1574088811077522E-2</v>
      </c>
      <c r="AI160" s="2">
        <f t="shared" si="19"/>
        <v>444.99089618565597</v>
      </c>
    </row>
    <row r="161" spans="2:36" x14ac:dyDescent="0.25">
      <c r="B161" t="s">
        <v>7</v>
      </c>
      <c r="Y161" t="s">
        <v>257</v>
      </c>
      <c r="Z161">
        <v>25.99</v>
      </c>
      <c r="AA161" t="s">
        <v>1</v>
      </c>
      <c r="AB161" s="60">
        <v>30.873999999999999</v>
      </c>
      <c r="AH161">
        <f t="shared" si="18"/>
        <v>9.8277892726404581E-2</v>
      </c>
      <c r="AI161" s="2">
        <f t="shared" si="19"/>
        <v>264.4541847509231</v>
      </c>
    </row>
    <row r="162" spans="2:36" x14ac:dyDescent="0.25">
      <c r="B162" t="s">
        <v>7</v>
      </c>
      <c r="Y162" t="s">
        <v>258</v>
      </c>
      <c r="Z162">
        <v>0</v>
      </c>
      <c r="AA162" t="s">
        <v>1</v>
      </c>
      <c r="AB162" s="60">
        <v>9.4429999999999996</v>
      </c>
      <c r="AH162">
        <f t="shared" si="18"/>
        <v>3.0058889065732931E-2</v>
      </c>
      <c r="AI162" s="2">
        <f t="shared" si="19"/>
        <v>0</v>
      </c>
    </row>
    <row r="163" spans="2:36" x14ac:dyDescent="0.25">
      <c r="B163" t="s">
        <v>7</v>
      </c>
      <c r="Y163" t="s">
        <v>259</v>
      </c>
      <c r="Z163">
        <v>20.73</v>
      </c>
      <c r="AA163" t="s">
        <v>1</v>
      </c>
      <c r="AB163" s="60">
        <v>25.86</v>
      </c>
      <c r="AH163">
        <f t="shared" si="18"/>
        <v>8.2317364316409361E-2</v>
      </c>
      <c r="AI163" s="2">
        <f t="shared" si="19"/>
        <v>251.8302204176334</v>
      </c>
    </row>
    <row r="164" spans="2:36" x14ac:dyDescent="0.25">
      <c r="B164" s="4" t="s">
        <v>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 t="s">
        <v>255</v>
      </c>
      <c r="Z164" s="4">
        <v>5.91</v>
      </c>
      <c r="AA164" s="4" t="s">
        <v>1</v>
      </c>
      <c r="AB164" s="60">
        <v>11.563000000000001</v>
      </c>
      <c r="AC164" s="3">
        <f>_xlfn.STDEV.S(Z164:Z168)</f>
        <v>5.4177255375295603</v>
      </c>
      <c r="AG164">
        <v>314.14999999999998</v>
      </c>
      <c r="AH164">
        <f t="shared" si="18"/>
        <v>3.6807257679452497E-2</v>
      </c>
      <c r="AI164" s="2">
        <f t="shared" si="19"/>
        <v>160.56615930121939</v>
      </c>
      <c r="AJ164" s="10">
        <f>AVERAGE(AI164:AI168)</f>
        <v>129.28595825509953</v>
      </c>
    </row>
    <row r="165" spans="2:36" x14ac:dyDescent="0.25">
      <c r="B165" s="4" t="s">
        <v>0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 t="s">
        <v>256</v>
      </c>
      <c r="Z165" s="4">
        <v>11.62</v>
      </c>
      <c r="AA165" s="4" t="s">
        <v>1</v>
      </c>
      <c r="AB165" s="60">
        <v>16.202000000000002</v>
      </c>
      <c r="AH165">
        <f t="shared" ref="AH165:AH178" si="20">AB165/314.15</f>
        <v>5.1574088811077522E-2</v>
      </c>
      <c r="AI165" s="2">
        <f t="shared" si="19"/>
        <v>225.30693741513386</v>
      </c>
    </row>
    <row r="166" spans="2:36" x14ac:dyDescent="0.25">
      <c r="B166" s="4" t="s">
        <v>0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 t="s">
        <v>257</v>
      </c>
      <c r="Z166" s="4">
        <v>13.68</v>
      </c>
      <c r="AA166" s="4" t="s">
        <v>1</v>
      </c>
      <c r="AB166" s="60">
        <v>30.873999999999999</v>
      </c>
      <c r="AH166">
        <f t="shared" si="20"/>
        <v>9.8277892726404581E-2</v>
      </c>
      <c r="AI166" s="2">
        <f t="shared" si="19"/>
        <v>139.1971237934832</v>
      </c>
    </row>
    <row r="167" spans="2:36" x14ac:dyDescent="0.25">
      <c r="B167" s="4" t="s">
        <v>0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 t="s">
        <v>258</v>
      </c>
      <c r="Z167" s="4">
        <v>0</v>
      </c>
      <c r="AA167" s="4" t="s">
        <v>1</v>
      </c>
      <c r="AB167" s="60">
        <v>9.4429999999999996</v>
      </c>
      <c r="AH167">
        <f t="shared" si="20"/>
        <v>3.0058889065732931E-2</v>
      </c>
      <c r="AI167" s="2">
        <f t="shared" si="19"/>
        <v>0</v>
      </c>
    </row>
    <row r="168" spans="2:36" x14ac:dyDescent="0.25">
      <c r="B168" s="4" t="s">
        <v>0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 t="s">
        <v>259</v>
      </c>
      <c r="Z168" s="4">
        <v>9.99</v>
      </c>
      <c r="AA168" s="4" t="s">
        <v>1</v>
      </c>
      <c r="AB168" s="60">
        <v>25.86</v>
      </c>
      <c r="AH168">
        <f t="shared" si="20"/>
        <v>8.2317364316409361E-2</v>
      </c>
      <c r="AI168" s="2">
        <f t="shared" si="19"/>
        <v>121.35957076566125</v>
      </c>
    </row>
    <row r="169" spans="2:36" x14ac:dyDescent="0.25">
      <c r="B169" t="s">
        <v>13</v>
      </c>
      <c r="Y169" t="s">
        <v>255</v>
      </c>
      <c r="Z169">
        <v>0</v>
      </c>
      <c r="AA169" t="s">
        <v>1</v>
      </c>
      <c r="AB169" s="60">
        <v>11.563000000000001</v>
      </c>
      <c r="AC169" s="3">
        <f>_xlfn.STDEV.S(Z169:Z173)</f>
        <v>0</v>
      </c>
      <c r="AG169">
        <v>314.14999999999998</v>
      </c>
      <c r="AH169">
        <f t="shared" si="20"/>
        <v>3.6807257679452497E-2</v>
      </c>
      <c r="AI169" s="2">
        <f t="shared" si="19"/>
        <v>0</v>
      </c>
      <c r="AJ169" s="10">
        <f>AVERAGE(AI169:AI173)</f>
        <v>0</v>
      </c>
    </row>
    <row r="170" spans="2:36" x14ac:dyDescent="0.25">
      <c r="B170" t="s">
        <v>13</v>
      </c>
      <c r="Y170" t="s">
        <v>256</v>
      </c>
      <c r="Z170">
        <v>0</v>
      </c>
      <c r="AA170" t="s">
        <v>1</v>
      </c>
      <c r="AB170" s="60">
        <v>16.202000000000002</v>
      </c>
      <c r="AH170">
        <f t="shared" si="20"/>
        <v>5.1574088811077522E-2</v>
      </c>
      <c r="AI170" s="2">
        <f t="shared" si="19"/>
        <v>0</v>
      </c>
    </row>
    <row r="171" spans="2:36" x14ac:dyDescent="0.25">
      <c r="B171" t="s">
        <v>13</v>
      </c>
      <c r="Y171" t="s">
        <v>257</v>
      </c>
      <c r="Z171">
        <v>0</v>
      </c>
      <c r="AA171" t="s">
        <v>1</v>
      </c>
      <c r="AB171" s="60">
        <v>30.873999999999999</v>
      </c>
      <c r="AH171">
        <f t="shared" si="20"/>
        <v>9.8277892726404581E-2</v>
      </c>
      <c r="AI171" s="2">
        <f t="shared" si="19"/>
        <v>0</v>
      </c>
    </row>
    <row r="172" spans="2:36" x14ac:dyDescent="0.25">
      <c r="B172" t="s">
        <v>13</v>
      </c>
      <c r="Y172" t="s">
        <v>258</v>
      </c>
      <c r="Z172">
        <v>0</v>
      </c>
      <c r="AA172" t="s">
        <v>1</v>
      </c>
      <c r="AB172" s="60">
        <v>9.4429999999999996</v>
      </c>
      <c r="AH172">
        <f t="shared" si="20"/>
        <v>3.0058889065732931E-2</v>
      </c>
      <c r="AI172" s="2">
        <f t="shared" si="19"/>
        <v>0</v>
      </c>
    </row>
    <row r="173" spans="2:36" x14ac:dyDescent="0.25">
      <c r="B173" t="s">
        <v>13</v>
      </c>
      <c r="Y173" t="s">
        <v>259</v>
      </c>
      <c r="Z173">
        <v>0</v>
      </c>
      <c r="AA173" t="s">
        <v>1</v>
      </c>
      <c r="AB173" s="60">
        <v>25.86</v>
      </c>
      <c r="AH173">
        <f t="shared" si="20"/>
        <v>8.2317364316409361E-2</v>
      </c>
      <c r="AI173" s="2">
        <f t="shared" si="19"/>
        <v>0</v>
      </c>
    </row>
    <row r="174" spans="2:36" x14ac:dyDescent="0.25">
      <c r="B174" s="4" t="s">
        <v>10</v>
      </c>
      <c r="Y174" s="4" t="s">
        <v>255</v>
      </c>
      <c r="Z174" s="4">
        <v>0</v>
      </c>
      <c r="AA174" s="4" t="s">
        <v>1</v>
      </c>
      <c r="AB174" s="60">
        <v>11.563000000000001</v>
      </c>
      <c r="AC174" s="3">
        <f>_xlfn.STDEV.S(Z174:Z178)</f>
        <v>0</v>
      </c>
      <c r="AG174">
        <v>314.14999999999998</v>
      </c>
      <c r="AH174">
        <f t="shared" si="20"/>
        <v>3.6807257679452497E-2</v>
      </c>
      <c r="AI174" s="2">
        <f t="shared" si="19"/>
        <v>0</v>
      </c>
      <c r="AJ174" s="10">
        <f>AVERAGE(AI174:AI178)</f>
        <v>0</v>
      </c>
    </row>
    <row r="175" spans="2:36" x14ac:dyDescent="0.25">
      <c r="B175" s="4" t="s">
        <v>10</v>
      </c>
      <c r="Y175" s="4" t="s">
        <v>256</v>
      </c>
      <c r="Z175" s="4">
        <v>0</v>
      </c>
      <c r="AA175" s="4" t="s">
        <v>1</v>
      </c>
      <c r="AB175" s="60">
        <v>16.202000000000002</v>
      </c>
      <c r="AH175">
        <f t="shared" si="20"/>
        <v>5.1574088811077522E-2</v>
      </c>
      <c r="AI175" s="2">
        <f t="shared" si="19"/>
        <v>0</v>
      </c>
    </row>
    <row r="176" spans="2:36" x14ac:dyDescent="0.25">
      <c r="B176" s="4" t="s">
        <v>10</v>
      </c>
      <c r="Y176" s="4" t="s">
        <v>257</v>
      </c>
      <c r="Z176" s="4">
        <v>0</v>
      </c>
      <c r="AA176" s="4" t="s">
        <v>1</v>
      </c>
      <c r="AB176" s="60">
        <v>30.873999999999999</v>
      </c>
      <c r="AH176">
        <f t="shared" si="20"/>
        <v>9.8277892726404581E-2</v>
      </c>
      <c r="AI176" s="2">
        <f t="shared" si="19"/>
        <v>0</v>
      </c>
    </row>
    <row r="177" spans="2:35" x14ac:dyDescent="0.25">
      <c r="B177" s="4" t="s">
        <v>10</v>
      </c>
      <c r="Y177" s="4" t="s">
        <v>258</v>
      </c>
      <c r="Z177" s="4">
        <v>0</v>
      </c>
      <c r="AA177" s="4" t="s">
        <v>1</v>
      </c>
      <c r="AB177" s="60">
        <v>9.4429999999999996</v>
      </c>
      <c r="AH177">
        <f t="shared" si="20"/>
        <v>3.0058889065732931E-2</v>
      </c>
      <c r="AI177" s="2">
        <f t="shared" si="19"/>
        <v>0</v>
      </c>
    </row>
    <row r="178" spans="2:35" x14ac:dyDescent="0.25">
      <c r="B178" s="4" t="s">
        <v>10</v>
      </c>
      <c r="Y178" s="4" t="s">
        <v>259</v>
      </c>
      <c r="Z178" s="4">
        <v>0</v>
      </c>
      <c r="AA178" s="4" t="s">
        <v>1</v>
      </c>
      <c r="AB178" s="60">
        <v>25.86</v>
      </c>
      <c r="AH178">
        <f t="shared" si="20"/>
        <v>8.2317364316409361E-2</v>
      </c>
      <c r="AI178" s="2">
        <f t="shared" si="19"/>
        <v>0</v>
      </c>
    </row>
  </sheetData>
  <conditionalFormatting sqref="B46 Y92:Y94 B95:B97 B104:B107 B109:B113 B134 B154:B158">
    <cfRule type="containsText" dxfId="9" priority="1" operator="containsText" text="PS">
      <formula>NOT(ISERROR(SEARCH("PS",B46)))</formula>
    </cfRule>
  </conditionalFormatting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DDE2-6530-4829-91D4-5223C8C859A4}">
  <dimension ref="A1:Q204"/>
  <sheetViews>
    <sheetView topLeftCell="A13" zoomScale="80" zoomScaleNormal="80" workbookViewId="0">
      <selection activeCell="A8" sqref="A8:XFD8"/>
    </sheetView>
  </sheetViews>
  <sheetFormatPr defaultColWidth="9.140625" defaultRowHeight="15" x14ac:dyDescent="0.25"/>
  <cols>
    <col min="1" max="1" width="21.5703125" customWidth="1"/>
    <col min="2" max="2" width="28.7109375" customWidth="1"/>
    <col min="5" max="5" width="13.5703125" customWidth="1"/>
    <col min="6" max="6" width="11.5703125" style="3"/>
    <col min="7" max="7" width="13.5703125" customWidth="1"/>
    <col min="8" max="8" width="9.7109375" customWidth="1"/>
    <col min="9" max="9" width="15.85546875" customWidth="1"/>
    <col min="10" max="10" width="11.7109375" customWidth="1"/>
    <col min="11" max="11" width="16.140625" customWidth="1"/>
    <col min="12" max="12" width="19.5703125" customWidth="1"/>
    <col min="13" max="14" width="8.85546875" style="7"/>
    <col min="16" max="16" width="15.5703125" style="7" customWidth="1"/>
    <col min="17" max="17" width="12.140625" style="7" customWidth="1"/>
  </cols>
  <sheetData>
    <row r="1" spans="1:17" x14ac:dyDescent="0.25">
      <c r="A1" s="5" t="s">
        <v>2</v>
      </c>
      <c r="F1" s="3" t="s">
        <v>12</v>
      </c>
      <c r="G1" t="s">
        <v>45</v>
      </c>
      <c r="H1" s="7" t="s">
        <v>40</v>
      </c>
      <c r="I1" t="s">
        <v>39</v>
      </c>
      <c r="J1" t="s">
        <v>36</v>
      </c>
      <c r="K1" t="s">
        <v>49</v>
      </c>
      <c r="L1" s="2" t="s">
        <v>41</v>
      </c>
      <c r="M1" s="15" t="s">
        <v>43</v>
      </c>
      <c r="N1" s="15" t="s">
        <v>12</v>
      </c>
      <c r="O1" t="s">
        <v>42</v>
      </c>
      <c r="P1" s="15" t="s">
        <v>46</v>
      </c>
      <c r="Q1" s="15" t="s">
        <v>47</v>
      </c>
    </row>
    <row r="2" spans="1:17" x14ac:dyDescent="0.25">
      <c r="A2" s="4" t="s">
        <v>29</v>
      </c>
      <c r="B2" s="4" t="s">
        <v>260</v>
      </c>
      <c r="C2" s="4">
        <v>0</v>
      </c>
      <c r="D2" s="4" t="s">
        <v>1</v>
      </c>
      <c r="F2" s="3">
        <f>_xlfn.STDEV.S(C2:C3)</f>
        <v>0</v>
      </c>
      <c r="G2" s="6" t="s">
        <v>17</v>
      </c>
      <c r="H2" s="7" t="e">
        <f>F2/(AVERAGE(C2:C3))*100</f>
        <v>#DIV/0!</v>
      </c>
      <c r="I2">
        <f>1.5*1.5*3.1415</f>
        <v>7.0683750000000005</v>
      </c>
      <c r="J2">
        <v>314.14999999999998</v>
      </c>
      <c r="K2">
        <f>I2/J2</f>
        <v>2.2500000000000003E-2</v>
      </c>
      <c r="L2" s="2">
        <f>(C2/K$2-M$16)/10.2</f>
        <v>0</v>
      </c>
      <c r="M2" s="10">
        <f>AVERAGE(L2:L3)</f>
        <v>0</v>
      </c>
      <c r="N2" s="7">
        <f>_xlfn.STDEV.S(L2:L3)</f>
        <v>0</v>
      </c>
      <c r="O2" t="e">
        <f>N2/M2*100</f>
        <v>#DIV/0!</v>
      </c>
      <c r="P2" s="10">
        <f>SQRT(N2^2+N4^2+N6^2+N8^2+N10^2+N12^2)</f>
        <v>138.07501640128191</v>
      </c>
      <c r="Q2" s="10">
        <f>SUM(M2,M4,M6,M8,M10,M12)</f>
        <v>9464.6230936819156</v>
      </c>
    </row>
    <row r="3" spans="1:17" x14ac:dyDescent="0.25">
      <c r="A3" s="4" t="s">
        <v>29</v>
      </c>
      <c r="B3" s="4" t="s">
        <v>261</v>
      </c>
      <c r="C3" s="4">
        <v>0</v>
      </c>
      <c r="D3" s="4" t="s">
        <v>1</v>
      </c>
      <c r="H3" s="7"/>
      <c r="L3" s="2">
        <f>(C3/K$2-M$16)/10.2</f>
        <v>0</v>
      </c>
    </row>
    <row r="4" spans="1:17" x14ac:dyDescent="0.25">
      <c r="A4" t="s">
        <v>7</v>
      </c>
      <c r="B4" t="s">
        <v>260</v>
      </c>
      <c r="C4">
        <v>348.86</v>
      </c>
      <c r="D4" t="s">
        <v>1</v>
      </c>
      <c r="F4" s="3">
        <f>_xlfn.STDEV.S(C4:C5)</f>
        <v>7.8064588642994588</v>
      </c>
      <c r="H4" s="7">
        <f>F4/(AVERAGE(C4:C5))*100</f>
        <v>2.2028497274957557</v>
      </c>
      <c r="I4">
        <f>1.5*1.5*3.1415</f>
        <v>7.0683750000000005</v>
      </c>
      <c r="J4">
        <v>314.14999999999998</v>
      </c>
      <c r="K4">
        <f>I4/J4</f>
        <v>2.2500000000000003E-2</v>
      </c>
      <c r="L4" s="2">
        <f>(C4/K$4-M$21)/10.2</f>
        <v>1520.0871459694988</v>
      </c>
      <c r="M4" s="10">
        <f>AVERAGE(L4:L5)</f>
        <v>1544.1394335511982</v>
      </c>
      <c r="N4" s="7">
        <f>_xlfn.STDEV.S(L4:L5)</f>
        <v>34.01507130413723</v>
      </c>
      <c r="O4">
        <f>N4/M4*100</f>
        <v>2.2028497274957659</v>
      </c>
    </row>
    <row r="5" spans="1:17" x14ac:dyDescent="0.25">
      <c r="A5" t="s">
        <v>7</v>
      </c>
      <c r="B5" t="s">
        <v>261</v>
      </c>
      <c r="C5">
        <v>359.9</v>
      </c>
      <c r="D5" t="s">
        <v>1</v>
      </c>
      <c r="L5" s="2">
        <f>(C5/K$4-M$21)/10.2</f>
        <v>1568.1917211328976</v>
      </c>
    </row>
    <row r="6" spans="1:17" x14ac:dyDescent="0.25">
      <c r="A6" s="4" t="s">
        <v>8</v>
      </c>
      <c r="B6" s="4" t="s">
        <v>260</v>
      </c>
      <c r="C6" s="4">
        <v>119.94</v>
      </c>
      <c r="D6" s="4" t="s">
        <v>1</v>
      </c>
      <c r="F6" s="3">
        <f>_xlfn.STDEV.S(C6:C7)</f>
        <v>5.777062402294094</v>
      </c>
      <c r="H6" s="7">
        <f>F6/(AVERAGE(C6:C7))*100</f>
        <v>4.9864592829779415</v>
      </c>
      <c r="I6">
        <f>1.5*1.5*3.1415</f>
        <v>7.0683750000000005</v>
      </c>
      <c r="J6">
        <v>314.14999999999998</v>
      </c>
      <c r="K6">
        <f>I6/J6</f>
        <v>2.2500000000000003E-2</v>
      </c>
      <c r="L6" s="2">
        <f>(C6/K$6-M$26)/10.2</f>
        <v>522.61437908496725</v>
      </c>
      <c r="M6" s="10">
        <f>AVERAGE(L6:L7)</f>
        <v>504.81481481481478</v>
      </c>
      <c r="N6" s="7">
        <f>_xlfn.STDEV.S(L6:L7)</f>
        <v>25.172385195181228</v>
      </c>
      <c r="O6">
        <f>N6/M6*100</f>
        <v>4.9864592829779397</v>
      </c>
    </row>
    <row r="7" spans="1:17" x14ac:dyDescent="0.25">
      <c r="A7" s="4" t="s">
        <v>8</v>
      </c>
      <c r="B7" s="4" t="s">
        <v>261</v>
      </c>
      <c r="C7" s="4">
        <v>111.77</v>
      </c>
      <c r="D7" s="4" t="s">
        <v>1</v>
      </c>
      <c r="L7" s="2">
        <f>(C7/K$6-M$26)/10.2</f>
        <v>487.01525054466225</v>
      </c>
    </row>
    <row r="8" spans="1:17" x14ac:dyDescent="0.25">
      <c r="A8" t="s">
        <v>0</v>
      </c>
      <c r="B8" t="s">
        <v>260</v>
      </c>
      <c r="C8">
        <v>437.35</v>
      </c>
      <c r="D8" t="s">
        <v>1</v>
      </c>
      <c r="F8" s="3">
        <f>_xlfn.STDEV.S(C8:C9)</f>
        <v>29.514637046726502</v>
      </c>
      <c r="H8" s="7">
        <f>F8/(AVERAGE(C8:C9))*100</f>
        <v>7.086687727316197</v>
      </c>
      <c r="I8">
        <f>1.5*1.5*3.1415</f>
        <v>7.0683750000000005</v>
      </c>
      <c r="J8">
        <v>314.14999999999998</v>
      </c>
      <c r="K8">
        <f>I8/J8</f>
        <v>2.2500000000000003E-2</v>
      </c>
      <c r="L8" s="2">
        <f>(C8/K$8-M$31)/10.2</f>
        <v>1887.6339869281046</v>
      </c>
      <c r="M8" s="10">
        <f>AVERAGE(L8:L9)</f>
        <v>1796.6971677559911</v>
      </c>
      <c r="N8" s="7">
        <f>_xlfn.STDEV.S(L8:L9)</f>
        <v>128.60408299227257</v>
      </c>
      <c r="O8">
        <f>N8/M8*100</f>
        <v>7.157805182767353</v>
      </c>
    </row>
    <row r="9" spans="1:17" x14ac:dyDescent="0.25">
      <c r="A9" t="s">
        <v>0</v>
      </c>
      <c r="B9" t="s">
        <v>261</v>
      </c>
      <c r="C9">
        <v>395.61</v>
      </c>
      <c r="D9" t="s">
        <v>1</v>
      </c>
      <c r="F9"/>
      <c r="L9" s="2">
        <f>(C9/K$8-M$31)/10.2</f>
        <v>1705.7603485838777</v>
      </c>
    </row>
    <row r="10" spans="1:17" x14ac:dyDescent="0.25">
      <c r="A10" s="4" t="s">
        <v>9</v>
      </c>
      <c r="B10" s="4" t="s">
        <v>260</v>
      </c>
      <c r="C10" s="4">
        <v>593.22</v>
      </c>
      <c r="D10" s="4" t="s">
        <v>1</v>
      </c>
      <c r="F10" s="3">
        <f>_xlfn.STDEV.S(C10:C11)</f>
        <v>4.51134126397017</v>
      </c>
      <c r="H10" s="7">
        <f>F10/(AVERAGE(C10:C11))*100</f>
        <v>0.76459523481351299</v>
      </c>
      <c r="I10">
        <f>1.5*1.5*3.1415</f>
        <v>7.0683750000000005</v>
      </c>
      <c r="J10">
        <v>314.14999999999998</v>
      </c>
      <c r="K10">
        <f>I10/J10</f>
        <v>2.2500000000000003E-2</v>
      </c>
      <c r="L10" s="2">
        <f>(C10/K$10-M$36)/10.2</f>
        <v>2584.8366013071895</v>
      </c>
      <c r="M10" s="10">
        <f>AVERAGE(L10:L11)</f>
        <v>2570.9368191721132</v>
      </c>
      <c r="N10" s="7">
        <f>_xlfn.STDEV.S(L10:L11)</f>
        <v>19.65726040945615</v>
      </c>
      <c r="O10">
        <f>N10/M10*100</f>
        <v>0.76459523481351566</v>
      </c>
    </row>
    <row r="11" spans="1:17" x14ac:dyDescent="0.25">
      <c r="A11" s="4" t="s">
        <v>9</v>
      </c>
      <c r="B11" s="4" t="s">
        <v>261</v>
      </c>
      <c r="C11" s="4">
        <v>586.84</v>
      </c>
      <c r="D11" s="4" t="s">
        <v>1</v>
      </c>
      <c r="F11"/>
      <c r="L11" s="2">
        <f>(C11/K$10-M$36)/10.2</f>
        <v>2557.037037037037</v>
      </c>
    </row>
    <row r="12" spans="1:17" x14ac:dyDescent="0.25">
      <c r="A12" t="s">
        <v>10</v>
      </c>
      <c r="B12" t="s">
        <v>260</v>
      </c>
      <c r="C12">
        <v>697.1</v>
      </c>
      <c r="D12" t="s">
        <v>1</v>
      </c>
      <c r="F12" s="3">
        <f>_xlfn.STDEV.S(C12:C13)</f>
        <v>4.2850670939904392</v>
      </c>
      <c r="H12" s="7">
        <f>F12/(AVERAGE(C12:C13))*100</f>
        <v>0.61203877765421266</v>
      </c>
      <c r="I12">
        <f>1.5*1.5*3.1415</f>
        <v>7.0683750000000005</v>
      </c>
      <c r="J12">
        <v>314.14999999999998</v>
      </c>
      <c r="K12">
        <f>I12/J12</f>
        <v>2.2500000000000003E-2</v>
      </c>
      <c r="L12" s="2">
        <f>(C12/K$12-M$41)/10.2</f>
        <v>3034.8322440087145</v>
      </c>
      <c r="M12" s="10">
        <f>AVERAGE(L12:L13)</f>
        <v>3048.0348583877994</v>
      </c>
      <c r="N12" s="7">
        <f>_xlfn.STDEV.S(L12:L13)</f>
        <v>18.671316313683953</v>
      </c>
      <c r="O12">
        <f>N12/M12*100</f>
        <v>0.61256898891109779</v>
      </c>
    </row>
    <row r="13" spans="1:17" x14ac:dyDescent="0.25">
      <c r="A13" t="s">
        <v>10</v>
      </c>
      <c r="B13" t="s">
        <v>261</v>
      </c>
      <c r="C13">
        <v>703.16</v>
      </c>
      <c r="D13" t="s">
        <v>1</v>
      </c>
      <c r="F13"/>
      <c r="L13" s="2">
        <f>(C13/K$12-M$41)/10.2</f>
        <v>3061.2374727668844</v>
      </c>
    </row>
    <row r="14" spans="1:17" x14ac:dyDescent="0.25">
      <c r="F14"/>
      <c r="L14" s="2"/>
    </row>
    <row r="15" spans="1:17" x14ac:dyDescent="0.25">
      <c r="A15" s="88" t="s">
        <v>64</v>
      </c>
      <c r="F15"/>
      <c r="L15" s="2"/>
    </row>
    <row r="16" spans="1:17" x14ac:dyDescent="0.25">
      <c r="A16" s="4" t="s">
        <v>29</v>
      </c>
      <c r="B16" s="4" t="s">
        <v>262</v>
      </c>
      <c r="C16" s="4">
        <v>0</v>
      </c>
      <c r="D16" s="4" t="s">
        <v>1</v>
      </c>
      <c r="F16" s="3">
        <f>_xlfn.STDEV.S(C16:C20)</f>
        <v>0</v>
      </c>
      <c r="H16" s="7" t="e">
        <f>F16/(AVERAGE(C16:C20))*100</f>
        <v>#DIV/0!</v>
      </c>
      <c r="I16">
        <f>1.5*1.5*3.1415</f>
        <v>7.0683750000000005</v>
      </c>
      <c r="J16">
        <v>314.14999999999998</v>
      </c>
      <c r="K16">
        <f>I16/J16</f>
        <v>2.2500000000000003E-2</v>
      </c>
      <c r="L16" s="2">
        <f>C16/K$16</f>
        <v>0</v>
      </c>
      <c r="M16" s="10">
        <f>AVERAGE(L16:L20)</f>
        <v>0</v>
      </c>
    </row>
    <row r="17" spans="1:13" x14ac:dyDescent="0.25">
      <c r="A17" s="4" t="s">
        <v>29</v>
      </c>
      <c r="B17" s="4" t="s">
        <v>263</v>
      </c>
      <c r="C17" s="4">
        <v>0</v>
      </c>
      <c r="D17" s="4" t="s">
        <v>1</v>
      </c>
      <c r="H17" s="7"/>
      <c r="L17" s="2">
        <f>C17/K$16</f>
        <v>0</v>
      </c>
    </row>
    <row r="18" spans="1:13" x14ac:dyDescent="0.25">
      <c r="A18" s="4" t="s">
        <v>29</v>
      </c>
      <c r="B18" s="4" t="s">
        <v>264</v>
      </c>
      <c r="C18" s="4">
        <v>0</v>
      </c>
      <c r="D18" s="4" t="s">
        <v>1</v>
      </c>
      <c r="H18" s="7"/>
      <c r="L18" s="2">
        <f>C18/K$16</f>
        <v>0</v>
      </c>
    </row>
    <row r="19" spans="1:13" x14ac:dyDescent="0.25">
      <c r="A19" s="4" t="s">
        <v>29</v>
      </c>
      <c r="B19" s="4" t="s">
        <v>265</v>
      </c>
      <c r="C19" s="4">
        <v>0</v>
      </c>
      <c r="D19" s="4" t="s">
        <v>1</v>
      </c>
      <c r="H19" s="7"/>
      <c r="L19" s="2">
        <f>C19/K$16</f>
        <v>0</v>
      </c>
    </row>
    <row r="20" spans="1:13" x14ac:dyDescent="0.25">
      <c r="A20" s="4" t="s">
        <v>29</v>
      </c>
      <c r="B20" s="4" t="s">
        <v>266</v>
      </c>
      <c r="C20" s="4">
        <v>0</v>
      </c>
      <c r="D20" s="4" t="s">
        <v>1</v>
      </c>
      <c r="L20" s="2">
        <f>C20/K$16</f>
        <v>0</v>
      </c>
    </row>
    <row r="21" spans="1:13" x14ac:dyDescent="0.25">
      <c r="A21" t="s">
        <v>7</v>
      </c>
      <c r="B21" t="s">
        <v>262</v>
      </c>
      <c r="C21">
        <v>0</v>
      </c>
      <c r="D21" t="s">
        <v>1</v>
      </c>
      <c r="F21" s="3">
        <f>_xlfn.STDEV.S(C21:C25)</f>
        <v>0</v>
      </c>
      <c r="H21" s="7" t="e">
        <f>F21/(AVERAGE(C21:C25))*100</f>
        <v>#DIV/0!</v>
      </c>
      <c r="I21">
        <f>1.5*1.5*3.1415</f>
        <v>7.0683750000000005</v>
      </c>
      <c r="J21">
        <v>314.14999999999998</v>
      </c>
      <c r="K21">
        <f>I21/J21</f>
        <v>2.2500000000000003E-2</v>
      </c>
      <c r="L21" s="2">
        <f>C21/K$21</f>
        <v>0</v>
      </c>
      <c r="M21" s="10">
        <f>AVERAGE(L21:L25)</f>
        <v>0</v>
      </c>
    </row>
    <row r="22" spans="1:13" x14ac:dyDescent="0.25">
      <c r="A22" t="s">
        <v>7</v>
      </c>
      <c r="B22" t="s">
        <v>263</v>
      </c>
      <c r="C22">
        <v>0</v>
      </c>
      <c r="D22" t="s">
        <v>1</v>
      </c>
      <c r="H22" s="7"/>
      <c r="L22" s="2">
        <f>C22/K$21</f>
        <v>0</v>
      </c>
    </row>
    <row r="23" spans="1:13" x14ac:dyDescent="0.25">
      <c r="A23" t="s">
        <v>7</v>
      </c>
      <c r="B23" t="s">
        <v>264</v>
      </c>
      <c r="C23">
        <v>0</v>
      </c>
      <c r="D23" t="s">
        <v>1</v>
      </c>
      <c r="L23" s="2">
        <f>C23/K$21</f>
        <v>0</v>
      </c>
    </row>
    <row r="24" spans="1:13" x14ac:dyDescent="0.25">
      <c r="A24" t="s">
        <v>7</v>
      </c>
      <c r="B24" t="s">
        <v>265</v>
      </c>
      <c r="C24">
        <v>0</v>
      </c>
      <c r="D24" t="s">
        <v>1</v>
      </c>
      <c r="L24" s="2">
        <f>C24/K$21</f>
        <v>0</v>
      </c>
    </row>
    <row r="25" spans="1:13" x14ac:dyDescent="0.25">
      <c r="A25" t="s">
        <v>7</v>
      </c>
      <c r="B25" t="s">
        <v>266</v>
      </c>
      <c r="C25">
        <v>0</v>
      </c>
      <c r="D25" t="s">
        <v>1</v>
      </c>
      <c r="L25" s="2">
        <f>C25/K$21</f>
        <v>0</v>
      </c>
    </row>
    <row r="26" spans="1:13" x14ac:dyDescent="0.25">
      <c r="A26" s="4" t="s">
        <v>8</v>
      </c>
      <c r="B26" s="4" t="s">
        <v>262</v>
      </c>
      <c r="C26" s="4">
        <v>0</v>
      </c>
      <c r="D26" s="4" t="s">
        <v>1</v>
      </c>
      <c r="F26" s="3">
        <f>_xlfn.STDEV.S(C26:C30)</f>
        <v>0</v>
      </c>
      <c r="H26" s="7" t="e">
        <f>F26/(AVERAGE(C26:C30))*100</f>
        <v>#DIV/0!</v>
      </c>
      <c r="I26">
        <f>1.5*1.5*3.1415</f>
        <v>7.0683750000000005</v>
      </c>
      <c r="J26">
        <v>314.14999999999998</v>
      </c>
      <c r="K26">
        <f>I26/J26</f>
        <v>2.2500000000000003E-2</v>
      </c>
      <c r="L26" s="2">
        <f>C26/K$26</f>
        <v>0</v>
      </c>
      <c r="M26" s="10">
        <f>AVERAGE(L26:L30)</f>
        <v>0</v>
      </c>
    </row>
    <row r="27" spans="1:13" x14ac:dyDescent="0.25">
      <c r="A27" s="4" t="s">
        <v>8</v>
      </c>
      <c r="B27" s="4" t="s">
        <v>263</v>
      </c>
      <c r="C27" s="4">
        <v>0</v>
      </c>
      <c r="D27" s="4" t="s">
        <v>1</v>
      </c>
      <c r="H27" s="7"/>
      <c r="L27" s="2">
        <f>C27/K$26</f>
        <v>0</v>
      </c>
    </row>
    <row r="28" spans="1:13" x14ac:dyDescent="0.25">
      <c r="A28" s="4" t="s">
        <v>8</v>
      </c>
      <c r="B28" s="4" t="s">
        <v>264</v>
      </c>
      <c r="C28" s="4">
        <v>0</v>
      </c>
      <c r="D28" s="4" t="s">
        <v>1</v>
      </c>
      <c r="L28" s="2">
        <f>C28/K$26</f>
        <v>0</v>
      </c>
    </row>
    <row r="29" spans="1:13" x14ac:dyDescent="0.25">
      <c r="A29" s="4" t="s">
        <v>8</v>
      </c>
      <c r="B29" s="4" t="s">
        <v>265</v>
      </c>
      <c r="C29" s="4">
        <v>0</v>
      </c>
      <c r="D29" s="4" t="s">
        <v>1</v>
      </c>
      <c r="L29" s="2">
        <f>C29/K$26</f>
        <v>0</v>
      </c>
    </row>
    <row r="30" spans="1:13" x14ac:dyDescent="0.25">
      <c r="A30" s="4" t="s">
        <v>8</v>
      </c>
      <c r="B30" s="4" t="s">
        <v>266</v>
      </c>
      <c r="C30" s="4">
        <v>0</v>
      </c>
      <c r="D30" s="4" t="s">
        <v>1</v>
      </c>
      <c r="L30" s="2">
        <f>C30/K$26</f>
        <v>0</v>
      </c>
    </row>
    <row r="31" spans="1:13" x14ac:dyDescent="0.25">
      <c r="A31" t="s">
        <v>0</v>
      </c>
      <c r="B31" t="s">
        <v>262</v>
      </c>
      <c r="C31">
        <v>8.64</v>
      </c>
      <c r="D31" t="s">
        <v>1</v>
      </c>
      <c r="F31" s="3">
        <f>_xlfn.STDEV.S(C31:C35)</f>
        <v>3.2470786870662685</v>
      </c>
      <c r="H31" s="7">
        <f>F31/(AVERAGE(C31:C35))*100</f>
        <v>78.469760441427468</v>
      </c>
      <c r="I31">
        <f>1.5*1.5*3.1415</f>
        <v>7.0683750000000005</v>
      </c>
      <c r="J31">
        <v>314.14999999999998</v>
      </c>
      <c r="K31">
        <f>I31/J31</f>
        <v>2.2500000000000003E-2</v>
      </c>
      <c r="L31" s="2">
        <f>C31/K$31</f>
        <v>384</v>
      </c>
      <c r="M31" s="10">
        <f>AVERAGE(L31:L35)</f>
        <v>183.9111111111111</v>
      </c>
    </row>
    <row r="32" spans="1:13" x14ac:dyDescent="0.25">
      <c r="A32" t="s">
        <v>0</v>
      </c>
      <c r="B32" t="s">
        <v>263</v>
      </c>
      <c r="C32">
        <v>0</v>
      </c>
      <c r="D32" t="s">
        <v>1</v>
      </c>
      <c r="H32" s="7"/>
      <c r="L32" s="2">
        <f>C32/K$31</f>
        <v>0</v>
      </c>
    </row>
    <row r="33" spans="1:13" x14ac:dyDescent="0.25">
      <c r="A33" t="s">
        <v>0</v>
      </c>
      <c r="B33" t="s">
        <v>264</v>
      </c>
      <c r="C33">
        <v>4.95</v>
      </c>
      <c r="D33" t="s">
        <v>1</v>
      </c>
      <c r="L33" s="2">
        <f>C33/K$31</f>
        <v>219.99999999999997</v>
      </c>
    </row>
    <row r="34" spans="1:13" x14ac:dyDescent="0.25">
      <c r="A34" t="s">
        <v>0</v>
      </c>
      <c r="B34" t="s">
        <v>265</v>
      </c>
      <c r="C34">
        <v>2.2400000000000002</v>
      </c>
      <c r="D34" t="s">
        <v>1</v>
      </c>
      <c r="L34" s="2">
        <f>C34/K$31</f>
        <v>99.555555555555557</v>
      </c>
    </row>
    <row r="35" spans="1:13" x14ac:dyDescent="0.25">
      <c r="A35" t="s">
        <v>0</v>
      </c>
      <c r="B35" t="s">
        <v>266</v>
      </c>
      <c r="C35">
        <v>4.8600000000000003</v>
      </c>
      <c r="D35" t="s">
        <v>1</v>
      </c>
      <c r="L35" s="2">
        <f>C35/K$31</f>
        <v>216</v>
      </c>
    </row>
    <row r="36" spans="1:13" x14ac:dyDescent="0.25">
      <c r="A36" s="4" t="s">
        <v>9</v>
      </c>
      <c r="B36" s="4" t="s">
        <v>262</v>
      </c>
      <c r="C36" s="4">
        <v>0</v>
      </c>
      <c r="D36" s="4" t="s">
        <v>1</v>
      </c>
      <c r="F36" s="3">
        <f>_xlfn.STDEV.S(C36:C40)</f>
        <v>0</v>
      </c>
      <c r="H36" s="7" t="e">
        <f>F36/(AVERAGE(C36:C40))*100</f>
        <v>#DIV/0!</v>
      </c>
      <c r="I36">
        <f>1.5*1.5*3.1415</f>
        <v>7.0683750000000005</v>
      </c>
      <c r="J36">
        <v>314.14999999999998</v>
      </c>
      <c r="K36">
        <f>I36/J36</f>
        <v>2.2500000000000003E-2</v>
      </c>
      <c r="L36" s="2">
        <f>C36/K$36</f>
        <v>0</v>
      </c>
      <c r="M36" s="10">
        <f>AVERAGE(L36:L40)</f>
        <v>0</v>
      </c>
    </row>
    <row r="37" spans="1:13" x14ac:dyDescent="0.25">
      <c r="A37" s="4" t="s">
        <v>9</v>
      </c>
      <c r="B37" s="4" t="s">
        <v>263</v>
      </c>
      <c r="C37" s="4">
        <v>0</v>
      </c>
      <c r="D37" s="4" t="s">
        <v>1</v>
      </c>
      <c r="H37" s="7"/>
      <c r="L37" s="2">
        <f>C37/K$36</f>
        <v>0</v>
      </c>
    </row>
    <row r="38" spans="1:13" x14ac:dyDescent="0.25">
      <c r="A38" s="4" t="s">
        <v>9</v>
      </c>
      <c r="B38" s="4" t="s">
        <v>264</v>
      </c>
      <c r="C38" s="4">
        <v>0</v>
      </c>
      <c r="D38" s="4" t="s">
        <v>1</v>
      </c>
      <c r="L38" s="2">
        <f>C38/K$36</f>
        <v>0</v>
      </c>
    </row>
    <row r="39" spans="1:13" x14ac:dyDescent="0.25">
      <c r="A39" s="4" t="s">
        <v>9</v>
      </c>
      <c r="B39" s="4" t="s">
        <v>265</v>
      </c>
      <c r="C39" s="4">
        <v>0</v>
      </c>
      <c r="D39" s="4" t="s">
        <v>1</v>
      </c>
      <c r="L39" s="2">
        <f>C39/K$36</f>
        <v>0</v>
      </c>
    </row>
    <row r="40" spans="1:13" x14ac:dyDescent="0.25">
      <c r="A40" s="4" t="s">
        <v>9</v>
      </c>
      <c r="B40" s="4" t="s">
        <v>266</v>
      </c>
      <c r="C40" s="4">
        <v>0</v>
      </c>
      <c r="D40" s="4" t="s">
        <v>1</v>
      </c>
      <c r="L40" s="2">
        <f>C40/K$36</f>
        <v>0</v>
      </c>
    </row>
    <row r="41" spans="1:13" x14ac:dyDescent="0.25">
      <c r="A41" t="s">
        <v>10</v>
      </c>
      <c r="B41" t="s">
        <v>262</v>
      </c>
      <c r="C41">
        <v>0</v>
      </c>
      <c r="D41" t="s">
        <v>1</v>
      </c>
      <c r="F41" s="3">
        <f>_xlfn.STDEV.S(C41:C45)</f>
        <v>1.3550571943648726</v>
      </c>
      <c r="H41" s="7">
        <f>F41/(AVERAGE(C41:C45))*100</f>
        <v>223.60679774997897</v>
      </c>
      <c r="I41">
        <f>1.5*1.5*3.1415</f>
        <v>7.0683750000000005</v>
      </c>
      <c r="J41">
        <v>314.14999999999998</v>
      </c>
      <c r="K41">
        <f>I41/J41</f>
        <v>2.2500000000000003E-2</v>
      </c>
      <c r="L41" s="2">
        <f>C41/K$41</f>
        <v>0</v>
      </c>
      <c r="M41" s="10">
        <f>AVERAGE(L41:L45)</f>
        <v>26.933333333333326</v>
      </c>
    </row>
    <row r="42" spans="1:13" x14ac:dyDescent="0.25">
      <c r="A42" t="s">
        <v>10</v>
      </c>
      <c r="B42" t="s">
        <v>263</v>
      </c>
      <c r="C42">
        <v>0</v>
      </c>
      <c r="D42" t="s">
        <v>1</v>
      </c>
      <c r="H42" s="7"/>
      <c r="L42" s="2">
        <f>C42/K$41</f>
        <v>0</v>
      </c>
    </row>
    <row r="43" spans="1:13" x14ac:dyDescent="0.25">
      <c r="A43" t="s">
        <v>10</v>
      </c>
      <c r="B43" t="s">
        <v>264</v>
      </c>
      <c r="C43">
        <v>0</v>
      </c>
      <c r="D43" t="s">
        <v>1</v>
      </c>
      <c r="L43" s="2">
        <f>C43/K$41</f>
        <v>0</v>
      </c>
    </row>
    <row r="44" spans="1:13" x14ac:dyDescent="0.25">
      <c r="A44" t="s">
        <v>10</v>
      </c>
      <c r="B44" t="s">
        <v>265</v>
      </c>
      <c r="C44">
        <v>3.03</v>
      </c>
      <c r="D44" t="s">
        <v>1</v>
      </c>
      <c r="L44" s="2">
        <f>C44/K$41</f>
        <v>134.66666666666663</v>
      </c>
    </row>
    <row r="45" spans="1:13" x14ac:dyDescent="0.25">
      <c r="A45" t="s">
        <v>10</v>
      </c>
      <c r="B45" t="s">
        <v>266</v>
      </c>
      <c r="C45">
        <v>0</v>
      </c>
      <c r="D45" t="s">
        <v>1</v>
      </c>
      <c r="L45" s="2">
        <f>C45/K$41</f>
        <v>0</v>
      </c>
    </row>
    <row r="46" spans="1:13" x14ac:dyDescent="0.25">
      <c r="F46"/>
    </row>
    <row r="47" spans="1:13" x14ac:dyDescent="0.25">
      <c r="F47"/>
    </row>
    <row r="48" spans="1:13" x14ac:dyDescent="0.25">
      <c r="A48" s="5" t="s">
        <v>4</v>
      </c>
      <c r="F48"/>
    </row>
    <row r="49" spans="1:17" x14ac:dyDescent="0.25">
      <c r="A49" s="4" t="s">
        <v>29</v>
      </c>
      <c r="B49" s="4" t="s">
        <v>267</v>
      </c>
      <c r="C49" s="4">
        <v>0</v>
      </c>
      <c r="D49" s="4" t="s">
        <v>1</v>
      </c>
      <c r="F49" s="3">
        <f>_xlfn.STDEV.S(C49:C51)</f>
        <v>0</v>
      </c>
      <c r="G49" s="6" t="s">
        <v>16</v>
      </c>
      <c r="H49" s="7" t="e">
        <f>F49/(AVERAGE(C49:C51))*100</f>
        <v>#DIV/0!</v>
      </c>
      <c r="I49">
        <f>1.5*1.5*3.1415</f>
        <v>7.0683750000000005</v>
      </c>
      <c r="J49">
        <v>314.14999999999998</v>
      </c>
      <c r="K49">
        <f>I49/J49</f>
        <v>2.2500000000000003E-2</v>
      </c>
      <c r="L49" s="2">
        <f>(C49/K$49-M$69)/10.2</f>
        <v>0</v>
      </c>
      <c r="M49" s="10">
        <f>AVERAGE(L49:L51)</f>
        <v>0</v>
      </c>
      <c r="N49" s="7">
        <f>_xlfn.STDEV.S(L49:L51)</f>
        <v>0</v>
      </c>
      <c r="O49" t="e">
        <f>N49/M49*100</f>
        <v>#DIV/0!</v>
      </c>
      <c r="P49" s="10">
        <f>SQRT(N49^2+N52^2+N55^2+N58^2+N61^2+N64^2)</f>
        <v>6.5028939069057099</v>
      </c>
      <c r="Q49" s="10">
        <f>SUM(M49,M52,M55,M58,M61,M64)</f>
        <v>7.450980392156862</v>
      </c>
    </row>
    <row r="50" spans="1:17" x14ac:dyDescent="0.25">
      <c r="A50" s="4" t="s">
        <v>29</v>
      </c>
      <c r="B50" s="4" t="s">
        <v>268</v>
      </c>
      <c r="C50" s="4">
        <v>0</v>
      </c>
      <c r="D50" s="4" t="s">
        <v>1</v>
      </c>
      <c r="H50" s="7"/>
      <c r="L50" s="2">
        <f>(C50/K$49-M$69)/10.2</f>
        <v>0</v>
      </c>
    </row>
    <row r="51" spans="1:17" x14ac:dyDescent="0.25">
      <c r="A51" s="4" t="s">
        <v>29</v>
      </c>
      <c r="B51" s="4" t="s">
        <v>269</v>
      </c>
      <c r="C51" s="4">
        <v>0</v>
      </c>
      <c r="D51" s="4" t="s">
        <v>1</v>
      </c>
      <c r="H51" s="7"/>
      <c r="L51" s="2">
        <f>(C51/K$49-M$69)/10.2</f>
        <v>0</v>
      </c>
    </row>
    <row r="52" spans="1:17" x14ac:dyDescent="0.25">
      <c r="A52" t="s">
        <v>7</v>
      </c>
      <c r="B52" t="s">
        <v>267</v>
      </c>
      <c r="C52">
        <v>0</v>
      </c>
      <c r="D52" t="s">
        <v>1</v>
      </c>
      <c r="F52" s="3">
        <f>_xlfn.STDEV.S(C52:C54)</f>
        <v>0</v>
      </c>
      <c r="H52" s="7" t="e">
        <f>F52/(AVERAGE(C52:C54))*100</f>
        <v>#DIV/0!</v>
      </c>
      <c r="I52">
        <f>1.5*1.5*3.1415</f>
        <v>7.0683750000000005</v>
      </c>
      <c r="J52">
        <v>314.14999999999998</v>
      </c>
      <c r="K52">
        <f>I52/J52</f>
        <v>2.2500000000000003E-2</v>
      </c>
      <c r="L52" s="2">
        <f>(C52/K$52-M$74)/10.2</f>
        <v>0</v>
      </c>
      <c r="M52" s="10">
        <f>AVERAGE(L52:L54)</f>
        <v>0</v>
      </c>
      <c r="N52" s="7">
        <f>_xlfn.STDEV.S(L52:L54)</f>
        <v>0</v>
      </c>
      <c r="O52" t="e">
        <f>N52/M52*100</f>
        <v>#DIV/0!</v>
      </c>
    </row>
    <row r="53" spans="1:17" x14ac:dyDescent="0.25">
      <c r="A53" t="s">
        <v>7</v>
      </c>
      <c r="B53" t="s">
        <v>268</v>
      </c>
      <c r="C53">
        <v>0</v>
      </c>
      <c r="D53" t="s">
        <v>1</v>
      </c>
      <c r="H53" s="7"/>
      <c r="L53" s="2">
        <f>(C53/K$52-M$74)/10.2</f>
        <v>0</v>
      </c>
    </row>
    <row r="54" spans="1:17" x14ac:dyDescent="0.25">
      <c r="A54" t="s">
        <v>7</v>
      </c>
      <c r="B54" t="s">
        <v>269</v>
      </c>
      <c r="C54">
        <v>0</v>
      </c>
      <c r="D54" t="s">
        <v>1</v>
      </c>
      <c r="H54" s="7"/>
      <c r="L54" s="2">
        <f>(C54/K$52-M$74)/10.2</f>
        <v>0</v>
      </c>
    </row>
    <row r="55" spans="1:17" x14ac:dyDescent="0.25">
      <c r="A55" s="4" t="s">
        <v>8</v>
      </c>
      <c r="B55" s="4" t="s">
        <v>267</v>
      </c>
      <c r="C55" s="4">
        <v>0</v>
      </c>
      <c r="D55" s="4" t="s">
        <v>1</v>
      </c>
      <c r="F55" s="3">
        <f>_xlfn.STDEV.S(C55:C57)</f>
        <v>0</v>
      </c>
      <c r="H55" s="7" t="e">
        <f>F55/(AVERAGE(C55:C57))*100</f>
        <v>#DIV/0!</v>
      </c>
      <c r="I55">
        <f>1.5*1.5*3.1415</f>
        <v>7.0683750000000005</v>
      </c>
      <c r="J55">
        <v>314.14999999999998</v>
      </c>
      <c r="K55">
        <f>I55/J55</f>
        <v>2.2500000000000003E-2</v>
      </c>
      <c r="L55" s="2">
        <f>(C55/K$55-M$79)/10.2</f>
        <v>0</v>
      </c>
      <c r="M55" s="10">
        <f>AVERAGE(L55:L57)</f>
        <v>0</v>
      </c>
      <c r="N55" s="7">
        <f>_xlfn.STDEV.S(L55:L57)</f>
        <v>0</v>
      </c>
      <c r="O55" t="e">
        <f>N55/M55*100</f>
        <v>#DIV/0!</v>
      </c>
    </row>
    <row r="56" spans="1:17" x14ac:dyDescent="0.25">
      <c r="A56" s="4" t="s">
        <v>8</v>
      </c>
      <c r="B56" s="4" t="s">
        <v>268</v>
      </c>
      <c r="C56" s="4">
        <v>0</v>
      </c>
      <c r="D56" s="4" t="s">
        <v>1</v>
      </c>
      <c r="H56" s="7"/>
      <c r="L56" s="2">
        <f>(C56/K$55-M$79)/10.2</f>
        <v>0</v>
      </c>
    </row>
    <row r="57" spans="1:17" x14ac:dyDescent="0.25">
      <c r="A57" s="4" t="s">
        <v>8</v>
      </c>
      <c r="B57" s="4" t="s">
        <v>269</v>
      </c>
      <c r="C57" s="4">
        <v>0</v>
      </c>
      <c r="D57" s="4" t="s">
        <v>1</v>
      </c>
      <c r="H57" s="7"/>
      <c r="L57" s="2">
        <f>(C57/K$55-M$79)/10.2</f>
        <v>0</v>
      </c>
    </row>
    <row r="58" spans="1:17" x14ac:dyDescent="0.25">
      <c r="A58" t="s">
        <v>0</v>
      </c>
      <c r="B58" t="s">
        <v>267</v>
      </c>
      <c r="C58">
        <v>2.38</v>
      </c>
      <c r="D58" t="s">
        <v>1</v>
      </c>
      <c r="F58" s="3">
        <f>_xlfn.STDEV.S(C58:C60)</f>
        <v>1.4924141516348606</v>
      </c>
      <c r="H58" s="7">
        <f>F58/(AVERAGE(C58:C60))*100</f>
        <v>87.275681382155597</v>
      </c>
      <c r="I58">
        <f>1.5*1.5*3.1415</f>
        <v>7.0683750000000005</v>
      </c>
      <c r="J58">
        <v>314.14999999999998</v>
      </c>
      <c r="K58">
        <f>I58/J58</f>
        <v>2.2500000000000003E-2</v>
      </c>
      <c r="L58" s="2">
        <f>(C58/K$58-M$84)/10.2</f>
        <v>10.370370370370368</v>
      </c>
      <c r="M58" s="10">
        <f>AVERAGE(L58:L60)</f>
        <v>7.450980392156862</v>
      </c>
      <c r="N58" s="7">
        <f>_xlfn.STDEV.S(L58:L60)</f>
        <v>6.5028939069057099</v>
      </c>
      <c r="O58">
        <f>N58/M58*100</f>
        <v>87.275681382155597</v>
      </c>
    </row>
    <row r="59" spans="1:17" x14ac:dyDescent="0.25">
      <c r="A59" t="s">
        <v>0</v>
      </c>
      <c r="B59" t="s">
        <v>268</v>
      </c>
      <c r="C59">
        <v>0</v>
      </c>
      <c r="D59" t="s">
        <v>1</v>
      </c>
      <c r="H59" s="7"/>
      <c r="L59" s="2">
        <f>(C59/K$58-M$84)/10.2</f>
        <v>0</v>
      </c>
    </row>
    <row r="60" spans="1:17" x14ac:dyDescent="0.25">
      <c r="A60" t="s">
        <v>0</v>
      </c>
      <c r="B60" t="s">
        <v>269</v>
      </c>
      <c r="C60">
        <v>2.75</v>
      </c>
      <c r="D60" t="s">
        <v>1</v>
      </c>
      <c r="H60" s="7"/>
      <c r="L60" s="2">
        <f>(C60/K$58-M$84)/10.2</f>
        <v>11.982570806100219</v>
      </c>
    </row>
    <row r="61" spans="1:17" x14ac:dyDescent="0.25">
      <c r="A61" s="4" t="s">
        <v>9</v>
      </c>
      <c r="B61" s="4" t="s">
        <v>267</v>
      </c>
      <c r="C61" s="4">
        <v>0</v>
      </c>
      <c r="D61" s="4" t="s">
        <v>1</v>
      </c>
      <c r="F61" s="3">
        <f>_xlfn.STDEV.S(C61:C63)</f>
        <v>0</v>
      </c>
      <c r="H61" s="7" t="e">
        <f>F61/(AVERAGE(C61:C63))*100</f>
        <v>#DIV/0!</v>
      </c>
      <c r="I61">
        <f>1.5*1.5*3.1415</f>
        <v>7.0683750000000005</v>
      </c>
      <c r="J61">
        <v>314.14999999999998</v>
      </c>
      <c r="K61">
        <f>I61/J61</f>
        <v>2.2500000000000003E-2</v>
      </c>
      <c r="L61" s="2">
        <f>(C61/K$61-M$89)/10.2</f>
        <v>0</v>
      </c>
      <c r="M61" s="10">
        <f>AVERAGE(L61:L63)</f>
        <v>0</v>
      </c>
      <c r="N61" s="7">
        <f>_xlfn.STDEV.S(L61:L63)</f>
        <v>0</v>
      </c>
      <c r="O61" t="e">
        <f>N61/M61*100</f>
        <v>#DIV/0!</v>
      </c>
    </row>
    <row r="62" spans="1:17" x14ac:dyDescent="0.25">
      <c r="A62" s="4" t="s">
        <v>9</v>
      </c>
      <c r="B62" s="4" t="s">
        <v>268</v>
      </c>
      <c r="C62" s="4">
        <v>0</v>
      </c>
      <c r="D62" s="4" t="s">
        <v>1</v>
      </c>
      <c r="H62" s="7"/>
      <c r="L62" s="2">
        <f>(C62/K$61-M$89)/10.2</f>
        <v>0</v>
      </c>
    </row>
    <row r="63" spans="1:17" x14ac:dyDescent="0.25">
      <c r="A63" s="4" t="s">
        <v>9</v>
      </c>
      <c r="B63" s="4" t="s">
        <v>269</v>
      </c>
      <c r="C63" s="4">
        <v>0</v>
      </c>
      <c r="D63" s="4" t="s">
        <v>1</v>
      </c>
      <c r="H63" s="7"/>
      <c r="L63" s="2">
        <f>(C63/K$61-M$89)/10.2</f>
        <v>0</v>
      </c>
    </row>
    <row r="64" spans="1:17" x14ac:dyDescent="0.25">
      <c r="A64" t="s">
        <v>10</v>
      </c>
      <c r="B64" t="s">
        <v>267</v>
      </c>
      <c r="C64">
        <v>0</v>
      </c>
      <c r="D64" t="s">
        <v>1</v>
      </c>
      <c r="F64" s="3">
        <f>_xlfn.STDEV.S(C64:C66)</f>
        <v>0</v>
      </c>
      <c r="H64" s="7" t="e">
        <f>F64/(AVERAGE(C64:C66))*100</f>
        <v>#DIV/0!</v>
      </c>
      <c r="I64">
        <f>1.5*1.5*3.1415</f>
        <v>7.0683750000000005</v>
      </c>
      <c r="J64">
        <v>314.14999999999998</v>
      </c>
      <c r="K64">
        <f>I64/J64</f>
        <v>2.2500000000000003E-2</v>
      </c>
      <c r="L64" s="2">
        <f>(C64/K$64-M$94)/10.2</f>
        <v>0</v>
      </c>
      <c r="M64" s="10">
        <f>AVERAGE(L64:L66)</f>
        <v>0</v>
      </c>
      <c r="N64" s="7">
        <f>_xlfn.STDEV.S(L64:L66)</f>
        <v>0</v>
      </c>
      <c r="O64" t="e">
        <f>N64/M64*100</f>
        <v>#DIV/0!</v>
      </c>
    </row>
    <row r="65" spans="1:13" x14ac:dyDescent="0.25">
      <c r="A65" t="s">
        <v>10</v>
      </c>
      <c r="B65" t="s">
        <v>268</v>
      </c>
      <c r="C65">
        <v>0</v>
      </c>
      <c r="D65" t="s">
        <v>1</v>
      </c>
      <c r="H65" s="7"/>
      <c r="L65" s="2">
        <f>(C65/K$64-M$94)/10.2</f>
        <v>0</v>
      </c>
    </row>
    <row r="66" spans="1:13" x14ac:dyDescent="0.25">
      <c r="A66" t="s">
        <v>10</v>
      </c>
      <c r="B66" t="s">
        <v>269</v>
      </c>
      <c r="C66">
        <v>0</v>
      </c>
      <c r="D66" t="s">
        <v>1</v>
      </c>
      <c r="H66" s="7"/>
      <c r="L66" s="2">
        <f>(C66/K$64-M$94)/10.2</f>
        <v>0</v>
      </c>
    </row>
    <row r="67" spans="1:13" x14ac:dyDescent="0.25">
      <c r="H67" s="7"/>
      <c r="L67" s="2"/>
    </row>
    <row r="68" spans="1:13" x14ac:dyDescent="0.25">
      <c r="A68" s="88" t="s">
        <v>64</v>
      </c>
      <c r="H68" s="7"/>
      <c r="L68" s="2"/>
    </row>
    <row r="69" spans="1:13" x14ac:dyDescent="0.25">
      <c r="A69" s="4" t="s">
        <v>29</v>
      </c>
      <c r="B69" s="4" t="s">
        <v>270</v>
      </c>
      <c r="C69" s="4">
        <v>0</v>
      </c>
      <c r="D69" s="4" t="s">
        <v>1</v>
      </c>
      <c r="F69" s="3">
        <f>_xlfn.STDEV.S(C69:C73)</f>
        <v>0</v>
      </c>
      <c r="H69" s="7" t="e">
        <f>F69/(AVERAGE(C69:C73))*100</f>
        <v>#DIV/0!</v>
      </c>
      <c r="I69">
        <f>1.5*1.5*3.1415</f>
        <v>7.0683750000000005</v>
      </c>
      <c r="J69">
        <v>314.14999999999998</v>
      </c>
      <c r="K69">
        <f>I69/J69</f>
        <v>2.2500000000000003E-2</v>
      </c>
      <c r="L69" s="2">
        <f>C69/K$69</f>
        <v>0</v>
      </c>
      <c r="M69" s="10">
        <f>AVERAGE(L69:L73)</f>
        <v>0</v>
      </c>
    </row>
    <row r="70" spans="1:13" x14ac:dyDescent="0.25">
      <c r="A70" s="4" t="s">
        <v>29</v>
      </c>
      <c r="B70" s="4" t="s">
        <v>271</v>
      </c>
      <c r="C70" s="4">
        <v>0</v>
      </c>
      <c r="D70" s="4" t="s">
        <v>1</v>
      </c>
      <c r="H70" s="7"/>
      <c r="L70" s="2">
        <f>C70/K$69</f>
        <v>0</v>
      </c>
    </row>
    <row r="71" spans="1:13" x14ac:dyDescent="0.25">
      <c r="A71" s="4" t="s">
        <v>29</v>
      </c>
      <c r="B71" s="4" t="s">
        <v>272</v>
      </c>
      <c r="C71" s="4">
        <v>0</v>
      </c>
      <c r="D71" s="4" t="s">
        <v>1</v>
      </c>
      <c r="H71" s="7"/>
      <c r="L71" s="2">
        <f>C71/K$69</f>
        <v>0</v>
      </c>
    </row>
    <row r="72" spans="1:13" x14ac:dyDescent="0.25">
      <c r="A72" s="4" t="s">
        <v>29</v>
      </c>
      <c r="B72" s="4" t="s">
        <v>273</v>
      </c>
      <c r="C72" s="4">
        <v>0</v>
      </c>
      <c r="D72" s="4" t="s">
        <v>1</v>
      </c>
      <c r="H72" s="7"/>
      <c r="L72" s="2">
        <f>C72/K$69</f>
        <v>0</v>
      </c>
    </row>
    <row r="73" spans="1:13" x14ac:dyDescent="0.25">
      <c r="A73" s="4" t="s">
        <v>29</v>
      </c>
      <c r="B73" s="4" t="s">
        <v>274</v>
      </c>
      <c r="C73" s="4">
        <v>0</v>
      </c>
      <c r="D73" s="4" t="s">
        <v>1</v>
      </c>
      <c r="L73" s="2">
        <f>C73/K$69</f>
        <v>0</v>
      </c>
    </row>
    <row r="74" spans="1:13" x14ac:dyDescent="0.25">
      <c r="A74" t="s">
        <v>7</v>
      </c>
      <c r="B74" t="s">
        <v>270</v>
      </c>
      <c r="C74">
        <v>0</v>
      </c>
      <c r="D74" t="s">
        <v>1</v>
      </c>
      <c r="F74" s="3">
        <f>_xlfn.STDEV.S(C74:C78)</f>
        <v>0</v>
      </c>
      <c r="H74" s="7" t="e">
        <f>F74/(AVERAGE(C74:C78))*100</f>
        <v>#DIV/0!</v>
      </c>
      <c r="I74">
        <f>1.5*1.5*3.1415</f>
        <v>7.0683750000000005</v>
      </c>
      <c r="J74">
        <v>314.14999999999998</v>
      </c>
      <c r="K74">
        <f>I74/J74</f>
        <v>2.2500000000000003E-2</v>
      </c>
      <c r="L74" s="2">
        <f>C74/K$74</f>
        <v>0</v>
      </c>
      <c r="M74" s="10">
        <f>AVERAGE(L74:L78)</f>
        <v>0</v>
      </c>
    </row>
    <row r="75" spans="1:13" x14ac:dyDescent="0.25">
      <c r="A75" t="s">
        <v>7</v>
      </c>
      <c r="B75" t="s">
        <v>271</v>
      </c>
      <c r="C75">
        <v>0</v>
      </c>
      <c r="D75" t="s">
        <v>1</v>
      </c>
      <c r="H75" s="7"/>
      <c r="L75" s="2">
        <f>C75/K$74</f>
        <v>0</v>
      </c>
    </row>
    <row r="76" spans="1:13" x14ac:dyDescent="0.25">
      <c r="A76" t="s">
        <v>7</v>
      </c>
      <c r="B76" t="s">
        <v>272</v>
      </c>
      <c r="C76">
        <v>0</v>
      </c>
      <c r="D76" t="s">
        <v>1</v>
      </c>
      <c r="L76" s="2">
        <f>C76/K$74</f>
        <v>0</v>
      </c>
    </row>
    <row r="77" spans="1:13" x14ac:dyDescent="0.25">
      <c r="A77" t="s">
        <v>7</v>
      </c>
      <c r="B77" t="s">
        <v>273</v>
      </c>
      <c r="C77">
        <v>0</v>
      </c>
      <c r="D77" t="s">
        <v>1</v>
      </c>
      <c r="L77" s="2">
        <f>C77/K$74</f>
        <v>0</v>
      </c>
    </row>
    <row r="78" spans="1:13" x14ac:dyDescent="0.25">
      <c r="A78" t="s">
        <v>7</v>
      </c>
      <c r="B78" t="s">
        <v>274</v>
      </c>
      <c r="C78">
        <v>0</v>
      </c>
      <c r="D78" t="s">
        <v>1</v>
      </c>
      <c r="L78" s="2">
        <f>C78/K$74</f>
        <v>0</v>
      </c>
    </row>
    <row r="79" spans="1:13" x14ac:dyDescent="0.25">
      <c r="A79" s="4" t="s">
        <v>8</v>
      </c>
      <c r="B79" s="4" t="s">
        <v>270</v>
      </c>
      <c r="C79" s="4">
        <v>0</v>
      </c>
      <c r="D79" s="4" t="s">
        <v>1</v>
      </c>
      <c r="F79" s="3">
        <f>_xlfn.STDEV.S(C79:C83)</f>
        <v>0</v>
      </c>
      <c r="H79" s="7" t="e">
        <f>F79/(AVERAGE(C79:C83))*100</f>
        <v>#DIV/0!</v>
      </c>
      <c r="I79">
        <f>1.5*1.5*3.1415</f>
        <v>7.0683750000000005</v>
      </c>
      <c r="J79">
        <v>314.14999999999998</v>
      </c>
      <c r="K79">
        <f>I79/J79</f>
        <v>2.2500000000000003E-2</v>
      </c>
      <c r="L79" s="2">
        <f>C79/K$79</f>
        <v>0</v>
      </c>
      <c r="M79" s="10">
        <f>AVERAGE(L79:L83)</f>
        <v>0</v>
      </c>
    </row>
    <row r="80" spans="1:13" x14ac:dyDescent="0.25">
      <c r="A80" s="4" t="s">
        <v>8</v>
      </c>
      <c r="B80" s="4" t="s">
        <v>271</v>
      </c>
      <c r="C80" s="4">
        <v>0</v>
      </c>
      <c r="D80" s="4" t="s">
        <v>1</v>
      </c>
      <c r="H80" s="7"/>
      <c r="L80" s="2">
        <f>C80/K$79</f>
        <v>0</v>
      </c>
    </row>
    <row r="81" spans="1:13" x14ac:dyDescent="0.25">
      <c r="A81" s="4" t="s">
        <v>8</v>
      </c>
      <c r="B81" s="4" t="s">
        <v>272</v>
      </c>
      <c r="C81" s="4">
        <v>0</v>
      </c>
      <c r="D81" s="4" t="s">
        <v>1</v>
      </c>
      <c r="L81" s="2">
        <f>C81/K$79</f>
        <v>0</v>
      </c>
    </row>
    <row r="82" spans="1:13" x14ac:dyDescent="0.25">
      <c r="A82" s="4" t="s">
        <v>8</v>
      </c>
      <c r="B82" s="4" t="s">
        <v>273</v>
      </c>
      <c r="C82" s="4">
        <v>0</v>
      </c>
      <c r="D82" s="4" t="s">
        <v>1</v>
      </c>
      <c r="L82" s="2">
        <f>C82/K$79</f>
        <v>0</v>
      </c>
    </row>
    <row r="83" spans="1:13" x14ac:dyDescent="0.25">
      <c r="A83" s="4" t="s">
        <v>8</v>
      </c>
      <c r="B83" s="4" t="s">
        <v>274</v>
      </c>
      <c r="C83" s="4">
        <v>0</v>
      </c>
      <c r="D83" s="4" t="s">
        <v>1</v>
      </c>
      <c r="L83" s="2">
        <f>C83/K$79</f>
        <v>0</v>
      </c>
    </row>
    <row r="84" spans="1:13" x14ac:dyDescent="0.25">
      <c r="A84" t="s">
        <v>0</v>
      </c>
      <c r="B84" t="s">
        <v>270</v>
      </c>
      <c r="C84">
        <v>0</v>
      </c>
      <c r="D84" t="s">
        <v>1</v>
      </c>
      <c r="F84" s="3">
        <f>_xlfn.STDEV.S(C84:C88)</f>
        <v>0</v>
      </c>
      <c r="H84" s="7" t="e">
        <f>F84/(AVERAGE(C84:C88))*100</f>
        <v>#DIV/0!</v>
      </c>
      <c r="I84">
        <f>1.5*1.5*3.1415</f>
        <v>7.0683750000000005</v>
      </c>
      <c r="J84">
        <v>314.14999999999998</v>
      </c>
      <c r="K84">
        <f>I84/J84</f>
        <v>2.2500000000000003E-2</v>
      </c>
      <c r="L84" s="2">
        <f>C84/K$84</f>
        <v>0</v>
      </c>
      <c r="M84" s="10">
        <f>AVERAGE(L84:L88)</f>
        <v>0</v>
      </c>
    </row>
    <row r="85" spans="1:13" x14ac:dyDescent="0.25">
      <c r="A85" t="s">
        <v>0</v>
      </c>
      <c r="B85" t="s">
        <v>271</v>
      </c>
      <c r="C85">
        <v>0</v>
      </c>
      <c r="D85" t="s">
        <v>1</v>
      </c>
      <c r="H85" s="7"/>
      <c r="L85" s="2">
        <f>C85/K$84</f>
        <v>0</v>
      </c>
    </row>
    <row r="86" spans="1:13" x14ac:dyDescent="0.25">
      <c r="A86" t="s">
        <v>0</v>
      </c>
      <c r="B86" t="s">
        <v>272</v>
      </c>
      <c r="C86">
        <v>0</v>
      </c>
      <c r="D86" t="s">
        <v>1</v>
      </c>
      <c r="L86" s="2">
        <f t="shared" ref="L86:L87" si="0">C86/K$84</f>
        <v>0</v>
      </c>
    </row>
    <row r="87" spans="1:13" x14ac:dyDescent="0.25">
      <c r="A87" t="s">
        <v>0</v>
      </c>
      <c r="B87" t="s">
        <v>273</v>
      </c>
      <c r="C87">
        <v>0</v>
      </c>
      <c r="D87" t="s">
        <v>1</v>
      </c>
      <c r="L87" s="2">
        <f t="shared" si="0"/>
        <v>0</v>
      </c>
    </row>
    <row r="88" spans="1:13" x14ac:dyDescent="0.25">
      <c r="A88" t="s">
        <v>0</v>
      </c>
      <c r="B88" t="s">
        <v>274</v>
      </c>
      <c r="C88">
        <v>0</v>
      </c>
      <c r="D88" t="s">
        <v>1</v>
      </c>
      <c r="L88" s="2">
        <f>C88/K$84</f>
        <v>0</v>
      </c>
    </row>
    <row r="89" spans="1:13" x14ac:dyDescent="0.25">
      <c r="A89" s="4" t="s">
        <v>9</v>
      </c>
      <c r="B89" s="4" t="s">
        <v>270</v>
      </c>
      <c r="C89" s="4">
        <v>0</v>
      </c>
      <c r="D89" s="4" t="s">
        <v>1</v>
      </c>
      <c r="F89" s="3">
        <f>_xlfn.STDEV.S(C89:C93)</f>
        <v>0</v>
      </c>
      <c r="H89" s="7" t="e">
        <f>F89/(AVERAGE(C89:C93))*100</f>
        <v>#DIV/0!</v>
      </c>
      <c r="I89">
        <f>1.5*1.5*3.1415</f>
        <v>7.0683750000000005</v>
      </c>
      <c r="J89">
        <v>314.14999999999998</v>
      </c>
      <c r="K89">
        <f>I89/J89</f>
        <v>2.2500000000000003E-2</v>
      </c>
      <c r="L89" s="2">
        <f>C89/K$89</f>
        <v>0</v>
      </c>
      <c r="M89" s="10">
        <f>AVERAGE(L89:L93)</f>
        <v>0</v>
      </c>
    </row>
    <row r="90" spans="1:13" x14ac:dyDescent="0.25">
      <c r="A90" s="4" t="s">
        <v>9</v>
      </c>
      <c r="B90" s="4" t="s">
        <v>271</v>
      </c>
      <c r="C90" s="4">
        <v>0</v>
      </c>
      <c r="D90" s="4" t="s">
        <v>1</v>
      </c>
      <c r="H90" s="7"/>
      <c r="L90" s="2">
        <f>C90/K$89</f>
        <v>0</v>
      </c>
    </row>
    <row r="91" spans="1:13" x14ac:dyDescent="0.25">
      <c r="A91" s="4" t="s">
        <v>9</v>
      </c>
      <c r="B91" s="4" t="s">
        <v>272</v>
      </c>
      <c r="C91" s="4">
        <v>0</v>
      </c>
      <c r="D91" s="4" t="s">
        <v>1</v>
      </c>
      <c r="L91" s="2">
        <f>C91/K$89</f>
        <v>0</v>
      </c>
    </row>
    <row r="92" spans="1:13" x14ac:dyDescent="0.25">
      <c r="A92" s="4" t="s">
        <v>9</v>
      </c>
      <c r="B92" s="4" t="s">
        <v>273</v>
      </c>
      <c r="C92" s="4">
        <v>0</v>
      </c>
      <c r="D92" s="4" t="s">
        <v>1</v>
      </c>
      <c r="L92" s="2">
        <f>C92/K$89</f>
        <v>0</v>
      </c>
    </row>
    <row r="93" spans="1:13" x14ac:dyDescent="0.25">
      <c r="A93" s="4" t="s">
        <v>9</v>
      </c>
      <c r="B93" s="4" t="s">
        <v>274</v>
      </c>
      <c r="C93" s="4">
        <v>0</v>
      </c>
      <c r="D93" s="4" t="s">
        <v>1</v>
      </c>
      <c r="L93" s="2">
        <f t="shared" ref="L93" si="1">C93/K$89</f>
        <v>0</v>
      </c>
    </row>
    <row r="94" spans="1:13" x14ac:dyDescent="0.25">
      <c r="A94" t="s">
        <v>10</v>
      </c>
      <c r="B94" t="s">
        <v>270</v>
      </c>
      <c r="C94">
        <v>0</v>
      </c>
      <c r="D94" t="s">
        <v>1</v>
      </c>
      <c r="F94" s="3">
        <f>_xlfn.STDEV.S(C94:C98)</f>
        <v>0</v>
      </c>
      <c r="H94" s="7" t="e">
        <f>F94/(AVERAGE(C94:C98))*100</f>
        <v>#DIV/0!</v>
      </c>
      <c r="I94">
        <f>1.5*1.5*3.1415</f>
        <v>7.0683750000000005</v>
      </c>
      <c r="J94">
        <v>314.14999999999998</v>
      </c>
      <c r="K94">
        <f>I94/J94</f>
        <v>2.2500000000000003E-2</v>
      </c>
      <c r="L94" s="2">
        <f>C94/K$94</f>
        <v>0</v>
      </c>
      <c r="M94" s="10">
        <f>AVERAGE(L94:L98)</f>
        <v>0</v>
      </c>
    </row>
    <row r="95" spans="1:13" x14ac:dyDescent="0.25">
      <c r="A95" t="s">
        <v>10</v>
      </c>
      <c r="B95" t="s">
        <v>271</v>
      </c>
      <c r="C95">
        <v>0</v>
      </c>
      <c r="D95" t="s">
        <v>1</v>
      </c>
      <c r="H95" s="7"/>
      <c r="L95" s="2">
        <f>C95/K$94</f>
        <v>0</v>
      </c>
    </row>
    <row r="96" spans="1:13" x14ac:dyDescent="0.25">
      <c r="A96" t="s">
        <v>10</v>
      </c>
      <c r="B96" t="s">
        <v>272</v>
      </c>
      <c r="C96">
        <v>0</v>
      </c>
      <c r="D96" t="s">
        <v>1</v>
      </c>
      <c r="L96" s="2">
        <f>C96/K$94</f>
        <v>0</v>
      </c>
    </row>
    <row r="97" spans="1:17" x14ac:dyDescent="0.25">
      <c r="A97" t="s">
        <v>10</v>
      </c>
      <c r="B97" t="s">
        <v>273</v>
      </c>
      <c r="C97">
        <v>0</v>
      </c>
      <c r="D97" t="s">
        <v>1</v>
      </c>
      <c r="L97" s="2">
        <f>C97/K$94</f>
        <v>0</v>
      </c>
    </row>
    <row r="98" spans="1:17" x14ac:dyDescent="0.25">
      <c r="A98" t="s">
        <v>10</v>
      </c>
      <c r="B98" t="s">
        <v>274</v>
      </c>
      <c r="C98">
        <v>0</v>
      </c>
      <c r="D98" t="s">
        <v>1</v>
      </c>
      <c r="L98" s="2">
        <f>C98/K$94</f>
        <v>0</v>
      </c>
    </row>
    <row r="101" spans="1:17" x14ac:dyDescent="0.25">
      <c r="A101" s="5" t="s">
        <v>3</v>
      </c>
      <c r="E101" t="s">
        <v>11</v>
      </c>
      <c r="J101" t="s">
        <v>36</v>
      </c>
      <c r="K101" t="s">
        <v>37</v>
      </c>
      <c r="L101" t="s">
        <v>44</v>
      </c>
      <c r="M101" s="15" t="s">
        <v>43</v>
      </c>
      <c r="N101" s="15" t="s">
        <v>12</v>
      </c>
      <c r="O101" t="s">
        <v>42</v>
      </c>
      <c r="P101" s="15" t="s">
        <v>46</v>
      </c>
    </row>
    <row r="102" spans="1:17" x14ac:dyDescent="0.25">
      <c r="A102" s="4" t="s">
        <v>29</v>
      </c>
      <c r="B102" s="4" t="s">
        <v>275</v>
      </c>
      <c r="C102" s="4">
        <v>55</v>
      </c>
      <c r="D102" s="4" t="s">
        <v>1</v>
      </c>
      <c r="E102">
        <v>39.5</v>
      </c>
      <c r="F102" s="3">
        <f>_xlfn.STDEV.S(C102:C104)</f>
        <v>31.754264805429415</v>
      </c>
      <c r="G102" s="6" t="s">
        <v>15</v>
      </c>
      <c r="J102">
        <v>314.14999999999998</v>
      </c>
      <c r="K102">
        <f>E102/314.15</f>
        <v>0.12573611332166162</v>
      </c>
      <c r="L102">
        <f>(C102/K102-M$122)/10.2</f>
        <v>42.884710846363866</v>
      </c>
      <c r="M102" s="10">
        <f>AVERAGE(L102:L104)</f>
        <v>14.294903615454622</v>
      </c>
      <c r="N102" s="7">
        <f>_xlfn.STDEV.S(L102:L104)</f>
        <v>24.759499351267444</v>
      </c>
      <c r="O102" s="2">
        <f>N102/M102*100</f>
        <v>173.20508075688775</v>
      </c>
      <c r="P102" s="10">
        <f>SQRT(N102^2+N105^2+N108^2+N111^2+N114^2+N117^2)</f>
        <v>33.854814821751617</v>
      </c>
      <c r="Q102" s="10">
        <f>SUM(M102,M105,M108,M111,M114,M117)</f>
        <v>151.13922578759366</v>
      </c>
    </row>
    <row r="103" spans="1:17" x14ac:dyDescent="0.25">
      <c r="A103" s="4" t="s">
        <v>29</v>
      </c>
      <c r="B103" s="4" t="s">
        <v>276</v>
      </c>
      <c r="C103" s="4">
        <v>0</v>
      </c>
      <c r="D103" s="4" t="s">
        <v>1</v>
      </c>
      <c r="E103">
        <v>20.100000000000001</v>
      </c>
      <c r="K103">
        <f>E103/314.15</f>
        <v>6.3982174120643012E-2</v>
      </c>
      <c r="L103">
        <f>(C103/K103-M$122)/10.2</f>
        <v>0</v>
      </c>
      <c r="N103" s="16"/>
    </row>
    <row r="104" spans="1:17" x14ac:dyDescent="0.25">
      <c r="A104" s="4" t="s">
        <v>29</v>
      </c>
      <c r="B104" s="4" t="s">
        <v>277</v>
      </c>
      <c r="C104" s="4">
        <v>0</v>
      </c>
      <c r="D104" s="4" t="s">
        <v>1</v>
      </c>
      <c r="E104">
        <v>25.06</v>
      </c>
      <c r="K104">
        <f>E104/314.15</f>
        <v>7.9770810122552924E-2</v>
      </c>
      <c r="L104">
        <f>(C104/K104-M$122)/10.2</f>
        <v>0</v>
      </c>
      <c r="N104" s="16"/>
    </row>
    <row r="105" spans="1:17" x14ac:dyDescent="0.25">
      <c r="A105" t="s">
        <v>7</v>
      </c>
      <c r="B105" t="s">
        <v>275</v>
      </c>
      <c r="C105">
        <v>34.78</v>
      </c>
      <c r="D105" t="s">
        <v>1</v>
      </c>
      <c r="E105">
        <v>39.5</v>
      </c>
      <c r="F105" s="3">
        <f>_xlfn.STDEV.S(C105:C107)</f>
        <v>3.5667118377201898</v>
      </c>
      <c r="J105">
        <v>314.14999999999998</v>
      </c>
      <c r="K105">
        <f t="shared" ref="K105:K119" si="2">E105/314.15</f>
        <v>0.12573611332166162</v>
      </c>
      <c r="L105">
        <f>(C105/K105-M$127)/10.2</f>
        <v>20.158039823617635</v>
      </c>
      <c r="M105" s="10">
        <f>AVERAGE(L105:L107)</f>
        <v>31.304391588373008</v>
      </c>
      <c r="N105" s="7">
        <f>_xlfn.STDEV.S(L105:L107)</f>
        <v>9.6625779035305843</v>
      </c>
      <c r="O105" s="2">
        <f>N105/M105*100</f>
        <v>30.866525152718292</v>
      </c>
    </row>
    <row r="106" spans="1:17" x14ac:dyDescent="0.25">
      <c r="A106" t="s">
        <v>7</v>
      </c>
      <c r="B106" t="s">
        <v>276</v>
      </c>
      <c r="C106">
        <v>28.89</v>
      </c>
      <c r="D106" t="s">
        <v>1</v>
      </c>
      <c r="E106">
        <v>20.100000000000001</v>
      </c>
      <c r="K106">
        <f t="shared" si="2"/>
        <v>6.3982174120643012E-2</v>
      </c>
      <c r="L106">
        <f>(C106/K106-M$127)/10.2</f>
        <v>37.307152728934682</v>
      </c>
      <c r="O106" s="2"/>
    </row>
    <row r="107" spans="1:17" x14ac:dyDescent="0.25">
      <c r="A107" t="s">
        <v>7</v>
      </c>
      <c r="B107" t="s">
        <v>277</v>
      </c>
      <c r="C107">
        <v>35.32</v>
      </c>
      <c r="D107" t="s">
        <v>1</v>
      </c>
      <c r="E107">
        <v>25.06</v>
      </c>
      <c r="K107">
        <f t="shared" si="2"/>
        <v>7.9770810122552924E-2</v>
      </c>
      <c r="L107">
        <f>(C107/K107-M$127)/10.2</f>
        <v>36.447982212566707</v>
      </c>
      <c r="O107" s="2"/>
    </row>
    <row r="108" spans="1:17" x14ac:dyDescent="0.25">
      <c r="A108" s="4" t="s">
        <v>8</v>
      </c>
      <c r="B108" s="4" t="s">
        <v>275</v>
      </c>
      <c r="C108" s="4">
        <v>19.27</v>
      </c>
      <c r="D108" s="4" t="s">
        <v>1</v>
      </c>
      <c r="E108">
        <v>39.5</v>
      </c>
      <c r="F108" s="3">
        <f>_xlfn.STDEV.S(C108:C110)</f>
        <v>9.7825201252029039</v>
      </c>
      <c r="J108">
        <v>314.14999999999998</v>
      </c>
      <c r="K108">
        <f t="shared" si="2"/>
        <v>0.12573611332166162</v>
      </c>
      <c r="L108">
        <f>(C108/K108-M$132)/10.2</f>
        <v>15.02524323653512</v>
      </c>
      <c r="M108" s="10">
        <f>AVERAGE(L108:L110)</f>
        <v>25.666942447478764</v>
      </c>
      <c r="N108" s="7">
        <f>_xlfn.STDEV.S(L108:L110)</f>
        <v>13.250382510025519</v>
      </c>
      <c r="O108" s="2">
        <f>N108/M108*100</f>
        <v>51.624312234070132</v>
      </c>
    </row>
    <row r="109" spans="1:17" x14ac:dyDescent="0.25">
      <c r="A109" s="4" t="s">
        <v>8</v>
      </c>
      <c r="B109" s="4" t="s">
        <v>276</v>
      </c>
      <c r="C109" s="4">
        <v>14.01</v>
      </c>
      <c r="D109" s="4" t="s">
        <v>1</v>
      </c>
      <c r="E109">
        <v>20.100000000000001</v>
      </c>
      <c r="K109">
        <f t="shared" si="2"/>
        <v>6.3982174120643012E-2</v>
      </c>
      <c r="L109">
        <f>(C109/K109-M$132)/10.2</f>
        <v>21.467376353526483</v>
      </c>
      <c r="N109" s="16"/>
    </row>
    <row r="110" spans="1:17" x14ac:dyDescent="0.25">
      <c r="A110" s="4" t="s">
        <v>8</v>
      </c>
      <c r="B110" s="4" t="s">
        <v>277</v>
      </c>
      <c r="C110" s="4">
        <v>32.96</v>
      </c>
      <c r="D110" s="4" t="s">
        <v>1</v>
      </c>
      <c r="E110">
        <v>25.06</v>
      </c>
      <c r="K110">
        <f t="shared" si="2"/>
        <v>7.9770810122552924E-2</v>
      </c>
      <c r="L110">
        <f>(C110/K110-M$132)/10.2</f>
        <v>40.508207752374695</v>
      </c>
      <c r="N110" s="16"/>
    </row>
    <row r="111" spans="1:17" x14ac:dyDescent="0.25">
      <c r="A111" t="s">
        <v>0</v>
      </c>
      <c r="B111" t="s">
        <v>275</v>
      </c>
      <c r="C111">
        <v>21.32</v>
      </c>
      <c r="D111" t="s">
        <v>1</v>
      </c>
      <c r="E111">
        <v>39.5</v>
      </c>
      <c r="F111" s="3">
        <f>_xlfn.STDEV.S(C111:C113)</f>
        <v>4.0733156027982913</v>
      </c>
      <c r="J111">
        <v>314.14999999999998</v>
      </c>
      <c r="K111">
        <f t="shared" si="2"/>
        <v>0.12573611332166162</v>
      </c>
      <c r="L111">
        <f>(C111/K111-M$137)/10.2</f>
        <v>16.623673368081413</v>
      </c>
      <c r="M111" s="10">
        <f>AVERAGE(L111:L113)</f>
        <v>25.279078424893559</v>
      </c>
      <c r="N111" s="7">
        <f>_xlfn.STDEV.S(L111:L113)</f>
        <v>7.8366505202176109</v>
      </c>
      <c r="O111" s="2">
        <f>N111/M111*100</f>
        <v>31.000538819091101</v>
      </c>
    </row>
    <row r="112" spans="1:17" x14ac:dyDescent="0.25">
      <c r="A112" t="s">
        <v>0</v>
      </c>
      <c r="B112" t="s">
        <v>276</v>
      </c>
      <c r="C112">
        <v>17.829999999999998</v>
      </c>
      <c r="D112" t="s">
        <v>1</v>
      </c>
      <c r="E112">
        <v>20.100000000000001</v>
      </c>
      <c r="K112">
        <f t="shared" si="2"/>
        <v>6.3982174120643012E-2</v>
      </c>
      <c r="L112">
        <f>(C112/K112-M$137)/10.2</f>
        <v>27.320722368549404</v>
      </c>
      <c r="N112" s="16"/>
    </row>
    <row r="113" spans="1:15" x14ac:dyDescent="0.25">
      <c r="A113" t="s">
        <v>0</v>
      </c>
      <c r="B113" t="s">
        <v>277</v>
      </c>
      <c r="C113">
        <v>25.95</v>
      </c>
      <c r="D113" t="s">
        <v>1</v>
      </c>
      <c r="E113">
        <v>25.06</v>
      </c>
      <c r="K113">
        <f t="shared" si="2"/>
        <v>7.9770810122552924E-2</v>
      </c>
      <c r="L113">
        <f>(C113/K113-M$137)/10.2</f>
        <v>31.892839538049859</v>
      </c>
      <c r="N113" s="16"/>
    </row>
    <row r="114" spans="1:15" x14ac:dyDescent="0.25">
      <c r="A114" s="4" t="s">
        <v>9</v>
      </c>
      <c r="B114" s="4" t="s">
        <v>275</v>
      </c>
      <c r="C114" s="4">
        <v>0</v>
      </c>
      <c r="D114" s="4" t="s">
        <v>1</v>
      </c>
      <c r="E114">
        <v>39.5</v>
      </c>
      <c r="F114" s="3">
        <f>_xlfn.STDEV.S(C114:C116)</f>
        <v>0</v>
      </c>
      <c r="J114">
        <v>314.14999999999998</v>
      </c>
      <c r="K114">
        <f t="shared" si="2"/>
        <v>0.12573611332166162</v>
      </c>
      <c r="L114">
        <f>(C114/K114-M$142)/10.2</f>
        <v>0</v>
      </c>
      <c r="M114" s="10">
        <f>AVERAGE(L114:L116)</f>
        <v>0</v>
      </c>
      <c r="N114" s="7">
        <f>_xlfn.STDEV.S(L114:L116)</f>
        <v>0</v>
      </c>
      <c r="O114" s="2" t="e">
        <f>N114/M114*100</f>
        <v>#DIV/0!</v>
      </c>
    </row>
    <row r="115" spans="1:15" x14ac:dyDescent="0.25">
      <c r="A115" s="4" t="s">
        <v>9</v>
      </c>
      <c r="B115" s="4" t="s">
        <v>276</v>
      </c>
      <c r="C115" s="4">
        <v>0</v>
      </c>
      <c r="D115" s="4" t="s">
        <v>1</v>
      </c>
      <c r="E115">
        <v>20.100000000000001</v>
      </c>
      <c r="K115">
        <f t="shared" si="2"/>
        <v>6.3982174120643012E-2</v>
      </c>
      <c r="L115">
        <f>(C115/K115-M$142)/10.2</f>
        <v>0</v>
      </c>
      <c r="N115" s="16"/>
    </row>
    <row r="116" spans="1:15" x14ac:dyDescent="0.25">
      <c r="A116" s="4" t="s">
        <v>9</v>
      </c>
      <c r="B116" s="4" t="s">
        <v>277</v>
      </c>
      <c r="C116" s="4">
        <v>0</v>
      </c>
      <c r="D116" s="4" t="s">
        <v>1</v>
      </c>
      <c r="E116">
        <v>25.06</v>
      </c>
      <c r="K116">
        <f t="shared" si="2"/>
        <v>7.9770810122552924E-2</v>
      </c>
      <c r="L116">
        <f>(C116/K116-M$142)/10.2</f>
        <v>0</v>
      </c>
      <c r="N116" s="16"/>
    </row>
    <row r="117" spans="1:15" x14ac:dyDescent="0.25">
      <c r="A117" t="s">
        <v>10</v>
      </c>
      <c r="B117" t="s">
        <v>275</v>
      </c>
      <c r="C117">
        <v>50.35</v>
      </c>
      <c r="D117" t="s">
        <v>1</v>
      </c>
      <c r="E117">
        <v>39.5</v>
      </c>
      <c r="F117" s="3">
        <f>_xlfn.STDEV.S(C117:C119)</f>
        <v>9.12266956542876</v>
      </c>
      <c r="J117">
        <v>314.14999999999998</v>
      </c>
      <c r="K117">
        <f t="shared" si="2"/>
        <v>0.12573611332166162</v>
      </c>
      <c r="L117">
        <f>(C117/K117-M$147)/10.2</f>
        <v>39.259003474807649</v>
      </c>
      <c r="M117" s="10">
        <f>AVERAGE(L117:L119)</f>
        <v>54.593909711393714</v>
      </c>
      <c r="N117" s="7">
        <f>_xlfn.STDEV.S(L117:L119)</f>
        <v>14.239541379899338</v>
      </c>
      <c r="O117" s="2">
        <f>N117/M117*100</f>
        <v>26.082655474164646</v>
      </c>
    </row>
    <row r="118" spans="1:15" x14ac:dyDescent="0.25">
      <c r="A118" t="s">
        <v>10</v>
      </c>
      <c r="B118" t="s">
        <v>276</v>
      </c>
      <c r="C118">
        <v>37.28</v>
      </c>
      <c r="D118" t="s">
        <v>1</v>
      </c>
      <c r="E118">
        <v>20.100000000000001</v>
      </c>
      <c r="K118">
        <f t="shared" si="2"/>
        <v>6.3982174120643012E-2</v>
      </c>
      <c r="L118">
        <f>(C118/K118-M$147)/10.2</f>
        <v>57.12375378011901</v>
      </c>
      <c r="N118" s="16"/>
    </row>
    <row r="119" spans="1:15" x14ac:dyDescent="0.25">
      <c r="A119" t="s">
        <v>10</v>
      </c>
      <c r="B119" t="s">
        <v>277</v>
      </c>
      <c r="C119">
        <v>54.84</v>
      </c>
      <c r="D119" t="s">
        <v>1</v>
      </c>
      <c r="E119">
        <v>25.06</v>
      </c>
      <c r="K119">
        <f t="shared" si="2"/>
        <v>7.9770810122552924E-2</v>
      </c>
      <c r="L119">
        <f>(C119/K119-M$147)/10.2</f>
        <v>67.398971879254503</v>
      </c>
      <c r="N119" s="16"/>
    </row>
    <row r="120" spans="1:15" x14ac:dyDescent="0.25">
      <c r="N120" s="16"/>
    </row>
    <row r="121" spans="1:15" x14ac:dyDescent="0.25">
      <c r="A121" s="88" t="s">
        <v>64</v>
      </c>
      <c r="N121" s="16"/>
    </row>
    <row r="122" spans="1:15" x14ac:dyDescent="0.25">
      <c r="A122" s="4" t="s">
        <v>29</v>
      </c>
      <c r="B122" s="4" t="s">
        <v>278</v>
      </c>
      <c r="C122" s="4">
        <v>0</v>
      </c>
      <c r="D122" s="4" t="s">
        <v>1</v>
      </c>
      <c r="E122">
        <v>11.96</v>
      </c>
      <c r="F122" s="3">
        <f>_xlfn.STDEV.S(C122:C126)</f>
        <v>0</v>
      </c>
      <c r="H122" s="7"/>
      <c r="J122">
        <v>314.14999999999998</v>
      </c>
      <c r="K122">
        <f t="shared" ref="K122:K140" si="3">E122/314.15</f>
        <v>3.8070985198153752E-2</v>
      </c>
      <c r="L122" s="2">
        <f t="shared" ref="L122:L143" si="4">C122/K122</f>
        <v>0</v>
      </c>
      <c r="M122" s="10">
        <f>AVERAGE(L122:L126)</f>
        <v>0</v>
      </c>
      <c r="N122" s="16"/>
    </row>
    <row r="123" spans="1:15" x14ac:dyDescent="0.25">
      <c r="A123" s="4" t="s">
        <v>29</v>
      </c>
      <c r="B123" s="4" t="s">
        <v>279</v>
      </c>
      <c r="C123" s="4">
        <v>0</v>
      </c>
      <c r="D123" s="4" t="s">
        <v>1</v>
      </c>
      <c r="E123">
        <v>10.57</v>
      </c>
      <c r="H123" s="7"/>
      <c r="K123">
        <f t="shared" si="3"/>
        <v>3.364634728632819E-2</v>
      </c>
      <c r="L123" s="2">
        <f t="shared" si="4"/>
        <v>0</v>
      </c>
      <c r="N123" s="16"/>
    </row>
    <row r="124" spans="1:15" x14ac:dyDescent="0.25">
      <c r="A124" s="4" t="s">
        <v>29</v>
      </c>
      <c r="B124" s="4" t="s">
        <v>280</v>
      </c>
      <c r="C124" s="4">
        <v>0</v>
      </c>
      <c r="D124" s="4" t="s">
        <v>1</v>
      </c>
      <c r="E124">
        <v>15.95</v>
      </c>
      <c r="H124" s="7"/>
      <c r="K124">
        <f t="shared" si="3"/>
        <v>5.0771924240012735E-2</v>
      </c>
      <c r="L124" s="2">
        <f t="shared" si="4"/>
        <v>0</v>
      </c>
      <c r="N124" s="16"/>
    </row>
    <row r="125" spans="1:15" x14ac:dyDescent="0.25">
      <c r="A125" s="4" t="s">
        <v>29</v>
      </c>
      <c r="B125" s="4" t="s">
        <v>281</v>
      </c>
      <c r="C125" s="4">
        <v>0</v>
      </c>
      <c r="D125" s="4" t="s">
        <v>1</v>
      </c>
      <c r="E125">
        <v>24.39</v>
      </c>
      <c r="H125" s="7"/>
      <c r="K125">
        <f t="shared" si="3"/>
        <v>7.7638070985198163E-2</v>
      </c>
      <c r="L125" s="2">
        <f t="shared" si="4"/>
        <v>0</v>
      </c>
      <c r="N125" s="16"/>
    </row>
    <row r="126" spans="1:15" x14ac:dyDescent="0.25">
      <c r="A126" s="4" t="s">
        <v>29</v>
      </c>
      <c r="B126" s="4" t="s">
        <v>282</v>
      </c>
      <c r="C126" s="4">
        <v>0</v>
      </c>
      <c r="D126" s="4" t="s">
        <v>1</v>
      </c>
      <c r="E126">
        <v>27.15</v>
      </c>
      <c r="H126" s="7"/>
      <c r="K126">
        <f t="shared" si="3"/>
        <v>8.6423682954002864E-2</v>
      </c>
      <c r="L126" s="2">
        <f t="shared" si="4"/>
        <v>0</v>
      </c>
      <c r="N126" s="16"/>
    </row>
    <row r="127" spans="1:15" x14ac:dyDescent="0.25">
      <c r="A127" t="s">
        <v>7</v>
      </c>
      <c r="B127" t="s">
        <v>278</v>
      </c>
      <c r="C127">
        <v>0</v>
      </c>
      <c r="D127" t="s">
        <v>1</v>
      </c>
      <c r="E127">
        <v>11.96</v>
      </c>
      <c r="F127" s="3">
        <f>_xlfn.STDEV.S(C127:C131)</f>
        <v>13.720513109938709</v>
      </c>
      <c r="J127">
        <v>314.14999999999998</v>
      </c>
      <c r="K127">
        <f t="shared" si="3"/>
        <v>3.8070985198153752E-2</v>
      </c>
      <c r="L127" s="2">
        <f t="shared" si="4"/>
        <v>0</v>
      </c>
      <c r="M127" s="10">
        <f>AVERAGE(L127:L131)</f>
        <v>70.999057090239404</v>
      </c>
      <c r="N127" s="16"/>
    </row>
    <row r="128" spans="1:15" x14ac:dyDescent="0.25">
      <c r="A128" t="s">
        <v>7</v>
      </c>
      <c r="B128" t="s">
        <v>279</v>
      </c>
      <c r="C128">
        <v>0</v>
      </c>
      <c r="D128" t="s">
        <v>1</v>
      </c>
      <c r="E128">
        <v>10.57</v>
      </c>
      <c r="K128">
        <f t="shared" si="3"/>
        <v>3.364634728632819E-2</v>
      </c>
      <c r="L128" s="2">
        <f t="shared" si="4"/>
        <v>0</v>
      </c>
      <c r="N128" s="16"/>
    </row>
    <row r="129" spans="1:14" x14ac:dyDescent="0.25">
      <c r="A129" t="s">
        <v>7</v>
      </c>
      <c r="B129" t="s">
        <v>280</v>
      </c>
      <c r="C129">
        <v>0</v>
      </c>
      <c r="D129" t="s">
        <v>1</v>
      </c>
      <c r="E129">
        <v>15.95</v>
      </c>
      <c r="K129">
        <f t="shared" si="3"/>
        <v>5.0771924240012735E-2</v>
      </c>
      <c r="L129" s="2">
        <f t="shared" si="4"/>
        <v>0</v>
      </c>
      <c r="N129" s="16"/>
    </row>
    <row r="130" spans="1:14" x14ac:dyDescent="0.25">
      <c r="A130" t="s">
        <v>7</v>
      </c>
      <c r="B130" t="s">
        <v>281</v>
      </c>
      <c r="C130">
        <v>0</v>
      </c>
      <c r="D130" t="s">
        <v>1</v>
      </c>
      <c r="E130">
        <v>24.39</v>
      </c>
      <c r="K130">
        <f t="shared" si="3"/>
        <v>7.7638070985198163E-2</v>
      </c>
      <c r="L130" s="2">
        <f t="shared" si="4"/>
        <v>0</v>
      </c>
      <c r="N130" s="16"/>
    </row>
    <row r="131" spans="1:14" x14ac:dyDescent="0.25">
      <c r="A131" t="s">
        <v>7</v>
      </c>
      <c r="B131" t="s">
        <v>282</v>
      </c>
      <c r="C131">
        <v>30.68</v>
      </c>
      <c r="D131" t="s">
        <v>1</v>
      </c>
      <c r="E131">
        <v>27.15</v>
      </c>
      <c r="K131">
        <f t="shared" si="3"/>
        <v>8.6423682954002864E-2</v>
      </c>
      <c r="L131" s="2">
        <f t="shared" si="4"/>
        <v>354.99528545119705</v>
      </c>
      <c r="N131" s="16"/>
    </row>
    <row r="132" spans="1:14" x14ac:dyDescent="0.25">
      <c r="A132" s="4" t="s">
        <v>8</v>
      </c>
      <c r="B132" s="4" t="s">
        <v>278</v>
      </c>
      <c r="C132" s="4">
        <v>0</v>
      </c>
      <c r="D132" s="4" t="s">
        <v>1</v>
      </c>
      <c r="E132">
        <v>11.96</v>
      </c>
      <c r="F132" s="3">
        <f>_xlfn.STDEV.S(C132:C136)</f>
        <v>0</v>
      </c>
      <c r="J132">
        <v>314.14999999999998</v>
      </c>
      <c r="K132">
        <f t="shared" si="3"/>
        <v>3.8070985198153752E-2</v>
      </c>
      <c r="L132" s="2">
        <f t="shared" si="4"/>
        <v>0</v>
      </c>
      <c r="M132" s="10">
        <f>AVERAGE(L132:L136)</f>
        <v>0</v>
      </c>
      <c r="N132" s="16"/>
    </row>
    <row r="133" spans="1:14" x14ac:dyDescent="0.25">
      <c r="A133" s="4" t="s">
        <v>8</v>
      </c>
      <c r="B133" s="4" t="s">
        <v>279</v>
      </c>
      <c r="C133" s="4">
        <v>0</v>
      </c>
      <c r="D133" s="4" t="s">
        <v>1</v>
      </c>
      <c r="E133">
        <v>10.57</v>
      </c>
      <c r="K133">
        <f t="shared" si="3"/>
        <v>3.364634728632819E-2</v>
      </c>
      <c r="L133" s="2">
        <f t="shared" si="4"/>
        <v>0</v>
      </c>
      <c r="N133" s="16"/>
    </row>
    <row r="134" spans="1:14" x14ac:dyDescent="0.25">
      <c r="A134" s="4" t="s">
        <v>8</v>
      </c>
      <c r="B134" s="4" t="s">
        <v>280</v>
      </c>
      <c r="C134" s="4">
        <v>0</v>
      </c>
      <c r="D134" s="4" t="s">
        <v>1</v>
      </c>
      <c r="E134">
        <v>15.95</v>
      </c>
      <c r="K134">
        <f t="shared" si="3"/>
        <v>5.0771924240012735E-2</v>
      </c>
      <c r="L134" s="2">
        <f t="shared" si="4"/>
        <v>0</v>
      </c>
      <c r="N134" s="16"/>
    </row>
    <row r="135" spans="1:14" x14ac:dyDescent="0.25">
      <c r="A135" s="4" t="s">
        <v>8</v>
      </c>
      <c r="B135" s="4" t="s">
        <v>281</v>
      </c>
      <c r="C135" s="4">
        <v>0</v>
      </c>
      <c r="D135" s="4" t="s">
        <v>1</v>
      </c>
      <c r="E135">
        <v>24.39</v>
      </c>
      <c r="K135">
        <f t="shared" si="3"/>
        <v>7.7638070985198163E-2</v>
      </c>
      <c r="L135" s="2">
        <f t="shared" si="4"/>
        <v>0</v>
      </c>
      <c r="N135" s="16"/>
    </row>
    <row r="136" spans="1:14" x14ac:dyDescent="0.25">
      <c r="A136" s="4" t="s">
        <v>8</v>
      </c>
      <c r="B136" s="4" t="s">
        <v>282</v>
      </c>
      <c r="C136" s="4">
        <v>0</v>
      </c>
      <c r="D136" s="4" t="s">
        <v>1</v>
      </c>
      <c r="E136">
        <v>27.15</v>
      </c>
      <c r="K136">
        <f t="shared" si="3"/>
        <v>8.6423682954002864E-2</v>
      </c>
      <c r="L136" s="2">
        <f t="shared" si="4"/>
        <v>0</v>
      </c>
      <c r="N136" s="16"/>
    </row>
    <row r="137" spans="1:14" x14ac:dyDescent="0.25">
      <c r="A137" t="s">
        <v>0</v>
      </c>
      <c r="B137" t="s">
        <v>278</v>
      </c>
      <c r="C137">
        <v>0</v>
      </c>
      <c r="D137" t="s">
        <v>1</v>
      </c>
      <c r="E137">
        <v>11.96</v>
      </c>
      <c r="F137" s="3">
        <f>_xlfn.STDEV.S(C137:C141)</f>
        <v>0</v>
      </c>
      <c r="J137">
        <v>314.14999999999998</v>
      </c>
      <c r="K137">
        <f t="shared" si="3"/>
        <v>3.8070985198153752E-2</v>
      </c>
      <c r="L137" s="2">
        <f t="shared" si="4"/>
        <v>0</v>
      </c>
      <c r="M137" s="10">
        <f>AVERAGE(L137:L141)</f>
        <v>0</v>
      </c>
      <c r="N137" s="16"/>
    </row>
    <row r="138" spans="1:14" x14ac:dyDescent="0.25">
      <c r="A138" t="s">
        <v>0</v>
      </c>
      <c r="B138" t="s">
        <v>279</v>
      </c>
      <c r="C138">
        <v>0</v>
      </c>
      <c r="D138" t="s">
        <v>1</v>
      </c>
      <c r="E138">
        <v>10.57</v>
      </c>
      <c r="K138">
        <f t="shared" si="3"/>
        <v>3.364634728632819E-2</v>
      </c>
      <c r="L138" s="2">
        <f t="shared" si="4"/>
        <v>0</v>
      </c>
      <c r="N138" s="16"/>
    </row>
    <row r="139" spans="1:14" x14ac:dyDescent="0.25">
      <c r="A139" t="s">
        <v>0</v>
      </c>
      <c r="B139" t="s">
        <v>280</v>
      </c>
      <c r="C139">
        <v>0</v>
      </c>
      <c r="D139" t="s">
        <v>1</v>
      </c>
      <c r="E139">
        <v>15.95</v>
      </c>
      <c r="K139">
        <f t="shared" si="3"/>
        <v>5.0771924240012735E-2</v>
      </c>
      <c r="L139" s="2">
        <f t="shared" si="4"/>
        <v>0</v>
      </c>
      <c r="N139" s="16"/>
    </row>
    <row r="140" spans="1:14" x14ac:dyDescent="0.25">
      <c r="A140" t="s">
        <v>0</v>
      </c>
      <c r="B140" t="s">
        <v>281</v>
      </c>
      <c r="C140">
        <v>0</v>
      </c>
      <c r="D140" t="s">
        <v>1</v>
      </c>
      <c r="E140">
        <v>24.39</v>
      </c>
      <c r="K140">
        <f t="shared" si="3"/>
        <v>7.7638070985198163E-2</v>
      </c>
      <c r="L140" s="2">
        <f t="shared" si="4"/>
        <v>0</v>
      </c>
      <c r="N140" s="16"/>
    </row>
    <row r="141" spans="1:14" x14ac:dyDescent="0.25">
      <c r="A141" t="s">
        <v>0</v>
      </c>
      <c r="B141" t="s">
        <v>282</v>
      </c>
      <c r="C141">
        <v>0</v>
      </c>
      <c r="D141" t="s">
        <v>1</v>
      </c>
      <c r="E141">
        <v>27.15</v>
      </c>
      <c r="K141">
        <f>E141/314.15</f>
        <v>8.6423682954002864E-2</v>
      </c>
      <c r="L141" s="2">
        <f t="shared" si="4"/>
        <v>0</v>
      </c>
      <c r="N141" s="16"/>
    </row>
    <row r="142" spans="1:14" x14ac:dyDescent="0.25">
      <c r="A142" s="4" t="s">
        <v>9</v>
      </c>
      <c r="B142" s="4" t="s">
        <v>278</v>
      </c>
      <c r="C142" s="4">
        <v>0</v>
      </c>
      <c r="D142" s="4" t="s">
        <v>1</v>
      </c>
      <c r="E142">
        <v>11.96</v>
      </c>
      <c r="F142" s="3">
        <f>_xlfn.STDEV.S(C142:C146)</f>
        <v>0</v>
      </c>
      <c r="J142">
        <v>314.14999999999998</v>
      </c>
      <c r="K142">
        <f t="shared" ref="K142:K145" si="5">E142/314.15</f>
        <v>3.8070985198153752E-2</v>
      </c>
      <c r="L142" s="2">
        <f t="shared" si="4"/>
        <v>0</v>
      </c>
      <c r="M142" s="10">
        <f>AVERAGE(L142:L146)</f>
        <v>0</v>
      </c>
      <c r="N142" s="16"/>
    </row>
    <row r="143" spans="1:14" x14ac:dyDescent="0.25">
      <c r="A143" s="4" t="s">
        <v>9</v>
      </c>
      <c r="B143" s="4" t="s">
        <v>279</v>
      </c>
      <c r="C143" s="4">
        <v>0</v>
      </c>
      <c r="D143" s="4" t="s">
        <v>1</v>
      </c>
      <c r="E143">
        <v>10.57</v>
      </c>
      <c r="K143">
        <f t="shared" si="5"/>
        <v>3.364634728632819E-2</v>
      </c>
      <c r="L143" s="2">
        <f t="shared" si="4"/>
        <v>0</v>
      </c>
      <c r="N143" s="16"/>
    </row>
    <row r="144" spans="1:14" x14ac:dyDescent="0.25">
      <c r="A144" s="4" t="s">
        <v>9</v>
      </c>
      <c r="B144" s="4" t="s">
        <v>280</v>
      </c>
      <c r="C144" s="4">
        <v>0</v>
      </c>
      <c r="D144" s="4" t="s">
        <v>1</v>
      </c>
      <c r="E144">
        <v>15.95</v>
      </c>
      <c r="K144">
        <f t="shared" si="5"/>
        <v>5.0771924240012735E-2</v>
      </c>
      <c r="L144" s="2">
        <f>C144/K144</f>
        <v>0</v>
      </c>
      <c r="N144" s="16"/>
    </row>
    <row r="145" spans="1:17" x14ac:dyDescent="0.25">
      <c r="A145" s="4" t="s">
        <v>9</v>
      </c>
      <c r="B145" s="4" t="s">
        <v>281</v>
      </c>
      <c r="C145" s="4">
        <v>0</v>
      </c>
      <c r="D145" s="4" t="s">
        <v>1</v>
      </c>
      <c r="E145">
        <v>24.39</v>
      </c>
      <c r="K145">
        <f t="shared" si="5"/>
        <v>7.7638070985198163E-2</v>
      </c>
      <c r="L145" s="2">
        <f>C145/K145</f>
        <v>0</v>
      </c>
      <c r="N145" s="16"/>
    </row>
    <row r="146" spans="1:17" x14ac:dyDescent="0.25">
      <c r="A146" s="4" t="s">
        <v>9</v>
      </c>
      <c r="B146" s="4" t="s">
        <v>282</v>
      </c>
      <c r="C146" s="4">
        <v>0</v>
      </c>
      <c r="D146" s="4" t="s">
        <v>1</v>
      </c>
      <c r="E146">
        <v>27.15</v>
      </c>
      <c r="K146">
        <f>E146/314.15</f>
        <v>8.6423682954002864E-2</v>
      </c>
      <c r="L146" s="2">
        <f>C146/K146</f>
        <v>0</v>
      </c>
      <c r="N146" s="16"/>
    </row>
    <row r="147" spans="1:17" x14ac:dyDescent="0.25">
      <c r="A147" t="s">
        <v>10</v>
      </c>
      <c r="B147" t="s">
        <v>278</v>
      </c>
      <c r="C147">
        <v>0</v>
      </c>
      <c r="D147" t="s">
        <v>1</v>
      </c>
      <c r="E147">
        <v>11.96</v>
      </c>
      <c r="F147" s="3">
        <f>_xlfn.STDEV.S(C147:C151)</f>
        <v>0</v>
      </c>
      <c r="J147">
        <v>314.14999999999998</v>
      </c>
      <c r="K147">
        <f>E147/314.15</f>
        <v>3.8070985198153752E-2</v>
      </c>
      <c r="L147" s="2">
        <f t="shared" ref="L147:L148" si="6">C147/K147</f>
        <v>0</v>
      </c>
      <c r="M147" s="10">
        <f>AVERAGE(L147:L151)</f>
        <v>0</v>
      </c>
      <c r="N147" s="16"/>
    </row>
    <row r="148" spans="1:17" x14ac:dyDescent="0.25">
      <c r="A148" t="s">
        <v>10</v>
      </c>
      <c r="B148" t="s">
        <v>279</v>
      </c>
      <c r="C148">
        <v>0</v>
      </c>
      <c r="D148" t="s">
        <v>1</v>
      </c>
      <c r="E148">
        <v>10.57</v>
      </c>
      <c r="K148">
        <f t="shared" ref="K148:K150" si="7">E148/314.15</f>
        <v>3.364634728632819E-2</v>
      </c>
      <c r="L148" s="2">
        <f t="shared" si="6"/>
        <v>0</v>
      </c>
      <c r="N148" s="16"/>
    </row>
    <row r="149" spans="1:17" x14ac:dyDescent="0.25">
      <c r="A149" t="s">
        <v>10</v>
      </c>
      <c r="B149" t="s">
        <v>280</v>
      </c>
      <c r="C149">
        <v>0</v>
      </c>
      <c r="D149" t="s">
        <v>1</v>
      </c>
      <c r="E149">
        <v>15.95</v>
      </c>
      <c r="K149">
        <f t="shared" si="7"/>
        <v>5.0771924240012735E-2</v>
      </c>
      <c r="L149" s="2">
        <f>C149/K149</f>
        <v>0</v>
      </c>
      <c r="N149" s="16"/>
    </row>
    <row r="150" spans="1:17" x14ac:dyDescent="0.25">
      <c r="A150" t="s">
        <v>10</v>
      </c>
      <c r="B150" t="s">
        <v>281</v>
      </c>
      <c r="C150">
        <v>0</v>
      </c>
      <c r="D150" t="s">
        <v>1</v>
      </c>
      <c r="E150">
        <v>24.39</v>
      </c>
      <c r="K150">
        <f t="shared" si="7"/>
        <v>7.7638070985198163E-2</v>
      </c>
      <c r="L150" s="2">
        <f>C150/K150</f>
        <v>0</v>
      </c>
      <c r="N150" s="16"/>
    </row>
    <row r="151" spans="1:17" x14ac:dyDescent="0.25">
      <c r="A151" t="s">
        <v>10</v>
      </c>
      <c r="B151" t="s">
        <v>282</v>
      </c>
      <c r="C151">
        <v>0</v>
      </c>
      <c r="D151" t="s">
        <v>1</v>
      </c>
      <c r="E151">
        <v>27.15</v>
      </c>
      <c r="K151">
        <f>E151/314.15</f>
        <v>8.6423682954002864E-2</v>
      </c>
      <c r="L151" s="2">
        <f>C151/K151</f>
        <v>0</v>
      </c>
      <c r="N151" s="16"/>
    </row>
    <row r="154" spans="1:17" x14ac:dyDescent="0.25">
      <c r="A154" s="5" t="s">
        <v>5</v>
      </c>
      <c r="E154" t="s">
        <v>11</v>
      </c>
    </row>
    <row r="155" spans="1:17" x14ac:dyDescent="0.25">
      <c r="A155" s="4" t="s">
        <v>29</v>
      </c>
      <c r="B155" s="4" t="s">
        <v>283</v>
      </c>
      <c r="C155" s="4">
        <v>143.72</v>
      </c>
      <c r="D155" s="4" t="s">
        <v>1</v>
      </c>
      <c r="E155">
        <v>14.64</v>
      </c>
      <c r="F155" s="3">
        <f>_xlfn.STDEV.S(C155:C157)</f>
        <v>43.451380875640794</v>
      </c>
      <c r="G155" s="6" t="s">
        <v>14</v>
      </c>
      <c r="J155">
        <v>314.14999999999998</v>
      </c>
      <c r="K155">
        <f>E155/314.15</f>
        <v>4.6601941747572824E-2</v>
      </c>
      <c r="L155">
        <f>(C155/K155-M$175)/10.2</f>
        <v>302.35212418300648</v>
      </c>
      <c r="M155" s="10">
        <f>AVERAGE(L155:L157)</f>
        <v>244.25046158552402</v>
      </c>
      <c r="N155" s="7">
        <f>_xlfn.STDEV.S(L155:L157)</f>
        <v>55.531637094277471</v>
      </c>
      <c r="O155" s="2">
        <f>N155/M155*100</f>
        <v>22.735530051325259</v>
      </c>
      <c r="P155" s="10">
        <f>SQRT(N155^2+N158^2+N161^2+N164^2+N167^2+N170^2)</f>
        <v>119.82729541899124</v>
      </c>
      <c r="Q155" s="10">
        <f>SUM(M155,M158,M161,M164,M167,M170)</f>
        <v>1415.2245590753096</v>
      </c>
    </row>
    <row r="156" spans="1:17" x14ac:dyDescent="0.25">
      <c r="A156" s="4" t="s">
        <v>29</v>
      </c>
      <c r="B156" s="4" t="s">
        <v>284</v>
      </c>
      <c r="C156" s="4">
        <v>118.42</v>
      </c>
      <c r="D156" s="4" t="s">
        <v>1</v>
      </c>
      <c r="E156">
        <v>15.28</v>
      </c>
      <c r="G156" s="3"/>
      <c r="K156">
        <f>E156/314.15</f>
        <v>4.8639185102657967E-2</v>
      </c>
      <c r="L156">
        <f>(C156/K156-M$175)/10.2</f>
        <v>238.69240196078431</v>
      </c>
      <c r="N156" s="16"/>
    </row>
    <row r="157" spans="1:17" x14ac:dyDescent="0.25">
      <c r="A157" s="4" t="s">
        <v>29</v>
      </c>
      <c r="B157" s="4" t="s">
        <v>285</v>
      </c>
      <c r="C157" s="4">
        <v>59.07</v>
      </c>
      <c r="D157" s="4" t="s">
        <v>1</v>
      </c>
      <c r="E157">
        <v>9.49</v>
      </c>
      <c r="K157">
        <f>E157/314.15</f>
        <v>3.0208499124622E-2</v>
      </c>
      <c r="L157">
        <f>(C157/K157-M$175)/10.2</f>
        <v>191.70685861278125</v>
      </c>
      <c r="N157" s="16"/>
    </row>
    <row r="158" spans="1:17" x14ac:dyDescent="0.25">
      <c r="A158" t="s">
        <v>7</v>
      </c>
      <c r="B158" t="s">
        <v>283</v>
      </c>
      <c r="C158">
        <v>90.27</v>
      </c>
      <c r="D158" t="s">
        <v>1</v>
      </c>
      <c r="E158">
        <v>14.64</v>
      </c>
      <c r="F158" s="3">
        <f>_xlfn.STDEV.S(C158:C160)</f>
        <v>23.255115566257675</v>
      </c>
      <c r="J158">
        <v>314.14999999999998</v>
      </c>
      <c r="K158">
        <f t="shared" ref="K158:K172" si="8">E158/314.15</f>
        <v>4.6601941747572824E-2</v>
      </c>
      <c r="L158">
        <f>(C158/K158-M$180)/10.2</f>
        <v>189.90624999999997</v>
      </c>
      <c r="M158" s="10">
        <f>AVERAGE(L158:L160)</f>
        <v>163.03856642169168</v>
      </c>
      <c r="N158" s="7">
        <f>_xlfn.STDEV.S(L158:L160)</f>
        <v>23.617542326537098</v>
      </c>
      <c r="O158" s="2">
        <f>N158/M158*100</f>
        <v>14.485862360597199</v>
      </c>
    </row>
    <row r="159" spans="1:17" x14ac:dyDescent="0.25">
      <c r="A159" t="s">
        <v>7</v>
      </c>
      <c r="B159" t="s">
        <v>284</v>
      </c>
      <c r="C159">
        <v>76.23</v>
      </c>
      <c r="D159" t="s">
        <v>1</v>
      </c>
      <c r="E159">
        <v>15.28</v>
      </c>
      <c r="K159">
        <f t="shared" si="8"/>
        <v>4.8639185102657967E-2</v>
      </c>
      <c r="L159">
        <f>(C159/K159-M$180)/10.2</f>
        <v>153.65243878965202</v>
      </c>
      <c r="O159" s="2"/>
    </row>
    <row r="160" spans="1:17" x14ac:dyDescent="0.25">
      <c r="A160" t="s">
        <v>7</v>
      </c>
      <c r="B160" t="s">
        <v>285</v>
      </c>
      <c r="C160">
        <v>44.85</v>
      </c>
      <c r="D160" t="s">
        <v>1</v>
      </c>
      <c r="E160">
        <v>9.49</v>
      </c>
      <c r="K160">
        <f t="shared" si="8"/>
        <v>3.0208499124622E-2</v>
      </c>
      <c r="L160">
        <f>(C160/K160-M$180)/10.2</f>
        <v>145.55701047542306</v>
      </c>
      <c r="O160" s="2"/>
    </row>
    <row r="161" spans="1:15" x14ac:dyDescent="0.25">
      <c r="A161" s="4" t="s">
        <v>8</v>
      </c>
      <c r="B161" s="4" t="s">
        <v>283</v>
      </c>
      <c r="C161" s="4">
        <v>59</v>
      </c>
      <c r="D161" s="4" t="s">
        <v>1</v>
      </c>
      <c r="E161">
        <v>14.64</v>
      </c>
      <c r="F161" s="3">
        <f>_xlfn.STDEV.S(C161:C163)</f>
        <v>22.817943231880776</v>
      </c>
      <c r="J161">
        <v>314.14999999999998</v>
      </c>
      <c r="K161">
        <f t="shared" si="8"/>
        <v>4.6601941747572824E-2</v>
      </c>
      <c r="L161">
        <f>(C161/K161-M$185)/10.2</f>
        <v>124.12173202614379</v>
      </c>
      <c r="M161" s="10">
        <f>AVERAGE(L161:L163)</f>
        <v>88.185260585993774</v>
      </c>
      <c r="N161" s="7">
        <f>_xlfn.STDEV.S(L161:L163)</f>
        <v>38.523352514367424</v>
      </c>
      <c r="O161" s="2">
        <f>N161/M161*100</f>
        <v>43.684570707597345</v>
      </c>
    </row>
    <row r="162" spans="1:15" x14ac:dyDescent="0.25">
      <c r="A162" s="4" t="s">
        <v>8</v>
      </c>
      <c r="B162" s="4" t="s">
        <v>284</v>
      </c>
      <c r="C162" s="4">
        <v>46.1</v>
      </c>
      <c r="D162" s="4" t="s">
        <v>1</v>
      </c>
      <c r="E162">
        <v>15.28</v>
      </c>
      <c r="K162">
        <f t="shared" si="8"/>
        <v>4.8639185102657967E-2</v>
      </c>
      <c r="L162">
        <f>(C162/K162-M$185)/10.2</f>
        <v>92.92112591109742</v>
      </c>
      <c r="N162" s="16"/>
    </row>
    <row r="163" spans="1:15" x14ac:dyDescent="0.25">
      <c r="A163" s="4" t="s">
        <v>8</v>
      </c>
      <c r="B163" s="4" t="s">
        <v>285</v>
      </c>
      <c r="C163" s="4">
        <v>14.64</v>
      </c>
      <c r="D163" s="4" t="s">
        <v>1</v>
      </c>
      <c r="E163">
        <v>9.49</v>
      </c>
      <c r="K163">
        <f t="shared" si="8"/>
        <v>3.0208499124622E-2</v>
      </c>
      <c r="L163">
        <f>(C163/K163-M$185)/10.2</f>
        <v>47.512923820740099</v>
      </c>
      <c r="N163" s="16"/>
    </row>
    <row r="164" spans="1:15" x14ac:dyDescent="0.25">
      <c r="A164" t="s">
        <v>0</v>
      </c>
      <c r="B164" t="s">
        <v>283</v>
      </c>
      <c r="C164">
        <v>133.82</v>
      </c>
      <c r="D164" t="s">
        <v>1</v>
      </c>
      <c r="E164">
        <v>14.64</v>
      </c>
      <c r="F164" s="3">
        <f>_xlfn.STDEV.S(C164:C166)</f>
        <v>35.624470522381046</v>
      </c>
      <c r="J164">
        <v>314.14999999999998</v>
      </c>
      <c r="K164">
        <f t="shared" si="8"/>
        <v>4.6601941747572824E-2</v>
      </c>
      <c r="L164">
        <f>(C164/K164-M$190)/10.2</f>
        <v>261.98252640378269</v>
      </c>
      <c r="M164" s="10">
        <f>AVERAGE(L164:L166)</f>
        <v>213.81827905053584</v>
      </c>
      <c r="N164" s="7">
        <f>_xlfn.STDEV.S(L164:L166)</f>
        <v>41.949248088954384</v>
      </c>
      <c r="O164" s="2">
        <f>N164/M164*100</f>
        <v>19.61911220838126</v>
      </c>
    </row>
    <row r="165" spans="1:15" x14ac:dyDescent="0.25">
      <c r="A165" t="s">
        <v>0</v>
      </c>
      <c r="B165" t="s">
        <v>284</v>
      </c>
      <c r="C165">
        <v>106.04</v>
      </c>
      <c r="D165" t="s">
        <v>1</v>
      </c>
      <c r="E165">
        <v>15.28</v>
      </c>
      <c r="K165">
        <f t="shared" si="8"/>
        <v>4.8639185102657967E-2</v>
      </c>
      <c r="L165">
        <f>(C165/K165-M$190)/10.2</f>
        <v>194.19635412509817</v>
      </c>
      <c r="N165" s="16"/>
    </row>
    <row r="166" spans="1:15" x14ac:dyDescent="0.25">
      <c r="A166" t="s">
        <v>0</v>
      </c>
      <c r="B166" t="s">
        <v>285</v>
      </c>
      <c r="C166">
        <v>63.11</v>
      </c>
      <c r="D166" t="s">
        <v>1</v>
      </c>
      <c r="E166">
        <v>9.49</v>
      </c>
      <c r="K166">
        <f t="shared" si="8"/>
        <v>3.0208499124622E-2</v>
      </c>
      <c r="L166">
        <f>(C166/K166-M$190)/10.2</f>
        <v>185.27595662272665</v>
      </c>
      <c r="N166" s="16"/>
    </row>
    <row r="167" spans="1:15" x14ac:dyDescent="0.25">
      <c r="A167" s="4" t="s">
        <v>9</v>
      </c>
      <c r="B167" s="4" t="s">
        <v>283</v>
      </c>
      <c r="C167" s="4">
        <v>214.76</v>
      </c>
      <c r="D167" s="4" t="s">
        <v>1</v>
      </c>
      <c r="E167">
        <v>14.64</v>
      </c>
      <c r="F167" s="3">
        <f>_xlfn.STDEV.S(C167:C169)</f>
        <v>53.410340134971349</v>
      </c>
      <c r="J167">
        <v>314.14999999999998</v>
      </c>
      <c r="K167">
        <f t="shared" si="8"/>
        <v>4.6601941747572824E-2</v>
      </c>
      <c r="L167">
        <f>(C167/K167-M$195)/10.2</f>
        <v>451.80310457516333</v>
      </c>
      <c r="M167" s="10">
        <f>AVERAGE(L167:L169)</f>
        <v>385.28453811972685</v>
      </c>
      <c r="N167" s="7">
        <f>_xlfn.STDEV.S(L167:L169)</f>
        <v>57.621512515840116</v>
      </c>
      <c r="O167" s="2">
        <f>N167/M167*100</f>
        <v>14.955573560528993</v>
      </c>
    </row>
    <row r="168" spans="1:15" x14ac:dyDescent="0.25">
      <c r="A168" s="4" t="s">
        <v>9</v>
      </c>
      <c r="B168" s="4" t="s">
        <v>284</v>
      </c>
      <c r="C168" s="4">
        <v>174</v>
      </c>
      <c r="D168" s="4" t="s">
        <v>1</v>
      </c>
      <c r="E168">
        <v>15.28</v>
      </c>
      <c r="K168">
        <f t="shared" si="8"/>
        <v>4.8639185102657967E-2</v>
      </c>
      <c r="L168">
        <f>(C168/K168-M$195)/10.2</f>
        <v>350.72182014166924</v>
      </c>
      <c r="N168" s="16"/>
    </row>
    <row r="169" spans="1:15" x14ac:dyDescent="0.25">
      <c r="A169" s="4" t="s">
        <v>9</v>
      </c>
      <c r="B169" s="4" t="s">
        <v>285</v>
      </c>
      <c r="C169" s="4">
        <v>108.87</v>
      </c>
      <c r="D169" s="4" t="s">
        <v>1</v>
      </c>
      <c r="E169">
        <v>9.49</v>
      </c>
      <c r="K169">
        <f t="shared" si="8"/>
        <v>3.0208499124622E-2</v>
      </c>
      <c r="L169">
        <f>(C169/K169-M$195)/10.2</f>
        <v>353.32868964234797</v>
      </c>
      <c r="N169" s="16"/>
    </row>
    <row r="170" spans="1:15" x14ac:dyDescent="0.25">
      <c r="A170" t="s">
        <v>10</v>
      </c>
      <c r="B170" t="s">
        <v>283</v>
      </c>
      <c r="C170">
        <v>197.42</v>
      </c>
      <c r="D170" t="s">
        <v>1</v>
      </c>
      <c r="E170">
        <v>14.64</v>
      </c>
      <c r="F170" s="3">
        <f>_xlfn.STDEV.S(C170:C172)</f>
        <v>54.40195217085509</v>
      </c>
      <c r="J170">
        <v>314.14999999999998</v>
      </c>
      <c r="K170">
        <f t="shared" si="8"/>
        <v>4.6601941747572824E-2</v>
      </c>
      <c r="L170">
        <f>(C170/K170-M$200)/10.2</f>
        <v>393.24668601194662</v>
      </c>
      <c r="M170" s="10">
        <f>AVERAGE(L170:L172)</f>
        <v>320.64745331183735</v>
      </c>
      <c r="N170" s="7">
        <f>_xlfn.STDEV.S(L170:L172)</f>
        <v>64.443796402182201</v>
      </c>
      <c r="O170" s="2">
        <f>N170/M170*100</f>
        <v>20.098022216165575</v>
      </c>
    </row>
    <row r="171" spans="1:15" x14ac:dyDescent="0.25">
      <c r="A171" t="s">
        <v>10</v>
      </c>
      <c r="B171" t="s">
        <v>284</v>
      </c>
      <c r="C171">
        <v>159.04</v>
      </c>
      <c r="D171" t="s">
        <v>1</v>
      </c>
      <c r="E171">
        <v>15.28</v>
      </c>
      <c r="K171">
        <f t="shared" si="8"/>
        <v>4.8639185102657967E-2</v>
      </c>
      <c r="L171">
        <f t="shared" ref="L171:L172" si="9">(C171/K171-M$200)/10.2</f>
        <v>298.49055428351363</v>
      </c>
      <c r="N171" s="16"/>
    </row>
    <row r="172" spans="1:15" x14ac:dyDescent="0.25">
      <c r="A172" t="s">
        <v>10</v>
      </c>
      <c r="B172" t="s">
        <v>285</v>
      </c>
      <c r="C172">
        <v>90.06</v>
      </c>
      <c r="D172" t="s">
        <v>1</v>
      </c>
      <c r="E172">
        <v>9.49</v>
      </c>
      <c r="K172">
        <f t="shared" si="8"/>
        <v>3.0208499124622E-2</v>
      </c>
      <c r="L172">
        <f t="shared" si="9"/>
        <v>270.20511964005192</v>
      </c>
      <c r="N172" s="16"/>
    </row>
    <row r="174" spans="1:15" x14ac:dyDescent="0.25">
      <c r="A174" s="88" t="s">
        <v>64</v>
      </c>
    </row>
    <row r="175" spans="1:15" x14ac:dyDescent="0.25">
      <c r="A175" s="4" t="s">
        <v>29</v>
      </c>
      <c r="B175" s="4" t="s">
        <v>286</v>
      </c>
      <c r="C175" s="4">
        <v>0</v>
      </c>
      <c r="D175" s="4" t="s">
        <v>1</v>
      </c>
      <c r="E175">
        <v>11.96</v>
      </c>
      <c r="F175" s="3">
        <f>_xlfn.STDEV.S(C175:C179)</f>
        <v>0</v>
      </c>
      <c r="H175" s="7"/>
      <c r="J175">
        <v>314.14999999999998</v>
      </c>
      <c r="K175">
        <f t="shared" ref="K175:K184" si="10">E175/314.15</f>
        <v>3.8070985198153752E-2</v>
      </c>
      <c r="L175" s="2">
        <f>C175/K175</f>
        <v>0</v>
      </c>
      <c r="M175" s="10">
        <f>AVERAGE(L175:L179)</f>
        <v>0</v>
      </c>
    </row>
    <row r="176" spans="1:15" x14ac:dyDescent="0.25">
      <c r="A176" s="4" t="s">
        <v>29</v>
      </c>
      <c r="B176" s="4" t="s">
        <v>287</v>
      </c>
      <c r="C176" s="4">
        <v>0</v>
      </c>
      <c r="D176" s="4" t="s">
        <v>1</v>
      </c>
      <c r="E176">
        <v>10.57</v>
      </c>
      <c r="H176" s="7"/>
      <c r="K176">
        <f t="shared" si="10"/>
        <v>3.364634728632819E-2</v>
      </c>
      <c r="L176" s="2">
        <f t="shared" ref="L176:L184" si="11">C176/K176</f>
        <v>0</v>
      </c>
    </row>
    <row r="177" spans="1:13" x14ac:dyDescent="0.25">
      <c r="A177" s="4" t="s">
        <v>29</v>
      </c>
      <c r="B177" s="4" t="s">
        <v>288</v>
      </c>
      <c r="C177" s="4">
        <v>0</v>
      </c>
      <c r="D177" s="4" t="s">
        <v>1</v>
      </c>
      <c r="E177">
        <v>15.95</v>
      </c>
      <c r="H177" s="7"/>
      <c r="K177">
        <f t="shared" si="10"/>
        <v>5.0771924240012735E-2</v>
      </c>
      <c r="L177" s="2">
        <f t="shared" si="11"/>
        <v>0</v>
      </c>
    </row>
    <row r="178" spans="1:13" x14ac:dyDescent="0.25">
      <c r="A178" s="4" t="s">
        <v>29</v>
      </c>
      <c r="B178" s="4" t="s">
        <v>289</v>
      </c>
      <c r="C178" s="4">
        <v>0</v>
      </c>
      <c r="D178" s="4" t="s">
        <v>1</v>
      </c>
      <c r="E178">
        <v>24.39</v>
      </c>
      <c r="H178" s="7"/>
      <c r="K178">
        <f t="shared" si="10"/>
        <v>7.7638070985198163E-2</v>
      </c>
      <c r="L178" s="2">
        <f t="shared" si="11"/>
        <v>0</v>
      </c>
    </row>
    <row r="179" spans="1:13" x14ac:dyDescent="0.25">
      <c r="A179" s="4" t="s">
        <v>29</v>
      </c>
      <c r="B179" s="4" t="s">
        <v>290</v>
      </c>
      <c r="C179" s="4">
        <v>0</v>
      </c>
      <c r="D179" s="4" t="s">
        <v>1</v>
      </c>
      <c r="E179">
        <v>27.15</v>
      </c>
      <c r="H179" s="7"/>
      <c r="K179">
        <f t="shared" si="10"/>
        <v>8.6423682954002864E-2</v>
      </c>
      <c r="L179" s="2">
        <f t="shared" si="11"/>
        <v>0</v>
      </c>
    </row>
    <row r="180" spans="1:13" x14ac:dyDescent="0.25">
      <c r="A180" t="s">
        <v>7</v>
      </c>
      <c r="B180" t="s">
        <v>286</v>
      </c>
      <c r="C180">
        <v>0</v>
      </c>
      <c r="D180" t="s">
        <v>1</v>
      </c>
      <c r="E180">
        <v>11.96</v>
      </c>
      <c r="F180" s="3">
        <f>_xlfn.STDEV.S(C180:C184)</f>
        <v>0</v>
      </c>
      <c r="J180">
        <v>314.14999999999998</v>
      </c>
      <c r="K180">
        <f t="shared" si="10"/>
        <v>3.8070985198153752E-2</v>
      </c>
      <c r="L180" s="2">
        <f t="shared" si="11"/>
        <v>0</v>
      </c>
      <c r="M180" s="10">
        <f>AVERAGE(L180:L184)</f>
        <v>0</v>
      </c>
    </row>
    <row r="181" spans="1:13" x14ac:dyDescent="0.25">
      <c r="A181" t="s">
        <v>7</v>
      </c>
      <c r="B181" t="s">
        <v>287</v>
      </c>
      <c r="C181">
        <v>0</v>
      </c>
      <c r="D181" t="s">
        <v>1</v>
      </c>
      <c r="E181">
        <v>10.57</v>
      </c>
      <c r="K181">
        <f t="shared" si="10"/>
        <v>3.364634728632819E-2</v>
      </c>
      <c r="L181" s="2">
        <f t="shared" si="11"/>
        <v>0</v>
      </c>
    </row>
    <row r="182" spans="1:13" x14ac:dyDescent="0.25">
      <c r="A182" t="s">
        <v>7</v>
      </c>
      <c r="B182" t="s">
        <v>288</v>
      </c>
      <c r="C182">
        <v>0</v>
      </c>
      <c r="D182" t="s">
        <v>1</v>
      </c>
      <c r="E182">
        <v>15.95</v>
      </c>
      <c r="K182">
        <f t="shared" si="10"/>
        <v>5.0771924240012735E-2</v>
      </c>
      <c r="L182" s="2">
        <f t="shared" si="11"/>
        <v>0</v>
      </c>
    </row>
    <row r="183" spans="1:13" x14ac:dyDescent="0.25">
      <c r="A183" t="s">
        <v>7</v>
      </c>
      <c r="B183" t="s">
        <v>289</v>
      </c>
      <c r="C183">
        <v>0</v>
      </c>
      <c r="D183" t="s">
        <v>1</v>
      </c>
      <c r="E183">
        <v>24.39</v>
      </c>
      <c r="K183">
        <f t="shared" si="10"/>
        <v>7.7638070985198163E-2</v>
      </c>
      <c r="L183" s="2">
        <f t="shared" si="11"/>
        <v>0</v>
      </c>
    </row>
    <row r="184" spans="1:13" x14ac:dyDescent="0.25">
      <c r="A184" t="s">
        <v>7</v>
      </c>
      <c r="B184" t="s">
        <v>290</v>
      </c>
      <c r="C184">
        <v>0</v>
      </c>
      <c r="D184" t="s">
        <v>1</v>
      </c>
      <c r="E184">
        <v>27.15</v>
      </c>
      <c r="K184">
        <f t="shared" si="10"/>
        <v>8.6423682954002864E-2</v>
      </c>
      <c r="L184" s="2">
        <f t="shared" si="11"/>
        <v>0</v>
      </c>
    </row>
    <row r="185" spans="1:13" x14ac:dyDescent="0.25">
      <c r="A185" s="4" t="s">
        <v>8</v>
      </c>
      <c r="B185" s="4" t="s">
        <v>286</v>
      </c>
      <c r="C185" s="4">
        <v>0</v>
      </c>
      <c r="D185" s="4" t="s">
        <v>1</v>
      </c>
      <c r="E185">
        <v>11.96</v>
      </c>
      <c r="F185" s="3">
        <f>_xlfn.STDEV.S(C185:C189)</f>
        <v>0</v>
      </c>
      <c r="H185" s="7"/>
      <c r="J185">
        <v>314.14999999999998</v>
      </c>
      <c r="K185">
        <f t="shared" ref="K185:K204" si="12">E185/314.15</f>
        <v>3.8070985198153752E-2</v>
      </c>
      <c r="L185" s="2">
        <f t="shared" ref="L185:L204" si="13">C185/K185</f>
        <v>0</v>
      </c>
      <c r="M185" s="10">
        <f>AVERAGE(L185:L189)</f>
        <v>0</v>
      </c>
    </row>
    <row r="186" spans="1:13" x14ac:dyDescent="0.25">
      <c r="A186" s="4" t="s">
        <v>8</v>
      </c>
      <c r="B186" s="4" t="s">
        <v>287</v>
      </c>
      <c r="C186" s="4">
        <v>0</v>
      </c>
      <c r="D186" s="4" t="s">
        <v>1</v>
      </c>
      <c r="E186">
        <v>10.57</v>
      </c>
      <c r="H186" s="7"/>
      <c r="K186">
        <f t="shared" si="12"/>
        <v>3.364634728632819E-2</v>
      </c>
      <c r="L186" s="2">
        <f t="shared" si="13"/>
        <v>0</v>
      </c>
    </row>
    <row r="187" spans="1:13" x14ac:dyDescent="0.25">
      <c r="A187" s="4" t="s">
        <v>8</v>
      </c>
      <c r="B187" s="4" t="s">
        <v>288</v>
      </c>
      <c r="C187" s="4">
        <v>0</v>
      </c>
      <c r="D187" s="4" t="s">
        <v>1</v>
      </c>
      <c r="E187">
        <v>15.95</v>
      </c>
      <c r="H187" s="7"/>
      <c r="K187">
        <f t="shared" si="12"/>
        <v>5.0771924240012735E-2</v>
      </c>
      <c r="L187" s="2">
        <f t="shared" si="13"/>
        <v>0</v>
      </c>
    </row>
    <row r="188" spans="1:13" x14ac:dyDescent="0.25">
      <c r="A188" s="4" t="s">
        <v>8</v>
      </c>
      <c r="B188" s="4" t="s">
        <v>289</v>
      </c>
      <c r="C188" s="4">
        <v>0</v>
      </c>
      <c r="D188" s="4" t="s">
        <v>1</v>
      </c>
      <c r="E188">
        <v>24.39</v>
      </c>
      <c r="H188" s="7"/>
      <c r="K188">
        <f t="shared" si="12"/>
        <v>7.7638070985198163E-2</v>
      </c>
      <c r="L188" s="2">
        <f t="shared" si="13"/>
        <v>0</v>
      </c>
    </row>
    <row r="189" spans="1:13" x14ac:dyDescent="0.25">
      <c r="A189" s="4" t="s">
        <v>8</v>
      </c>
      <c r="B189" s="4" t="s">
        <v>290</v>
      </c>
      <c r="C189" s="4">
        <v>0</v>
      </c>
      <c r="D189" s="4" t="s">
        <v>1</v>
      </c>
      <c r="E189">
        <v>27.15</v>
      </c>
      <c r="H189" s="7"/>
      <c r="K189">
        <f t="shared" si="12"/>
        <v>8.6423682954002864E-2</v>
      </c>
      <c r="L189" s="2">
        <f t="shared" si="13"/>
        <v>0</v>
      </c>
    </row>
    <row r="190" spans="1:13" x14ac:dyDescent="0.25">
      <c r="A190" t="s">
        <v>0</v>
      </c>
      <c r="B190" t="s">
        <v>286</v>
      </c>
      <c r="C190">
        <v>6.36</v>
      </c>
      <c r="D190" t="s">
        <v>1</v>
      </c>
      <c r="E190">
        <v>11.96</v>
      </c>
      <c r="F190" s="3">
        <f>_xlfn.STDEV.S(C190:C194)</f>
        <v>6.2479436617178283</v>
      </c>
      <c r="H190" s="7"/>
      <c r="J190">
        <v>314.14999999999998</v>
      </c>
      <c r="K190">
        <f t="shared" si="12"/>
        <v>3.8070985198153752E-2</v>
      </c>
      <c r="L190" s="2">
        <f t="shared" si="13"/>
        <v>167.05635451505015</v>
      </c>
      <c r="M190" s="10">
        <f>AVERAGE(L190:L194)</f>
        <v>199.33239734808257</v>
      </c>
    </row>
    <row r="191" spans="1:13" x14ac:dyDescent="0.25">
      <c r="A191" t="s">
        <v>0</v>
      </c>
      <c r="B191" t="s">
        <v>287</v>
      </c>
      <c r="C191">
        <v>12.9</v>
      </c>
      <c r="D191" t="s">
        <v>1</v>
      </c>
      <c r="E191">
        <v>10.57</v>
      </c>
      <c r="H191" s="7"/>
      <c r="K191">
        <f t="shared" si="12"/>
        <v>3.364634728632819E-2</v>
      </c>
      <c r="L191" s="2">
        <f t="shared" si="13"/>
        <v>383.39971617786182</v>
      </c>
    </row>
    <row r="192" spans="1:13" x14ac:dyDescent="0.25">
      <c r="A192" t="s">
        <v>0</v>
      </c>
      <c r="B192" t="s">
        <v>288</v>
      </c>
      <c r="C192">
        <v>15.84</v>
      </c>
      <c r="D192" t="s">
        <v>1</v>
      </c>
      <c r="E192">
        <v>15.95</v>
      </c>
      <c r="H192" s="7"/>
      <c r="K192">
        <f t="shared" si="12"/>
        <v>5.0771924240012735E-2</v>
      </c>
      <c r="L192" s="2">
        <f t="shared" si="13"/>
        <v>311.98344827586203</v>
      </c>
    </row>
    <row r="193" spans="1:13" x14ac:dyDescent="0.25">
      <c r="A193" t="s">
        <v>0</v>
      </c>
      <c r="B193" t="s">
        <v>289</v>
      </c>
      <c r="C193">
        <v>0</v>
      </c>
      <c r="D193" t="s">
        <v>1</v>
      </c>
      <c r="E193">
        <v>24.39</v>
      </c>
      <c r="H193" s="7"/>
      <c r="K193">
        <f t="shared" si="12"/>
        <v>7.7638070985198163E-2</v>
      </c>
      <c r="L193" s="2">
        <f t="shared" si="13"/>
        <v>0</v>
      </c>
    </row>
    <row r="194" spans="1:13" x14ac:dyDescent="0.25">
      <c r="A194" t="s">
        <v>0</v>
      </c>
      <c r="B194" t="s">
        <v>290</v>
      </c>
      <c r="C194">
        <v>11.6</v>
      </c>
      <c r="D194" t="s">
        <v>1</v>
      </c>
      <c r="E194">
        <v>27.15</v>
      </c>
      <c r="H194" s="7"/>
      <c r="K194">
        <f t="shared" si="12"/>
        <v>8.6423682954002864E-2</v>
      </c>
      <c r="L194" s="2">
        <f t="shared" si="13"/>
        <v>134.22246777163903</v>
      </c>
    </row>
    <row r="195" spans="1:13" x14ac:dyDescent="0.25">
      <c r="A195" s="4" t="s">
        <v>9</v>
      </c>
      <c r="B195" s="4" t="s">
        <v>286</v>
      </c>
      <c r="C195" s="4">
        <v>0</v>
      </c>
      <c r="D195" s="4" t="s">
        <v>1</v>
      </c>
      <c r="E195">
        <v>11.96</v>
      </c>
      <c r="F195" s="3">
        <f>_xlfn.STDEV.S(C195:C199)</f>
        <v>0</v>
      </c>
      <c r="H195" s="7"/>
      <c r="J195">
        <v>314.14999999999998</v>
      </c>
      <c r="K195">
        <f t="shared" si="12"/>
        <v>3.8070985198153752E-2</v>
      </c>
      <c r="L195" s="2">
        <f t="shared" si="13"/>
        <v>0</v>
      </c>
      <c r="M195" s="10">
        <f>AVERAGE(L195:L199)</f>
        <v>0</v>
      </c>
    </row>
    <row r="196" spans="1:13" x14ac:dyDescent="0.25">
      <c r="A196" s="4" t="s">
        <v>9</v>
      </c>
      <c r="B196" s="4" t="s">
        <v>287</v>
      </c>
      <c r="C196" s="4">
        <v>0</v>
      </c>
      <c r="D196" s="4" t="s">
        <v>1</v>
      </c>
      <c r="E196">
        <v>10.57</v>
      </c>
      <c r="H196" s="7"/>
      <c r="K196">
        <f t="shared" si="12"/>
        <v>3.364634728632819E-2</v>
      </c>
      <c r="L196" s="2">
        <f t="shared" si="13"/>
        <v>0</v>
      </c>
    </row>
    <row r="197" spans="1:13" x14ac:dyDescent="0.25">
      <c r="A197" s="4" t="s">
        <v>9</v>
      </c>
      <c r="B197" s="4" t="s">
        <v>288</v>
      </c>
      <c r="C197" s="4">
        <v>0</v>
      </c>
      <c r="D197" s="4" t="s">
        <v>1</v>
      </c>
      <c r="E197">
        <v>15.95</v>
      </c>
      <c r="H197" s="7"/>
      <c r="K197">
        <f t="shared" si="12"/>
        <v>5.0771924240012735E-2</v>
      </c>
      <c r="L197" s="2">
        <f t="shared" si="13"/>
        <v>0</v>
      </c>
    </row>
    <row r="198" spans="1:13" x14ac:dyDescent="0.25">
      <c r="A198" s="4" t="s">
        <v>9</v>
      </c>
      <c r="B198" s="4" t="s">
        <v>289</v>
      </c>
      <c r="C198" s="4">
        <v>0</v>
      </c>
      <c r="D198" s="4" t="s">
        <v>1</v>
      </c>
      <c r="E198">
        <v>24.39</v>
      </c>
      <c r="H198" s="7"/>
      <c r="K198">
        <f t="shared" si="12"/>
        <v>7.7638070985198163E-2</v>
      </c>
      <c r="L198" s="2">
        <f t="shared" si="13"/>
        <v>0</v>
      </c>
    </row>
    <row r="199" spans="1:13" x14ac:dyDescent="0.25">
      <c r="A199" s="4" t="s">
        <v>9</v>
      </c>
      <c r="B199" s="4" t="s">
        <v>290</v>
      </c>
      <c r="C199" s="4">
        <v>0</v>
      </c>
      <c r="D199" s="4" t="s">
        <v>1</v>
      </c>
      <c r="E199">
        <v>27.15</v>
      </c>
      <c r="H199" s="7"/>
      <c r="K199">
        <f t="shared" si="12"/>
        <v>8.6423682954002864E-2</v>
      </c>
      <c r="L199" s="2">
        <f t="shared" si="13"/>
        <v>0</v>
      </c>
    </row>
    <row r="200" spans="1:13" x14ac:dyDescent="0.25">
      <c r="A200" t="s">
        <v>10</v>
      </c>
      <c r="B200" t="s">
        <v>286</v>
      </c>
      <c r="C200">
        <v>0</v>
      </c>
      <c r="D200" t="s">
        <v>1</v>
      </c>
      <c r="E200">
        <v>11.96</v>
      </c>
      <c r="F200" s="3">
        <f>_xlfn.STDEV.S(C200:C204)</f>
        <v>19.414084577955254</v>
      </c>
      <c r="H200" s="7"/>
      <c r="J200">
        <v>314.14999999999998</v>
      </c>
      <c r="K200">
        <f t="shared" si="12"/>
        <v>3.8070985198153752E-2</v>
      </c>
      <c r="L200" s="2">
        <f t="shared" si="13"/>
        <v>0</v>
      </c>
      <c r="M200" s="10">
        <f>AVERAGE(L200:L204)</f>
        <v>225.18796934481026</v>
      </c>
    </row>
    <row r="201" spans="1:13" x14ac:dyDescent="0.25">
      <c r="A201" t="s">
        <v>10</v>
      </c>
      <c r="B201" t="s">
        <v>287</v>
      </c>
      <c r="C201">
        <v>0</v>
      </c>
      <c r="D201" t="s">
        <v>1</v>
      </c>
      <c r="E201">
        <v>10.57</v>
      </c>
      <c r="H201" s="7"/>
      <c r="K201">
        <f t="shared" si="12"/>
        <v>3.364634728632819E-2</v>
      </c>
      <c r="L201" s="2">
        <f t="shared" si="13"/>
        <v>0</v>
      </c>
    </row>
    <row r="202" spans="1:13" x14ac:dyDescent="0.25">
      <c r="A202" t="s">
        <v>10</v>
      </c>
      <c r="B202" t="s">
        <v>288</v>
      </c>
      <c r="C202">
        <v>38.22</v>
      </c>
      <c r="D202" t="s">
        <v>1</v>
      </c>
      <c r="E202">
        <v>15.95</v>
      </c>
      <c r="H202" s="7"/>
      <c r="K202">
        <f t="shared" si="12"/>
        <v>5.0771924240012735E-2</v>
      </c>
      <c r="L202" s="2">
        <f t="shared" si="13"/>
        <v>752.77824451410652</v>
      </c>
    </row>
    <row r="203" spans="1:13" x14ac:dyDescent="0.25">
      <c r="A203" t="s">
        <v>10</v>
      </c>
      <c r="B203" t="s">
        <v>289</v>
      </c>
      <c r="C203">
        <v>0</v>
      </c>
      <c r="D203" t="s">
        <v>1</v>
      </c>
      <c r="E203">
        <v>24.39</v>
      </c>
      <c r="H203" s="7"/>
      <c r="K203">
        <f t="shared" si="12"/>
        <v>7.7638070985198163E-2</v>
      </c>
      <c r="L203" s="2">
        <f t="shared" si="13"/>
        <v>0</v>
      </c>
    </row>
    <row r="204" spans="1:13" x14ac:dyDescent="0.25">
      <c r="A204" t="s">
        <v>10</v>
      </c>
      <c r="B204" t="s">
        <v>290</v>
      </c>
      <c r="C204">
        <v>32.25</v>
      </c>
      <c r="D204" t="s">
        <v>1</v>
      </c>
      <c r="E204">
        <v>27.15</v>
      </c>
      <c r="H204" s="7"/>
      <c r="K204">
        <f t="shared" si="12"/>
        <v>8.6423682954002864E-2</v>
      </c>
      <c r="L204" s="2">
        <f t="shared" si="13"/>
        <v>373.16160220994476</v>
      </c>
    </row>
  </sheetData>
  <conditionalFormatting sqref="A48">
    <cfRule type="containsText" dxfId="8" priority="1" operator="containsText" text="PS">
      <formula>NOT(ISERROR(SEARCH("PS",A48)))</formula>
    </cfRule>
  </conditionalFormatting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C8CA5-6A6B-4C20-9CC8-C370728F4105}">
  <dimension ref="B1:AN146"/>
  <sheetViews>
    <sheetView topLeftCell="B77" zoomScale="80" zoomScaleNormal="80" workbookViewId="0">
      <selection activeCell="AQ97" sqref="AQ97"/>
    </sheetView>
  </sheetViews>
  <sheetFormatPr defaultColWidth="11.5703125" defaultRowHeight="15" x14ac:dyDescent="0.25"/>
  <cols>
    <col min="1" max="1" width="0" hidden="1" customWidth="1"/>
    <col min="2" max="2" width="21.7109375" customWidth="1"/>
    <col min="3" max="24" width="0" hidden="1" customWidth="1"/>
    <col min="25" max="25" width="27" customWidth="1"/>
    <col min="28" max="28" width="13.5703125" customWidth="1"/>
    <col min="29" max="29" width="11.5703125" style="3"/>
    <col min="30" max="30" width="13" customWidth="1"/>
    <col min="31" max="31" width="10.5703125" customWidth="1"/>
    <col min="32" max="32" width="15.28515625" customWidth="1"/>
    <col min="33" max="33" width="11.42578125" customWidth="1"/>
    <col min="34" max="34" width="15" customWidth="1"/>
    <col min="35" max="35" width="18.7109375" customWidth="1"/>
    <col min="36" max="36" width="8.42578125" style="7" customWidth="1"/>
    <col min="37" max="37" width="6.7109375" style="7" customWidth="1"/>
    <col min="38" max="38" width="8.140625" customWidth="1"/>
    <col min="39" max="39" width="15.28515625" style="7" customWidth="1"/>
    <col min="40" max="40" width="12.140625" style="7" customWidth="1"/>
  </cols>
  <sheetData>
    <row r="1" spans="2:40" x14ac:dyDescent="0.25">
      <c r="B1" s="5" t="s">
        <v>2</v>
      </c>
      <c r="AC1" s="3" t="s">
        <v>12</v>
      </c>
      <c r="AD1" t="s">
        <v>45</v>
      </c>
      <c r="AE1" s="7" t="s">
        <v>40</v>
      </c>
      <c r="AF1" t="s">
        <v>39</v>
      </c>
      <c r="AG1" t="s">
        <v>36</v>
      </c>
      <c r="AH1" t="s">
        <v>49</v>
      </c>
      <c r="AI1" s="2" t="s">
        <v>41</v>
      </c>
      <c r="AJ1" s="15" t="s">
        <v>43</v>
      </c>
      <c r="AK1" s="15" t="s">
        <v>12</v>
      </c>
      <c r="AL1" t="s">
        <v>42</v>
      </c>
      <c r="AM1" s="15" t="s">
        <v>46</v>
      </c>
      <c r="AN1" s="15" t="s">
        <v>47</v>
      </c>
    </row>
    <row r="2" spans="2:40" x14ac:dyDescent="0.25">
      <c r="B2" s="4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 t="s">
        <v>291</v>
      </c>
      <c r="Z2" s="4">
        <v>43.79</v>
      </c>
      <c r="AA2" s="4" t="s">
        <v>1</v>
      </c>
      <c r="AC2" s="3">
        <f>_xlfn.STDEV.S(Z2:Z4)</f>
        <v>1.2228245990329103</v>
      </c>
      <c r="AD2" s="6" t="s">
        <v>17</v>
      </c>
      <c r="AE2" s="7">
        <f>AC2/(AVERAGE(Z2:Z4))*100</f>
        <v>2.7442203748494394</v>
      </c>
      <c r="AF2">
        <f>1.5*1.5*3.1415</f>
        <v>7.0683750000000005</v>
      </c>
      <c r="AG2">
        <v>314.14999999999998</v>
      </c>
      <c r="AH2">
        <f>AF2/AG2</f>
        <v>2.2500000000000003E-2</v>
      </c>
      <c r="AI2" s="2">
        <f>(Z2/AH$2-AJ$16)/10</f>
        <v>159.0311111111111</v>
      </c>
      <c r="AJ2" s="10">
        <f>AVERAGE(AI2:AI4)</f>
        <v>162.45333333333332</v>
      </c>
      <c r="AK2" s="7">
        <f>_xlfn.STDEV.S(AI2:AI4)</f>
        <v>5.4347759957018145</v>
      </c>
      <c r="AL2">
        <f>AK2/AJ2*100</f>
        <v>3.3454382770652997</v>
      </c>
      <c r="AM2" s="10">
        <f>SQRT(AK2^2+AK5^2+AK8^2+AK11^2)</f>
        <v>62.518927504366978</v>
      </c>
      <c r="AN2" s="10">
        <f>SUM(AJ2,AJ5,AJ8,AJ11)</f>
        <v>1442.7377777777774</v>
      </c>
    </row>
    <row r="3" spans="2:40" x14ac:dyDescent="0.25">
      <c r="B3" s="4" t="s">
        <v>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 t="s">
        <v>292</v>
      </c>
      <c r="Z3" s="4">
        <v>43.92</v>
      </c>
      <c r="AA3" s="4" t="s">
        <v>1</v>
      </c>
      <c r="AE3" s="7"/>
      <c r="AI3" s="2">
        <f>(Z3/AH$2-AJ$16)/10</f>
        <v>159.60888888888888</v>
      </c>
    </row>
    <row r="4" spans="2:40" x14ac:dyDescent="0.25">
      <c r="B4" s="4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 t="s">
        <v>293</v>
      </c>
      <c r="Z4" s="4">
        <v>45.97</v>
      </c>
      <c r="AA4" s="4" t="s">
        <v>1</v>
      </c>
      <c r="AE4" s="7"/>
      <c r="AI4" s="2">
        <f>(Z4/AH$2-AJ$16)/10</f>
        <v>168.71999999999997</v>
      </c>
    </row>
    <row r="5" spans="2:40" x14ac:dyDescent="0.25">
      <c r="B5" t="s">
        <v>0</v>
      </c>
      <c r="Y5" t="s">
        <v>291</v>
      </c>
      <c r="Z5">
        <v>50.92</v>
      </c>
      <c r="AA5" t="s">
        <v>1</v>
      </c>
      <c r="AC5" s="3">
        <f>_xlfn.STDEV.S(Z5:Z7)</f>
        <v>3.5098765410386354</v>
      </c>
      <c r="AE5" s="7">
        <f>AC5/(AVERAGE(Z5:Z7))*100</f>
        <v>7.2793844611931595</v>
      </c>
      <c r="AF5">
        <f>1.5*1.5*3.1415</f>
        <v>7.0683750000000005</v>
      </c>
      <c r="AG5">
        <v>314.14999999999998</v>
      </c>
      <c r="AH5">
        <f>AF5/AG5</f>
        <v>2.2500000000000003E-2</v>
      </c>
      <c r="AI5" s="2">
        <f>(Z5/AH$5-AJ$21)/10</f>
        <v>200.59555555555553</v>
      </c>
      <c r="AJ5" s="10">
        <f>AVERAGE(AI5:AI7)</f>
        <v>188.58074074074071</v>
      </c>
      <c r="AK5" s="7">
        <f>_xlfn.STDEV.S(AI5:AI7)</f>
        <v>15.599451293505044</v>
      </c>
      <c r="AL5">
        <f>AK5/AJ5*100</f>
        <v>8.2720277968104092</v>
      </c>
    </row>
    <row r="6" spans="2:40" x14ac:dyDescent="0.25">
      <c r="B6" t="s">
        <v>0</v>
      </c>
      <c r="Y6" t="s">
        <v>292</v>
      </c>
      <c r="Z6">
        <v>44.25</v>
      </c>
      <c r="AA6" t="s">
        <v>1</v>
      </c>
      <c r="AE6" s="7"/>
      <c r="AI6" s="2">
        <f>(Z6/AH$5-AJ$21)/10</f>
        <v>170.95111111111109</v>
      </c>
    </row>
    <row r="7" spans="2:40" x14ac:dyDescent="0.25">
      <c r="B7" t="s">
        <v>0</v>
      </c>
      <c r="Y7" t="s">
        <v>293</v>
      </c>
      <c r="Z7">
        <v>49.48</v>
      </c>
      <c r="AA7" t="s">
        <v>1</v>
      </c>
      <c r="AE7" s="7"/>
      <c r="AI7" s="2">
        <f>(Z7/AH$5-AJ$21)/10</f>
        <v>194.19555555555553</v>
      </c>
    </row>
    <row r="8" spans="2:40" x14ac:dyDescent="0.25">
      <c r="B8" s="4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 t="s">
        <v>291</v>
      </c>
      <c r="Z8" s="4">
        <v>121.52</v>
      </c>
      <c r="AA8" s="4" t="s">
        <v>1</v>
      </c>
      <c r="AC8" s="3">
        <f>_xlfn.STDEV.S(Z8:Z10)</f>
        <v>11.091372022132038</v>
      </c>
      <c r="AE8" s="7">
        <f>AC8/(AVERAGE(Z8:Z10))*100</f>
        <v>9.359281071781087</v>
      </c>
      <c r="AF8">
        <f>1.5*1.5*3.1415</f>
        <v>7.0683750000000005</v>
      </c>
      <c r="AG8">
        <v>314.14999999999998</v>
      </c>
      <c r="AH8">
        <f>AF8/AG8</f>
        <v>2.2500000000000003E-2</v>
      </c>
      <c r="AI8" s="2">
        <f>(Z8/AH$8-AJ$26)/10</f>
        <v>540.08888888888873</v>
      </c>
      <c r="AJ8" s="10">
        <f>AVERAGE(AI8:AI10)</f>
        <v>526.69629629629617</v>
      </c>
      <c r="AK8" s="7">
        <f>_xlfn.STDEV.S(AI8:AI10)</f>
        <v>49.294986765031254</v>
      </c>
      <c r="AL8">
        <f>AK8/AJ8*100</f>
        <v>9.3592810717810817</v>
      </c>
    </row>
    <row r="9" spans="2:40" x14ac:dyDescent="0.25">
      <c r="B9" s="4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 t="s">
        <v>292</v>
      </c>
      <c r="Z9" s="4">
        <v>106.22</v>
      </c>
      <c r="AA9" s="4" t="s">
        <v>1</v>
      </c>
      <c r="AE9" s="7"/>
      <c r="AI9" s="2">
        <f>(Z9/AH$8-AJ$26)/10</f>
        <v>472.08888888888885</v>
      </c>
    </row>
    <row r="10" spans="2:40" x14ac:dyDescent="0.25">
      <c r="B10" s="4" t="s">
        <v>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293</v>
      </c>
      <c r="Z10" s="4">
        <v>127.78</v>
      </c>
      <c r="AA10" s="4" t="s">
        <v>1</v>
      </c>
      <c r="AE10" s="7"/>
      <c r="AI10" s="2">
        <f>(Z10/AH$8-AJ$26)/10</f>
        <v>567.91111111111104</v>
      </c>
    </row>
    <row r="11" spans="2:40" x14ac:dyDescent="0.25">
      <c r="B11" t="s">
        <v>10</v>
      </c>
      <c r="Y11" t="s">
        <v>291</v>
      </c>
      <c r="Z11">
        <v>130.66999999999999</v>
      </c>
      <c r="AA11" t="s">
        <v>1</v>
      </c>
      <c r="AC11" s="3">
        <f>_xlfn.STDEV.S(Z11:Z13)</f>
        <v>7.8128505254697682</v>
      </c>
      <c r="AE11" s="7">
        <f>AC11/(AVERAGE(Z11:Z13))*100</f>
        <v>6.1457212167416504</v>
      </c>
      <c r="AF11">
        <f>1.5*1.5*3.1415</f>
        <v>7.0683750000000005</v>
      </c>
      <c r="AG11">
        <v>314.14999999999998</v>
      </c>
      <c r="AH11">
        <f>AF11/AG11</f>
        <v>2.2500000000000003E-2</v>
      </c>
      <c r="AI11" s="2">
        <f>(Z11/AH$11-AJ$31)/10</f>
        <v>580.75555555555547</v>
      </c>
      <c r="AJ11" s="10">
        <f>AVERAGE(AI11:AI13)</f>
        <v>565.0074074074073</v>
      </c>
      <c r="AK11" s="7">
        <f>_xlfn.STDEV.S(AI11:AI13)</f>
        <v>34.723780113198998</v>
      </c>
      <c r="AL11">
        <f>AK11/AJ11*100</f>
        <v>6.1457212167416566</v>
      </c>
    </row>
    <row r="12" spans="2:40" x14ac:dyDescent="0.25">
      <c r="B12" t="s">
        <v>10</v>
      </c>
      <c r="Y12" t="s">
        <v>292</v>
      </c>
      <c r="Z12">
        <v>118.17</v>
      </c>
      <c r="AA12" t="s">
        <v>1</v>
      </c>
      <c r="AE12" s="7"/>
      <c r="AI12" s="2">
        <f>(Z12/AH$11-AJ$31)/10</f>
        <v>525.19999999999993</v>
      </c>
    </row>
    <row r="13" spans="2:40" x14ac:dyDescent="0.25">
      <c r="B13" t="s">
        <v>10</v>
      </c>
      <c r="Y13" t="s">
        <v>293</v>
      </c>
      <c r="Z13">
        <v>132.54</v>
      </c>
      <c r="AA13" t="s">
        <v>1</v>
      </c>
      <c r="AE13" s="7"/>
      <c r="AI13" s="2">
        <f>(Z13/AH$11-AJ$31)/10</f>
        <v>589.06666666666661</v>
      </c>
    </row>
    <row r="14" spans="2:40" x14ac:dyDescent="0.25">
      <c r="AE14" s="7"/>
      <c r="AI14" s="2"/>
    </row>
    <row r="15" spans="2:40" x14ac:dyDescent="0.25">
      <c r="B15" s="88" t="s">
        <v>64</v>
      </c>
      <c r="AE15" s="7"/>
      <c r="AI15" s="2"/>
    </row>
    <row r="16" spans="2:40" x14ac:dyDescent="0.25">
      <c r="B16" s="4" t="s">
        <v>7</v>
      </c>
      <c r="Y16" s="4" t="s">
        <v>294</v>
      </c>
      <c r="Z16" s="4">
        <v>17.55</v>
      </c>
      <c r="AA16" s="4" t="s">
        <v>1</v>
      </c>
      <c r="AC16" s="3">
        <f>_xlfn.STDEV.S(Z16:Z20)</f>
        <v>7.7619952331858588</v>
      </c>
      <c r="AE16" s="7">
        <f>AC16/(AVERAGE(Z16:Z20))*100</f>
        <v>96.928012402420833</v>
      </c>
      <c r="AF16">
        <f>1.5*1.5*3.1415</f>
        <v>7.0683750000000005</v>
      </c>
      <c r="AG16">
        <v>314.14999999999998</v>
      </c>
      <c r="AH16">
        <f>AF16/AG16</f>
        <v>2.2500000000000003E-2</v>
      </c>
      <c r="AI16" s="2">
        <f>Z16/AH$16</f>
        <v>779.99999999999989</v>
      </c>
      <c r="AJ16" s="10">
        <f>AVERAGE(AI16:AI20)</f>
        <v>355.91111111111104</v>
      </c>
    </row>
    <row r="17" spans="2:36" x14ac:dyDescent="0.25">
      <c r="B17" s="4" t="s">
        <v>7</v>
      </c>
      <c r="Y17" s="4" t="s">
        <v>295</v>
      </c>
      <c r="Z17" s="4">
        <v>0</v>
      </c>
      <c r="AA17" s="4" t="s">
        <v>1</v>
      </c>
      <c r="AE17" s="7"/>
      <c r="AI17" s="2">
        <f t="shared" ref="AI17:AI20" si="0">Z17/AH$16</f>
        <v>0</v>
      </c>
    </row>
    <row r="18" spans="2:36" x14ac:dyDescent="0.25">
      <c r="B18" s="4" t="s">
        <v>7</v>
      </c>
      <c r="Y18" s="4" t="s">
        <v>296</v>
      </c>
      <c r="Z18" s="4">
        <v>10.64</v>
      </c>
      <c r="AA18" s="4" t="s">
        <v>1</v>
      </c>
      <c r="AE18" s="7"/>
      <c r="AI18" s="2">
        <f t="shared" si="0"/>
        <v>472.88888888888886</v>
      </c>
    </row>
    <row r="19" spans="2:36" x14ac:dyDescent="0.25">
      <c r="B19" s="4" t="s">
        <v>7</v>
      </c>
      <c r="Y19" s="4" t="s">
        <v>297</v>
      </c>
      <c r="Z19" s="4">
        <v>0</v>
      </c>
      <c r="AA19" s="4" t="s">
        <v>1</v>
      </c>
      <c r="AE19" s="7"/>
      <c r="AI19" s="2">
        <f t="shared" si="0"/>
        <v>0</v>
      </c>
    </row>
    <row r="20" spans="2:36" x14ac:dyDescent="0.25">
      <c r="B20" s="4" t="s">
        <v>7</v>
      </c>
      <c r="Y20" s="4" t="s">
        <v>298</v>
      </c>
      <c r="Z20" s="4">
        <v>11.85</v>
      </c>
      <c r="AA20" s="4" t="s">
        <v>1</v>
      </c>
      <c r="AI20" s="2">
        <f t="shared" si="0"/>
        <v>526.66666666666663</v>
      </c>
    </row>
    <row r="21" spans="2:36" x14ac:dyDescent="0.25">
      <c r="B21" t="s">
        <v>0</v>
      </c>
      <c r="Y21" t="s">
        <v>294</v>
      </c>
      <c r="Z21">
        <v>9.2899999999999991</v>
      </c>
      <c r="AA21" t="s">
        <v>1</v>
      </c>
      <c r="AC21" s="3">
        <f>_xlfn.STDEV.S(Z21:Z25)</f>
        <v>2.2712837779546597</v>
      </c>
      <c r="AE21" s="7">
        <f>AC21/(AVERAGE(Z21:Z25))*100</f>
        <v>39.254818146468367</v>
      </c>
      <c r="AF21">
        <f>1.5*1.5*3.1415</f>
        <v>7.0683750000000005</v>
      </c>
      <c r="AG21">
        <v>314.14999999999998</v>
      </c>
      <c r="AH21">
        <f>AF21/AG21</f>
        <v>2.2500000000000003E-2</v>
      </c>
      <c r="AI21" s="2">
        <f>Z21/AH$21</f>
        <v>412.8888888888888</v>
      </c>
      <c r="AJ21" s="10">
        <f>AVERAGE(AI21:AI25)</f>
        <v>257.15555555555545</v>
      </c>
    </row>
    <row r="22" spans="2:36" x14ac:dyDescent="0.25">
      <c r="B22" t="s">
        <v>0</v>
      </c>
      <c r="Y22" t="s">
        <v>295</v>
      </c>
      <c r="Z22">
        <v>5.18</v>
      </c>
      <c r="AA22" t="s">
        <v>1</v>
      </c>
      <c r="AE22" s="7"/>
      <c r="AI22" s="2">
        <f t="shared" ref="AI22:AI25" si="1">Z22/AH$21</f>
        <v>230.22222222222217</v>
      </c>
    </row>
    <row r="23" spans="2:36" x14ac:dyDescent="0.25">
      <c r="B23" t="s">
        <v>0</v>
      </c>
      <c r="Y23" t="s">
        <v>296</v>
      </c>
      <c r="Z23">
        <v>5.73</v>
      </c>
      <c r="AA23" t="s">
        <v>1</v>
      </c>
      <c r="AE23" s="7"/>
      <c r="AI23" s="2">
        <f t="shared" si="1"/>
        <v>254.66666666666666</v>
      </c>
    </row>
    <row r="24" spans="2:36" x14ac:dyDescent="0.25">
      <c r="B24" t="s">
        <v>0</v>
      </c>
      <c r="Y24" t="s">
        <v>297</v>
      </c>
      <c r="Z24">
        <v>2.96</v>
      </c>
      <c r="AA24" t="s">
        <v>1</v>
      </c>
      <c r="AE24" s="7"/>
      <c r="AI24" s="2">
        <f t="shared" si="1"/>
        <v>131.55555555555554</v>
      </c>
    </row>
    <row r="25" spans="2:36" x14ac:dyDescent="0.25">
      <c r="B25" t="s">
        <v>0</v>
      </c>
      <c r="Y25" t="s">
        <v>298</v>
      </c>
      <c r="Z25">
        <v>5.77</v>
      </c>
      <c r="AA25" t="s">
        <v>1</v>
      </c>
      <c r="AI25" s="2">
        <f t="shared" si="1"/>
        <v>256.4444444444444</v>
      </c>
    </row>
    <row r="26" spans="2:36" x14ac:dyDescent="0.25">
      <c r="B26" s="4" t="s">
        <v>9</v>
      </c>
      <c r="Y26" s="4" t="s">
        <v>294</v>
      </c>
      <c r="Z26" s="4">
        <v>0</v>
      </c>
      <c r="AA26" s="4" t="s">
        <v>1</v>
      </c>
      <c r="AC26" s="3">
        <f>_xlfn.STDEV.S(Z26:Z30)</f>
        <v>0</v>
      </c>
      <c r="AE26" s="7" t="e">
        <f>AC26/(AVERAGE(Z26:Z30))*100</f>
        <v>#DIV/0!</v>
      </c>
      <c r="AF26">
        <f>1.5*1.5*3.1415</f>
        <v>7.0683750000000005</v>
      </c>
      <c r="AG26">
        <v>314.14999999999998</v>
      </c>
      <c r="AH26">
        <f>AF26/AG26</f>
        <v>2.2500000000000003E-2</v>
      </c>
      <c r="AI26" s="2">
        <f>Z26/AH$26</f>
        <v>0</v>
      </c>
      <c r="AJ26" s="10">
        <f>AVERAGE(AI26:AI30)</f>
        <v>0</v>
      </c>
    </row>
    <row r="27" spans="2:36" x14ac:dyDescent="0.25">
      <c r="B27" s="4" t="s">
        <v>9</v>
      </c>
      <c r="Y27" s="4" t="s">
        <v>295</v>
      </c>
      <c r="Z27" s="4">
        <v>0</v>
      </c>
      <c r="AA27" s="4" t="s">
        <v>1</v>
      </c>
      <c r="AE27" s="7"/>
      <c r="AI27" s="2">
        <f t="shared" ref="AI27:AI30" si="2">Z27/AH$26</f>
        <v>0</v>
      </c>
    </row>
    <row r="28" spans="2:36" x14ac:dyDescent="0.25">
      <c r="B28" s="4" t="s">
        <v>9</v>
      </c>
      <c r="Y28" s="4" t="s">
        <v>296</v>
      </c>
      <c r="Z28" s="4">
        <v>0</v>
      </c>
      <c r="AA28" s="4" t="s">
        <v>1</v>
      </c>
      <c r="AE28" s="7"/>
      <c r="AI28" s="2">
        <f t="shared" si="2"/>
        <v>0</v>
      </c>
    </row>
    <row r="29" spans="2:36" x14ac:dyDescent="0.25">
      <c r="B29" s="4" t="s">
        <v>9</v>
      </c>
      <c r="Y29" s="4" t="s">
        <v>297</v>
      </c>
      <c r="Z29" s="4">
        <v>0</v>
      </c>
      <c r="AA29" s="4" t="s">
        <v>1</v>
      </c>
      <c r="AE29" s="7"/>
      <c r="AI29" s="2">
        <f t="shared" si="2"/>
        <v>0</v>
      </c>
    </row>
    <row r="30" spans="2:36" x14ac:dyDescent="0.25">
      <c r="B30" s="4" t="s">
        <v>9</v>
      </c>
      <c r="Y30" s="4" t="s">
        <v>298</v>
      </c>
      <c r="Z30" s="4">
        <v>0</v>
      </c>
      <c r="AA30" s="4" t="s">
        <v>1</v>
      </c>
      <c r="AI30" s="2">
        <f t="shared" si="2"/>
        <v>0</v>
      </c>
    </row>
    <row r="31" spans="2:36" x14ac:dyDescent="0.25">
      <c r="B31" t="s">
        <v>10</v>
      </c>
      <c r="Y31" t="s">
        <v>294</v>
      </c>
      <c r="Z31">
        <v>0</v>
      </c>
      <c r="AA31" t="s">
        <v>1</v>
      </c>
      <c r="AC31" s="3">
        <f>_xlfn.STDEV.S(Z31:Z35)</f>
        <v>0</v>
      </c>
      <c r="AE31" s="7" t="e">
        <f>AC31/(AVERAGE(Z31:Z35))*100</f>
        <v>#DIV/0!</v>
      </c>
      <c r="AF31">
        <f>1.5*1.5*3.1415</f>
        <v>7.0683750000000005</v>
      </c>
      <c r="AG31">
        <v>314.14999999999998</v>
      </c>
      <c r="AH31">
        <f>AF31/AG31</f>
        <v>2.2500000000000003E-2</v>
      </c>
      <c r="AI31" s="2">
        <f>Z31/AH$31</f>
        <v>0</v>
      </c>
      <c r="AJ31" s="10">
        <f>AVERAGE(AI31:AI35)</f>
        <v>0</v>
      </c>
    </row>
    <row r="32" spans="2:36" x14ac:dyDescent="0.25">
      <c r="B32" t="s">
        <v>10</v>
      </c>
      <c r="Y32" t="s">
        <v>295</v>
      </c>
      <c r="Z32">
        <v>0</v>
      </c>
      <c r="AA32" t="s">
        <v>1</v>
      </c>
      <c r="AE32" s="7"/>
      <c r="AI32" s="2">
        <f t="shared" ref="AI32:AI34" si="3">Z32/AH$31</f>
        <v>0</v>
      </c>
    </row>
    <row r="33" spans="2:40" x14ac:dyDescent="0.25">
      <c r="B33" t="s">
        <v>10</v>
      </c>
      <c r="Y33" t="s">
        <v>296</v>
      </c>
      <c r="Z33">
        <v>0</v>
      </c>
      <c r="AA33" t="s">
        <v>1</v>
      </c>
      <c r="AE33" s="7"/>
      <c r="AI33" s="2">
        <f t="shared" si="3"/>
        <v>0</v>
      </c>
    </row>
    <row r="34" spans="2:40" x14ac:dyDescent="0.25">
      <c r="B34" t="s">
        <v>10</v>
      </c>
      <c r="Y34" t="s">
        <v>297</v>
      </c>
      <c r="Z34">
        <v>0</v>
      </c>
      <c r="AA34" t="s">
        <v>1</v>
      </c>
      <c r="AE34" s="7"/>
      <c r="AI34" s="2">
        <f t="shared" si="3"/>
        <v>0</v>
      </c>
    </row>
    <row r="35" spans="2:40" x14ac:dyDescent="0.25">
      <c r="B35" t="s">
        <v>10</v>
      </c>
      <c r="Y35" t="s">
        <v>298</v>
      </c>
      <c r="Z35">
        <v>0</v>
      </c>
      <c r="AA35" t="s">
        <v>1</v>
      </c>
      <c r="AI35" s="2">
        <f>Z35/AH$31</f>
        <v>0</v>
      </c>
    </row>
    <row r="36" spans="2:40" x14ac:dyDescent="0.25">
      <c r="AE36" s="7"/>
      <c r="AI36" s="2"/>
    </row>
    <row r="37" spans="2:40" x14ac:dyDescent="0.25">
      <c r="AE37" s="7"/>
      <c r="AI37" s="2"/>
    </row>
    <row r="38" spans="2:40" x14ac:dyDescent="0.25">
      <c r="B38" s="5" t="s">
        <v>4</v>
      </c>
      <c r="AE38" s="7"/>
      <c r="AI38" s="2"/>
    </row>
    <row r="39" spans="2:40" x14ac:dyDescent="0.25">
      <c r="B39" s="4" t="s">
        <v>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 t="s">
        <v>299</v>
      </c>
      <c r="Z39" s="4">
        <v>0</v>
      </c>
      <c r="AA39" s="4" t="s">
        <v>1</v>
      </c>
      <c r="AC39" s="3">
        <f>_xlfn.STDEV.S(Z39:Z41)</f>
        <v>11.547005383792515</v>
      </c>
      <c r="AD39" s="6" t="s">
        <v>16</v>
      </c>
      <c r="AE39" s="7">
        <f>AC39/(AVERAGE(Z39:Z41))*100</f>
        <v>173.20508075688772</v>
      </c>
      <c r="AF39">
        <f>1.5*1.5*3.1415</f>
        <v>7.0683750000000005</v>
      </c>
      <c r="AG39">
        <v>314.14999999999998</v>
      </c>
      <c r="AH39">
        <f>AF39/AG39</f>
        <v>2.2500000000000003E-2</v>
      </c>
      <c r="AI39" s="2">
        <f>(Z39/AH$39-AJ$53)/10</f>
        <v>0</v>
      </c>
      <c r="AJ39" s="10">
        <f>AVERAGE(AI39:AI41)</f>
        <v>29.62962962962963</v>
      </c>
      <c r="AK39" s="7">
        <f>_xlfn.STDEV.S(AI39:AI41)</f>
        <v>51.320023927966737</v>
      </c>
      <c r="AL39">
        <f>AK39/AJ39*100</f>
        <v>173.20508075688775</v>
      </c>
      <c r="AM39" s="10">
        <f>SQRT(AK39^2+AK42^2+AK45^2+AK48^2)</f>
        <v>51.320023927966737</v>
      </c>
      <c r="AN39" s="10">
        <f>SUM(AJ39,AJ42,AJ45,AJ48)</f>
        <v>29.62962962962963</v>
      </c>
    </row>
    <row r="40" spans="2:40" x14ac:dyDescent="0.25">
      <c r="B40" s="4" t="s">
        <v>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 t="s">
        <v>300</v>
      </c>
      <c r="Z40" s="4">
        <v>0</v>
      </c>
      <c r="AA40" s="4" t="s">
        <v>1</v>
      </c>
      <c r="AE40" s="7"/>
      <c r="AI40" s="2">
        <f>(Z40/AH$39-AJ$53)/10</f>
        <v>0</v>
      </c>
    </row>
    <row r="41" spans="2:40" x14ac:dyDescent="0.25">
      <c r="B41" s="4" t="s">
        <v>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 t="s">
        <v>301</v>
      </c>
      <c r="Z41" s="4">
        <v>20</v>
      </c>
      <c r="AA41" s="4" t="s">
        <v>1</v>
      </c>
      <c r="AE41" s="7"/>
      <c r="AI41" s="2">
        <f>(Z41/AH$39-AJ$53)/10</f>
        <v>88.888888888888886</v>
      </c>
    </row>
    <row r="42" spans="2:40" x14ac:dyDescent="0.25">
      <c r="B42" t="s">
        <v>0</v>
      </c>
      <c r="Y42" t="s">
        <v>299</v>
      </c>
      <c r="Z42">
        <v>0</v>
      </c>
      <c r="AA42" t="s">
        <v>1</v>
      </c>
      <c r="AC42" s="3">
        <f>_xlfn.STDEV.S(Z42:Z44)</f>
        <v>0</v>
      </c>
      <c r="AE42" s="7" t="e">
        <f>AC42/(AVERAGE(Z42:Z44))*100</f>
        <v>#DIV/0!</v>
      </c>
      <c r="AF42">
        <f>1.5*1.5*3.1415</f>
        <v>7.0683750000000005</v>
      </c>
      <c r="AG42">
        <v>314.14999999999998</v>
      </c>
      <c r="AH42">
        <f>AF42/AG42</f>
        <v>2.2500000000000003E-2</v>
      </c>
      <c r="AI42" s="2">
        <f>(Z42/AH$42-AJ$58)/10</f>
        <v>0</v>
      </c>
      <c r="AJ42" s="10">
        <f>AVERAGE(AI42:AI44)</f>
        <v>0</v>
      </c>
      <c r="AK42" s="7">
        <f>_xlfn.STDEV.S(AI42:AI44)</f>
        <v>0</v>
      </c>
      <c r="AL42" t="e">
        <f>AK42/AJ42*100</f>
        <v>#DIV/0!</v>
      </c>
    </row>
    <row r="43" spans="2:40" x14ac:dyDescent="0.25">
      <c r="B43" t="s">
        <v>0</v>
      </c>
      <c r="Y43" t="s">
        <v>300</v>
      </c>
      <c r="Z43">
        <v>0</v>
      </c>
      <c r="AA43" t="s">
        <v>1</v>
      </c>
      <c r="AE43" s="7"/>
      <c r="AI43" s="2">
        <f>(Z43/AH$42-AJ$58)/10</f>
        <v>0</v>
      </c>
    </row>
    <row r="44" spans="2:40" x14ac:dyDescent="0.25">
      <c r="B44" t="s">
        <v>0</v>
      </c>
      <c r="Y44" t="s">
        <v>301</v>
      </c>
      <c r="Z44">
        <v>0</v>
      </c>
      <c r="AA44" t="s">
        <v>1</v>
      </c>
      <c r="AE44" s="7"/>
      <c r="AI44" s="2">
        <f>(Z44/AH$42-AJ$58)/10</f>
        <v>0</v>
      </c>
    </row>
    <row r="45" spans="2:40" x14ac:dyDescent="0.25"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 t="s">
        <v>299</v>
      </c>
      <c r="Z45" s="4">
        <v>0</v>
      </c>
      <c r="AA45" s="4" t="s">
        <v>1</v>
      </c>
      <c r="AC45" s="3">
        <f>_xlfn.STDEV.S(Z45:Z47)</f>
        <v>0</v>
      </c>
      <c r="AE45" s="7" t="e">
        <f>AC45/(AVERAGE(Z45:Z47))*100</f>
        <v>#DIV/0!</v>
      </c>
      <c r="AF45">
        <f>1.5*1.5*3.1415</f>
        <v>7.0683750000000005</v>
      </c>
      <c r="AG45">
        <v>314.14999999999998</v>
      </c>
      <c r="AH45">
        <f>AF45/AG45</f>
        <v>2.2500000000000003E-2</v>
      </c>
      <c r="AI45" s="2">
        <f>(Z45/AH$45-AJ$63)/10</f>
        <v>0</v>
      </c>
      <c r="AJ45" s="10">
        <f>AVERAGE(AI45:AI47)</f>
        <v>0</v>
      </c>
      <c r="AK45" s="7">
        <f>_xlfn.STDEV.S(AI45:AI47)</f>
        <v>0</v>
      </c>
      <c r="AL45" t="e">
        <f>AK45/AJ45*100</f>
        <v>#DIV/0!</v>
      </c>
    </row>
    <row r="46" spans="2:40" x14ac:dyDescent="0.25">
      <c r="B46" s="4" t="s">
        <v>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 t="s">
        <v>300</v>
      </c>
      <c r="Z46" s="4">
        <v>0</v>
      </c>
      <c r="AA46" s="4" t="s">
        <v>1</v>
      </c>
      <c r="AE46" s="7"/>
      <c r="AI46" s="2">
        <f>(Z46/AH$45-AJ$63)/10</f>
        <v>0</v>
      </c>
    </row>
    <row r="47" spans="2:40" x14ac:dyDescent="0.25">
      <c r="B47" s="4" t="s">
        <v>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 t="s">
        <v>301</v>
      </c>
      <c r="Z47" s="4">
        <v>0</v>
      </c>
      <c r="AA47" s="4" t="s">
        <v>1</v>
      </c>
      <c r="AE47" s="7"/>
      <c r="AI47" s="2">
        <f>(Z47/AH$45-AJ$63)/10</f>
        <v>0</v>
      </c>
    </row>
    <row r="48" spans="2:40" x14ac:dyDescent="0.25">
      <c r="B48" t="s">
        <v>10</v>
      </c>
      <c r="Y48" t="s">
        <v>299</v>
      </c>
      <c r="Z48">
        <v>0</v>
      </c>
      <c r="AA48" t="s">
        <v>1</v>
      </c>
      <c r="AC48" s="3">
        <f>_xlfn.STDEV.S(Z48:Z50)</f>
        <v>0</v>
      </c>
      <c r="AE48" s="7" t="e">
        <f>AC48/(AVERAGE(Z48:Z50))*100</f>
        <v>#DIV/0!</v>
      </c>
      <c r="AF48">
        <f>1.5*1.5*3.1415</f>
        <v>7.0683750000000005</v>
      </c>
      <c r="AG48">
        <v>314.14999999999998</v>
      </c>
      <c r="AH48">
        <f>AF48/AG48</f>
        <v>2.2500000000000003E-2</v>
      </c>
      <c r="AI48" s="2">
        <f>(Z48/AH$48-AJ$68)/10</f>
        <v>0</v>
      </c>
      <c r="AJ48" s="10">
        <f>AVERAGE(AI48:AI50)</f>
        <v>0</v>
      </c>
      <c r="AK48" s="7">
        <f>_xlfn.STDEV.S(AI48:AI50)</f>
        <v>0</v>
      </c>
      <c r="AL48" t="e">
        <f>AK48/AJ48*100</f>
        <v>#DIV/0!</v>
      </c>
    </row>
    <row r="49" spans="2:36" x14ac:dyDescent="0.25">
      <c r="B49" t="s">
        <v>10</v>
      </c>
      <c r="Y49" t="s">
        <v>300</v>
      </c>
      <c r="Z49">
        <v>0</v>
      </c>
      <c r="AA49" t="s">
        <v>1</v>
      </c>
      <c r="AE49" s="7"/>
      <c r="AI49" s="2">
        <f>(Z49/AH$48-AJ$68)/10</f>
        <v>0</v>
      </c>
    </row>
    <row r="50" spans="2:36" x14ac:dyDescent="0.25">
      <c r="B50" t="s">
        <v>10</v>
      </c>
      <c r="Y50" t="s">
        <v>301</v>
      </c>
      <c r="Z50">
        <v>0</v>
      </c>
      <c r="AA50" t="s">
        <v>1</v>
      </c>
      <c r="AE50" s="7"/>
      <c r="AI50" s="2">
        <f>(Z50/AH$48-AJ$68)/10</f>
        <v>0</v>
      </c>
    </row>
    <row r="51" spans="2:36" x14ac:dyDescent="0.25">
      <c r="AE51" s="7"/>
      <c r="AI51" s="2"/>
    </row>
    <row r="52" spans="2:36" x14ac:dyDescent="0.25">
      <c r="B52" s="88" t="s">
        <v>64</v>
      </c>
      <c r="AE52" s="7"/>
      <c r="AI52" s="2"/>
    </row>
    <row r="53" spans="2:36" x14ac:dyDescent="0.25">
      <c r="B53" s="4" t="s">
        <v>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 t="s">
        <v>302</v>
      </c>
      <c r="Z53" s="4">
        <v>0</v>
      </c>
      <c r="AA53" s="4" t="s">
        <v>1</v>
      </c>
      <c r="AC53" s="3">
        <f>_xlfn.STDEV.S(Z53:Z57)</f>
        <v>0</v>
      </c>
      <c r="AE53" s="7" t="e">
        <f>AC53/(AVERAGE(Z53:Z57))*100</f>
        <v>#DIV/0!</v>
      </c>
      <c r="AF53">
        <f>1.5*1.5*3.1415</f>
        <v>7.0683750000000005</v>
      </c>
      <c r="AG53">
        <v>314.14999999999998</v>
      </c>
      <c r="AH53">
        <f>AF53/AG53</f>
        <v>2.2500000000000003E-2</v>
      </c>
      <c r="AI53" s="2">
        <f>Z53/AH$53</f>
        <v>0</v>
      </c>
      <c r="AJ53" s="10">
        <f>AVERAGE(AI53:AI57)</f>
        <v>0</v>
      </c>
    </row>
    <row r="54" spans="2:36" x14ac:dyDescent="0.25">
      <c r="B54" s="4" t="s">
        <v>7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 t="s">
        <v>303</v>
      </c>
      <c r="Z54" s="4">
        <v>0</v>
      </c>
      <c r="AA54" s="4" t="s">
        <v>1</v>
      </c>
      <c r="AE54" s="7"/>
      <c r="AI54" s="2">
        <f>Z54/AH$53</f>
        <v>0</v>
      </c>
    </row>
    <row r="55" spans="2:36" x14ac:dyDescent="0.25">
      <c r="B55" s="4" t="s">
        <v>7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 t="s">
        <v>304</v>
      </c>
      <c r="Z55" s="4">
        <v>0</v>
      </c>
      <c r="AA55" s="4" t="s">
        <v>1</v>
      </c>
      <c r="AE55" s="7"/>
      <c r="AI55" s="2">
        <f>Z55/AH$53</f>
        <v>0</v>
      </c>
    </row>
    <row r="56" spans="2:36" x14ac:dyDescent="0.25">
      <c r="B56" s="4" t="s">
        <v>7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 t="s">
        <v>305</v>
      </c>
      <c r="Z56" s="4">
        <v>0</v>
      </c>
      <c r="AA56" s="4" t="s">
        <v>1</v>
      </c>
      <c r="AE56" s="7"/>
      <c r="AI56" s="2">
        <f>Z56/AH$53</f>
        <v>0</v>
      </c>
    </row>
    <row r="57" spans="2:36" x14ac:dyDescent="0.25">
      <c r="B57" s="4" t="s">
        <v>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 t="s">
        <v>306</v>
      </c>
      <c r="Z57" s="4">
        <v>0</v>
      </c>
      <c r="AA57" s="4" t="s">
        <v>1</v>
      </c>
      <c r="AI57" s="2">
        <f>Z57/AH$53</f>
        <v>0</v>
      </c>
    </row>
    <row r="58" spans="2:36" x14ac:dyDescent="0.25">
      <c r="B58" t="s">
        <v>0</v>
      </c>
      <c r="Y58" t="s">
        <v>302</v>
      </c>
      <c r="Z58">
        <v>0</v>
      </c>
      <c r="AA58" t="s">
        <v>1</v>
      </c>
      <c r="AC58" s="3">
        <f>_xlfn.STDEV.S(Z58:Z62)</f>
        <v>0</v>
      </c>
      <c r="AE58" s="7" t="e">
        <f>AC58/(AVERAGE(Z58:Z62))*100</f>
        <v>#DIV/0!</v>
      </c>
      <c r="AF58">
        <f>1.5*1.5*3.1415</f>
        <v>7.0683750000000005</v>
      </c>
      <c r="AG58">
        <v>314.14999999999998</v>
      </c>
      <c r="AH58">
        <f>AF58/AG58</f>
        <v>2.2500000000000003E-2</v>
      </c>
      <c r="AI58" s="2">
        <f>Z58/AH$58</f>
        <v>0</v>
      </c>
      <c r="AJ58" s="10">
        <f>AVERAGE(AI58:AI62)</f>
        <v>0</v>
      </c>
    </row>
    <row r="59" spans="2:36" x14ac:dyDescent="0.25">
      <c r="B59" t="s">
        <v>0</v>
      </c>
      <c r="Y59" t="s">
        <v>303</v>
      </c>
      <c r="Z59">
        <v>0</v>
      </c>
      <c r="AA59" t="s">
        <v>1</v>
      </c>
      <c r="AE59" s="7"/>
      <c r="AI59" s="2">
        <f>Z59/AH$58</f>
        <v>0</v>
      </c>
    </row>
    <row r="60" spans="2:36" x14ac:dyDescent="0.25">
      <c r="B60" t="s">
        <v>0</v>
      </c>
      <c r="Y60" t="s">
        <v>304</v>
      </c>
      <c r="Z60">
        <v>0</v>
      </c>
      <c r="AA60" t="s">
        <v>1</v>
      </c>
      <c r="AE60" s="7"/>
      <c r="AI60" s="2">
        <f>Z60/AH$58</f>
        <v>0</v>
      </c>
    </row>
    <row r="61" spans="2:36" x14ac:dyDescent="0.25">
      <c r="B61" t="s">
        <v>0</v>
      </c>
      <c r="Y61" t="s">
        <v>305</v>
      </c>
      <c r="Z61">
        <v>0</v>
      </c>
      <c r="AA61" t="s">
        <v>1</v>
      </c>
      <c r="AE61" s="7"/>
      <c r="AI61" s="2">
        <f>Z61/AH$58</f>
        <v>0</v>
      </c>
    </row>
    <row r="62" spans="2:36" x14ac:dyDescent="0.25">
      <c r="B62" t="s">
        <v>0</v>
      </c>
      <c r="Y62" t="s">
        <v>306</v>
      </c>
      <c r="Z62">
        <v>0</v>
      </c>
      <c r="AA62" t="s">
        <v>1</v>
      </c>
      <c r="AI62" s="2">
        <f>Z62/AH$58</f>
        <v>0</v>
      </c>
    </row>
    <row r="63" spans="2:36" x14ac:dyDescent="0.25">
      <c r="B63" s="4" t="s">
        <v>9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 t="s">
        <v>302</v>
      </c>
      <c r="Z63" s="4">
        <v>0</v>
      </c>
      <c r="AA63" s="4" t="s">
        <v>1</v>
      </c>
      <c r="AC63" s="3">
        <f>_xlfn.STDEV.S(Z63:Z67)</f>
        <v>0</v>
      </c>
      <c r="AE63" s="7" t="e">
        <f>AC63/(AVERAGE(Z63:Z67))*100</f>
        <v>#DIV/0!</v>
      </c>
      <c r="AF63">
        <f>1.5*1.5*3.1415</f>
        <v>7.0683750000000005</v>
      </c>
      <c r="AG63">
        <v>314.14999999999998</v>
      </c>
      <c r="AH63">
        <f>AF63/AG63</f>
        <v>2.2500000000000003E-2</v>
      </c>
      <c r="AI63" s="2">
        <f>Z63/AH$63</f>
        <v>0</v>
      </c>
      <c r="AJ63" s="10">
        <f>AVERAGE(AI63:AI67)</f>
        <v>0</v>
      </c>
    </row>
    <row r="64" spans="2:36" x14ac:dyDescent="0.25">
      <c r="B64" s="4" t="s">
        <v>9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 t="s">
        <v>303</v>
      </c>
      <c r="Z64" s="4">
        <v>0</v>
      </c>
      <c r="AA64" s="4" t="s">
        <v>1</v>
      </c>
      <c r="AE64" s="7"/>
      <c r="AI64" s="2">
        <f>Z64/AH$63</f>
        <v>0</v>
      </c>
    </row>
    <row r="65" spans="2:40" x14ac:dyDescent="0.25">
      <c r="B65" s="4" t="s">
        <v>9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 t="s">
        <v>304</v>
      </c>
      <c r="Z65" s="4">
        <v>0</v>
      </c>
      <c r="AA65" s="4" t="s">
        <v>1</v>
      </c>
      <c r="AE65" s="7"/>
      <c r="AI65" s="2">
        <f>Z65/AH$63</f>
        <v>0</v>
      </c>
    </row>
    <row r="66" spans="2:40" x14ac:dyDescent="0.25">
      <c r="B66" s="4" t="s">
        <v>9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 t="s">
        <v>305</v>
      </c>
      <c r="Z66" s="4">
        <v>0</v>
      </c>
      <c r="AA66" s="4" t="s">
        <v>1</v>
      </c>
      <c r="AE66" s="7"/>
      <c r="AI66" s="2">
        <f>Z66/AH$63</f>
        <v>0</v>
      </c>
    </row>
    <row r="67" spans="2:40" x14ac:dyDescent="0.25">
      <c r="B67" s="4" t="s">
        <v>9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 t="s">
        <v>306</v>
      </c>
      <c r="Z67" s="4">
        <v>0</v>
      </c>
      <c r="AA67" s="4" t="s">
        <v>1</v>
      </c>
      <c r="AI67" s="2">
        <f>Z67/AH$63</f>
        <v>0</v>
      </c>
    </row>
    <row r="68" spans="2:40" x14ac:dyDescent="0.25">
      <c r="B68" t="s">
        <v>10</v>
      </c>
      <c r="Y68" t="s">
        <v>302</v>
      </c>
      <c r="Z68">
        <v>0</v>
      </c>
      <c r="AA68" t="s">
        <v>1</v>
      </c>
      <c r="AC68" s="3">
        <f>_xlfn.STDEV.S(Z68:Z72)</f>
        <v>0</v>
      </c>
      <c r="AE68" s="7" t="e">
        <f>AC68/(AVERAGE(Z68:Z72))*100</f>
        <v>#DIV/0!</v>
      </c>
      <c r="AF68">
        <f>1.5*1.5*3.1415</f>
        <v>7.0683750000000005</v>
      </c>
      <c r="AG68">
        <v>314.14999999999998</v>
      </c>
      <c r="AH68">
        <f>AF68/AG68</f>
        <v>2.2500000000000003E-2</v>
      </c>
      <c r="AI68" s="2">
        <f>Z68/AH$68</f>
        <v>0</v>
      </c>
      <c r="AJ68" s="10">
        <f>AVERAGE(AI68:AI72)</f>
        <v>0</v>
      </c>
    </row>
    <row r="69" spans="2:40" x14ac:dyDescent="0.25">
      <c r="B69" t="s">
        <v>10</v>
      </c>
      <c r="Y69" t="s">
        <v>303</v>
      </c>
      <c r="Z69">
        <v>0</v>
      </c>
      <c r="AA69" t="s">
        <v>1</v>
      </c>
      <c r="AE69" s="7"/>
      <c r="AI69" s="2">
        <f>Z69/AH$68</f>
        <v>0</v>
      </c>
    </row>
    <row r="70" spans="2:40" x14ac:dyDescent="0.25">
      <c r="B70" t="s">
        <v>10</v>
      </c>
      <c r="Y70" t="s">
        <v>304</v>
      </c>
      <c r="Z70">
        <v>0</v>
      </c>
      <c r="AA70" t="s">
        <v>1</v>
      </c>
      <c r="AE70" s="7"/>
      <c r="AI70" s="2">
        <f>Z70/AH$68</f>
        <v>0</v>
      </c>
    </row>
    <row r="71" spans="2:40" x14ac:dyDescent="0.25">
      <c r="B71" t="s">
        <v>10</v>
      </c>
      <c r="Y71" t="s">
        <v>305</v>
      </c>
      <c r="Z71">
        <v>0</v>
      </c>
      <c r="AA71" t="s">
        <v>1</v>
      </c>
      <c r="AE71" s="7"/>
      <c r="AI71" s="2">
        <f>Z71/AH$68</f>
        <v>0</v>
      </c>
    </row>
    <row r="72" spans="2:40" x14ac:dyDescent="0.25">
      <c r="B72" t="s">
        <v>10</v>
      </c>
      <c r="Y72" t="s">
        <v>306</v>
      </c>
      <c r="Z72">
        <v>0</v>
      </c>
      <c r="AA72" t="s">
        <v>1</v>
      </c>
      <c r="AI72" s="2">
        <f>Z72/AH$68</f>
        <v>0</v>
      </c>
    </row>
    <row r="73" spans="2:40" x14ac:dyDescent="0.25">
      <c r="AE73" s="7"/>
      <c r="AI73" s="2"/>
    </row>
    <row r="74" spans="2:40" x14ac:dyDescent="0.25">
      <c r="Z74" s="2"/>
    </row>
    <row r="75" spans="2:40" x14ac:dyDescent="0.25">
      <c r="B75" s="5" t="s">
        <v>3</v>
      </c>
      <c r="Z75" s="2"/>
      <c r="AB75" t="s">
        <v>11</v>
      </c>
      <c r="AG75" t="s">
        <v>36</v>
      </c>
      <c r="AH75" t="s">
        <v>37</v>
      </c>
      <c r="AI75" t="s">
        <v>44</v>
      </c>
      <c r="AJ75" s="15" t="s">
        <v>43</v>
      </c>
      <c r="AK75" s="15" t="s">
        <v>12</v>
      </c>
      <c r="AL75" t="s">
        <v>42</v>
      </c>
      <c r="AM75" s="15" t="s">
        <v>46</v>
      </c>
    </row>
    <row r="76" spans="2:40" x14ac:dyDescent="0.25">
      <c r="B76" s="4" t="s">
        <v>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 t="s">
        <v>307</v>
      </c>
      <c r="Z76" s="4">
        <v>35.76</v>
      </c>
      <c r="AA76" s="4" t="s">
        <v>1</v>
      </c>
      <c r="AB76">
        <v>21.72</v>
      </c>
      <c r="AC76" s="3">
        <f>_xlfn.STDEV.S(Z76:Z78)</f>
        <v>13.377534650799198</v>
      </c>
      <c r="AD76" s="6" t="s">
        <v>15</v>
      </c>
      <c r="AG76">
        <v>314.14999999999998</v>
      </c>
      <c r="AH76">
        <f>AB76/314.15</f>
        <v>6.9138946363202294E-2</v>
      </c>
      <c r="AI76">
        <f>(Z76/AH76-AJ$90)/10</f>
        <v>51.721933701657449</v>
      </c>
      <c r="AJ76" s="10">
        <f>AVERAGE(AI76:AI78)</f>
        <v>39.97247156944173</v>
      </c>
      <c r="AK76" s="7">
        <f>_xlfn.STDEV.S(AI76:AI78)</f>
        <v>18.576687439701381</v>
      </c>
      <c r="AL76" s="2">
        <f>AK76/AJ76*100</f>
        <v>46.473702301418207</v>
      </c>
      <c r="AM76" s="10">
        <f>SQRT(AK76^2+AK79^2+AK82^2+AK85^2)</f>
        <v>19.867094906819599</v>
      </c>
      <c r="AN76" s="10">
        <f>SUM(AJ76,AJ79,AJ82,AJ85)</f>
        <v>54.563585500924511</v>
      </c>
    </row>
    <row r="77" spans="2:40" x14ac:dyDescent="0.25">
      <c r="B77" s="4" t="s">
        <v>7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 t="s">
        <v>308</v>
      </c>
      <c r="Z77" s="4">
        <v>38.65</v>
      </c>
      <c r="AA77" s="4" t="s">
        <v>1</v>
      </c>
      <c r="AB77">
        <v>24.46</v>
      </c>
      <c r="AH77">
        <f>AB77/314.15</f>
        <v>7.7860894477160603E-2</v>
      </c>
      <c r="AI77">
        <f>(Z77/AH77-AJ$90)/10</f>
        <v>49.639809893703998</v>
      </c>
      <c r="AK77" s="16"/>
    </row>
    <row r="78" spans="2:40" x14ac:dyDescent="0.25">
      <c r="B78" s="4" t="s">
        <v>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 t="s">
        <v>309</v>
      </c>
      <c r="Z78" s="4">
        <v>14.17</v>
      </c>
      <c r="AA78" s="4" t="s">
        <v>1</v>
      </c>
      <c r="AB78">
        <v>23.99</v>
      </c>
      <c r="AH78">
        <f>AB78/314.15</f>
        <v>7.636479388826993E-2</v>
      </c>
      <c r="AI78">
        <f>(Z78/AH78-AJ$90)/10</f>
        <v>18.555671112963736</v>
      </c>
      <c r="AK78" s="16"/>
    </row>
    <row r="79" spans="2:40" x14ac:dyDescent="0.25">
      <c r="B79" t="s">
        <v>0</v>
      </c>
      <c r="Y79" t="s">
        <v>307</v>
      </c>
      <c r="Z79">
        <v>15.53</v>
      </c>
      <c r="AA79" t="s">
        <v>1</v>
      </c>
      <c r="AB79">
        <v>21.72</v>
      </c>
      <c r="AC79" s="3">
        <f>_xlfn.STDEV.S(Z79:Z81)</f>
        <v>5.0858922521028669</v>
      </c>
      <c r="AG79">
        <v>314.14999999999998</v>
      </c>
      <c r="AH79">
        <f t="shared" ref="AH79:AH87" si="4">AB79/314.15</f>
        <v>6.9138946363202294E-2</v>
      </c>
      <c r="AI79">
        <f>(Z79/AH79-AJ$95)/10</f>
        <v>18.75932550644567</v>
      </c>
      <c r="AJ79" s="10">
        <f>AVERAGE(AI79:AI81)</f>
        <v>14.591113931482781</v>
      </c>
      <c r="AK79" s="7">
        <f>_xlfn.STDEV.S(AI79:AI81)</f>
        <v>7.0433048921808128</v>
      </c>
      <c r="AL79" s="2">
        <f>AK79/AJ79*100</f>
        <v>48.271193859871786</v>
      </c>
    </row>
    <row r="80" spans="2:40" x14ac:dyDescent="0.25">
      <c r="B80" t="s">
        <v>0</v>
      </c>
      <c r="Y80" t="s">
        <v>308</v>
      </c>
      <c r="Z80">
        <v>17.329999999999998</v>
      </c>
      <c r="AA80" t="s">
        <v>1</v>
      </c>
      <c r="AB80">
        <v>24.46</v>
      </c>
      <c r="AH80">
        <f t="shared" si="4"/>
        <v>7.7860894477160603E-2</v>
      </c>
      <c r="AI80">
        <f>(Z80/AH80-AJ$95)/10</f>
        <v>18.554954324646239</v>
      </c>
      <c r="AL80" s="2"/>
    </row>
    <row r="81" spans="2:38" x14ac:dyDescent="0.25">
      <c r="B81" t="s">
        <v>0</v>
      </c>
      <c r="Y81" t="s">
        <v>309</v>
      </c>
      <c r="Z81">
        <v>7.76</v>
      </c>
      <c r="AA81" t="s">
        <v>1</v>
      </c>
      <c r="AB81">
        <v>23.99</v>
      </c>
      <c r="AH81">
        <f t="shared" si="4"/>
        <v>7.636479388826993E-2</v>
      </c>
      <c r="AI81">
        <f>(Z81/AH81-AJ$95)/10</f>
        <v>6.459061963356433</v>
      </c>
      <c r="AL81" s="2"/>
    </row>
    <row r="82" spans="2:38" x14ac:dyDescent="0.25">
      <c r="B82" s="4" t="s">
        <v>9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 t="s">
        <v>307</v>
      </c>
      <c r="Z82" s="4">
        <v>0</v>
      </c>
      <c r="AA82" s="4" t="s">
        <v>1</v>
      </c>
      <c r="AB82">
        <v>21.72</v>
      </c>
      <c r="AC82" s="3">
        <f>_xlfn.STDEV.S(Z82:Z84)</f>
        <v>0</v>
      </c>
      <c r="AD82" s="3"/>
      <c r="AG82">
        <v>314.14999999999998</v>
      </c>
      <c r="AH82">
        <f t="shared" si="4"/>
        <v>6.9138946363202294E-2</v>
      </c>
      <c r="AI82">
        <f>(Z82/AH82-AJ$100)/10</f>
        <v>0</v>
      </c>
      <c r="AJ82" s="10">
        <f>AVERAGE(AI82:AI84)</f>
        <v>0</v>
      </c>
      <c r="AK82" s="7">
        <f>_xlfn.STDEV.S(AI82:AI84)</f>
        <v>0</v>
      </c>
      <c r="AL82" s="2" t="e">
        <f>AK82/AJ82*100</f>
        <v>#DIV/0!</v>
      </c>
    </row>
    <row r="83" spans="2:38" x14ac:dyDescent="0.25">
      <c r="B83" s="4" t="s">
        <v>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 t="s">
        <v>308</v>
      </c>
      <c r="Z83" s="4">
        <v>0</v>
      </c>
      <c r="AA83" s="4" t="s">
        <v>1</v>
      </c>
      <c r="AB83">
        <v>24.46</v>
      </c>
      <c r="AH83">
        <f t="shared" si="4"/>
        <v>7.7860894477160603E-2</v>
      </c>
      <c r="AI83">
        <f>(Z83/AH83-AJ$100)/10</f>
        <v>0</v>
      </c>
      <c r="AK83" s="16"/>
    </row>
    <row r="84" spans="2:38" x14ac:dyDescent="0.25">
      <c r="B84" s="4" t="s">
        <v>9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 t="s">
        <v>309</v>
      </c>
      <c r="Z84" s="4">
        <v>0</v>
      </c>
      <c r="AA84" s="4" t="s">
        <v>1</v>
      </c>
      <c r="AB84">
        <v>23.99</v>
      </c>
      <c r="AH84">
        <f t="shared" si="4"/>
        <v>7.636479388826993E-2</v>
      </c>
      <c r="AI84">
        <f>(Z84/AH84-AJ$100)/10</f>
        <v>0</v>
      </c>
      <c r="AK84" s="16"/>
    </row>
    <row r="85" spans="2:38" x14ac:dyDescent="0.25">
      <c r="B85" t="s">
        <v>10</v>
      </c>
      <c r="Y85" t="s">
        <v>307</v>
      </c>
      <c r="Z85">
        <v>0</v>
      </c>
      <c r="AA85" t="s">
        <v>1</v>
      </c>
      <c r="AB85">
        <v>21.72</v>
      </c>
      <c r="AC85" s="3">
        <f>_xlfn.STDEV.S(Z85:Z87)</f>
        <v>0</v>
      </c>
      <c r="AG85">
        <v>314.14999999999998</v>
      </c>
      <c r="AH85">
        <f t="shared" si="4"/>
        <v>6.9138946363202294E-2</v>
      </c>
      <c r="AI85">
        <f>(Z85/AH85-AJ$105)/10</f>
        <v>0</v>
      </c>
      <c r="AJ85" s="10">
        <f>AVERAGE(AI85:AI87)</f>
        <v>0</v>
      </c>
      <c r="AK85" s="7">
        <f>_xlfn.STDEV.S(AI85:AI87)</f>
        <v>0</v>
      </c>
      <c r="AL85" s="2" t="e">
        <f>AK85/AJ85*100</f>
        <v>#DIV/0!</v>
      </c>
    </row>
    <row r="86" spans="2:38" x14ac:dyDescent="0.25">
      <c r="B86" t="s">
        <v>10</v>
      </c>
      <c r="Y86" t="s">
        <v>308</v>
      </c>
      <c r="Z86">
        <v>0</v>
      </c>
      <c r="AA86" t="s">
        <v>1</v>
      </c>
      <c r="AB86">
        <v>24.46</v>
      </c>
      <c r="AH86">
        <f t="shared" si="4"/>
        <v>7.7860894477160603E-2</v>
      </c>
      <c r="AI86">
        <f>(Z86/AH86-AJ$105)/10</f>
        <v>0</v>
      </c>
      <c r="AK86" s="16"/>
    </row>
    <row r="87" spans="2:38" x14ac:dyDescent="0.25">
      <c r="B87" t="s">
        <v>10</v>
      </c>
      <c r="Y87" t="s">
        <v>309</v>
      </c>
      <c r="Z87">
        <v>0</v>
      </c>
      <c r="AA87" t="s">
        <v>1</v>
      </c>
      <c r="AB87">
        <v>23.99</v>
      </c>
      <c r="AH87">
        <f t="shared" si="4"/>
        <v>7.636479388826993E-2</v>
      </c>
      <c r="AI87">
        <f>(Z87/AH87-AJ$105)/10</f>
        <v>0</v>
      </c>
      <c r="AK87" s="16"/>
    </row>
    <row r="88" spans="2:38" x14ac:dyDescent="0.25">
      <c r="AK88" s="16"/>
    </row>
    <row r="89" spans="2:38" x14ac:dyDescent="0.25">
      <c r="B89" s="88" t="s">
        <v>64</v>
      </c>
      <c r="AK89" s="16"/>
    </row>
    <row r="90" spans="2:38" x14ac:dyDescent="0.25">
      <c r="B90" s="4" t="s">
        <v>7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 t="s">
        <v>310</v>
      </c>
      <c r="Z90" s="4">
        <v>0</v>
      </c>
      <c r="AA90" s="4" t="s">
        <v>1</v>
      </c>
      <c r="AB90">
        <v>11.96</v>
      </c>
      <c r="AC90" s="3">
        <f>_xlfn.STDEV.S(Z90:Z94)</f>
        <v>0</v>
      </c>
      <c r="AE90" s="7"/>
      <c r="AG90">
        <v>314.14999999999998</v>
      </c>
      <c r="AH90">
        <f>AB90/314.15</f>
        <v>3.8070985198153752E-2</v>
      </c>
      <c r="AI90" s="2">
        <f>Z90/AH90</f>
        <v>0</v>
      </c>
      <c r="AJ90" s="10">
        <f>AVERAGE(AI90:AI94)</f>
        <v>0</v>
      </c>
      <c r="AK90" s="16"/>
    </row>
    <row r="91" spans="2:38" x14ac:dyDescent="0.25">
      <c r="B91" s="4" t="s">
        <v>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 t="s">
        <v>311</v>
      </c>
      <c r="Z91" s="4">
        <v>0</v>
      </c>
      <c r="AA91" s="4" t="s">
        <v>1</v>
      </c>
      <c r="AB91">
        <v>10.57</v>
      </c>
      <c r="AE91" s="7"/>
      <c r="AH91">
        <f>AB91/314.15</f>
        <v>3.364634728632819E-2</v>
      </c>
      <c r="AI91" s="2">
        <f>Z91/AH91</f>
        <v>0</v>
      </c>
      <c r="AK91" s="16"/>
    </row>
    <row r="92" spans="2:38" x14ac:dyDescent="0.25">
      <c r="B92" s="4" t="s">
        <v>7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 t="s">
        <v>312</v>
      </c>
      <c r="Z92" s="4">
        <v>0</v>
      </c>
      <c r="AA92" s="4" t="s">
        <v>1</v>
      </c>
      <c r="AB92">
        <v>15.95</v>
      </c>
      <c r="AE92" s="7"/>
      <c r="AH92">
        <f>AB92/314.15</f>
        <v>5.0771924240012735E-2</v>
      </c>
      <c r="AI92" s="2">
        <f>Z92/AH92</f>
        <v>0</v>
      </c>
      <c r="AK92" s="16"/>
    </row>
    <row r="93" spans="2:38" x14ac:dyDescent="0.25">
      <c r="B93" s="4" t="s">
        <v>7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 t="s">
        <v>313</v>
      </c>
      <c r="Z93" s="4">
        <v>0</v>
      </c>
      <c r="AA93" s="4" t="s">
        <v>1</v>
      </c>
      <c r="AB93">
        <v>24.39</v>
      </c>
      <c r="AE93" s="7"/>
      <c r="AH93">
        <f>AB93/314.15</f>
        <v>7.7638070985198163E-2</v>
      </c>
      <c r="AI93" s="2">
        <f>Z93/AH93</f>
        <v>0</v>
      </c>
      <c r="AK93" s="16"/>
    </row>
    <row r="94" spans="2:38" x14ac:dyDescent="0.25">
      <c r="B94" s="4" t="s">
        <v>7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 t="s">
        <v>314</v>
      </c>
      <c r="Z94" s="4">
        <v>0</v>
      </c>
      <c r="AA94" s="4" t="s">
        <v>1</v>
      </c>
      <c r="AB94">
        <v>27.15</v>
      </c>
      <c r="AE94" s="7"/>
      <c r="AH94">
        <f>AB94/314.15</f>
        <v>8.6423682954002864E-2</v>
      </c>
      <c r="AI94" s="2">
        <f t="shared" ref="AI94:AI98" si="5">Z94/AH94</f>
        <v>0</v>
      </c>
      <c r="AK94" s="16"/>
    </row>
    <row r="95" spans="2:38" x14ac:dyDescent="0.25">
      <c r="B95" t="s">
        <v>0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t="s">
        <v>310</v>
      </c>
      <c r="Z95">
        <v>0</v>
      </c>
      <c r="AA95" t="s">
        <v>1</v>
      </c>
      <c r="AB95">
        <v>11.96</v>
      </c>
      <c r="AC95" s="3">
        <f>_xlfn.STDEV.S(Z95:Z99)</f>
        <v>7.1554175279993268</v>
      </c>
      <c r="AG95">
        <v>314.14999999999998</v>
      </c>
      <c r="AH95">
        <f t="shared" ref="AH95:AH104" si="6">AB95/314.15</f>
        <v>3.8070985198153752E-2</v>
      </c>
      <c r="AI95" s="2">
        <f t="shared" si="5"/>
        <v>0</v>
      </c>
      <c r="AJ95" s="10">
        <f>AVERAGE(AI95:AI99)</f>
        <v>37.026887661141799</v>
      </c>
      <c r="AK95" s="16"/>
    </row>
    <row r="96" spans="2:38" x14ac:dyDescent="0.25">
      <c r="B96" t="s">
        <v>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t="s">
        <v>311</v>
      </c>
      <c r="Z96">
        <v>0</v>
      </c>
      <c r="AA96" t="s">
        <v>1</v>
      </c>
      <c r="AB96">
        <v>10.57</v>
      </c>
      <c r="AH96">
        <f t="shared" si="6"/>
        <v>3.364634728632819E-2</v>
      </c>
      <c r="AI96" s="2">
        <f t="shared" si="5"/>
        <v>0</v>
      </c>
      <c r="AK96" s="16"/>
    </row>
    <row r="97" spans="2:38" x14ac:dyDescent="0.25">
      <c r="B97" t="s">
        <v>0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t="s">
        <v>312</v>
      </c>
      <c r="Z97">
        <v>0</v>
      </c>
      <c r="AA97" t="s">
        <v>1</v>
      </c>
      <c r="AB97">
        <v>15.95</v>
      </c>
      <c r="AH97">
        <f t="shared" si="6"/>
        <v>5.0771924240012735E-2</v>
      </c>
      <c r="AI97" s="2">
        <f t="shared" si="5"/>
        <v>0</v>
      </c>
      <c r="AK97" s="16"/>
    </row>
    <row r="98" spans="2:38" x14ac:dyDescent="0.25">
      <c r="B98" t="s">
        <v>0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t="s">
        <v>313</v>
      </c>
      <c r="Z98">
        <v>0</v>
      </c>
      <c r="AA98" t="s">
        <v>1</v>
      </c>
      <c r="AB98">
        <v>24.39</v>
      </c>
      <c r="AH98">
        <f t="shared" si="6"/>
        <v>7.7638070985198163E-2</v>
      </c>
      <c r="AI98" s="2">
        <f t="shared" si="5"/>
        <v>0</v>
      </c>
      <c r="AK98" s="16"/>
    </row>
    <row r="99" spans="2:38" x14ac:dyDescent="0.25">
      <c r="B99" t="s">
        <v>0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t="s">
        <v>314</v>
      </c>
      <c r="Z99">
        <v>16</v>
      </c>
      <c r="AA99" t="s">
        <v>1</v>
      </c>
      <c r="AB99">
        <v>27.15</v>
      </c>
      <c r="AH99">
        <f t="shared" si="6"/>
        <v>8.6423682954002864E-2</v>
      </c>
      <c r="AI99" s="2">
        <f>Z99/AH99</f>
        <v>185.13443830570901</v>
      </c>
      <c r="AK99" s="16"/>
    </row>
    <row r="100" spans="2:38" x14ac:dyDescent="0.25">
      <c r="B100" s="4" t="s">
        <v>9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 t="s">
        <v>310</v>
      </c>
      <c r="Z100" s="4">
        <v>0</v>
      </c>
      <c r="AA100" s="4" t="s">
        <v>1</v>
      </c>
      <c r="AB100">
        <v>11.96</v>
      </c>
      <c r="AC100" s="3">
        <f>_xlfn.STDEV.S(Z100:Z104)</f>
        <v>0</v>
      </c>
      <c r="AG100">
        <v>314.14999999999998</v>
      </c>
      <c r="AH100">
        <f t="shared" si="6"/>
        <v>3.8070985198153752E-2</v>
      </c>
      <c r="AI100" s="2">
        <f t="shared" ref="AI100:AI103" si="7">Z100/AH100</f>
        <v>0</v>
      </c>
      <c r="AJ100" s="10">
        <f>AVERAGE(AI100:AI104)</f>
        <v>0</v>
      </c>
      <c r="AK100" s="16"/>
    </row>
    <row r="101" spans="2:38" x14ac:dyDescent="0.25">
      <c r="B101" s="4" t="s">
        <v>9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 t="s">
        <v>311</v>
      </c>
      <c r="Z101" s="4">
        <v>0</v>
      </c>
      <c r="AA101" s="4" t="s">
        <v>1</v>
      </c>
      <c r="AB101">
        <v>10.57</v>
      </c>
      <c r="AH101">
        <f t="shared" si="6"/>
        <v>3.364634728632819E-2</v>
      </c>
      <c r="AI101" s="2">
        <f t="shared" si="7"/>
        <v>0</v>
      </c>
      <c r="AK101" s="16"/>
    </row>
    <row r="102" spans="2:38" x14ac:dyDescent="0.25">
      <c r="B102" s="4" t="s">
        <v>9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 t="s">
        <v>312</v>
      </c>
      <c r="Z102" s="4">
        <v>0</v>
      </c>
      <c r="AA102" s="4" t="s">
        <v>1</v>
      </c>
      <c r="AB102">
        <v>15.95</v>
      </c>
      <c r="AH102">
        <f t="shared" si="6"/>
        <v>5.0771924240012735E-2</v>
      </c>
      <c r="AI102" s="2">
        <f t="shared" si="7"/>
        <v>0</v>
      </c>
      <c r="AK102" s="16"/>
    </row>
    <row r="103" spans="2:38" x14ac:dyDescent="0.25">
      <c r="B103" s="4" t="s">
        <v>9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 t="s">
        <v>313</v>
      </c>
      <c r="Z103" s="4">
        <v>0</v>
      </c>
      <c r="AA103" s="4" t="s">
        <v>1</v>
      </c>
      <c r="AB103">
        <v>24.39</v>
      </c>
      <c r="AH103">
        <f t="shared" si="6"/>
        <v>7.7638070985198163E-2</v>
      </c>
      <c r="AI103" s="2">
        <f t="shared" si="7"/>
        <v>0</v>
      </c>
      <c r="AK103" s="16"/>
    </row>
    <row r="104" spans="2:38" x14ac:dyDescent="0.25">
      <c r="B104" s="4" t="s">
        <v>9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 t="s">
        <v>314</v>
      </c>
      <c r="Z104" s="4">
        <v>0</v>
      </c>
      <c r="AA104" s="4" t="s">
        <v>1</v>
      </c>
      <c r="AB104">
        <v>27.15</v>
      </c>
      <c r="AH104">
        <f t="shared" si="6"/>
        <v>8.6423682954002864E-2</v>
      </c>
      <c r="AI104" s="2">
        <f>Z104/AH104</f>
        <v>0</v>
      </c>
      <c r="AK104" s="16"/>
    </row>
    <row r="105" spans="2:38" x14ac:dyDescent="0.25">
      <c r="B105" t="s">
        <v>10</v>
      </c>
      <c r="Y105" t="s">
        <v>310</v>
      </c>
      <c r="Z105">
        <v>0</v>
      </c>
      <c r="AA105" t="s">
        <v>1</v>
      </c>
      <c r="AB105">
        <v>11.96</v>
      </c>
      <c r="AC105" s="3">
        <f>_xlfn.STDEV.S(Z105:Z109)</f>
        <v>0</v>
      </c>
      <c r="AG105">
        <v>314.14999999999998</v>
      </c>
      <c r="AH105">
        <f t="shared" ref="AH105:AH109" si="8">AB105/314.15</f>
        <v>3.8070985198153752E-2</v>
      </c>
      <c r="AI105" s="2">
        <f t="shared" ref="AI105:AI108" si="9">Z105/AH105</f>
        <v>0</v>
      </c>
      <c r="AJ105" s="10">
        <f>AVERAGE(AI105:AI109)</f>
        <v>0</v>
      </c>
      <c r="AK105" s="16"/>
    </row>
    <row r="106" spans="2:38" x14ac:dyDescent="0.25">
      <c r="B106" t="s">
        <v>10</v>
      </c>
      <c r="Y106" t="s">
        <v>311</v>
      </c>
      <c r="Z106">
        <v>0</v>
      </c>
      <c r="AA106" t="s">
        <v>1</v>
      </c>
      <c r="AB106">
        <v>10.57</v>
      </c>
      <c r="AH106">
        <f t="shared" si="8"/>
        <v>3.364634728632819E-2</v>
      </c>
      <c r="AI106" s="2">
        <f t="shared" si="9"/>
        <v>0</v>
      </c>
      <c r="AK106" s="16"/>
    </row>
    <row r="107" spans="2:38" x14ac:dyDescent="0.25">
      <c r="B107" t="s">
        <v>10</v>
      </c>
      <c r="Y107" t="s">
        <v>312</v>
      </c>
      <c r="Z107">
        <v>0</v>
      </c>
      <c r="AA107" t="s">
        <v>1</v>
      </c>
      <c r="AB107">
        <v>15.95</v>
      </c>
      <c r="AH107">
        <f t="shared" si="8"/>
        <v>5.0771924240012735E-2</v>
      </c>
      <c r="AI107" s="2">
        <f t="shared" si="9"/>
        <v>0</v>
      </c>
      <c r="AK107" s="16"/>
    </row>
    <row r="108" spans="2:38" x14ac:dyDescent="0.25">
      <c r="B108" t="s">
        <v>10</v>
      </c>
      <c r="Y108" t="s">
        <v>313</v>
      </c>
      <c r="Z108">
        <v>0</v>
      </c>
      <c r="AA108" t="s">
        <v>1</v>
      </c>
      <c r="AB108">
        <v>24.39</v>
      </c>
      <c r="AH108">
        <f t="shared" si="8"/>
        <v>7.7638070985198163E-2</v>
      </c>
      <c r="AI108" s="2">
        <f t="shared" si="9"/>
        <v>0</v>
      </c>
      <c r="AK108" s="16"/>
    </row>
    <row r="109" spans="2:38" x14ac:dyDescent="0.25">
      <c r="B109" t="s">
        <v>10</v>
      </c>
      <c r="Y109" t="s">
        <v>314</v>
      </c>
      <c r="Z109">
        <v>0</v>
      </c>
      <c r="AA109" t="s">
        <v>1</v>
      </c>
      <c r="AB109">
        <v>27.15</v>
      </c>
      <c r="AH109">
        <f t="shared" si="8"/>
        <v>8.6423682954002864E-2</v>
      </c>
      <c r="AI109" s="2">
        <f>Z109/AH109</f>
        <v>0</v>
      </c>
      <c r="AK109" s="16"/>
    </row>
    <row r="110" spans="2:38" x14ac:dyDescent="0.25">
      <c r="AK110" s="16"/>
    </row>
    <row r="111" spans="2:38" x14ac:dyDescent="0.25">
      <c r="AB111" s="1"/>
      <c r="AL111" s="2"/>
    </row>
    <row r="112" spans="2:38" x14ac:dyDescent="0.25">
      <c r="B112" s="5" t="s">
        <v>5</v>
      </c>
      <c r="AB112" t="s">
        <v>11</v>
      </c>
      <c r="AK112" s="16"/>
    </row>
    <row r="113" spans="2:40" s="3" customFormat="1" x14ac:dyDescent="0.25">
      <c r="B113" s="4" t="s">
        <v>7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 t="s">
        <v>315</v>
      </c>
      <c r="Z113" s="4">
        <v>116.43</v>
      </c>
      <c r="AA113" s="4" t="s">
        <v>1</v>
      </c>
      <c r="AB113">
        <v>41.77</v>
      </c>
      <c r="AC113" s="3">
        <f>_xlfn.STDEV.S(Z113:Z115)</f>
        <v>51.364914419604887</v>
      </c>
      <c r="AD113" s="6" t="s">
        <v>14</v>
      </c>
      <c r="AE113"/>
      <c r="AF113"/>
      <c r="AG113">
        <v>314.14999999999998</v>
      </c>
      <c r="AH113">
        <f>AB113/314.15</f>
        <v>0.13296196084672929</v>
      </c>
      <c r="AI113">
        <f>(Z113/AH113-AJ$127)/10</f>
        <v>65.523789662918503</v>
      </c>
      <c r="AJ113" s="10">
        <f>AVERAGE(AI113:AI115)</f>
        <v>86.858349190704459</v>
      </c>
      <c r="AK113" s="7">
        <f>_xlfn.STDEV.S(AI113:AI115)</f>
        <v>19.354982661542547</v>
      </c>
      <c r="AL113" s="2">
        <f>AK113/AJ113*100</f>
        <v>22.283387655741802</v>
      </c>
      <c r="AM113" s="10">
        <f>SQRT(AK113^2+AK116^2+AK119^2+AK122^2)</f>
        <v>82.503814418047966</v>
      </c>
      <c r="AN113" s="10">
        <f>SUM(AJ113,AJ116,AJ119,AJ122)</f>
        <v>675.91616081691905</v>
      </c>
    </row>
    <row r="114" spans="2:40" s="3" customFormat="1" x14ac:dyDescent="0.25">
      <c r="B114" s="4" t="s">
        <v>7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 t="s">
        <v>316</v>
      </c>
      <c r="Z114" s="4">
        <v>190.8</v>
      </c>
      <c r="AA114" s="4" t="s">
        <v>1</v>
      </c>
      <c r="AB114">
        <v>52.67</v>
      </c>
      <c r="AD114"/>
      <c r="AE114"/>
      <c r="AF114"/>
      <c r="AG114"/>
      <c r="AH114">
        <f>AB114/314.15</f>
        <v>0.16765876173802324</v>
      </c>
      <c r="AI114">
        <f>(Z114/AH114-AJ$127)/10</f>
        <v>91.75997364534345</v>
      </c>
      <c r="AJ114" s="7"/>
      <c r="AK114" s="16"/>
      <c r="AL114"/>
      <c r="AM114" s="7"/>
      <c r="AN114" s="7"/>
    </row>
    <row r="115" spans="2:40" s="3" customFormat="1" x14ac:dyDescent="0.25">
      <c r="B115" s="4" t="s">
        <v>7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 t="s">
        <v>317</v>
      </c>
      <c r="Z115" s="4">
        <v>92.24</v>
      </c>
      <c r="AA115" s="4" t="s">
        <v>1</v>
      </c>
      <c r="AB115">
        <v>23.12</v>
      </c>
      <c r="AD115"/>
      <c r="AE115"/>
      <c r="AF115"/>
      <c r="AG115"/>
      <c r="AH115">
        <f>AB115/314.15</f>
        <v>7.3595416202451067E-2</v>
      </c>
      <c r="AI115">
        <f>(Z115/AH115-AJ$127)/10</f>
        <v>103.29128426385144</v>
      </c>
      <c r="AJ115" s="7"/>
      <c r="AK115" s="16"/>
      <c r="AL115"/>
      <c r="AM115" s="7"/>
      <c r="AN115" s="7"/>
    </row>
    <row r="116" spans="2:40" s="3" customFormat="1" x14ac:dyDescent="0.25">
      <c r="B116" t="s">
        <v>0</v>
      </c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 t="s">
        <v>315</v>
      </c>
      <c r="Z116">
        <v>113.94</v>
      </c>
      <c r="AA116" t="s">
        <v>1</v>
      </c>
      <c r="AB116">
        <v>41.77</v>
      </c>
      <c r="AC116" s="3">
        <f>_xlfn.STDEV.S(Z116:Z118)</f>
        <v>50.680214416805057</v>
      </c>
      <c r="AD116"/>
      <c r="AE116"/>
      <c r="AF116"/>
      <c r="AG116">
        <v>314.14999999999998</v>
      </c>
      <c r="AH116">
        <f t="shared" ref="AH116:AH124" si="10">AB116/314.15</f>
        <v>0.13296196084672929</v>
      </c>
      <c r="AI116">
        <f>(Z116/AH116-AJ$132)/10</f>
        <v>62.653536203644151</v>
      </c>
      <c r="AJ116" s="10">
        <f>AVERAGE(AI116:AI118)</f>
        <v>80.95937254546439</v>
      </c>
      <c r="AK116" s="7">
        <f>_xlfn.STDEV.S(AI116:AI118)</f>
        <v>16.197678972378217</v>
      </c>
      <c r="AL116" s="2">
        <f>AK116/AJ116*100</f>
        <v>20.007169600137502</v>
      </c>
      <c r="AM116" s="7"/>
      <c r="AN116" s="7"/>
    </row>
    <row r="117" spans="2:40" s="3" customFormat="1" x14ac:dyDescent="0.25">
      <c r="B117" t="s">
        <v>0</v>
      </c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 t="s">
        <v>316</v>
      </c>
      <c r="Z117">
        <v>184.14</v>
      </c>
      <c r="AA117" t="s">
        <v>1</v>
      </c>
      <c r="AB117">
        <v>52.67</v>
      </c>
      <c r="AD117"/>
      <c r="AE117"/>
      <c r="AF117"/>
      <c r="AG117"/>
      <c r="AH117">
        <f t="shared" si="10"/>
        <v>0.16765876173802324</v>
      </c>
      <c r="AI117">
        <f>(Z117/AH117-AJ$132)/10</f>
        <v>86.790081968855361</v>
      </c>
      <c r="AJ117" s="7"/>
      <c r="AK117" s="7"/>
      <c r="AL117" s="2"/>
      <c r="AM117" s="7"/>
      <c r="AN117" s="7"/>
    </row>
    <row r="118" spans="2:40" s="3" customFormat="1" x14ac:dyDescent="0.25">
      <c r="B118" t="s">
        <v>0</v>
      </c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 t="s">
        <v>317</v>
      </c>
      <c r="Z118">
        <v>85.72</v>
      </c>
      <c r="AA118" t="s">
        <v>1</v>
      </c>
      <c r="AB118">
        <v>23.12</v>
      </c>
      <c r="AD118"/>
      <c r="AE118"/>
      <c r="AF118"/>
      <c r="AG118"/>
      <c r="AH118">
        <f t="shared" si="10"/>
        <v>7.3595416202451067E-2</v>
      </c>
      <c r="AI118">
        <f>(Z118/AH118-AJ$132)/10</f>
        <v>93.434499463893673</v>
      </c>
      <c r="AJ118" s="7"/>
      <c r="AK118" s="7"/>
      <c r="AL118" s="2"/>
      <c r="AM118" s="7"/>
      <c r="AN118" s="7"/>
    </row>
    <row r="119" spans="2:40" s="3" customFormat="1" x14ac:dyDescent="0.25">
      <c r="B119" s="4" t="s">
        <v>9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 t="s">
        <v>315</v>
      </c>
      <c r="Z119" s="4">
        <v>247.52</v>
      </c>
      <c r="AA119" s="4" t="s">
        <v>1</v>
      </c>
      <c r="AB119">
        <v>41.77</v>
      </c>
      <c r="AC119" s="3">
        <f>_xlfn.STDEV.S(Z119:Z121)</f>
        <v>90.07929247797928</v>
      </c>
      <c r="AD119"/>
      <c r="AE119"/>
      <c r="AF119"/>
      <c r="AG119">
        <v>314.14999999999998</v>
      </c>
      <c r="AH119">
        <f t="shared" si="10"/>
        <v>0.13296196084672929</v>
      </c>
      <c r="AI119">
        <f>(Z119/AH119-AJ$137)/10</f>
        <v>186.15850610485992</v>
      </c>
      <c r="AJ119" s="10">
        <f>AVERAGE(AI119:AI121)</f>
        <v>236.59727979594209</v>
      </c>
      <c r="AK119" s="7">
        <f>_xlfn.STDEV.S(AI119:AI121)</f>
        <v>54.087787550406546</v>
      </c>
      <c r="AL119" s="2">
        <f>AK119/AJ119*100</f>
        <v>22.860697129339613</v>
      </c>
      <c r="AM119" s="7"/>
      <c r="AN119" s="7"/>
    </row>
    <row r="120" spans="2:40" s="3" customFormat="1" x14ac:dyDescent="0.25">
      <c r="B120" s="4" t="s">
        <v>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 t="s">
        <v>316</v>
      </c>
      <c r="Z120" s="4">
        <v>385.48</v>
      </c>
      <c r="AA120" s="4" t="s">
        <v>1</v>
      </c>
      <c r="AB120">
        <v>52.67</v>
      </c>
      <c r="AD120"/>
      <c r="AE120"/>
      <c r="AF120"/>
      <c r="AG120"/>
      <c r="AH120">
        <f t="shared" si="10"/>
        <v>0.16765876173802324</v>
      </c>
      <c r="AI120">
        <f>(Z120/AH120-AJ$137)/10</f>
        <v>229.91938864628824</v>
      </c>
      <c r="AJ120" s="7"/>
      <c r="AK120" s="16"/>
      <c r="AL120"/>
      <c r="AM120" s="7"/>
      <c r="AN120" s="7"/>
    </row>
    <row r="121" spans="2:40" s="3" customFormat="1" x14ac:dyDescent="0.25">
      <c r="B121" s="4" t="s">
        <v>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 t="s">
        <v>317</v>
      </c>
      <c r="Z121" s="4">
        <v>216.16</v>
      </c>
      <c r="AA121" s="4" t="s">
        <v>1</v>
      </c>
      <c r="AB121">
        <v>23.12</v>
      </c>
      <c r="AD121"/>
      <c r="AE121"/>
      <c r="AF121"/>
      <c r="AG121"/>
      <c r="AH121">
        <f t="shared" si="10"/>
        <v>7.3595416202451067E-2</v>
      </c>
      <c r="AI121">
        <f>(Z121/AH121-AJ$137)/10</f>
        <v>293.71394463667815</v>
      </c>
      <c r="AJ121" s="7"/>
      <c r="AK121" s="16"/>
      <c r="AL121"/>
      <c r="AM121" s="7"/>
      <c r="AN121" s="7"/>
    </row>
    <row r="122" spans="2:40" s="3" customFormat="1" x14ac:dyDescent="0.25">
      <c r="B122" t="s">
        <v>10</v>
      </c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 t="s">
        <v>315</v>
      </c>
      <c r="Z122">
        <v>281</v>
      </c>
      <c r="AA122" t="s">
        <v>1</v>
      </c>
      <c r="AB122">
        <v>41.77</v>
      </c>
      <c r="AC122" s="3">
        <f>_xlfn.STDEV.S(Z122:Z124)</f>
        <v>121.40603787840776</v>
      </c>
      <c r="AD122"/>
      <c r="AE122"/>
      <c r="AF122"/>
      <c r="AG122">
        <v>314.14999999999998</v>
      </c>
      <c r="AH122">
        <f t="shared" si="10"/>
        <v>0.13296196084672929</v>
      </c>
      <c r="AI122">
        <f>(Z122/AH122-AJ$142)/10</f>
        <v>211.33864017237246</v>
      </c>
      <c r="AJ122" s="10">
        <f>AVERAGE(AI122:AI124)</f>
        <v>271.50115928480807</v>
      </c>
      <c r="AK122" s="7">
        <f>_xlfn.STDEV.S(AI122:AI124)</f>
        <v>56.959726768208341</v>
      </c>
      <c r="AL122" s="2">
        <f>AK122/AJ122*100</f>
        <v>20.979551954125135</v>
      </c>
      <c r="AM122" s="7"/>
      <c r="AN122" s="7"/>
    </row>
    <row r="123" spans="2:40" s="3" customFormat="1" x14ac:dyDescent="0.25">
      <c r="B123" t="s">
        <v>10</v>
      </c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 t="s">
        <v>316</v>
      </c>
      <c r="Z123">
        <v>467.04</v>
      </c>
      <c r="AA123" t="s">
        <v>1</v>
      </c>
      <c r="AB123">
        <v>52.67</v>
      </c>
      <c r="AD123"/>
      <c r="AE123"/>
      <c r="AF123"/>
      <c r="AG123"/>
      <c r="AH123">
        <f t="shared" si="10"/>
        <v>0.16765876173802324</v>
      </c>
      <c r="AI123">
        <f t="shared" ref="AI123" si="11">(Z123/AH123-AJ$142)/10</f>
        <v>278.56581735333208</v>
      </c>
      <c r="AJ123" s="7"/>
      <c r="AK123" s="16"/>
      <c r="AL123"/>
      <c r="AM123" s="7"/>
      <c r="AN123" s="7"/>
    </row>
    <row r="124" spans="2:40" x14ac:dyDescent="0.25">
      <c r="B124" t="s">
        <v>10</v>
      </c>
      <c r="Y124" t="s">
        <v>317</v>
      </c>
      <c r="Z124">
        <v>238.89</v>
      </c>
      <c r="AA124" t="s">
        <v>1</v>
      </c>
      <c r="AB124">
        <v>23.12</v>
      </c>
      <c r="AH124">
        <f t="shared" si="10"/>
        <v>7.3595416202451067E-2</v>
      </c>
      <c r="AI124">
        <f>(Z124/AH124-AJ$142)/10</f>
        <v>324.59902032871969</v>
      </c>
      <c r="AK124" s="16"/>
    </row>
    <row r="126" spans="2:40" x14ac:dyDescent="0.25">
      <c r="B126" s="88" t="s">
        <v>64</v>
      </c>
    </row>
    <row r="127" spans="2:40" x14ac:dyDescent="0.25">
      <c r="B127" s="4" t="s">
        <v>7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 t="s">
        <v>318</v>
      </c>
      <c r="Z127" s="4">
        <v>0</v>
      </c>
      <c r="AA127" s="4" t="s">
        <v>1</v>
      </c>
      <c r="AB127">
        <v>11.96</v>
      </c>
      <c r="AC127" s="3">
        <f>_xlfn.STDEV.S(Z127:Z131)</f>
        <v>14.4453598086029</v>
      </c>
      <c r="AE127" s="7"/>
      <c r="AG127">
        <v>314.14999999999998</v>
      </c>
      <c r="AH127">
        <f>AB127/314.15</f>
        <v>3.8070985198153752E-2</v>
      </c>
      <c r="AI127" s="2">
        <f>Z127/AH127</f>
        <v>0</v>
      </c>
      <c r="AJ127" s="10">
        <f>AVERAGE(AI127:AI131)</f>
        <v>220.42608469712567</v>
      </c>
    </row>
    <row r="128" spans="2:40" x14ac:dyDescent="0.25">
      <c r="B128" s="4" t="s">
        <v>7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 t="s">
        <v>319</v>
      </c>
      <c r="Z128" s="4">
        <v>27.12</v>
      </c>
      <c r="AA128" s="4" t="s">
        <v>1</v>
      </c>
      <c r="AB128">
        <v>10.57</v>
      </c>
      <c r="AE128" s="7"/>
      <c r="AH128">
        <f>AB128/314.15</f>
        <v>3.364634728632819E-2</v>
      </c>
      <c r="AI128" s="2">
        <f>Z128/AH128</f>
        <v>806.03103122043512</v>
      </c>
    </row>
    <row r="129" spans="2:36" x14ac:dyDescent="0.25">
      <c r="B129" s="4" t="s">
        <v>7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 t="s">
        <v>320</v>
      </c>
      <c r="Z129" s="4">
        <v>0</v>
      </c>
      <c r="AA129" s="4" t="s">
        <v>1</v>
      </c>
      <c r="AB129">
        <v>15.95</v>
      </c>
      <c r="AE129" s="7"/>
      <c r="AH129">
        <f>AB129/314.15</f>
        <v>5.0771924240012735E-2</v>
      </c>
      <c r="AI129" s="2">
        <f>Z129/AH129</f>
        <v>0</v>
      </c>
    </row>
    <row r="130" spans="2:36" x14ac:dyDescent="0.25">
      <c r="B130" s="4" t="s">
        <v>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 t="s">
        <v>321</v>
      </c>
      <c r="Z130" s="4">
        <v>0</v>
      </c>
      <c r="AA130" s="4" t="s">
        <v>1</v>
      </c>
      <c r="AB130">
        <v>24.39</v>
      </c>
      <c r="AE130" s="7"/>
      <c r="AH130">
        <f>AB130/314.15</f>
        <v>7.7638070985198163E-2</v>
      </c>
      <c r="AI130" s="2">
        <f>Z130/AH130</f>
        <v>0</v>
      </c>
    </row>
    <row r="131" spans="2:36" x14ac:dyDescent="0.25">
      <c r="B131" s="4" t="s">
        <v>7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 t="s">
        <v>322</v>
      </c>
      <c r="Z131" s="4">
        <v>25.59</v>
      </c>
      <c r="AA131" s="4" t="s">
        <v>1</v>
      </c>
      <c r="AB131">
        <v>27.15</v>
      </c>
      <c r="AE131" s="7"/>
      <c r="AH131">
        <f>AB131/314.15</f>
        <v>8.6423682954002864E-2</v>
      </c>
      <c r="AI131" s="2">
        <f t="shared" ref="AI131:AI135" si="12">Z131/AH131</f>
        <v>296.09939226519339</v>
      </c>
    </row>
    <row r="132" spans="2:36" x14ac:dyDescent="0.25">
      <c r="B132" t="s">
        <v>0</v>
      </c>
      <c r="Y132" t="s">
        <v>318</v>
      </c>
      <c r="Z132">
        <v>7.52</v>
      </c>
      <c r="AA132" t="s">
        <v>1</v>
      </c>
      <c r="AB132">
        <v>11.96</v>
      </c>
      <c r="AC132" s="3">
        <f>_xlfn.STDEV.S(Z132:Z136)</f>
        <v>4.8295103271449795</v>
      </c>
      <c r="AG132">
        <v>314.14999999999998</v>
      </c>
      <c r="AH132">
        <f t="shared" ref="AH132:AH146" si="13">AB132/314.15</f>
        <v>3.8070985198153752E-2</v>
      </c>
      <c r="AI132" s="2">
        <f t="shared" si="12"/>
        <v>197.52575250836117</v>
      </c>
      <c r="AJ132" s="10">
        <f>AVERAGE(AI132:AI136)</f>
        <v>230.4014586482603</v>
      </c>
    </row>
    <row r="133" spans="2:36" x14ac:dyDescent="0.25">
      <c r="B133" t="s">
        <v>0</v>
      </c>
      <c r="Y133" t="s">
        <v>319</v>
      </c>
      <c r="Z133">
        <v>14.59</v>
      </c>
      <c r="AA133" t="s">
        <v>1</v>
      </c>
      <c r="AB133">
        <v>10.57</v>
      </c>
      <c r="AH133">
        <f t="shared" si="13"/>
        <v>3.364634728632819E-2</v>
      </c>
      <c r="AI133" s="2">
        <f t="shared" si="12"/>
        <v>433.62805108798483</v>
      </c>
    </row>
    <row r="134" spans="2:36" x14ac:dyDescent="0.25">
      <c r="B134" t="s">
        <v>0</v>
      </c>
      <c r="Y134" t="s">
        <v>320</v>
      </c>
      <c r="Z134">
        <v>16.170000000000002</v>
      </c>
      <c r="AA134" t="s">
        <v>1</v>
      </c>
      <c r="AB134">
        <v>15.95</v>
      </c>
      <c r="AH134">
        <f t="shared" si="13"/>
        <v>5.0771924240012735E-2</v>
      </c>
      <c r="AI134" s="2">
        <f t="shared" si="12"/>
        <v>318.48310344827587</v>
      </c>
    </row>
    <row r="135" spans="2:36" x14ac:dyDescent="0.25">
      <c r="B135" t="s">
        <v>0</v>
      </c>
      <c r="Y135" t="s">
        <v>321</v>
      </c>
      <c r="Z135">
        <v>4.68</v>
      </c>
      <c r="AA135" t="s">
        <v>1</v>
      </c>
      <c r="AB135">
        <v>24.39</v>
      </c>
      <c r="AH135">
        <f t="shared" si="13"/>
        <v>7.7638070985198163E-2</v>
      </c>
      <c r="AI135" s="2">
        <f t="shared" si="12"/>
        <v>60.279704797047962</v>
      </c>
    </row>
    <row r="136" spans="2:36" x14ac:dyDescent="0.25">
      <c r="B136" t="s">
        <v>0</v>
      </c>
      <c r="Y136" t="s">
        <v>322</v>
      </c>
      <c r="Z136">
        <v>12.28</v>
      </c>
      <c r="AA136" t="s">
        <v>1</v>
      </c>
      <c r="AB136">
        <v>27.15</v>
      </c>
      <c r="AH136">
        <f t="shared" si="13"/>
        <v>8.6423682954002864E-2</v>
      </c>
      <c r="AI136" s="2">
        <f>Z136/AH136</f>
        <v>142.09068139963168</v>
      </c>
    </row>
    <row r="137" spans="2:36" x14ac:dyDescent="0.25">
      <c r="B137" s="4" t="s">
        <v>9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 t="s">
        <v>318</v>
      </c>
      <c r="Z137" s="4">
        <v>0</v>
      </c>
      <c r="AA137" s="4" t="s">
        <v>1</v>
      </c>
      <c r="AB137">
        <v>11.96</v>
      </c>
      <c r="AC137" s="3">
        <f>_xlfn.STDEV.S(Z137:Z141)</f>
        <v>0</v>
      </c>
      <c r="AG137">
        <v>314.14999999999998</v>
      </c>
      <c r="AH137">
        <f t="shared" si="13"/>
        <v>3.8070985198153752E-2</v>
      </c>
      <c r="AI137" s="2">
        <f t="shared" ref="AI137:AI140" si="14">Z137/AH137</f>
        <v>0</v>
      </c>
      <c r="AJ137" s="10">
        <f>AVERAGE(AI137:AI141)</f>
        <v>0</v>
      </c>
    </row>
    <row r="138" spans="2:36" x14ac:dyDescent="0.25">
      <c r="B138" s="4" t="s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 t="s">
        <v>319</v>
      </c>
      <c r="Z138" s="4">
        <v>0</v>
      </c>
      <c r="AA138" s="4" t="s">
        <v>1</v>
      </c>
      <c r="AB138">
        <v>10.57</v>
      </c>
      <c r="AH138">
        <f t="shared" si="13"/>
        <v>3.364634728632819E-2</v>
      </c>
      <c r="AI138" s="2">
        <f t="shared" si="14"/>
        <v>0</v>
      </c>
    </row>
    <row r="139" spans="2:36" x14ac:dyDescent="0.25">
      <c r="B139" s="4" t="s">
        <v>9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 t="s">
        <v>320</v>
      </c>
      <c r="Z139" s="4">
        <v>0</v>
      </c>
      <c r="AA139" s="4" t="s">
        <v>1</v>
      </c>
      <c r="AB139">
        <v>15.95</v>
      </c>
      <c r="AH139">
        <f t="shared" si="13"/>
        <v>5.0771924240012735E-2</v>
      </c>
      <c r="AI139" s="2">
        <f t="shared" si="14"/>
        <v>0</v>
      </c>
    </row>
    <row r="140" spans="2:36" x14ac:dyDescent="0.25">
      <c r="B140" s="4" t="s">
        <v>9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 t="s">
        <v>321</v>
      </c>
      <c r="Z140" s="4">
        <v>0</v>
      </c>
      <c r="AA140" s="4" t="s">
        <v>1</v>
      </c>
      <c r="AB140">
        <v>24.39</v>
      </c>
      <c r="AH140">
        <f t="shared" si="13"/>
        <v>7.7638070985198163E-2</v>
      </c>
      <c r="AI140" s="2">
        <f t="shared" si="14"/>
        <v>0</v>
      </c>
    </row>
    <row r="141" spans="2:36" x14ac:dyDescent="0.25">
      <c r="B141" s="4" t="s">
        <v>9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 t="s">
        <v>322</v>
      </c>
      <c r="Z141" s="4">
        <v>0</v>
      </c>
      <c r="AA141" s="4" t="s">
        <v>1</v>
      </c>
      <c r="AB141">
        <v>27.15</v>
      </c>
      <c r="AH141">
        <f t="shared" si="13"/>
        <v>8.6423682954002864E-2</v>
      </c>
      <c r="AI141" s="2">
        <f>Z141/AH141</f>
        <v>0</v>
      </c>
    </row>
    <row r="142" spans="2:36" x14ac:dyDescent="0.25">
      <c r="B142" t="s">
        <v>10</v>
      </c>
      <c r="Y142" t="s">
        <v>318</v>
      </c>
      <c r="Z142">
        <v>0</v>
      </c>
      <c r="AA142" t="s">
        <v>1</v>
      </c>
      <c r="AB142">
        <v>11.96</v>
      </c>
      <c r="AC142" s="3">
        <f>_xlfn.STDEV.S(Z142:Z146)</f>
        <v>0</v>
      </c>
      <c r="AG142">
        <v>314.14999999999998</v>
      </c>
      <c r="AH142">
        <f t="shared" si="13"/>
        <v>3.8070985198153752E-2</v>
      </c>
      <c r="AI142" s="2">
        <f t="shared" ref="AI142:AI145" si="15">Z142/AH142</f>
        <v>0</v>
      </c>
      <c r="AJ142" s="10">
        <f>AVERAGE(AI142:AI146)</f>
        <v>0</v>
      </c>
    </row>
    <row r="143" spans="2:36" x14ac:dyDescent="0.25">
      <c r="B143" t="s">
        <v>10</v>
      </c>
      <c r="Y143" t="s">
        <v>319</v>
      </c>
      <c r="Z143">
        <v>0</v>
      </c>
      <c r="AA143" t="s">
        <v>1</v>
      </c>
      <c r="AB143">
        <v>10.57</v>
      </c>
      <c r="AH143">
        <f t="shared" si="13"/>
        <v>3.364634728632819E-2</v>
      </c>
      <c r="AI143" s="2">
        <f t="shared" si="15"/>
        <v>0</v>
      </c>
    </row>
    <row r="144" spans="2:36" x14ac:dyDescent="0.25">
      <c r="B144" t="s">
        <v>10</v>
      </c>
      <c r="Y144" t="s">
        <v>320</v>
      </c>
      <c r="Z144">
        <v>0</v>
      </c>
      <c r="AA144" t="s">
        <v>1</v>
      </c>
      <c r="AB144">
        <v>15.95</v>
      </c>
      <c r="AH144">
        <f t="shared" si="13"/>
        <v>5.0771924240012735E-2</v>
      </c>
      <c r="AI144" s="2">
        <f t="shared" si="15"/>
        <v>0</v>
      </c>
    </row>
    <row r="145" spans="2:35" x14ac:dyDescent="0.25">
      <c r="B145" t="s">
        <v>10</v>
      </c>
      <c r="Y145" t="s">
        <v>321</v>
      </c>
      <c r="Z145">
        <v>0</v>
      </c>
      <c r="AA145" t="s">
        <v>1</v>
      </c>
      <c r="AB145">
        <v>24.39</v>
      </c>
      <c r="AH145">
        <f t="shared" si="13"/>
        <v>7.7638070985198163E-2</v>
      </c>
      <c r="AI145" s="2">
        <f t="shared" si="15"/>
        <v>0</v>
      </c>
    </row>
    <row r="146" spans="2:35" x14ac:dyDescent="0.25">
      <c r="B146" t="s">
        <v>10</v>
      </c>
      <c r="Y146" t="s">
        <v>322</v>
      </c>
      <c r="Z146">
        <v>0</v>
      </c>
      <c r="AA146" t="s">
        <v>1</v>
      </c>
      <c r="AB146">
        <v>27.15</v>
      </c>
      <c r="AH146">
        <f t="shared" si="13"/>
        <v>8.6423682954002864E-2</v>
      </c>
      <c r="AI146" s="2">
        <f>Z146/AH146</f>
        <v>0</v>
      </c>
    </row>
  </sheetData>
  <conditionalFormatting sqref="B38 B76:B78 B82:B88 B90:B94 B100:B110">
    <cfRule type="containsText" dxfId="7" priority="1" operator="containsText" text="PS">
      <formula>NOT(ISERROR(SEARCH("PS",B38)))</formula>
    </cfRule>
  </conditionalFormatting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03288-B9BB-432E-88F1-B5AC5BB6CF5C}">
  <dimension ref="B1:AN114"/>
  <sheetViews>
    <sheetView topLeftCell="B1" zoomScale="80" zoomScaleNormal="80" workbookViewId="0">
      <selection activeCell="AO19" sqref="AO19"/>
    </sheetView>
  </sheetViews>
  <sheetFormatPr defaultColWidth="11.5703125" defaultRowHeight="15" x14ac:dyDescent="0.25"/>
  <cols>
    <col min="1" max="1" width="0" hidden="1" customWidth="1"/>
    <col min="2" max="2" width="21.7109375" customWidth="1"/>
    <col min="3" max="24" width="0" hidden="1" customWidth="1"/>
    <col min="25" max="25" width="27" customWidth="1"/>
    <col min="28" max="28" width="13.5703125" customWidth="1"/>
    <col min="29" max="29" width="11.5703125" style="3"/>
    <col min="30" max="30" width="14.140625" customWidth="1"/>
    <col min="31" max="31" width="11" customWidth="1"/>
    <col min="32" max="32" width="15.140625" customWidth="1"/>
    <col min="33" max="33" width="11.28515625" customWidth="1"/>
    <col min="34" max="34" width="15.28515625" customWidth="1"/>
    <col min="35" max="35" width="17.5703125" customWidth="1"/>
    <col min="36" max="36" width="9.7109375" style="7" customWidth="1"/>
    <col min="37" max="37" width="6.7109375" style="7" customWidth="1"/>
    <col min="38" max="38" width="9.7109375" style="7" customWidth="1"/>
    <col min="39" max="39" width="15" style="7" customWidth="1"/>
    <col min="40" max="40" width="12.140625" style="7" customWidth="1"/>
  </cols>
  <sheetData>
    <row r="1" spans="2:40" x14ac:dyDescent="0.25">
      <c r="B1" s="5" t="s">
        <v>2</v>
      </c>
      <c r="AC1" s="3" t="s">
        <v>12</v>
      </c>
      <c r="AD1" t="s">
        <v>45</v>
      </c>
      <c r="AE1" s="7" t="s">
        <v>40</v>
      </c>
      <c r="AF1" t="s">
        <v>39</v>
      </c>
      <c r="AG1" t="s">
        <v>36</v>
      </c>
      <c r="AH1" t="s">
        <v>49</v>
      </c>
      <c r="AI1" s="2" t="s">
        <v>41</v>
      </c>
      <c r="AJ1" s="15" t="s">
        <v>43</v>
      </c>
      <c r="AK1" s="15" t="s">
        <v>12</v>
      </c>
      <c r="AL1" s="7" t="s">
        <v>42</v>
      </c>
      <c r="AM1" s="15" t="s">
        <v>46</v>
      </c>
      <c r="AN1" s="15" t="s">
        <v>47</v>
      </c>
    </row>
    <row r="2" spans="2:40" x14ac:dyDescent="0.25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 t="s">
        <v>323</v>
      </c>
      <c r="Z2" s="4">
        <v>244.71</v>
      </c>
      <c r="AA2" s="4" t="s">
        <v>1</v>
      </c>
      <c r="AC2" s="3">
        <f>_xlfn.STDEV.S(Z2:Z4)</f>
        <v>97.532830540968803</v>
      </c>
      <c r="AD2" s="6" t="s">
        <v>17</v>
      </c>
      <c r="AE2" s="7">
        <f>AC2/(AVERAGE(Z2:Z4))*100</f>
        <v>54.974915756595976</v>
      </c>
      <c r="AF2">
        <f>1.5*1.5*3.1415</f>
        <v>7.0683750000000005</v>
      </c>
      <c r="AG2">
        <v>314.14999999999998</v>
      </c>
      <c r="AH2">
        <f>AF2/AG2</f>
        <v>2.2500000000000003E-2</v>
      </c>
      <c r="AI2" s="2">
        <f>(Z2/AH$2-AJ$13)/10.2</f>
        <v>1036.8366013071895</v>
      </c>
      <c r="AJ2" s="10">
        <f>AVERAGE(AI2:AI4)</f>
        <v>743.60493827160496</v>
      </c>
      <c r="AK2" s="7">
        <f>_xlfn.STDEV.S(AI2:AI4)</f>
        <v>424.9796537732845</v>
      </c>
      <c r="AL2" s="7">
        <f>AK2/AJ2*100</f>
        <v>57.151268355087069</v>
      </c>
      <c r="AM2" s="10">
        <f>SQRT(AK2^2+AK5^2+AK8^2)</f>
        <v>1005.0963048203735</v>
      </c>
      <c r="AN2" s="10">
        <f>SUM(AJ2,AJ5,AJ8)</f>
        <v>3015.5584604212054</v>
      </c>
    </row>
    <row r="3" spans="2:40" x14ac:dyDescent="0.25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 t="s">
        <v>324</v>
      </c>
      <c r="Z3" s="4">
        <v>221.97</v>
      </c>
      <c r="AA3" s="4" t="s">
        <v>1</v>
      </c>
      <c r="AE3" s="7"/>
      <c r="AI3" s="2">
        <f>(Z3/AH$2-AJ$13)/10.2</f>
        <v>937.75163398692803</v>
      </c>
    </row>
    <row r="4" spans="2:40" x14ac:dyDescent="0.25"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 t="s">
        <v>325</v>
      </c>
      <c r="Z4" s="4">
        <v>65.56</v>
      </c>
      <c r="AA4" s="4" t="s">
        <v>1</v>
      </c>
      <c r="AE4" s="7"/>
      <c r="AI4" s="2">
        <f>(Z4/AH$2-AJ$13)/10.2</f>
        <v>256.22657952069716</v>
      </c>
    </row>
    <row r="5" spans="2:40" x14ac:dyDescent="0.25">
      <c r="B5" t="s">
        <v>9</v>
      </c>
      <c r="Y5" t="s">
        <v>323</v>
      </c>
      <c r="Z5">
        <v>330.35</v>
      </c>
      <c r="AA5" t="s">
        <v>1</v>
      </c>
      <c r="AC5" s="3">
        <f>_xlfn.STDEV.S(Z5:Z7)</f>
        <v>138.98381716348607</v>
      </c>
      <c r="AE5" s="7">
        <f>AC5/(AVERAGE(Z5:Z7))*100</f>
        <v>56.274827442970654</v>
      </c>
      <c r="AF5">
        <f>1.5*1.5*3.1415</f>
        <v>7.0683750000000005</v>
      </c>
      <c r="AG5">
        <v>314.14999999999998</v>
      </c>
      <c r="AH5">
        <f>AF5/AG5</f>
        <v>2.2500000000000003E-2</v>
      </c>
      <c r="AI5" s="2">
        <f>(Z5/AH$5-AJ$18)/10.2</f>
        <v>1439.433551198257</v>
      </c>
      <c r="AJ5" s="10">
        <f>AVERAGE(AI5:AI7)</f>
        <v>1076.1365286855482</v>
      </c>
      <c r="AK5" s="7">
        <f>_xlfn.STDEV.S(AI5:AI7)</f>
        <v>605.59397456856686</v>
      </c>
      <c r="AL5" s="7">
        <f>AK5/AJ5*100</f>
        <v>56.274827442970675</v>
      </c>
    </row>
    <row r="6" spans="2:40" x14ac:dyDescent="0.25">
      <c r="B6" t="s">
        <v>9</v>
      </c>
      <c r="Y6" t="s">
        <v>324</v>
      </c>
      <c r="Z6">
        <v>324.04000000000002</v>
      </c>
      <c r="AA6" t="s">
        <v>1</v>
      </c>
      <c r="AE6" s="7"/>
      <c r="AI6" s="2">
        <f>(Z6/AH$5-AJ$18)/10.2</f>
        <v>1411.9389978213508</v>
      </c>
    </row>
    <row r="7" spans="2:40" x14ac:dyDescent="0.25">
      <c r="B7" t="s">
        <v>9</v>
      </c>
      <c r="Y7" t="s">
        <v>325</v>
      </c>
      <c r="Z7">
        <v>86.53</v>
      </c>
      <c r="AA7" t="s">
        <v>1</v>
      </c>
      <c r="AE7" s="7"/>
      <c r="AI7" s="2">
        <f>(Z7/AH$5-AJ$18)/10.2</f>
        <v>377.03703703703701</v>
      </c>
    </row>
    <row r="8" spans="2:40" x14ac:dyDescent="0.25">
      <c r="B8" s="4" t="s">
        <v>10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 t="s">
        <v>323</v>
      </c>
      <c r="Z8" s="4">
        <v>367.58</v>
      </c>
      <c r="AA8" s="4" t="s">
        <v>1</v>
      </c>
      <c r="AC8" s="3">
        <f>_xlfn.STDEV.S(Z8:Z10)</f>
        <v>156.13875495853043</v>
      </c>
      <c r="AE8" s="7">
        <f>AC8/(AVERAGE(Z8:Z10))*100</f>
        <v>56.893585103676735</v>
      </c>
      <c r="AF8">
        <f>1.5*1.5*3.1415</f>
        <v>7.0683750000000005</v>
      </c>
      <c r="AG8">
        <v>314.14999999999998</v>
      </c>
      <c r="AH8">
        <f>AF8/AG8</f>
        <v>2.2500000000000003E-2</v>
      </c>
      <c r="AI8" s="2">
        <f>(Z8/AH$8-AJ$23)/10.2</f>
        <v>1601.6557734204791</v>
      </c>
      <c r="AJ8" s="10">
        <f>AVERAGE(AI8:AI10)</f>
        <v>1195.8169934640521</v>
      </c>
      <c r="AK8" s="7">
        <f>_xlfn.STDEV.S(AI8:AI10)</f>
        <v>680.34315886069896</v>
      </c>
      <c r="AL8" s="7">
        <f>AK8/AJ8*100</f>
        <v>56.893585103676735</v>
      </c>
    </row>
    <row r="9" spans="2:40" x14ac:dyDescent="0.25">
      <c r="B9" s="4" t="s">
        <v>10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 t="s">
        <v>324</v>
      </c>
      <c r="Z9" s="4">
        <v>361.56</v>
      </c>
      <c r="AA9" s="4" t="s">
        <v>1</v>
      </c>
      <c r="AE9" s="7"/>
      <c r="AI9" s="2">
        <f>(Z9/AH$8-AJ$23)/10.2</f>
        <v>1575.4248366013071</v>
      </c>
    </row>
    <row r="10" spans="2:40" x14ac:dyDescent="0.25">
      <c r="B10" s="4" t="s">
        <v>10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325</v>
      </c>
      <c r="Z10" s="4">
        <v>94.18</v>
      </c>
      <c r="AA10" s="4" t="s">
        <v>1</v>
      </c>
      <c r="AE10" s="7"/>
      <c r="AI10" s="2">
        <f t="shared" ref="AI10" si="0">(Z10/AH$8-AJ$23)/10.2</f>
        <v>410.37037037037038</v>
      </c>
    </row>
    <row r="11" spans="2:40" x14ac:dyDescent="0.25">
      <c r="AE11" s="7"/>
      <c r="AI11" s="2"/>
    </row>
    <row r="12" spans="2:40" x14ac:dyDescent="0.25">
      <c r="B12" s="88" t="s">
        <v>64</v>
      </c>
      <c r="AE12" s="7"/>
      <c r="AI12" s="2"/>
    </row>
    <row r="13" spans="2:40" x14ac:dyDescent="0.25">
      <c r="B13" s="4" t="s"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 t="s">
        <v>326</v>
      </c>
      <c r="Z13" s="4">
        <v>10</v>
      </c>
      <c r="AA13" s="4" t="s">
        <v>1</v>
      </c>
      <c r="AC13" s="3">
        <f>_xlfn.STDEV.S(Z13:Z17)</f>
        <v>1.8578159219901174</v>
      </c>
      <c r="AE13" s="7">
        <f>AC13/(AVERAGE(Z13:Z17))*100</f>
        <v>27.498755506070417</v>
      </c>
      <c r="AF13">
        <f>1.5*1.5*3.1415</f>
        <v>7.0683750000000005</v>
      </c>
      <c r="AG13">
        <v>314.14999999999998</v>
      </c>
      <c r="AH13">
        <f>AF13/AG13</f>
        <v>2.2500000000000003E-2</v>
      </c>
      <c r="AI13" s="2">
        <f>Z13/AH$13</f>
        <v>444.4444444444444</v>
      </c>
      <c r="AJ13" s="10">
        <f>AVERAGE(AI13:AI17)</f>
        <v>300.26666666666659</v>
      </c>
    </row>
    <row r="14" spans="2:40" x14ac:dyDescent="0.25">
      <c r="B14" s="4" t="s">
        <v>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 t="s">
        <v>327</v>
      </c>
      <c r="Z14" s="4">
        <v>5.78</v>
      </c>
      <c r="AA14" s="4" t="s">
        <v>1</v>
      </c>
      <c r="AE14" s="7"/>
      <c r="AI14" s="2">
        <f>Z14/AH$13</f>
        <v>256.88888888888886</v>
      </c>
    </row>
    <row r="15" spans="2:40" x14ac:dyDescent="0.25">
      <c r="B15" s="4" t="s">
        <v>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 t="s">
        <v>328</v>
      </c>
      <c r="Z15" s="4">
        <v>6.3</v>
      </c>
      <c r="AA15" s="4" t="s">
        <v>1</v>
      </c>
      <c r="AE15" s="7"/>
      <c r="AI15" s="2">
        <f>Z15/AH$13</f>
        <v>279.99999999999994</v>
      </c>
    </row>
    <row r="16" spans="2:40" x14ac:dyDescent="0.25">
      <c r="B16" s="4" t="s"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 t="s">
        <v>329</v>
      </c>
      <c r="Z16" s="4">
        <v>5.36</v>
      </c>
      <c r="AA16" s="4" t="s">
        <v>1</v>
      </c>
      <c r="AE16" s="7"/>
      <c r="AI16" s="2">
        <f>Z16/AH$13</f>
        <v>238.2222222222222</v>
      </c>
    </row>
    <row r="17" spans="2:40" x14ac:dyDescent="0.25">
      <c r="B17" s="4" t="s"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 t="s">
        <v>330</v>
      </c>
      <c r="Z17" s="4">
        <v>6.34</v>
      </c>
      <c r="AA17" s="4" t="s">
        <v>1</v>
      </c>
      <c r="AI17" s="2">
        <f>Z17/AH$13</f>
        <v>281.77777777777771</v>
      </c>
    </row>
    <row r="18" spans="2:40" x14ac:dyDescent="0.25">
      <c r="B18" t="s">
        <v>9</v>
      </c>
      <c r="Y18" t="s">
        <v>326</v>
      </c>
      <c r="Z18">
        <v>0</v>
      </c>
      <c r="AA18" t="s">
        <v>1</v>
      </c>
      <c r="AC18" s="3">
        <f>_xlfn.STDEV.S(Z18:Z22)</f>
        <v>0</v>
      </c>
      <c r="AE18" s="7" t="e">
        <f>AC18/(AVERAGE(Z18:Z22))*100</f>
        <v>#DIV/0!</v>
      </c>
      <c r="AF18">
        <f>1.5*1.5*3.1415</f>
        <v>7.0683750000000005</v>
      </c>
      <c r="AG18">
        <v>314.14999999999998</v>
      </c>
      <c r="AH18">
        <f>AF18/AG18</f>
        <v>2.2500000000000003E-2</v>
      </c>
      <c r="AI18" s="2">
        <f>Z18/AH$18</f>
        <v>0</v>
      </c>
      <c r="AJ18" s="10">
        <f>AVERAGE(AI18:AI22)</f>
        <v>0</v>
      </c>
    </row>
    <row r="19" spans="2:40" x14ac:dyDescent="0.25">
      <c r="B19" t="s">
        <v>9</v>
      </c>
      <c r="Y19" t="s">
        <v>327</v>
      </c>
      <c r="Z19">
        <v>0</v>
      </c>
      <c r="AA19" t="s">
        <v>1</v>
      </c>
      <c r="AE19" s="7"/>
      <c r="AI19" s="2">
        <f>Z19/AH$18</f>
        <v>0</v>
      </c>
    </row>
    <row r="20" spans="2:40" x14ac:dyDescent="0.25">
      <c r="B20" t="s">
        <v>9</v>
      </c>
      <c r="Y20" t="s">
        <v>328</v>
      </c>
      <c r="Z20">
        <v>0</v>
      </c>
      <c r="AA20" t="s">
        <v>1</v>
      </c>
      <c r="AE20" s="7"/>
      <c r="AI20" s="2">
        <f>Z20/AH$18</f>
        <v>0</v>
      </c>
    </row>
    <row r="21" spans="2:40" x14ac:dyDescent="0.25">
      <c r="B21" t="s">
        <v>9</v>
      </c>
      <c r="Y21" t="s">
        <v>329</v>
      </c>
      <c r="Z21">
        <v>0</v>
      </c>
      <c r="AA21" t="s">
        <v>1</v>
      </c>
      <c r="AE21" s="7"/>
      <c r="AI21" s="2">
        <f>Z21/AH$18</f>
        <v>0</v>
      </c>
    </row>
    <row r="22" spans="2:40" x14ac:dyDescent="0.25">
      <c r="B22" t="s">
        <v>9</v>
      </c>
      <c r="Y22" t="s">
        <v>330</v>
      </c>
      <c r="Z22">
        <v>0</v>
      </c>
      <c r="AA22" t="s">
        <v>1</v>
      </c>
      <c r="AI22" s="2">
        <f>Z22/AH$18</f>
        <v>0</v>
      </c>
    </row>
    <row r="23" spans="2:40" x14ac:dyDescent="0.25">
      <c r="B23" s="4" t="s">
        <v>10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 t="s">
        <v>326</v>
      </c>
      <c r="Z23" s="4">
        <v>0</v>
      </c>
      <c r="AA23" s="4" t="s">
        <v>1</v>
      </c>
      <c r="AC23" s="3">
        <f>_xlfn.STDEV.S(Z23:Z27)</f>
        <v>0</v>
      </c>
      <c r="AE23" s="7" t="e">
        <f>AC23/(AVERAGE(Z23:Z27))*100</f>
        <v>#DIV/0!</v>
      </c>
      <c r="AF23">
        <f>1.5*1.5*3.1415</f>
        <v>7.0683750000000005</v>
      </c>
      <c r="AG23">
        <v>314.14999999999998</v>
      </c>
      <c r="AH23">
        <f>AF23/AG23</f>
        <v>2.2500000000000003E-2</v>
      </c>
      <c r="AI23" s="2">
        <f>Z23/AH$23</f>
        <v>0</v>
      </c>
      <c r="AJ23" s="10">
        <f>AVERAGE(AI23:AI27)</f>
        <v>0</v>
      </c>
    </row>
    <row r="24" spans="2:40" x14ac:dyDescent="0.25">
      <c r="B24" s="4" t="s">
        <v>10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 t="s">
        <v>327</v>
      </c>
      <c r="Z24" s="4">
        <v>0</v>
      </c>
      <c r="AA24" s="4" t="s">
        <v>1</v>
      </c>
      <c r="AE24" s="7"/>
      <c r="AI24" s="2">
        <f>Z24/AH$23</f>
        <v>0</v>
      </c>
    </row>
    <row r="25" spans="2:40" x14ac:dyDescent="0.25">
      <c r="B25" s="4" t="s">
        <v>10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 t="s">
        <v>328</v>
      </c>
      <c r="Z25" s="4">
        <v>0</v>
      </c>
      <c r="AA25" s="4" t="s">
        <v>1</v>
      </c>
      <c r="AE25" s="7"/>
      <c r="AI25" s="2">
        <f>Z25/AH$23</f>
        <v>0</v>
      </c>
    </row>
    <row r="26" spans="2:40" x14ac:dyDescent="0.25">
      <c r="B26" s="4" t="s">
        <v>10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 t="s">
        <v>329</v>
      </c>
      <c r="Z26" s="4">
        <v>0</v>
      </c>
      <c r="AA26" s="4" t="s">
        <v>1</v>
      </c>
      <c r="AE26" s="7"/>
      <c r="AI26" s="2">
        <f>Z26/AH$23</f>
        <v>0</v>
      </c>
    </row>
    <row r="27" spans="2:40" x14ac:dyDescent="0.25">
      <c r="B27" s="4" t="s">
        <v>10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 t="s">
        <v>330</v>
      </c>
      <c r="Z27" s="4">
        <v>0</v>
      </c>
      <c r="AA27" s="4" t="s">
        <v>1</v>
      </c>
      <c r="AI27" s="2">
        <f>Z27/AH$23</f>
        <v>0</v>
      </c>
    </row>
    <row r="28" spans="2:40" x14ac:dyDescent="0.25">
      <c r="AE28" s="7"/>
      <c r="AI28" s="2"/>
    </row>
    <row r="29" spans="2:40" x14ac:dyDescent="0.25">
      <c r="AE29" s="7"/>
      <c r="AI29" s="2"/>
    </row>
    <row r="30" spans="2:40" x14ac:dyDescent="0.25">
      <c r="B30" s="5" t="s">
        <v>4</v>
      </c>
      <c r="AE30" s="7"/>
      <c r="AI30" s="2"/>
    </row>
    <row r="31" spans="2:40" x14ac:dyDescent="0.25">
      <c r="B31" s="4" t="s"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 t="s">
        <v>331</v>
      </c>
      <c r="Z31" s="4">
        <v>2.2999999999999998</v>
      </c>
      <c r="AA31" s="4" t="s">
        <v>1</v>
      </c>
      <c r="AC31" s="3">
        <f>_xlfn.STDEV.S(Z31:Z33)</f>
        <v>1.3279056191361391</v>
      </c>
      <c r="AD31" s="6" t="s">
        <v>16</v>
      </c>
      <c r="AE31" s="7">
        <f>AC31/(AVERAGE(Z31:Z33))*100</f>
        <v>173.20508075688772</v>
      </c>
      <c r="AF31">
        <f>1.5*1.5*3.1415</f>
        <v>7.0683750000000005</v>
      </c>
      <c r="AG31">
        <v>314.14999999999998</v>
      </c>
      <c r="AH31">
        <f>AF31/AG31</f>
        <v>2.2500000000000003E-2</v>
      </c>
      <c r="AI31" s="2">
        <f>(Z31/AH$31-AJ$42)/10.2</f>
        <v>10.021786492374726</v>
      </c>
      <c r="AJ31" s="10">
        <f>AVERAGE(AI31:AI33)</f>
        <v>3.3405954974582421</v>
      </c>
      <c r="AK31" s="7">
        <f>_xlfn.STDEV.S(AI31:AI33)</f>
        <v>5.7860811291335033</v>
      </c>
      <c r="AL31" s="7">
        <f>AK31/AJ31*100</f>
        <v>173.20508075688772</v>
      </c>
      <c r="AM31" s="10">
        <f>SQRT(AK31^2+AK34^2+AK37^2)</f>
        <v>5.7860811291335033</v>
      </c>
      <c r="AN31" s="10">
        <f>SUM(AJ31,AJ34,AJ37)</f>
        <v>3.3405954974582421</v>
      </c>
    </row>
    <row r="32" spans="2:40" x14ac:dyDescent="0.25">
      <c r="B32" s="4" t="s">
        <v>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 t="s">
        <v>332</v>
      </c>
      <c r="Z32" s="4">
        <v>0</v>
      </c>
      <c r="AA32" s="4" t="s">
        <v>1</v>
      </c>
      <c r="AE32" s="7"/>
      <c r="AI32" s="2">
        <f>(Z32/AH$31-AJ$42)/10.2</f>
        <v>0</v>
      </c>
    </row>
    <row r="33" spans="2:38" x14ac:dyDescent="0.25">
      <c r="B33" s="4" t="s">
        <v>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 t="s">
        <v>333</v>
      </c>
      <c r="Z33" s="4">
        <v>0</v>
      </c>
      <c r="AA33" s="4" t="s">
        <v>1</v>
      </c>
      <c r="AE33" s="7"/>
      <c r="AI33" s="2">
        <f>(Z33/AH$31-AJ$42)/10.2</f>
        <v>0</v>
      </c>
    </row>
    <row r="34" spans="2:38" x14ac:dyDescent="0.25">
      <c r="B34" t="s">
        <v>9</v>
      </c>
      <c r="Y34" t="s">
        <v>331</v>
      </c>
      <c r="Z34">
        <v>0</v>
      </c>
      <c r="AA34" t="s">
        <v>1</v>
      </c>
      <c r="AC34" s="3">
        <f>_xlfn.STDEV.S(Z34:Z36)</f>
        <v>0</v>
      </c>
      <c r="AE34" s="7" t="e">
        <f>AC34/(AVERAGE(Z34:Z36))*100</f>
        <v>#DIV/0!</v>
      </c>
      <c r="AF34">
        <f>1.5*1.5*3.1415</f>
        <v>7.0683750000000005</v>
      </c>
      <c r="AG34">
        <v>314.14999999999998</v>
      </c>
      <c r="AH34">
        <f>AF34/AG34</f>
        <v>2.2500000000000003E-2</v>
      </c>
      <c r="AI34" s="2">
        <f>(Z34/AH$34-AJ$47)/10.2</f>
        <v>0</v>
      </c>
      <c r="AJ34" s="10">
        <f>AVERAGE(AI34:AI36)</f>
        <v>0</v>
      </c>
      <c r="AK34" s="7">
        <f>_xlfn.STDEV.S(AI34:AI36)</f>
        <v>0</v>
      </c>
      <c r="AL34" s="7" t="e">
        <f>AK34/AJ34*100</f>
        <v>#DIV/0!</v>
      </c>
    </row>
    <row r="35" spans="2:38" x14ac:dyDescent="0.25">
      <c r="B35" t="s">
        <v>9</v>
      </c>
      <c r="Y35" t="s">
        <v>332</v>
      </c>
      <c r="Z35">
        <v>0</v>
      </c>
      <c r="AA35" t="s">
        <v>1</v>
      </c>
      <c r="AE35" s="7"/>
      <c r="AI35" s="2">
        <f t="shared" ref="AI35:AI36" si="1">(Z35/AH$34-AJ$47)/10.2</f>
        <v>0</v>
      </c>
    </row>
    <row r="36" spans="2:38" x14ac:dyDescent="0.25">
      <c r="B36" t="s">
        <v>9</v>
      </c>
      <c r="Y36" t="s">
        <v>333</v>
      </c>
      <c r="Z36">
        <v>0</v>
      </c>
      <c r="AA36" t="s">
        <v>1</v>
      </c>
      <c r="AE36" s="7"/>
      <c r="AI36" s="2">
        <f t="shared" si="1"/>
        <v>0</v>
      </c>
    </row>
    <row r="37" spans="2:38" x14ac:dyDescent="0.25">
      <c r="B37" s="4" t="s">
        <v>10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 t="s">
        <v>331</v>
      </c>
      <c r="Z37" s="4">
        <v>0</v>
      </c>
      <c r="AA37" s="4" t="s">
        <v>1</v>
      </c>
      <c r="AC37" s="3">
        <f>_xlfn.STDEV.S(Z37:Z39)</f>
        <v>0</v>
      </c>
      <c r="AE37" s="7" t="e">
        <f>AC37/(AVERAGE(Z37:Z39))*100</f>
        <v>#DIV/0!</v>
      </c>
      <c r="AF37">
        <f>1.5*1.5*3.1415</f>
        <v>7.0683750000000005</v>
      </c>
      <c r="AG37">
        <v>314.14999999999998</v>
      </c>
      <c r="AH37">
        <f>AF37/AG37</f>
        <v>2.2500000000000003E-2</v>
      </c>
      <c r="AI37" s="2">
        <f>(Z37/AH$37-AJ$52)/10.2</f>
        <v>0</v>
      </c>
      <c r="AJ37" s="10">
        <f>AVERAGE(AI37:AI39)</f>
        <v>0</v>
      </c>
      <c r="AK37" s="7">
        <f>_xlfn.STDEV.S(AI37:AI39)</f>
        <v>0</v>
      </c>
      <c r="AL37" s="7" t="e">
        <f>AK37/AJ37*100</f>
        <v>#DIV/0!</v>
      </c>
    </row>
    <row r="38" spans="2:38" x14ac:dyDescent="0.25">
      <c r="B38" s="4" t="s">
        <v>10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 t="s">
        <v>332</v>
      </c>
      <c r="Z38" s="4">
        <v>0</v>
      </c>
      <c r="AA38" s="4" t="s">
        <v>1</v>
      </c>
      <c r="AE38" s="7"/>
      <c r="AI38" s="2">
        <f t="shared" ref="AI38:AI39" si="2">(Z38/AH$37-AJ$52)/10.2</f>
        <v>0</v>
      </c>
    </row>
    <row r="39" spans="2:38" x14ac:dyDescent="0.25">
      <c r="B39" s="4" t="s">
        <v>10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 t="s">
        <v>333</v>
      </c>
      <c r="Z39" s="4">
        <v>0</v>
      </c>
      <c r="AA39" s="4" t="s">
        <v>1</v>
      </c>
      <c r="AE39" s="7"/>
      <c r="AI39" s="2">
        <f t="shared" si="2"/>
        <v>0</v>
      </c>
    </row>
    <row r="40" spans="2:38" x14ac:dyDescent="0.25">
      <c r="AE40" s="7"/>
      <c r="AI40" s="2"/>
    </row>
    <row r="41" spans="2:38" x14ac:dyDescent="0.25">
      <c r="B41" s="88" t="s">
        <v>64</v>
      </c>
      <c r="AE41" s="7"/>
      <c r="AI41" s="2"/>
    </row>
    <row r="42" spans="2:38" x14ac:dyDescent="0.25">
      <c r="B42" s="4" t="s">
        <v>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 t="s">
        <v>334</v>
      </c>
      <c r="Z42" s="4">
        <v>0</v>
      </c>
      <c r="AA42" s="4" t="s">
        <v>1</v>
      </c>
      <c r="AC42" s="3">
        <f>_xlfn.STDEV.S(Z42:Z46)</f>
        <v>0</v>
      </c>
      <c r="AE42" s="7" t="e">
        <f>AC42/(AVERAGE(Z42:Z46))*100</f>
        <v>#DIV/0!</v>
      </c>
      <c r="AF42">
        <f>1.5*1.5*3.1415</f>
        <v>7.0683750000000005</v>
      </c>
      <c r="AG42">
        <v>314.14999999999998</v>
      </c>
      <c r="AH42">
        <f>AF42/AG42</f>
        <v>2.2500000000000003E-2</v>
      </c>
      <c r="AI42" s="2">
        <f>Z42/AH$42</f>
        <v>0</v>
      </c>
      <c r="AJ42" s="10">
        <f>AVERAGE(AI42:AI46)</f>
        <v>0</v>
      </c>
    </row>
    <row r="43" spans="2:38" x14ac:dyDescent="0.25">
      <c r="B43" s="4" t="s">
        <v>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 t="s">
        <v>335</v>
      </c>
      <c r="Z43" s="4">
        <v>0</v>
      </c>
      <c r="AA43" s="4" t="s">
        <v>1</v>
      </c>
      <c r="AE43" s="7"/>
      <c r="AI43" s="2">
        <f t="shared" ref="AI43:AI46" si="3">Z43/AH$42</f>
        <v>0</v>
      </c>
    </row>
    <row r="44" spans="2:38" x14ac:dyDescent="0.25">
      <c r="B44" s="4" t="s">
        <v>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 t="s">
        <v>336</v>
      </c>
      <c r="Z44" s="4">
        <v>0</v>
      </c>
      <c r="AA44" s="4" t="s">
        <v>1</v>
      </c>
      <c r="AE44" s="7"/>
      <c r="AI44" s="2">
        <f t="shared" si="3"/>
        <v>0</v>
      </c>
    </row>
    <row r="45" spans="2:38" x14ac:dyDescent="0.25">
      <c r="B45" s="4" t="s">
        <v>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 t="s">
        <v>337</v>
      </c>
      <c r="Z45" s="4">
        <v>0</v>
      </c>
      <c r="AA45" s="4" t="s">
        <v>1</v>
      </c>
      <c r="AE45" s="7"/>
      <c r="AI45" s="2">
        <f t="shared" si="3"/>
        <v>0</v>
      </c>
    </row>
    <row r="46" spans="2:38" x14ac:dyDescent="0.25">
      <c r="B46" s="4" t="s"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 t="s">
        <v>338</v>
      </c>
      <c r="Z46" s="4">
        <v>0</v>
      </c>
      <c r="AA46" s="4" t="s">
        <v>1</v>
      </c>
      <c r="AI46" s="2">
        <f t="shared" si="3"/>
        <v>0</v>
      </c>
    </row>
    <row r="47" spans="2:38" x14ac:dyDescent="0.25">
      <c r="B47" t="s">
        <v>9</v>
      </c>
      <c r="Y47" t="s">
        <v>334</v>
      </c>
      <c r="Z47">
        <v>0</v>
      </c>
      <c r="AA47" t="s">
        <v>1</v>
      </c>
      <c r="AC47" s="3">
        <f>_xlfn.STDEV.S(Z47:Z51)</f>
        <v>0</v>
      </c>
      <c r="AE47" s="7" t="e">
        <f>AC47/(AVERAGE(Z47:Z51))*100</f>
        <v>#DIV/0!</v>
      </c>
      <c r="AF47">
        <f>1.5*1.5*3.1415</f>
        <v>7.0683750000000005</v>
      </c>
      <c r="AG47">
        <v>314.14999999999998</v>
      </c>
      <c r="AH47">
        <f>AF47/AG47</f>
        <v>2.2500000000000003E-2</v>
      </c>
      <c r="AI47" s="2">
        <f>Z47/AH$47</f>
        <v>0</v>
      </c>
      <c r="AJ47" s="10">
        <f>AVERAGE(AI47:AI51)</f>
        <v>0</v>
      </c>
    </row>
    <row r="48" spans="2:38" x14ac:dyDescent="0.25">
      <c r="B48" t="s">
        <v>9</v>
      </c>
      <c r="Y48" t="s">
        <v>335</v>
      </c>
      <c r="Z48">
        <v>0</v>
      </c>
      <c r="AA48" t="s">
        <v>1</v>
      </c>
      <c r="AE48" s="7"/>
      <c r="AI48" s="2">
        <f t="shared" ref="AI48:AI51" si="4">Z48/AH$47</f>
        <v>0</v>
      </c>
    </row>
    <row r="49" spans="2:40" x14ac:dyDescent="0.25">
      <c r="B49" t="s">
        <v>9</v>
      </c>
      <c r="Y49" t="s">
        <v>336</v>
      </c>
      <c r="Z49">
        <v>0</v>
      </c>
      <c r="AA49" t="s">
        <v>1</v>
      </c>
      <c r="AE49" s="7"/>
      <c r="AI49" s="2">
        <f t="shared" si="4"/>
        <v>0</v>
      </c>
    </row>
    <row r="50" spans="2:40" x14ac:dyDescent="0.25">
      <c r="B50" t="s">
        <v>9</v>
      </c>
      <c r="Y50" t="s">
        <v>337</v>
      </c>
      <c r="Z50">
        <v>0</v>
      </c>
      <c r="AA50" t="s">
        <v>1</v>
      </c>
      <c r="AE50" s="7"/>
      <c r="AI50" s="2">
        <f t="shared" si="4"/>
        <v>0</v>
      </c>
    </row>
    <row r="51" spans="2:40" x14ac:dyDescent="0.25">
      <c r="B51" t="s">
        <v>9</v>
      </c>
      <c r="Y51" t="s">
        <v>338</v>
      </c>
      <c r="Z51">
        <v>0</v>
      </c>
      <c r="AA51" t="s">
        <v>1</v>
      </c>
      <c r="AI51" s="2">
        <f t="shared" si="4"/>
        <v>0</v>
      </c>
    </row>
    <row r="52" spans="2:40" x14ac:dyDescent="0.25">
      <c r="B52" s="4" t="s">
        <v>10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 t="s">
        <v>334</v>
      </c>
      <c r="Z52" s="4">
        <v>0</v>
      </c>
      <c r="AA52" s="4" t="s">
        <v>1</v>
      </c>
      <c r="AC52" s="3">
        <f>_xlfn.STDEV.S(Z52:Z56)</f>
        <v>0</v>
      </c>
      <c r="AE52" s="7" t="e">
        <f>AC52/(AVERAGE(Z52:Z56))*100</f>
        <v>#DIV/0!</v>
      </c>
      <c r="AF52">
        <f>1.5*1.5*3.1415</f>
        <v>7.0683750000000005</v>
      </c>
      <c r="AG52">
        <v>314.14999999999998</v>
      </c>
      <c r="AH52">
        <f>AF52/AG52</f>
        <v>2.2500000000000003E-2</v>
      </c>
      <c r="AI52" s="2">
        <f>Z52/AH$52</f>
        <v>0</v>
      </c>
      <c r="AJ52" s="10">
        <f>AVERAGE(AI52:AI56)</f>
        <v>0</v>
      </c>
    </row>
    <row r="53" spans="2:40" x14ac:dyDescent="0.25">
      <c r="B53" s="4" t="s">
        <v>10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 t="s">
        <v>335</v>
      </c>
      <c r="Z53" s="4">
        <v>0</v>
      </c>
      <c r="AA53" s="4" t="s">
        <v>1</v>
      </c>
      <c r="AE53" s="7"/>
      <c r="AI53" s="2">
        <f t="shared" ref="AI53:AI56" si="5">Z53/AH$52</f>
        <v>0</v>
      </c>
    </row>
    <row r="54" spans="2:40" x14ac:dyDescent="0.25">
      <c r="B54" s="4" t="s">
        <v>10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 t="s">
        <v>336</v>
      </c>
      <c r="Z54" s="4">
        <v>0</v>
      </c>
      <c r="AA54" s="4" t="s">
        <v>1</v>
      </c>
      <c r="AE54" s="7"/>
      <c r="AI54" s="2">
        <f t="shared" si="5"/>
        <v>0</v>
      </c>
    </row>
    <row r="55" spans="2:40" x14ac:dyDescent="0.25">
      <c r="B55" s="4" t="s">
        <v>10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 t="s">
        <v>337</v>
      </c>
      <c r="Z55" s="4">
        <v>0</v>
      </c>
      <c r="AA55" s="4" t="s">
        <v>1</v>
      </c>
      <c r="AE55" s="7"/>
      <c r="AI55" s="2">
        <f t="shared" si="5"/>
        <v>0</v>
      </c>
    </row>
    <row r="56" spans="2:40" x14ac:dyDescent="0.25">
      <c r="B56" s="4" t="s">
        <v>10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 t="s">
        <v>338</v>
      </c>
      <c r="Z56" s="4">
        <v>0</v>
      </c>
      <c r="AA56" s="4" t="s">
        <v>1</v>
      </c>
      <c r="AI56" s="2">
        <f t="shared" si="5"/>
        <v>0</v>
      </c>
    </row>
    <row r="57" spans="2:40" x14ac:dyDescent="0.25">
      <c r="AE57" s="7"/>
      <c r="AI57" s="2"/>
    </row>
    <row r="58" spans="2:40" x14ac:dyDescent="0.25">
      <c r="Z58" s="2"/>
    </row>
    <row r="59" spans="2:40" x14ac:dyDescent="0.25">
      <c r="B59" s="5" t="s">
        <v>3</v>
      </c>
      <c r="Z59" s="2"/>
      <c r="AB59" t="s">
        <v>11</v>
      </c>
      <c r="AG59" t="s">
        <v>36</v>
      </c>
      <c r="AH59" t="s">
        <v>37</v>
      </c>
      <c r="AI59" t="s">
        <v>44</v>
      </c>
      <c r="AJ59" s="15" t="s">
        <v>43</v>
      </c>
      <c r="AK59" s="15" t="s">
        <v>12</v>
      </c>
      <c r="AL59" s="7" t="s">
        <v>42</v>
      </c>
      <c r="AM59" s="15" t="s">
        <v>46</v>
      </c>
    </row>
    <row r="60" spans="2:40" x14ac:dyDescent="0.25">
      <c r="B60" s="4" t="s">
        <v>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 t="s">
        <v>339</v>
      </c>
      <c r="Z60" s="4">
        <v>4.6100000000000003</v>
      </c>
      <c r="AA60" s="4" t="s">
        <v>1</v>
      </c>
      <c r="AB60">
        <v>24.8</v>
      </c>
      <c r="AC60" s="3">
        <f>_xlfn.STDEV.S(Z60:Z62)</f>
        <v>3.469673375597957</v>
      </c>
      <c r="AD60" s="6" t="s">
        <v>15</v>
      </c>
      <c r="AG60">
        <v>314.14999999999998</v>
      </c>
      <c r="AH60">
        <f>AB60/314.15</f>
        <v>7.8943180009549585E-2</v>
      </c>
      <c r="AI60">
        <f>(Z60/AH60-AJ$71)/10.2</f>
        <v>1.9112801571201765</v>
      </c>
      <c r="AJ60" s="10">
        <f>AVERAGE(AI60:AI62)</f>
        <v>5.9282197503174352</v>
      </c>
      <c r="AK60" s="7">
        <f>_xlfn.STDEV.S(AI60:AI62)</f>
        <v>5.4460322866858988</v>
      </c>
      <c r="AL60" s="16">
        <f>AK60/AJ60*100</f>
        <v>91.866234992288923</v>
      </c>
      <c r="AM60" s="10">
        <f>SQRT(AK60^2+AK63^2+AK66^2)</f>
        <v>18.483246802359645</v>
      </c>
      <c r="AN60" s="10">
        <f>SUM(AJ60,AJ63,AJ66)</f>
        <v>26.933169724265795</v>
      </c>
    </row>
    <row r="61" spans="2:40" x14ac:dyDescent="0.25">
      <c r="B61" s="4" t="s">
        <v>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 t="s">
        <v>340</v>
      </c>
      <c r="Z61" s="4">
        <v>11.34</v>
      </c>
      <c r="AA61" s="4" t="s">
        <v>1</v>
      </c>
      <c r="AB61">
        <v>21.91</v>
      </c>
      <c r="AH61">
        <f>AB61/314.15</f>
        <v>6.9743752984243207E-2</v>
      </c>
      <c r="AI61">
        <f>(Z61/AH61-AJ$71)/10.2</f>
        <v>12.126846452818089</v>
      </c>
      <c r="AK61" s="16"/>
    </row>
    <row r="62" spans="2:40" x14ac:dyDescent="0.25">
      <c r="B62" s="4" t="s">
        <v>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 t="s">
        <v>341</v>
      </c>
      <c r="Z62" s="4">
        <v>6.51</v>
      </c>
      <c r="AA62" s="4" t="s">
        <v>1</v>
      </c>
      <c r="AB62">
        <v>26.52</v>
      </c>
      <c r="AH62">
        <f>AB62/314.15</f>
        <v>8.4418271526340918E-2</v>
      </c>
      <c r="AI62">
        <f>(Z62/AH62-AJ$71)/10.2</f>
        <v>3.7465326410140407</v>
      </c>
      <c r="AK62" s="16"/>
    </row>
    <row r="63" spans="2:40" x14ac:dyDescent="0.25">
      <c r="B63" t="s">
        <v>9</v>
      </c>
      <c r="Y63" t="s">
        <v>339</v>
      </c>
      <c r="Z63">
        <v>0</v>
      </c>
      <c r="AA63" t="s">
        <v>1</v>
      </c>
      <c r="AB63">
        <v>24.8</v>
      </c>
      <c r="AC63" s="3">
        <f>_xlfn.STDEV.S(Z63:Z65)</f>
        <v>9.5435999497045128</v>
      </c>
      <c r="AG63">
        <v>314.14999999999998</v>
      </c>
      <c r="AH63">
        <f t="shared" ref="AH63:AH68" si="6">AB63/314.15</f>
        <v>7.8943180009549585E-2</v>
      </c>
      <c r="AI63">
        <f>(Z63/AH63-AJ$76)/10.2</f>
        <v>0</v>
      </c>
      <c r="AJ63" s="10">
        <f>AVERAGE(AI63:AI65)</f>
        <v>7.7454403486634265</v>
      </c>
      <c r="AK63" s="7">
        <f>_xlfn.STDEV.S(AI63:AI65)</f>
        <v>13.415496210879054</v>
      </c>
      <c r="AL63" s="16">
        <f>AK63/AJ63*100</f>
        <v>173.20508075688772</v>
      </c>
    </row>
    <row r="64" spans="2:40" x14ac:dyDescent="0.25">
      <c r="B64" t="s">
        <v>9</v>
      </c>
      <c r="Y64" t="s">
        <v>340</v>
      </c>
      <c r="Z64">
        <v>16.53</v>
      </c>
      <c r="AA64" t="s">
        <v>1</v>
      </c>
      <c r="AB64">
        <v>21.91</v>
      </c>
      <c r="AH64">
        <f t="shared" si="6"/>
        <v>6.9743752984243207E-2</v>
      </c>
      <c r="AI64">
        <f>(Z64/AH64-AJ$76)/10.2</f>
        <v>23.23632104599028</v>
      </c>
      <c r="AL64" s="16"/>
    </row>
    <row r="65" spans="2:38" x14ac:dyDescent="0.25">
      <c r="B65" t="s">
        <v>9</v>
      </c>
      <c r="Y65" t="s">
        <v>341</v>
      </c>
      <c r="Z65">
        <v>0</v>
      </c>
      <c r="AA65" t="s">
        <v>1</v>
      </c>
      <c r="AB65">
        <v>26.52</v>
      </c>
      <c r="AH65">
        <f t="shared" si="6"/>
        <v>8.4418271526340918E-2</v>
      </c>
      <c r="AI65">
        <f>(Z65/AH65-AJ$76)/10.2</f>
        <v>0</v>
      </c>
      <c r="AL65" s="16"/>
    </row>
    <row r="66" spans="2:38" x14ac:dyDescent="0.25">
      <c r="B66" s="4" t="s">
        <v>10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 t="s">
        <v>339</v>
      </c>
      <c r="Z66" s="4">
        <v>0</v>
      </c>
      <c r="AA66" s="4" t="s">
        <v>1</v>
      </c>
      <c r="AB66">
        <v>24.8</v>
      </c>
      <c r="AC66" s="3">
        <f>_xlfn.STDEV.S(Z66:Z68)</f>
        <v>9.0919763161445442</v>
      </c>
      <c r="AG66">
        <v>314.14999999999998</v>
      </c>
      <c r="AH66">
        <f t="shared" si="6"/>
        <v>7.8943180009549585E-2</v>
      </c>
      <c r="AI66">
        <f>(Z66/AH66-AJ$81)/10.2</f>
        <v>0</v>
      </c>
      <c r="AJ66" s="10">
        <f>AVERAGE(AI66:AI68)</f>
        <v>13.259509625284936</v>
      </c>
      <c r="AK66" s="7">
        <f>_xlfn.STDEV.S(AI66:AI68)</f>
        <v>11.488934071758029</v>
      </c>
      <c r="AL66" s="16">
        <f>AK66/AJ66*100</f>
        <v>86.64674936280791</v>
      </c>
    </row>
    <row r="67" spans="2:38" x14ac:dyDescent="0.25">
      <c r="B67" s="4" t="s">
        <v>10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 t="s">
        <v>340</v>
      </c>
      <c r="Z67" s="4">
        <v>14.41</v>
      </c>
      <c r="AA67" s="4" t="s">
        <v>1</v>
      </c>
      <c r="AB67">
        <v>21.91</v>
      </c>
      <c r="AH67">
        <f t="shared" si="6"/>
        <v>6.9743752984243207E-2</v>
      </c>
      <c r="AI67">
        <f>(Z67/AH67-AJ$81)/10.2</f>
        <v>20.256224214925584</v>
      </c>
      <c r="AK67" s="16"/>
    </row>
    <row r="68" spans="2:38" x14ac:dyDescent="0.25">
      <c r="B68" s="4" t="s">
        <v>10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 t="s">
        <v>341</v>
      </c>
      <c r="Z68" s="4">
        <v>16.809999999999999</v>
      </c>
      <c r="AA68" s="4" t="s">
        <v>1</v>
      </c>
      <c r="AB68">
        <v>26.52</v>
      </c>
      <c r="AH68">
        <f t="shared" si="6"/>
        <v>8.4418271526340918E-2</v>
      </c>
      <c r="AI68">
        <f>(Z68/AH68-AJ$81)/10.2</f>
        <v>19.522304660929226</v>
      </c>
      <c r="AK68" s="16"/>
    </row>
    <row r="69" spans="2:38" x14ac:dyDescent="0.25">
      <c r="AK69" s="16"/>
    </row>
    <row r="70" spans="2:38" x14ac:dyDescent="0.25">
      <c r="B70" s="88" t="s">
        <v>64</v>
      </c>
      <c r="AK70" s="16"/>
    </row>
    <row r="71" spans="2:38" x14ac:dyDescent="0.25">
      <c r="B71" s="4" t="s">
        <v>0</v>
      </c>
      <c r="Y71" s="4" t="s">
        <v>342</v>
      </c>
      <c r="Z71" s="4">
        <v>0</v>
      </c>
      <c r="AA71" s="4" t="s">
        <v>1</v>
      </c>
      <c r="AB71">
        <v>11.96</v>
      </c>
      <c r="AC71" s="3">
        <f>_xlfn.STDEV.S(Z71:Z75)</f>
        <v>7.5176605403542922</v>
      </c>
      <c r="AE71" s="7"/>
      <c r="AG71">
        <v>314.14999999999998</v>
      </c>
      <c r="AH71">
        <f>AB71/314.15</f>
        <v>3.8070985198153752E-2</v>
      </c>
      <c r="AI71" s="2">
        <f>Z71/AH71</f>
        <v>0</v>
      </c>
      <c r="AJ71" s="10">
        <f>AVERAGE(AI71:AI75)</f>
        <v>38.901373848987106</v>
      </c>
      <c r="AK71" s="16"/>
    </row>
    <row r="72" spans="2:38" x14ac:dyDescent="0.25">
      <c r="B72" s="4" t="s">
        <v>0</v>
      </c>
      <c r="Y72" s="4" t="s">
        <v>343</v>
      </c>
      <c r="Z72" s="4">
        <v>0</v>
      </c>
      <c r="AA72" s="4" t="s">
        <v>1</v>
      </c>
      <c r="AB72">
        <v>10.57</v>
      </c>
      <c r="AE72" s="7"/>
      <c r="AH72">
        <f>AB72/314.15</f>
        <v>3.364634728632819E-2</v>
      </c>
      <c r="AI72" s="2">
        <f>Z72/AH72</f>
        <v>0</v>
      </c>
      <c r="AK72" s="16"/>
    </row>
    <row r="73" spans="2:38" x14ac:dyDescent="0.25">
      <c r="B73" s="4" t="s">
        <v>0</v>
      </c>
      <c r="Y73" s="4" t="s">
        <v>344</v>
      </c>
      <c r="Z73" s="4">
        <v>0</v>
      </c>
      <c r="AA73" s="4" t="s">
        <v>1</v>
      </c>
      <c r="AB73">
        <v>15.95</v>
      </c>
      <c r="AE73" s="7"/>
      <c r="AH73">
        <f>AB73/314.15</f>
        <v>5.0771924240012735E-2</v>
      </c>
      <c r="AI73" s="2">
        <f>Z73/AH73</f>
        <v>0</v>
      </c>
      <c r="AK73" s="16"/>
    </row>
    <row r="74" spans="2:38" x14ac:dyDescent="0.25">
      <c r="B74" s="4" t="s">
        <v>0</v>
      </c>
      <c r="Y74" s="4" t="s">
        <v>345</v>
      </c>
      <c r="Z74" s="4">
        <v>0</v>
      </c>
      <c r="AA74" s="4" t="s">
        <v>1</v>
      </c>
      <c r="AB74">
        <v>24.39</v>
      </c>
      <c r="AE74" s="7"/>
      <c r="AH74">
        <f>AB74/314.15</f>
        <v>7.7638070985198163E-2</v>
      </c>
      <c r="AI74" s="2">
        <f>Z74/AH74</f>
        <v>0</v>
      </c>
      <c r="AK74" s="16"/>
    </row>
    <row r="75" spans="2:38" x14ac:dyDescent="0.25">
      <c r="B75" s="4" t="s">
        <v>0</v>
      </c>
      <c r="Y75" s="4" t="s">
        <v>346</v>
      </c>
      <c r="Z75" s="4">
        <v>16.809999999999999</v>
      </c>
      <c r="AA75" s="4" t="s">
        <v>1</v>
      </c>
      <c r="AB75">
        <v>27.15</v>
      </c>
      <c r="AE75" s="7"/>
      <c r="AH75">
        <f>AB75/314.15</f>
        <v>8.6423682954002864E-2</v>
      </c>
      <c r="AI75" s="2">
        <f t="shared" ref="AI75:AI79" si="7">Z75/AH75</f>
        <v>194.50686924493553</v>
      </c>
      <c r="AK75" s="16"/>
    </row>
    <row r="76" spans="2:38" x14ac:dyDescent="0.25">
      <c r="B76" t="s">
        <v>9</v>
      </c>
      <c r="Y76" t="s">
        <v>342</v>
      </c>
      <c r="Z76">
        <v>0</v>
      </c>
      <c r="AA76" t="s">
        <v>1</v>
      </c>
      <c r="AB76">
        <v>11.96</v>
      </c>
      <c r="AC76" s="3">
        <f>_xlfn.STDEV.S(Z76:Z80)</f>
        <v>0</v>
      </c>
      <c r="AG76">
        <v>314.14999999999998</v>
      </c>
      <c r="AH76">
        <f t="shared" ref="AH76:AH80" si="8">AB76/314.15</f>
        <v>3.8070985198153752E-2</v>
      </c>
      <c r="AI76" s="2">
        <f t="shared" si="7"/>
        <v>0</v>
      </c>
      <c r="AJ76" s="10">
        <f>AVERAGE(AI76:AI80)</f>
        <v>0</v>
      </c>
      <c r="AK76" s="16"/>
    </row>
    <row r="77" spans="2:38" x14ac:dyDescent="0.25">
      <c r="B77" t="s">
        <v>9</v>
      </c>
      <c r="Y77" t="s">
        <v>343</v>
      </c>
      <c r="Z77">
        <v>0</v>
      </c>
      <c r="AA77" t="s">
        <v>1</v>
      </c>
      <c r="AB77">
        <v>10.57</v>
      </c>
      <c r="AH77">
        <f t="shared" si="8"/>
        <v>3.364634728632819E-2</v>
      </c>
      <c r="AI77" s="2">
        <f t="shared" si="7"/>
        <v>0</v>
      </c>
      <c r="AK77" s="16"/>
    </row>
    <row r="78" spans="2:38" x14ac:dyDescent="0.25">
      <c r="B78" t="s">
        <v>9</v>
      </c>
      <c r="Y78" t="s">
        <v>344</v>
      </c>
      <c r="Z78">
        <v>0</v>
      </c>
      <c r="AA78" t="s">
        <v>1</v>
      </c>
      <c r="AB78">
        <v>15.95</v>
      </c>
      <c r="AH78">
        <f t="shared" si="8"/>
        <v>5.0771924240012735E-2</v>
      </c>
      <c r="AI78" s="2">
        <f t="shared" si="7"/>
        <v>0</v>
      </c>
      <c r="AK78" s="16"/>
    </row>
    <row r="79" spans="2:38" x14ac:dyDescent="0.25">
      <c r="B79" t="s">
        <v>9</v>
      </c>
      <c r="Y79" t="s">
        <v>345</v>
      </c>
      <c r="Z79">
        <v>0</v>
      </c>
      <c r="AA79" t="s">
        <v>1</v>
      </c>
      <c r="AB79">
        <v>24.39</v>
      </c>
      <c r="AH79">
        <f t="shared" si="8"/>
        <v>7.7638070985198163E-2</v>
      </c>
      <c r="AI79" s="2">
        <f t="shared" si="7"/>
        <v>0</v>
      </c>
      <c r="AK79" s="16"/>
    </row>
    <row r="80" spans="2:38" x14ac:dyDescent="0.25">
      <c r="B80" t="s">
        <v>9</v>
      </c>
      <c r="Y80" t="s">
        <v>346</v>
      </c>
      <c r="Z80">
        <v>0</v>
      </c>
      <c r="AA80" t="s">
        <v>1</v>
      </c>
      <c r="AB80">
        <v>27.15</v>
      </c>
      <c r="AH80">
        <f t="shared" si="8"/>
        <v>8.6423682954002864E-2</v>
      </c>
      <c r="AI80" s="2">
        <f>Z80/AH80</f>
        <v>0</v>
      </c>
      <c r="AK80" s="16"/>
    </row>
    <row r="81" spans="2:40" x14ac:dyDescent="0.25">
      <c r="B81" s="4" t="s">
        <v>10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 t="s">
        <v>342</v>
      </c>
      <c r="Z81" s="4">
        <v>0</v>
      </c>
      <c r="AA81" s="4" t="s">
        <v>1</v>
      </c>
      <c r="AB81">
        <v>11.96</v>
      </c>
      <c r="AC81" s="3">
        <f>_xlfn.STDEV.S(Z81:Z85)</f>
        <v>0</v>
      </c>
      <c r="AG81">
        <v>314.14999999999998</v>
      </c>
      <c r="AH81">
        <f t="shared" ref="AH81:AH85" si="9">AB81/314.15</f>
        <v>3.8070985198153752E-2</v>
      </c>
      <c r="AI81" s="2">
        <f t="shared" ref="AI81:AI84" si="10">Z81/AH81</f>
        <v>0</v>
      </c>
      <c r="AJ81" s="10">
        <f>AVERAGE(AI81:AI85)</f>
        <v>0</v>
      </c>
      <c r="AK81" s="16"/>
    </row>
    <row r="82" spans="2:40" x14ac:dyDescent="0.25">
      <c r="B82" s="4" t="s">
        <v>10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 t="s">
        <v>343</v>
      </c>
      <c r="Z82" s="4">
        <v>0</v>
      </c>
      <c r="AA82" s="4" t="s">
        <v>1</v>
      </c>
      <c r="AB82">
        <v>10.57</v>
      </c>
      <c r="AH82">
        <f t="shared" si="9"/>
        <v>3.364634728632819E-2</v>
      </c>
      <c r="AI82" s="2">
        <f t="shared" si="10"/>
        <v>0</v>
      </c>
      <c r="AK82" s="16"/>
    </row>
    <row r="83" spans="2:40" x14ac:dyDescent="0.25">
      <c r="B83" s="4" t="s">
        <v>10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 t="s">
        <v>344</v>
      </c>
      <c r="Z83" s="4">
        <v>0</v>
      </c>
      <c r="AA83" s="4" t="s">
        <v>1</v>
      </c>
      <c r="AB83">
        <v>15.95</v>
      </c>
      <c r="AH83">
        <f t="shared" si="9"/>
        <v>5.0771924240012735E-2</v>
      </c>
      <c r="AI83" s="2">
        <f t="shared" si="10"/>
        <v>0</v>
      </c>
      <c r="AK83" s="16"/>
    </row>
    <row r="84" spans="2:40" x14ac:dyDescent="0.25">
      <c r="B84" s="4" t="s">
        <v>10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 t="s">
        <v>345</v>
      </c>
      <c r="Z84" s="4">
        <v>0</v>
      </c>
      <c r="AA84" s="4" t="s">
        <v>1</v>
      </c>
      <c r="AB84">
        <v>24.39</v>
      </c>
      <c r="AH84">
        <f t="shared" si="9"/>
        <v>7.7638070985198163E-2</v>
      </c>
      <c r="AI84" s="2">
        <f t="shared" si="10"/>
        <v>0</v>
      </c>
      <c r="AK84" s="16"/>
    </row>
    <row r="85" spans="2:40" x14ac:dyDescent="0.25">
      <c r="B85" s="4" t="s">
        <v>10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 t="s">
        <v>346</v>
      </c>
      <c r="Z85" s="4">
        <v>0</v>
      </c>
      <c r="AA85" s="4" t="s">
        <v>1</v>
      </c>
      <c r="AB85">
        <v>27.15</v>
      </c>
      <c r="AH85">
        <f t="shared" si="9"/>
        <v>8.6423682954002864E-2</v>
      </c>
      <c r="AI85" s="2">
        <f>Z85/AH85</f>
        <v>0</v>
      </c>
      <c r="AK85" s="16"/>
    </row>
    <row r="86" spans="2:40" x14ac:dyDescent="0.25">
      <c r="AK86" s="16"/>
    </row>
    <row r="87" spans="2:40" x14ac:dyDescent="0.25">
      <c r="AK87" s="16"/>
    </row>
    <row r="88" spans="2:40" x14ac:dyDescent="0.25">
      <c r="B88" s="5" t="s">
        <v>5</v>
      </c>
      <c r="AB88" t="s">
        <v>11</v>
      </c>
      <c r="AK88" s="16"/>
    </row>
    <row r="89" spans="2:40" s="3" customFormat="1" x14ac:dyDescent="0.25">
      <c r="B89" s="4" t="s">
        <v>0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 t="s">
        <v>347</v>
      </c>
      <c r="Z89" s="4">
        <v>0</v>
      </c>
      <c r="AA89" s="4" t="s">
        <v>1</v>
      </c>
      <c r="AB89">
        <v>8.32</v>
      </c>
      <c r="AC89" s="3">
        <f>_xlfn.STDEV.S(Z89:Z91)</f>
        <v>7.3958569483191061</v>
      </c>
      <c r="AD89" s="6" t="s">
        <v>14</v>
      </c>
      <c r="AE89"/>
      <c r="AF89"/>
      <c r="AG89">
        <v>314.14999999999998</v>
      </c>
      <c r="AH89">
        <f>AB89/314.15</f>
        <v>2.6484163616106959E-2</v>
      </c>
      <c r="AI89">
        <f>-(Z89/AH89-AJ$100)/10.2</f>
        <v>24.177389741842674</v>
      </c>
      <c r="AJ89" s="10">
        <f>AVERAGE(AI89:AI91)</f>
        <v>17.575180111161032</v>
      </c>
      <c r="AK89" s="7">
        <f>_xlfn.STDEV.S(AI89:AI91)</f>
        <v>11.435362522561157</v>
      </c>
      <c r="AL89" s="16">
        <f>AK89/AJ89*100</f>
        <v>65.065407297300965</v>
      </c>
      <c r="AM89" s="10">
        <f>SQRT(AK89^2+AK92^2+AK95^2)</f>
        <v>39.02647571615541</v>
      </c>
      <c r="AN89" s="10">
        <f>SUM(AJ89,AJ92,AJ95)</f>
        <v>126.08337800266411</v>
      </c>
    </row>
    <row r="90" spans="2:40" s="3" customFormat="1" x14ac:dyDescent="0.25">
      <c r="B90" s="4" t="s">
        <v>0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 t="s">
        <v>348</v>
      </c>
      <c r="Z90" s="4">
        <v>0</v>
      </c>
      <c r="AA90" s="4" t="s">
        <v>1</v>
      </c>
      <c r="AB90">
        <v>9.1</v>
      </c>
      <c r="AE90"/>
      <c r="AF90"/>
      <c r="AG90"/>
      <c r="AH90">
        <f>AB90/314.15</f>
        <v>2.8967053955116982E-2</v>
      </c>
      <c r="AI90">
        <f>-(Z90/AH90-AJ$100)/10.2</f>
        <v>24.177389741842674</v>
      </c>
      <c r="AJ90" s="7"/>
      <c r="AK90" s="16"/>
      <c r="AL90" s="7"/>
      <c r="AM90" s="7"/>
      <c r="AN90" s="7"/>
    </row>
    <row r="91" spans="2:40" s="3" customFormat="1" x14ac:dyDescent="0.25">
      <c r="B91" s="4" t="s">
        <v>0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 t="s">
        <v>349</v>
      </c>
      <c r="Z91" s="4">
        <v>12.81</v>
      </c>
      <c r="AA91" s="4" t="s">
        <v>1</v>
      </c>
      <c r="AB91">
        <v>13.82</v>
      </c>
      <c r="AD91"/>
      <c r="AE91"/>
      <c r="AF91"/>
      <c r="AG91"/>
      <c r="AH91">
        <f>AB91/314.15</f>
        <v>4.3991723698869972E-2</v>
      </c>
      <c r="AI91">
        <f>(Z91/AH91-AJ$100)/10.2</f>
        <v>4.3707608497977457</v>
      </c>
      <c r="AJ91" s="7"/>
      <c r="AK91" s="16"/>
      <c r="AL91" s="7"/>
      <c r="AM91" s="7"/>
      <c r="AN91" s="7"/>
    </row>
    <row r="92" spans="2:40" s="3" customFormat="1" x14ac:dyDescent="0.25">
      <c r="B92" t="s">
        <v>9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 t="s">
        <v>347</v>
      </c>
      <c r="Z92">
        <v>14.99</v>
      </c>
      <c r="AA92" t="s">
        <v>1</v>
      </c>
      <c r="AB92">
        <v>8.32</v>
      </c>
      <c r="AC92" s="3">
        <f>_xlfn.STDEV.S(Z92:Z94)</f>
        <v>15.913770766226339</v>
      </c>
      <c r="AD92"/>
      <c r="AE92"/>
      <c r="AF92"/>
      <c r="AG92">
        <v>314.14999999999998</v>
      </c>
      <c r="AH92">
        <f t="shared" ref="AH92:AH97" si="11">AB92/314.15</f>
        <v>2.6484163616106959E-2</v>
      </c>
      <c r="AI92">
        <f>(Z92/AH92-AJ$105)/10.2</f>
        <v>55.490060567496229</v>
      </c>
      <c r="AJ92" s="10">
        <f>AVERAGE(AI92:AI94)</f>
        <v>42.127097220653354</v>
      </c>
      <c r="AK92" s="7">
        <f>_xlfn.STDEV.S(AI92:AI94)</f>
        <v>37.286971633252392</v>
      </c>
      <c r="AL92" s="16">
        <f>AK92/AJ92*100</f>
        <v>88.510659630666339</v>
      </c>
      <c r="AM92" s="7"/>
      <c r="AN92" s="7"/>
    </row>
    <row r="93" spans="2:40" s="3" customFormat="1" x14ac:dyDescent="0.25">
      <c r="B93" t="s">
        <v>9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 t="s">
        <v>348</v>
      </c>
      <c r="Z93">
        <v>0</v>
      </c>
      <c r="AA93" t="s">
        <v>1</v>
      </c>
      <c r="AB93">
        <v>9.1</v>
      </c>
      <c r="AD93"/>
      <c r="AE93"/>
      <c r="AF93"/>
      <c r="AG93"/>
      <c r="AH93">
        <f t="shared" si="11"/>
        <v>2.8967053955116982E-2</v>
      </c>
      <c r="AI93">
        <f t="shared" ref="AI93" si="12">(Z93/AH93-AJ$105)/10.2</f>
        <v>0</v>
      </c>
      <c r="AJ93" s="7"/>
      <c r="AK93" s="7"/>
      <c r="AL93" s="16"/>
      <c r="AM93" s="7"/>
      <c r="AN93" s="7"/>
    </row>
    <row r="94" spans="2:40" s="3" customFormat="1" x14ac:dyDescent="0.25">
      <c r="B94" t="s">
        <v>9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 t="s">
        <v>349</v>
      </c>
      <c r="Z94">
        <v>31.81</v>
      </c>
      <c r="AA94" t="s">
        <v>1</v>
      </c>
      <c r="AB94">
        <v>13.82</v>
      </c>
      <c r="AD94"/>
      <c r="AE94"/>
      <c r="AF94"/>
      <c r="AG94"/>
      <c r="AH94">
        <f t="shared" si="11"/>
        <v>4.3991723698869972E-2</v>
      </c>
      <c r="AI94">
        <f>(Z94/AH94-AJ$105)/10.2</f>
        <v>70.891231094463834</v>
      </c>
      <c r="AJ94" s="7"/>
      <c r="AK94" s="7"/>
      <c r="AL94" s="16"/>
      <c r="AM94" s="7"/>
      <c r="AN94" s="7"/>
    </row>
    <row r="95" spans="2:40" s="3" customFormat="1" x14ac:dyDescent="0.25">
      <c r="B95" s="4" t="s">
        <v>10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 t="s">
        <v>347</v>
      </c>
      <c r="Z95" s="4">
        <v>17.510000000000002</v>
      </c>
      <c r="AA95" s="4" t="s">
        <v>1</v>
      </c>
      <c r="AB95">
        <v>8.32</v>
      </c>
      <c r="AC95" s="3">
        <f>_xlfn.STDEV.S(Z95:Z97)</f>
        <v>6.8398927866841106</v>
      </c>
      <c r="AD95"/>
      <c r="AE95"/>
      <c r="AF95"/>
      <c r="AG95">
        <v>314.14999999999998</v>
      </c>
      <c r="AH95">
        <f t="shared" si="11"/>
        <v>2.6484163616106959E-2</v>
      </c>
      <c r="AI95">
        <f>(Z95/AH95-AJ$110)/10.2</f>
        <v>64.818609775641022</v>
      </c>
      <c r="AJ95" s="10">
        <f>AVERAGE(AI95:AI97)</f>
        <v>66.381100670849719</v>
      </c>
      <c r="AK95" s="7">
        <f>_xlfn.STDEV.S(AI95:AI97)</f>
        <v>1.4071379542543907</v>
      </c>
      <c r="AL95" s="16">
        <f>AK95/AJ95*100</f>
        <v>2.1197870177412028</v>
      </c>
      <c r="AM95" s="7"/>
      <c r="AN95" s="7"/>
    </row>
    <row r="96" spans="2:40" s="3" customFormat="1" x14ac:dyDescent="0.25">
      <c r="B96" s="4" t="s">
        <v>10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 t="s">
        <v>348</v>
      </c>
      <c r="Z96" s="4">
        <v>19.73</v>
      </c>
      <c r="AA96" s="4" t="s">
        <v>1</v>
      </c>
      <c r="AB96">
        <v>9.1</v>
      </c>
      <c r="AD96"/>
      <c r="AE96"/>
      <c r="AF96"/>
      <c r="AG96"/>
      <c r="AH96">
        <f t="shared" si="11"/>
        <v>2.8967053955116982E-2</v>
      </c>
      <c r="AI96">
        <f>(Z96/AH96-AJ$110)/10.2</f>
        <v>66.77633591898298</v>
      </c>
      <c r="AJ96" s="7"/>
      <c r="AK96" s="16"/>
      <c r="AL96" s="7"/>
      <c r="AM96" s="7"/>
      <c r="AN96" s="7"/>
    </row>
    <row r="97" spans="2:37" x14ac:dyDescent="0.25">
      <c r="B97" s="4" t="s">
        <v>10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 t="s">
        <v>349</v>
      </c>
      <c r="Z97" s="4">
        <v>30.31</v>
      </c>
      <c r="AA97" s="4" t="s">
        <v>1</v>
      </c>
      <c r="AB97">
        <v>13.82</v>
      </c>
      <c r="AH97">
        <f t="shared" si="11"/>
        <v>4.3991723698869972E-2</v>
      </c>
      <c r="AI97">
        <f>(Z97/AH97-AJ$110)/10.2</f>
        <v>67.548356317925126</v>
      </c>
      <c r="AK97" s="16"/>
    </row>
    <row r="99" spans="2:37" x14ac:dyDescent="0.25">
      <c r="B99" s="88" t="s">
        <v>64</v>
      </c>
    </row>
    <row r="100" spans="2:37" x14ac:dyDescent="0.25">
      <c r="B100" s="4" t="s">
        <v>0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 t="s">
        <v>350</v>
      </c>
      <c r="Z100" s="4">
        <v>8.1999999999999993</v>
      </c>
      <c r="AA100" s="4" t="s">
        <v>1</v>
      </c>
      <c r="AB100">
        <v>11.96</v>
      </c>
      <c r="AC100" s="3">
        <f>_xlfn.STDEV.S(Z100:Z104)</f>
        <v>4.9835499395511249</v>
      </c>
      <c r="AE100" s="7"/>
      <c r="AG100">
        <v>314.14999999999998</v>
      </c>
      <c r="AH100">
        <f>AB100/314.15</f>
        <v>3.8070985198153752E-2</v>
      </c>
      <c r="AI100" s="2">
        <f>Z100/AH100</f>
        <v>215.38712374581937</v>
      </c>
      <c r="AJ100" s="10">
        <f>AVERAGE(AI100:AI104)</f>
        <v>246.60937536679526</v>
      </c>
    </row>
    <row r="101" spans="2:37" x14ac:dyDescent="0.25">
      <c r="B101" s="4" t="s">
        <v>0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 t="s">
        <v>351</v>
      </c>
      <c r="Z101" s="4">
        <v>15.41</v>
      </c>
      <c r="AA101" s="4" t="s">
        <v>1</v>
      </c>
      <c r="AB101">
        <v>10.57</v>
      </c>
      <c r="AE101" s="7"/>
      <c r="AH101">
        <f>AB101/314.15</f>
        <v>3.364634728632819E-2</v>
      </c>
      <c r="AI101" s="2">
        <f>Z101/AH101</f>
        <v>457.99919583727529</v>
      </c>
    </row>
    <row r="102" spans="2:37" x14ac:dyDescent="0.25">
      <c r="B102" s="4" t="s">
        <v>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 t="s">
        <v>352</v>
      </c>
      <c r="Z102" s="4">
        <v>17.12</v>
      </c>
      <c r="AA102" s="4" t="s">
        <v>1</v>
      </c>
      <c r="AB102">
        <v>15.95</v>
      </c>
      <c r="AE102" s="7"/>
      <c r="AH102">
        <f>AB102/314.15</f>
        <v>5.0771924240012735E-2</v>
      </c>
      <c r="AI102" s="2">
        <f>Z102/AH102</f>
        <v>337.19423197492165</v>
      </c>
    </row>
    <row r="103" spans="2:37" x14ac:dyDescent="0.25">
      <c r="B103" s="4" t="s">
        <v>0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 t="s">
        <v>353</v>
      </c>
      <c r="Z103" s="4">
        <v>5.27</v>
      </c>
      <c r="AA103" s="4" t="s">
        <v>1</v>
      </c>
      <c r="AB103">
        <v>24.39</v>
      </c>
      <c r="AE103" s="7"/>
      <c r="AH103">
        <f>AB103/314.15</f>
        <v>7.7638070985198163E-2</v>
      </c>
      <c r="AI103" s="2">
        <f>Z103/AH103</f>
        <v>67.879069290692897</v>
      </c>
    </row>
    <row r="104" spans="2:37" x14ac:dyDescent="0.25">
      <c r="B104" s="4" t="s">
        <v>0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 t="s">
        <v>354</v>
      </c>
      <c r="Z104" s="4">
        <v>13.36</v>
      </c>
      <c r="AA104" s="4" t="s">
        <v>1</v>
      </c>
      <c r="AB104">
        <v>27.15</v>
      </c>
      <c r="AE104" s="7"/>
      <c r="AH104">
        <f>AB104/314.15</f>
        <v>8.6423682954002864E-2</v>
      </c>
      <c r="AI104" s="2">
        <f>Z104/AH104</f>
        <v>154.58725598526703</v>
      </c>
    </row>
    <row r="105" spans="2:37" x14ac:dyDescent="0.25">
      <c r="B105" t="s">
        <v>9</v>
      </c>
      <c r="Y105" t="s">
        <v>350</v>
      </c>
      <c r="Z105">
        <v>0</v>
      </c>
      <c r="AA105" t="s">
        <v>1</v>
      </c>
      <c r="AB105">
        <v>11.96</v>
      </c>
      <c r="AC105" s="3">
        <f>_xlfn.STDEV.S(Z105:Z109)</f>
        <v>0</v>
      </c>
      <c r="AG105">
        <v>314.14999999999998</v>
      </c>
      <c r="AH105">
        <f t="shared" ref="AH105:AH114" si="13">AB105/314.15</f>
        <v>3.8070985198153752E-2</v>
      </c>
      <c r="AI105" s="2">
        <f t="shared" ref="AI105:AI108" si="14">Z105/AH105</f>
        <v>0</v>
      </c>
      <c r="AJ105" s="10">
        <f>AVERAGE(AI105:AI109)</f>
        <v>0</v>
      </c>
    </row>
    <row r="106" spans="2:37" x14ac:dyDescent="0.25">
      <c r="B106" t="s">
        <v>9</v>
      </c>
      <c r="Y106" t="s">
        <v>351</v>
      </c>
      <c r="Z106">
        <v>0</v>
      </c>
      <c r="AA106" t="s">
        <v>1</v>
      </c>
      <c r="AB106">
        <v>10.57</v>
      </c>
      <c r="AH106">
        <f t="shared" si="13"/>
        <v>3.364634728632819E-2</v>
      </c>
      <c r="AI106" s="2">
        <f t="shared" si="14"/>
        <v>0</v>
      </c>
    </row>
    <row r="107" spans="2:37" x14ac:dyDescent="0.25">
      <c r="B107" t="s">
        <v>9</v>
      </c>
      <c r="Y107" t="s">
        <v>352</v>
      </c>
      <c r="Z107">
        <v>0</v>
      </c>
      <c r="AA107" t="s">
        <v>1</v>
      </c>
      <c r="AB107">
        <v>15.95</v>
      </c>
      <c r="AH107">
        <f t="shared" si="13"/>
        <v>5.0771924240012735E-2</v>
      </c>
      <c r="AI107" s="2">
        <f t="shared" si="14"/>
        <v>0</v>
      </c>
    </row>
    <row r="108" spans="2:37" x14ac:dyDescent="0.25">
      <c r="B108" t="s">
        <v>9</v>
      </c>
      <c r="Y108" t="s">
        <v>353</v>
      </c>
      <c r="Z108">
        <v>0</v>
      </c>
      <c r="AA108" t="s">
        <v>1</v>
      </c>
      <c r="AB108">
        <v>24.39</v>
      </c>
      <c r="AH108">
        <f t="shared" si="13"/>
        <v>7.7638070985198163E-2</v>
      </c>
      <c r="AI108" s="2">
        <f t="shared" si="14"/>
        <v>0</v>
      </c>
    </row>
    <row r="109" spans="2:37" x14ac:dyDescent="0.25">
      <c r="B109" t="s">
        <v>9</v>
      </c>
      <c r="Y109" t="s">
        <v>354</v>
      </c>
      <c r="Z109">
        <v>0</v>
      </c>
      <c r="AA109" t="s">
        <v>1</v>
      </c>
      <c r="AB109">
        <v>27.15</v>
      </c>
      <c r="AH109">
        <f t="shared" si="13"/>
        <v>8.6423682954002864E-2</v>
      </c>
      <c r="AI109" s="2">
        <f>Z109/AH109</f>
        <v>0</v>
      </c>
    </row>
    <row r="110" spans="2:37" x14ac:dyDescent="0.25">
      <c r="B110" s="4" t="s">
        <v>10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 t="s">
        <v>350</v>
      </c>
      <c r="Z110" s="4">
        <v>0</v>
      </c>
      <c r="AA110" s="4" t="s">
        <v>1</v>
      </c>
      <c r="AB110">
        <v>11.96</v>
      </c>
      <c r="AC110" s="3">
        <f>_xlfn.STDEV.S(Z110:Z114)</f>
        <v>0</v>
      </c>
      <c r="AG110">
        <v>314.14999999999998</v>
      </c>
      <c r="AH110">
        <f t="shared" si="13"/>
        <v>3.8070985198153752E-2</v>
      </c>
      <c r="AI110" s="2">
        <f t="shared" ref="AI110:AI113" si="15">Z110/AH110</f>
        <v>0</v>
      </c>
      <c r="AJ110" s="10">
        <f>AVERAGE(AI110:AI114)</f>
        <v>0</v>
      </c>
    </row>
    <row r="111" spans="2:37" x14ac:dyDescent="0.25">
      <c r="B111" s="4" t="s">
        <v>10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 t="s">
        <v>351</v>
      </c>
      <c r="Z111" s="4">
        <v>0</v>
      </c>
      <c r="AA111" s="4" t="s">
        <v>1</v>
      </c>
      <c r="AB111">
        <v>10.57</v>
      </c>
      <c r="AH111">
        <f t="shared" si="13"/>
        <v>3.364634728632819E-2</v>
      </c>
      <c r="AI111" s="2">
        <f t="shared" si="15"/>
        <v>0</v>
      </c>
    </row>
    <row r="112" spans="2:37" x14ac:dyDescent="0.25">
      <c r="B112" s="4" t="s">
        <v>10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 t="s">
        <v>352</v>
      </c>
      <c r="Z112" s="4">
        <v>0</v>
      </c>
      <c r="AA112" s="4" t="s">
        <v>1</v>
      </c>
      <c r="AB112">
        <v>15.95</v>
      </c>
      <c r="AH112">
        <f t="shared" si="13"/>
        <v>5.0771924240012735E-2</v>
      </c>
      <c r="AI112" s="2">
        <f t="shared" si="15"/>
        <v>0</v>
      </c>
    </row>
    <row r="113" spans="2:35" x14ac:dyDescent="0.25">
      <c r="B113" s="4" t="s">
        <v>10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 t="s">
        <v>353</v>
      </c>
      <c r="Z113" s="4">
        <v>0</v>
      </c>
      <c r="AA113" s="4" t="s">
        <v>1</v>
      </c>
      <c r="AB113">
        <v>24.39</v>
      </c>
      <c r="AH113">
        <f t="shared" si="13"/>
        <v>7.7638070985198163E-2</v>
      </c>
      <c r="AI113" s="2">
        <f t="shared" si="15"/>
        <v>0</v>
      </c>
    </row>
    <row r="114" spans="2:35" x14ac:dyDescent="0.25">
      <c r="B114" s="4" t="s">
        <v>10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 t="s">
        <v>354</v>
      </c>
      <c r="Z114" s="4">
        <v>0</v>
      </c>
      <c r="AA114" s="4" t="s">
        <v>1</v>
      </c>
      <c r="AB114">
        <v>27.15</v>
      </c>
      <c r="AH114">
        <f t="shared" si="13"/>
        <v>8.6423682954002864E-2</v>
      </c>
      <c r="AI114" s="2">
        <f>Z114/AH114</f>
        <v>0</v>
      </c>
    </row>
  </sheetData>
  <conditionalFormatting sqref="B30 B63:B69 B76:B87">
    <cfRule type="containsText" dxfId="6" priority="1" operator="containsText" text="PS">
      <formula>NOT(ISERROR(SEARCH("PS",B30)))</formula>
    </cfRule>
  </conditionalFormatting>
  <pageMargins left="0.7" right="0.7" top="0.78740157499999996" bottom="0.78740157499999996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35009-692D-4895-BC33-6F7CC0144CCE}">
  <dimension ref="A1:Q204"/>
  <sheetViews>
    <sheetView zoomScale="90" zoomScaleNormal="90" workbookViewId="0">
      <selection activeCell="N13" sqref="N13"/>
    </sheetView>
  </sheetViews>
  <sheetFormatPr defaultColWidth="9.140625" defaultRowHeight="15" x14ac:dyDescent="0.25"/>
  <cols>
    <col min="1" max="1" width="21.7109375" customWidth="1"/>
    <col min="2" max="2" width="31.42578125" customWidth="1"/>
    <col min="5" max="5" width="13.5703125" customWidth="1"/>
    <col min="6" max="6" width="8.85546875" style="3"/>
    <col min="7" max="7" width="12.85546875" customWidth="1"/>
    <col min="8" max="8" width="10.7109375" customWidth="1"/>
    <col min="9" max="9" width="15.85546875" customWidth="1"/>
    <col min="10" max="10" width="11.28515625" customWidth="1"/>
    <col min="11" max="11" width="14.5703125" customWidth="1"/>
    <col min="12" max="12" width="18.28515625" customWidth="1"/>
    <col min="13" max="13" width="9.28515625" style="7" customWidth="1"/>
    <col min="14" max="14" width="6.28515625" style="7" customWidth="1"/>
    <col min="15" max="15" width="8.28515625" style="7" customWidth="1"/>
    <col min="16" max="16" width="15.140625" style="7" customWidth="1"/>
    <col min="17" max="17" width="12" style="7" customWidth="1"/>
  </cols>
  <sheetData>
    <row r="1" spans="1:17" x14ac:dyDescent="0.25">
      <c r="A1" s="5" t="s">
        <v>2</v>
      </c>
      <c r="F1" s="3" t="s">
        <v>12</v>
      </c>
      <c r="G1" t="s">
        <v>45</v>
      </c>
      <c r="H1" s="7" t="s">
        <v>40</v>
      </c>
      <c r="I1" t="s">
        <v>39</v>
      </c>
      <c r="J1" t="s">
        <v>36</v>
      </c>
      <c r="K1" t="s">
        <v>49</v>
      </c>
      <c r="L1" s="2" t="s">
        <v>41</v>
      </c>
      <c r="M1" s="15" t="s">
        <v>43</v>
      </c>
      <c r="N1" s="15" t="s">
        <v>12</v>
      </c>
      <c r="O1" s="7" t="s">
        <v>42</v>
      </c>
      <c r="P1" s="15" t="s">
        <v>46</v>
      </c>
      <c r="Q1" s="15" t="s">
        <v>47</v>
      </c>
    </row>
    <row r="2" spans="1:17" x14ac:dyDescent="0.25">
      <c r="A2" s="4" t="s">
        <v>29</v>
      </c>
      <c r="B2" s="4" t="s">
        <v>355</v>
      </c>
      <c r="C2" s="4">
        <v>354.98</v>
      </c>
      <c r="D2" s="4" t="s">
        <v>1</v>
      </c>
      <c r="F2" s="3">
        <f>_xlfn.STDEV.S(C2:C3)</f>
        <v>27.82465183969062</v>
      </c>
      <c r="G2" s="6" t="s">
        <v>17</v>
      </c>
      <c r="H2" s="7">
        <f>F2/(AVERAGE(C2:C3))*100</f>
        <v>7.4267397578280336</v>
      </c>
      <c r="I2">
        <f>1.5*1.5*3.1415</f>
        <v>7.0683750000000005</v>
      </c>
      <c r="J2">
        <v>314.14999999999998</v>
      </c>
      <c r="K2">
        <f>I2/J2</f>
        <v>2.2500000000000003E-2</v>
      </c>
      <c r="L2" s="2">
        <f>(C2/K$2-M$16)/10</f>
        <v>1577.6888888888889</v>
      </c>
      <c r="M2" s="10">
        <f>AVERAGE(L2:L3)</f>
        <v>1665.1333333333332</v>
      </c>
      <c r="N2" s="7">
        <f>_xlfn.STDEV.S(L2:L3)</f>
        <v>123.66511928751368</v>
      </c>
      <c r="O2" s="7">
        <f>N2/M2*100</f>
        <v>7.426739757828023</v>
      </c>
      <c r="P2" s="10">
        <f>SQRT(N2^2+N4^2+N6^2+N8^2+N10^2+N12^2)</f>
        <v>189.01085996625989</v>
      </c>
      <c r="Q2" s="10">
        <f>SUM(M2,M4,M6,M8,M10,M12)</f>
        <v>7896.1466666666665</v>
      </c>
    </row>
    <row r="3" spans="1:17" x14ac:dyDescent="0.25">
      <c r="A3" s="4" t="s">
        <v>29</v>
      </c>
      <c r="B3" s="4" t="s">
        <v>356</v>
      </c>
      <c r="C3" s="4">
        <v>394.33</v>
      </c>
      <c r="D3" s="4" t="s">
        <v>1</v>
      </c>
      <c r="H3" s="7"/>
      <c r="L3" s="2">
        <f>(C3/K$2-M$16)/10</f>
        <v>1752.5777777777773</v>
      </c>
    </row>
    <row r="4" spans="1:17" x14ac:dyDescent="0.25">
      <c r="A4" t="s">
        <v>7</v>
      </c>
      <c r="B4" t="s">
        <v>355</v>
      </c>
      <c r="C4">
        <v>189.91</v>
      </c>
      <c r="D4" t="s">
        <v>1</v>
      </c>
      <c r="F4" s="3">
        <f>_xlfn.STDEV.S(C4:C5)</f>
        <v>18.384776310850235</v>
      </c>
      <c r="H4" s="7">
        <f>F4/(AVERAGE(C4:C5))*100</f>
        <v>9.0605570503426325</v>
      </c>
      <c r="I4">
        <f>1.5*1.5*3.1415</f>
        <v>7.0683750000000005</v>
      </c>
      <c r="J4">
        <v>314.14999999999998</v>
      </c>
      <c r="K4">
        <f>I4/J4</f>
        <v>2.2500000000000003E-2</v>
      </c>
      <c r="L4" s="2">
        <f>(C4/K$4-M$21)/10</f>
        <v>844.04444444444437</v>
      </c>
      <c r="M4" s="10">
        <f>AVERAGE(L4:L5)</f>
        <v>901.82222222222208</v>
      </c>
      <c r="N4" s="7">
        <f>_xlfn.STDEV.S(L4:L5)</f>
        <v>81.710116937112076</v>
      </c>
      <c r="O4" s="7">
        <f>N4/M4*100</f>
        <v>9.0605570503426236</v>
      </c>
    </row>
    <row r="5" spans="1:17" x14ac:dyDescent="0.25">
      <c r="A5" t="s">
        <v>7</v>
      </c>
      <c r="B5" t="s">
        <v>356</v>
      </c>
      <c r="C5">
        <v>215.91</v>
      </c>
      <c r="D5" t="s">
        <v>1</v>
      </c>
      <c r="L5" s="2">
        <f>(C5/K$4-M$21)/10</f>
        <v>959.5999999999998</v>
      </c>
    </row>
    <row r="6" spans="1:17" x14ac:dyDescent="0.25">
      <c r="A6" s="4" t="s">
        <v>13</v>
      </c>
      <c r="B6" s="4" t="s">
        <v>355</v>
      </c>
      <c r="C6" s="4">
        <v>144.44</v>
      </c>
      <c r="D6" s="4" t="s">
        <v>1</v>
      </c>
      <c r="F6" s="3">
        <f>_xlfn.STDEV.S(C6:C7)</f>
        <v>1.9445436482630056</v>
      </c>
      <c r="H6" s="7">
        <f>F6/(AVERAGE(C6:C7))*100</f>
        <v>1.3335690074841449</v>
      </c>
      <c r="I6">
        <f>1.5*1.5*3.1415</f>
        <v>7.0683750000000005</v>
      </c>
      <c r="J6">
        <v>314.14999999999998</v>
      </c>
      <c r="K6">
        <f>I6/J6</f>
        <v>2.2500000000000003E-2</v>
      </c>
      <c r="L6" s="2">
        <f>(C6/K$6-M$26)/10</f>
        <v>641.95555555555552</v>
      </c>
      <c r="M6" s="10">
        <f>AVERAGE(L6:L7)</f>
        <v>648.06666666666661</v>
      </c>
      <c r="N6" s="7">
        <f>_xlfn.STDEV.S(L6:L7)</f>
        <v>8.6424162145022123</v>
      </c>
      <c r="O6" s="7">
        <f>N6/M6*100</f>
        <v>1.3335690074841393</v>
      </c>
    </row>
    <row r="7" spans="1:17" x14ac:dyDescent="0.25">
      <c r="A7" s="4" t="s">
        <v>13</v>
      </c>
      <c r="B7" s="4" t="s">
        <v>356</v>
      </c>
      <c r="C7" s="4">
        <v>147.19</v>
      </c>
      <c r="D7" s="4" t="s">
        <v>1</v>
      </c>
      <c r="L7" s="2">
        <f>(C7/K$6-M$26)/10</f>
        <v>654.17777777777769</v>
      </c>
    </row>
    <row r="8" spans="1:17" x14ac:dyDescent="0.25">
      <c r="A8" t="s">
        <v>0</v>
      </c>
      <c r="B8" t="s">
        <v>355</v>
      </c>
      <c r="C8">
        <v>173.05</v>
      </c>
      <c r="D8" t="s">
        <v>1</v>
      </c>
      <c r="F8" s="3">
        <f>_xlfn.STDEV.S(C8:C9)</f>
        <v>2.1708178182427162</v>
      </c>
      <c r="H8" s="7">
        <f>F8/(AVERAGE(C8:C9))*100</f>
        <v>1.2656722841983012</v>
      </c>
      <c r="I8">
        <f>1.5*1.5*3.1415</f>
        <v>7.0683750000000005</v>
      </c>
      <c r="J8">
        <v>314.14999999999998</v>
      </c>
      <c r="K8">
        <f>I8/J8</f>
        <v>2.2500000000000003E-2</v>
      </c>
      <c r="L8" s="2">
        <f>(C8/K$8-M$31)/10</f>
        <v>765.68</v>
      </c>
      <c r="M8" s="10">
        <f>AVERAGE(L8:L9)</f>
        <v>758.85777777777776</v>
      </c>
      <c r="N8" s="7">
        <f>_xlfn.STDEV.S(L8:L9)</f>
        <v>9.6480791921898241</v>
      </c>
      <c r="O8" s="7">
        <f>N8/M8*100</f>
        <v>1.2713949141356955</v>
      </c>
    </row>
    <row r="9" spans="1:17" x14ac:dyDescent="0.25">
      <c r="A9" t="s">
        <v>0</v>
      </c>
      <c r="B9" t="s">
        <v>356</v>
      </c>
      <c r="C9">
        <v>169.98</v>
      </c>
      <c r="D9" t="s">
        <v>1</v>
      </c>
      <c r="F9"/>
      <c r="L9" s="2">
        <f>(C9/K$8-M$31)/10</f>
        <v>752.03555555555545</v>
      </c>
    </row>
    <row r="10" spans="1:17" x14ac:dyDescent="0.25">
      <c r="A10" s="4" t="s">
        <v>9</v>
      </c>
      <c r="B10" s="4" t="s">
        <v>355</v>
      </c>
      <c r="C10" s="4">
        <v>464.2</v>
      </c>
      <c r="D10" s="4" t="s">
        <v>1</v>
      </c>
      <c r="F10" s="3">
        <f>_xlfn.STDEV.S(C10:C11)</f>
        <v>20.626304807211604</v>
      </c>
      <c r="H10" s="7">
        <f>F10/(AVERAGE(C10:C11))*100</f>
        <v>4.3080515904240118</v>
      </c>
      <c r="I10">
        <f>1.5*1.5*3.1415</f>
        <v>7.0683750000000005</v>
      </c>
      <c r="J10">
        <v>314.14999999999998</v>
      </c>
      <c r="K10">
        <f>I10/J10</f>
        <v>2.2500000000000003E-2</v>
      </c>
      <c r="L10" s="2">
        <f>(C10/K$10-M$36)/10</f>
        <v>2063.1111111111109</v>
      </c>
      <c r="M10" s="10">
        <f>AVERAGE(L10:L11)</f>
        <v>2127.9333333333334</v>
      </c>
      <c r="N10" s="7">
        <f>_xlfn.STDEV.S(L10:L11)</f>
        <v>91.672465809829419</v>
      </c>
      <c r="O10" s="7">
        <f>N10/M10*100</f>
        <v>4.3080515904240144</v>
      </c>
    </row>
    <row r="11" spans="1:17" x14ac:dyDescent="0.25">
      <c r="A11" s="4" t="s">
        <v>9</v>
      </c>
      <c r="B11" s="4" t="s">
        <v>356</v>
      </c>
      <c r="C11" s="4">
        <v>493.37</v>
      </c>
      <c r="D11" s="4" t="s">
        <v>1</v>
      </c>
      <c r="F11"/>
      <c r="L11" s="2">
        <f>(C11/K$10-M$36)/10</f>
        <v>2192.7555555555555</v>
      </c>
    </row>
    <row r="12" spans="1:17" x14ac:dyDescent="0.25">
      <c r="A12" t="s">
        <v>10</v>
      </c>
      <c r="B12" t="s">
        <v>355</v>
      </c>
      <c r="C12">
        <v>415.18</v>
      </c>
      <c r="D12" t="s">
        <v>1</v>
      </c>
      <c r="F12" s="3">
        <f>_xlfn.STDEV.S(C12:C13)</f>
        <v>16.19981635698382</v>
      </c>
      <c r="H12" s="7">
        <f>F12/(AVERAGE(C12:C13))*100</f>
        <v>4.0125868739819976</v>
      </c>
      <c r="I12">
        <f>1.5*1.5*3.1415</f>
        <v>7.0683750000000005</v>
      </c>
      <c r="J12">
        <v>314.14999999999998</v>
      </c>
      <c r="K12">
        <f>I12/J12</f>
        <v>2.2500000000000003E-2</v>
      </c>
      <c r="L12" s="2">
        <f>(C12/K$12-M$41)/10</f>
        <v>1845.2444444444441</v>
      </c>
      <c r="M12" s="10">
        <f>AVERAGE(L12:L13)</f>
        <v>1794.333333333333</v>
      </c>
      <c r="N12" s="7">
        <f>_xlfn.STDEV.S(L12:L13)</f>
        <v>71.999183808816809</v>
      </c>
      <c r="O12" s="7">
        <f>N12/M12*100</f>
        <v>4.0125868739819888</v>
      </c>
    </row>
    <row r="13" spans="1:17" x14ac:dyDescent="0.25">
      <c r="A13" t="s">
        <v>10</v>
      </c>
      <c r="B13" t="s">
        <v>356</v>
      </c>
      <c r="C13">
        <v>392.27</v>
      </c>
      <c r="D13" t="s">
        <v>1</v>
      </c>
      <c r="F13"/>
      <c r="L13" s="2">
        <f>(C13/K$12-M$41)/10</f>
        <v>1743.422222222222</v>
      </c>
    </row>
    <row r="14" spans="1:17" x14ac:dyDescent="0.25">
      <c r="F14"/>
      <c r="L14" s="2"/>
    </row>
    <row r="15" spans="1:17" x14ac:dyDescent="0.25">
      <c r="A15" s="88" t="s">
        <v>64</v>
      </c>
      <c r="F15"/>
      <c r="L15" s="2"/>
    </row>
    <row r="16" spans="1:17" x14ac:dyDescent="0.25">
      <c r="A16" s="4" t="s">
        <v>29</v>
      </c>
      <c r="B16" s="4" t="s">
        <v>357</v>
      </c>
      <c r="C16" s="4">
        <v>0</v>
      </c>
      <c r="D16" s="4" t="s">
        <v>1</v>
      </c>
      <c r="F16" s="3">
        <f>_xlfn.STDEV.S(C16:C20)</f>
        <v>0</v>
      </c>
      <c r="H16" s="7" t="e">
        <f>F16/(AVERAGE(C16:C20))*100</f>
        <v>#DIV/0!</v>
      </c>
      <c r="I16">
        <f>1.5*1.5*3.1415</f>
        <v>7.0683750000000005</v>
      </c>
      <c r="J16">
        <v>314.14999999999998</v>
      </c>
      <c r="K16">
        <f>I16/J16</f>
        <v>2.2500000000000003E-2</v>
      </c>
      <c r="L16" s="2">
        <f>C16/K$16</f>
        <v>0</v>
      </c>
      <c r="M16" s="10">
        <f>AVERAGE(L16:L20)</f>
        <v>0</v>
      </c>
    </row>
    <row r="17" spans="1:13" x14ac:dyDescent="0.25">
      <c r="A17" s="4" t="s">
        <v>29</v>
      </c>
      <c r="B17" s="4" t="s">
        <v>358</v>
      </c>
      <c r="C17" s="4">
        <v>0</v>
      </c>
      <c r="D17" s="4" t="s">
        <v>1</v>
      </c>
      <c r="H17" s="7"/>
      <c r="L17" s="2">
        <f>C17/K$16</f>
        <v>0</v>
      </c>
    </row>
    <row r="18" spans="1:13" x14ac:dyDescent="0.25">
      <c r="A18" s="4" t="s">
        <v>29</v>
      </c>
      <c r="B18" s="4" t="s">
        <v>359</v>
      </c>
      <c r="C18" s="4">
        <v>0</v>
      </c>
      <c r="D18" s="4" t="s">
        <v>1</v>
      </c>
      <c r="H18" s="7"/>
      <c r="L18" s="2">
        <f>C18/K$16</f>
        <v>0</v>
      </c>
    </row>
    <row r="19" spans="1:13" x14ac:dyDescent="0.25">
      <c r="A19" s="4" t="s">
        <v>29</v>
      </c>
      <c r="B19" s="4" t="s">
        <v>360</v>
      </c>
      <c r="C19" s="4">
        <v>0</v>
      </c>
      <c r="D19" s="4" t="s">
        <v>1</v>
      </c>
      <c r="H19" s="7"/>
      <c r="L19" s="2">
        <f>C19/K$16</f>
        <v>0</v>
      </c>
    </row>
    <row r="20" spans="1:13" x14ac:dyDescent="0.25">
      <c r="A20" s="4" t="s">
        <v>29</v>
      </c>
      <c r="B20" s="4" t="s">
        <v>361</v>
      </c>
      <c r="C20" s="4">
        <v>0</v>
      </c>
      <c r="D20" s="4" t="s">
        <v>1</v>
      </c>
      <c r="L20" s="2">
        <f>C20/K$16</f>
        <v>0</v>
      </c>
    </row>
    <row r="21" spans="1:13" x14ac:dyDescent="0.25">
      <c r="A21" t="s">
        <v>7</v>
      </c>
      <c r="B21" t="s">
        <v>357</v>
      </c>
      <c r="C21">
        <v>0</v>
      </c>
      <c r="D21" t="s">
        <v>1</v>
      </c>
      <c r="F21" s="3">
        <f>_xlfn.STDEV.S(C21:C25)</f>
        <v>0</v>
      </c>
      <c r="H21" s="7" t="e">
        <f>F21/(AVERAGE(C21:C25))*100</f>
        <v>#DIV/0!</v>
      </c>
      <c r="I21">
        <f>1.5*1.5*3.1415</f>
        <v>7.0683750000000005</v>
      </c>
      <c r="J21">
        <v>314.14999999999998</v>
      </c>
      <c r="K21">
        <f>I21/J21</f>
        <v>2.2500000000000003E-2</v>
      </c>
      <c r="L21" s="2">
        <f>C21/K$21</f>
        <v>0</v>
      </c>
      <c r="M21" s="10">
        <f>AVERAGE(L21:L25)</f>
        <v>0</v>
      </c>
    </row>
    <row r="22" spans="1:13" x14ac:dyDescent="0.25">
      <c r="A22" t="s">
        <v>7</v>
      </c>
      <c r="B22" t="s">
        <v>358</v>
      </c>
      <c r="C22">
        <v>0</v>
      </c>
      <c r="D22" t="s">
        <v>1</v>
      </c>
      <c r="H22" s="7"/>
      <c r="L22" s="2">
        <f t="shared" ref="L22:L25" si="0">C22/K$21</f>
        <v>0</v>
      </c>
    </row>
    <row r="23" spans="1:13" x14ac:dyDescent="0.25">
      <c r="A23" t="s">
        <v>7</v>
      </c>
      <c r="B23" t="s">
        <v>359</v>
      </c>
      <c r="C23">
        <v>0</v>
      </c>
      <c r="D23" t="s">
        <v>1</v>
      </c>
      <c r="H23" s="7"/>
      <c r="L23" s="2">
        <f t="shared" si="0"/>
        <v>0</v>
      </c>
    </row>
    <row r="24" spans="1:13" x14ac:dyDescent="0.25">
      <c r="A24" t="s">
        <v>7</v>
      </c>
      <c r="B24" t="s">
        <v>360</v>
      </c>
      <c r="C24">
        <v>0</v>
      </c>
      <c r="D24" t="s">
        <v>1</v>
      </c>
      <c r="H24" s="7"/>
      <c r="L24" s="2">
        <f t="shared" si="0"/>
        <v>0</v>
      </c>
    </row>
    <row r="25" spans="1:13" x14ac:dyDescent="0.25">
      <c r="A25" t="s">
        <v>7</v>
      </c>
      <c r="B25" t="s">
        <v>361</v>
      </c>
      <c r="C25">
        <v>0</v>
      </c>
      <c r="D25" t="s">
        <v>1</v>
      </c>
      <c r="L25" s="2">
        <f t="shared" si="0"/>
        <v>0</v>
      </c>
    </row>
    <row r="26" spans="1:13" x14ac:dyDescent="0.25">
      <c r="A26" s="4" t="s">
        <v>13</v>
      </c>
      <c r="B26" s="4" t="s">
        <v>357</v>
      </c>
      <c r="C26" s="4">
        <v>0</v>
      </c>
      <c r="D26" s="4" t="s">
        <v>1</v>
      </c>
      <c r="F26" s="3">
        <f>_xlfn.STDEV.S(C26:C30)</f>
        <v>0</v>
      </c>
      <c r="H26" s="7" t="e">
        <f>F26/(AVERAGE(C26:C30))*100</f>
        <v>#DIV/0!</v>
      </c>
      <c r="I26">
        <f>1.5*1.5*3.1415</f>
        <v>7.0683750000000005</v>
      </c>
      <c r="J26">
        <v>314.14999999999998</v>
      </c>
      <c r="K26">
        <f>I26/J26</f>
        <v>2.2500000000000003E-2</v>
      </c>
      <c r="L26" s="2">
        <f>C26/K$26</f>
        <v>0</v>
      </c>
      <c r="M26" s="10">
        <f>AVERAGE(L26:L30)</f>
        <v>0</v>
      </c>
    </row>
    <row r="27" spans="1:13" x14ac:dyDescent="0.25">
      <c r="A27" s="4" t="s">
        <v>13</v>
      </c>
      <c r="B27" s="4" t="s">
        <v>358</v>
      </c>
      <c r="C27" s="4">
        <v>0</v>
      </c>
      <c r="D27" s="4" t="s">
        <v>1</v>
      </c>
      <c r="H27" s="7"/>
      <c r="L27" s="2">
        <f t="shared" ref="L27:L30" si="1">C27/K$26</f>
        <v>0</v>
      </c>
    </row>
    <row r="28" spans="1:13" x14ac:dyDescent="0.25">
      <c r="A28" s="4" t="s">
        <v>13</v>
      </c>
      <c r="B28" s="4" t="s">
        <v>359</v>
      </c>
      <c r="C28" s="4">
        <v>0</v>
      </c>
      <c r="D28" s="4" t="s">
        <v>1</v>
      </c>
      <c r="H28" s="7"/>
      <c r="L28" s="2">
        <f t="shared" si="1"/>
        <v>0</v>
      </c>
    </row>
    <row r="29" spans="1:13" x14ac:dyDescent="0.25">
      <c r="A29" s="4" t="s">
        <v>13</v>
      </c>
      <c r="B29" s="4" t="s">
        <v>360</v>
      </c>
      <c r="C29" s="4">
        <v>0</v>
      </c>
      <c r="D29" s="4" t="s">
        <v>1</v>
      </c>
      <c r="H29" s="7"/>
      <c r="L29" s="2">
        <f t="shared" si="1"/>
        <v>0</v>
      </c>
    </row>
    <row r="30" spans="1:13" x14ac:dyDescent="0.25">
      <c r="A30" s="4" t="s">
        <v>13</v>
      </c>
      <c r="B30" s="4" t="s">
        <v>361</v>
      </c>
      <c r="C30" s="4">
        <v>0</v>
      </c>
      <c r="D30" s="4" t="s">
        <v>1</v>
      </c>
      <c r="L30" s="2">
        <f t="shared" si="1"/>
        <v>0</v>
      </c>
    </row>
    <row r="31" spans="1:13" x14ac:dyDescent="0.25">
      <c r="A31" t="s">
        <v>0</v>
      </c>
      <c r="B31" t="s">
        <v>357</v>
      </c>
      <c r="C31">
        <v>3.86</v>
      </c>
      <c r="D31" t="s">
        <v>1</v>
      </c>
      <c r="F31" s="3">
        <f>_xlfn.STDEV.S(C31:C35)</f>
        <v>1.7262444786298377</v>
      </c>
      <c r="H31" s="7">
        <f>F31/(AVERAGE(C31:C35))*100</f>
        <v>223.60679774997897</v>
      </c>
      <c r="I31">
        <f>1.5*1.5*3.1415</f>
        <v>7.0683750000000005</v>
      </c>
      <c r="J31">
        <v>314.14999999999998</v>
      </c>
      <c r="K31">
        <f>I31/J31</f>
        <v>2.2500000000000003E-2</v>
      </c>
      <c r="L31" s="2">
        <f>C31/K$31</f>
        <v>171.55555555555554</v>
      </c>
      <c r="M31" s="10">
        <f>AVERAGE(L31:L35)</f>
        <v>34.31111111111111</v>
      </c>
    </row>
    <row r="32" spans="1:13" x14ac:dyDescent="0.25">
      <c r="A32" t="s">
        <v>0</v>
      </c>
      <c r="B32" t="s">
        <v>358</v>
      </c>
      <c r="C32">
        <v>0</v>
      </c>
      <c r="D32" t="s">
        <v>1</v>
      </c>
      <c r="H32" s="7"/>
      <c r="L32" s="2">
        <f t="shared" ref="L32:L35" si="2">C32/K$31</f>
        <v>0</v>
      </c>
    </row>
    <row r="33" spans="1:13" x14ac:dyDescent="0.25">
      <c r="A33" t="s">
        <v>0</v>
      </c>
      <c r="B33" t="s">
        <v>359</v>
      </c>
      <c r="C33">
        <v>0</v>
      </c>
      <c r="D33" t="s">
        <v>1</v>
      </c>
      <c r="H33" s="7"/>
      <c r="L33" s="2">
        <f t="shared" si="2"/>
        <v>0</v>
      </c>
    </row>
    <row r="34" spans="1:13" x14ac:dyDescent="0.25">
      <c r="A34" t="s">
        <v>0</v>
      </c>
      <c r="B34" t="s">
        <v>360</v>
      </c>
      <c r="C34">
        <v>0</v>
      </c>
      <c r="D34" t="s">
        <v>1</v>
      </c>
      <c r="H34" s="7"/>
      <c r="L34" s="2">
        <f t="shared" si="2"/>
        <v>0</v>
      </c>
    </row>
    <row r="35" spans="1:13" x14ac:dyDescent="0.25">
      <c r="A35" t="s">
        <v>0</v>
      </c>
      <c r="B35" t="s">
        <v>361</v>
      </c>
      <c r="C35">
        <v>0</v>
      </c>
      <c r="D35" t="s">
        <v>1</v>
      </c>
      <c r="L35" s="2">
        <f t="shared" si="2"/>
        <v>0</v>
      </c>
    </row>
    <row r="36" spans="1:13" x14ac:dyDescent="0.25">
      <c r="A36" s="4" t="s">
        <v>9</v>
      </c>
      <c r="B36" s="4" t="s">
        <v>357</v>
      </c>
      <c r="C36" s="4">
        <v>0</v>
      </c>
      <c r="D36" s="4" t="s">
        <v>1</v>
      </c>
      <c r="F36" s="3">
        <f>_xlfn.STDEV.S(C36:C40)</f>
        <v>0</v>
      </c>
      <c r="H36" s="7" t="e">
        <f>F36/(AVERAGE(C36:C40))*100</f>
        <v>#DIV/0!</v>
      </c>
      <c r="I36">
        <f>1.5*1.5*3.1415</f>
        <v>7.0683750000000005</v>
      </c>
      <c r="J36">
        <v>314.14999999999998</v>
      </c>
      <c r="K36">
        <f>I36/J36</f>
        <v>2.2500000000000003E-2</v>
      </c>
      <c r="L36" s="2">
        <f>C36/K$36</f>
        <v>0</v>
      </c>
      <c r="M36" s="10">
        <f>AVERAGE(L36:L40)</f>
        <v>0</v>
      </c>
    </row>
    <row r="37" spans="1:13" x14ac:dyDescent="0.25">
      <c r="A37" s="4" t="s">
        <v>9</v>
      </c>
      <c r="B37" s="4" t="s">
        <v>358</v>
      </c>
      <c r="C37" s="4">
        <v>0</v>
      </c>
      <c r="D37" s="4" t="s">
        <v>1</v>
      </c>
      <c r="H37" s="7"/>
      <c r="L37" s="2">
        <f t="shared" ref="L37:L40" si="3">C37/K$36</f>
        <v>0</v>
      </c>
    </row>
    <row r="38" spans="1:13" x14ac:dyDescent="0.25">
      <c r="A38" s="4" t="s">
        <v>9</v>
      </c>
      <c r="B38" s="4" t="s">
        <v>359</v>
      </c>
      <c r="C38" s="4">
        <v>0</v>
      </c>
      <c r="D38" s="4" t="s">
        <v>1</v>
      </c>
      <c r="H38" s="7"/>
      <c r="L38" s="2">
        <f t="shared" si="3"/>
        <v>0</v>
      </c>
    </row>
    <row r="39" spans="1:13" x14ac:dyDescent="0.25">
      <c r="A39" s="4" t="s">
        <v>9</v>
      </c>
      <c r="B39" s="4" t="s">
        <v>360</v>
      </c>
      <c r="C39" s="4">
        <v>0</v>
      </c>
      <c r="D39" s="4" t="s">
        <v>1</v>
      </c>
      <c r="H39" s="7"/>
      <c r="L39" s="2">
        <f t="shared" si="3"/>
        <v>0</v>
      </c>
    </row>
    <row r="40" spans="1:13" x14ac:dyDescent="0.25">
      <c r="A40" s="4" t="s">
        <v>9</v>
      </c>
      <c r="B40" s="4" t="s">
        <v>361</v>
      </c>
      <c r="C40" s="4">
        <v>0</v>
      </c>
      <c r="D40" s="4" t="s">
        <v>1</v>
      </c>
      <c r="L40" s="2">
        <f t="shared" si="3"/>
        <v>0</v>
      </c>
    </row>
    <row r="41" spans="1:13" x14ac:dyDescent="0.25">
      <c r="A41" t="s">
        <v>10</v>
      </c>
      <c r="B41" t="s">
        <v>357</v>
      </c>
      <c r="C41">
        <v>0</v>
      </c>
      <c r="D41" t="s">
        <v>1</v>
      </c>
      <c r="F41" s="3">
        <f>_xlfn.STDEV.S(C41:C45)</f>
        <v>0</v>
      </c>
      <c r="H41" s="7" t="e">
        <f>F41/(AVERAGE(C41:C45))*100</f>
        <v>#DIV/0!</v>
      </c>
      <c r="I41">
        <f>1.5*1.5*3.1415</f>
        <v>7.0683750000000005</v>
      </c>
      <c r="J41">
        <v>314.14999999999998</v>
      </c>
      <c r="K41">
        <f>I41/J41</f>
        <v>2.2500000000000003E-2</v>
      </c>
      <c r="L41" s="2">
        <f>C41/K$41</f>
        <v>0</v>
      </c>
      <c r="M41" s="10">
        <f>AVERAGE(L41:L45)</f>
        <v>0</v>
      </c>
    </row>
    <row r="42" spans="1:13" x14ac:dyDescent="0.25">
      <c r="A42" t="s">
        <v>10</v>
      </c>
      <c r="B42" t="s">
        <v>358</v>
      </c>
      <c r="C42">
        <v>0</v>
      </c>
      <c r="D42" t="s">
        <v>1</v>
      </c>
      <c r="H42" s="7"/>
      <c r="L42" s="2">
        <f t="shared" ref="L42:L45" si="4">C42/K$41</f>
        <v>0</v>
      </c>
    </row>
    <row r="43" spans="1:13" x14ac:dyDescent="0.25">
      <c r="A43" t="s">
        <v>10</v>
      </c>
      <c r="B43" t="s">
        <v>359</v>
      </c>
      <c r="C43">
        <v>0</v>
      </c>
      <c r="D43" t="s">
        <v>1</v>
      </c>
      <c r="H43" s="7"/>
      <c r="L43" s="2">
        <f t="shared" si="4"/>
        <v>0</v>
      </c>
    </row>
    <row r="44" spans="1:13" x14ac:dyDescent="0.25">
      <c r="A44" t="s">
        <v>10</v>
      </c>
      <c r="B44" t="s">
        <v>360</v>
      </c>
      <c r="C44">
        <v>0</v>
      </c>
      <c r="D44" t="s">
        <v>1</v>
      </c>
      <c r="H44" s="7"/>
      <c r="L44" s="2">
        <f t="shared" si="4"/>
        <v>0</v>
      </c>
    </row>
    <row r="45" spans="1:13" x14ac:dyDescent="0.25">
      <c r="A45" t="s">
        <v>10</v>
      </c>
      <c r="B45" t="s">
        <v>361</v>
      </c>
      <c r="C45">
        <v>0</v>
      </c>
      <c r="D45" t="s">
        <v>1</v>
      </c>
      <c r="L45" s="2">
        <f t="shared" si="4"/>
        <v>0</v>
      </c>
    </row>
    <row r="46" spans="1:13" x14ac:dyDescent="0.25">
      <c r="F46"/>
      <c r="L46" s="2"/>
    </row>
    <row r="47" spans="1:13" x14ac:dyDescent="0.25">
      <c r="F47"/>
    </row>
    <row r="48" spans="1:13" x14ac:dyDescent="0.25">
      <c r="A48" s="5" t="s">
        <v>4</v>
      </c>
      <c r="F48"/>
    </row>
    <row r="49" spans="1:17" x14ac:dyDescent="0.25">
      <c r="A49" s="4" t="s">
        <v>29</v>
      </c>
      <c r="B49" s="4" t="s">
        <v>362</v>
      </c>
      <c r="C49" s="4">
        <v>40.729999999999997</v>
      </c>
      <c r="D49" s="4" t="s">
        <v>1</v>
      </c>
      <c r="F49" s="3">
        <f>_xlfn.STDEV.S(C49:C51)</f>
        <v>23.515476464093453</v>
      </c>
      <c r="G49" s="6" t="s">
        <v>16</v>
      </c>
      <c r="H49" s="7">
        <f>F49/(AVERAGE(C49:C51))*100</f>
        <v>173.2050807568877</v>
      </c>
      <c r="I49">
        <f>1.5*1.5*3.1415</f>
        <v>7.0683750000000005</v>
      </c>
      <c r="J49">
        <v>314.14999999999998</v>
      </c>
      <c r="K49">
        <f>I49/J49</f>
        <v>2.2500000000000003E-2</v>
      </c>
      <c r="L49" s="2">
        <f>(C49/K$49-M$69)/10</f>
        <v>181.02222222222218</v>
      </c>
      <c r="M49" s="10">
        <f>AVERAGE(L49:L51)</f>
        <v>60.340740740740728</v>
      </c>
      <c r="N49" s="7">
        <f>_xlfn.STDEV.S(L49:L51)</f>
        <v>104.51322872930423</v>
      </c>
      <c r="O49" s="7">
        <f>N49/M49*100</f>
        <v>173.20508075688772</v>
      </c>
      <c r="P49" s="10">
        <f>SQRT(N49^2+N52^2+N55^2+N58^2+N61^2+N64^2)</f>
        <v>260.61736264480561</v>
      </c>
      <c r="Q49" s="10">
        <f>SUM(M49,M52,M55,M58,M61,M64)</f>
        <v>481.00740740740741</v>
      </c>
    </row>
    <row r="50" spans="1:17" x14ac:dyDescent="0.25">
      <c r="A50" s="4" t="s">
        <v>29</v>
      </c>
      <c r="B50" s="4" t="s">
        <v>363</v>
      </c>
      <c r="C50" s="4">
        <v>0</v>
      </c>
      <c r="D50" s="4" t="s">
        <v>1</v>
      </c>
      <c r="H50" s="7"/>
      <c r="L50" s="2">
        <f>(C50/K$49-M$69)/10</f>
        <v>0</v>
      </c>
    </row>
    <row r="51" spans="1:17" x14ac:dyDescent="0.25">
      <c r="A51" s="4" t="s">
        <v>29</v>
      </c>
      <c r="B51" s="4" t="s">
        <v>364</v>
      </c>
      <c r="C51" s="4">
        <v>0</v>
      </c>
      <c r="D51" s="4" t="s">
        <v>1</v>
      </c>
      <c r="H51" s="7"/>
      <c r="L51" s="2">
        <f>(C51/K$49-M$69)/10</f>
        <v>0</v>
      </c>
    </row>
    <row r="52" spans="1:17" x14ac:dyDescent="0.25">
      <c r="A52" t="s">
        <v>7</v>
      </c>
      <c r="B52" t="s">
        <v>362</v>
      </c>
      <c r="C52">
        <v>0</v>
      </c>
      <c r="D52" t="s">
        <v>1</v>
      </c>
      <c r="F52" s="3">
        <f>_xlfn.STDEV.S(C52:C54)</f>
        <v>18.215400992932693</v>
      </c>
      <c r="H52" s="7">
        <f>F52/(AVERAGE(C52:C54))*100</f>
        <v>173.20508075688772</v>
      </c>
      <c r="I52">
        <f>1.5*1.5*3.1415</f>
        <v>7.0683750000000005</v>
      </c>
      <c r="J52">
        <v>314.14999999999998</v>
      </c>
      <c r="K52">
        <f>I52/J52</f>
        <v>2.2500000000000003E-2</v>
      </c>
      <c r="L52" s="2">
        <f>(C52/K$52-M$74)/10</f>
        <v>0</v>
      </c>
      <c r="M52" s="10">
        <f>AVERAGE(L52:L54)</f>
        <v>46.74074074074074</v>
      </c>
      <c r="N52" s="7">
        <f>_xlfn.STDEV.S(L52:L54)</f>
        <v>80.957337746367529</v>
      </c>
      <c r="O52" s="7">
        <f>N52/M52*100</f>
        <v>173.20508075688775</v>
      </c>
    </row>
    <row r="53" spans="1:17" x14ac:dyDescent="0.25">
      <c r="A53" t="s">
        <v>7</v>
      </c>
      <c r="B53" t="s">
        <v>363</v>
      </c>
      <c r="C53">
        <v>0</v>
      </c>
      <c r="D53" t="s">
        <v>1</v>
      </c>
      <c r="L53" s="2">
        <f>(C53/K$52-M$74)/10</f>
        <v>0</v>
      </c>
    </row>
    <row r="54" spans="1:17" x14ac:dyDescent="0.25">
      <c r="A54" t="s">
        <v>7</v>
      </c>
      <c r="B54" t="s">
        <v>364</v>
      </c>
      <c r="C54">
        <v>31.55</v>
      </c>
      <c r="D54" t="s">
        <v>1</v>
      </c>
      <c r="L54" s="2">
        <f>(C54/K$52-M$74)/10</f>
        <v>140.22222222222223</v>
      </c>
    </row>
    <row r="55" spans="1:17" x14ac:dyDescent="0.25">
      <c r="A55" s="4" t="s">
        <v>13</v>
      </c>
      <c r="B55" s="4" t="s">
        <v>362</v>
      </c>
      <c r="C55" s="4">
        <v>20.98</v>
      </c>
      <c r="D55" s="4" t="s">
        <v>1</v>
      </c>
      <c r="F55" s="3">
        <f>_xlfn.STDEV.S(C55:C57)</f>
        <v>12.112808647598349</v>
      </c>
      <c r="H55" s="7">
        <f>F55/(AVERAGE(C55:C57))*100</f>
        <v>173.20508075688775</v>
      </c>
      <c r="I55">
        <f>1.5*1.5*3.1415</f>
        <v>7.0683750000000005</v>
      </c>
      <c r="J55">
        <v>314.14999999999998</v>
      </c>
      <c r="K55">
        <f>I55/J55</f>
        <v>2.2500000000000003E-2</v>
      </c>
      <c r="L55" s="2">
        <f>(C55/K$55-M$79)/10</f>
        <v>93.24444444444444</v>
      </c>
      <c r="M55" s="10">
        <f>AVERAGE(L55:L57)</f>
        <v>31.081481481481479</v>
      </c>
      <c r="N55" s="7">
        <f>_xlfn.STDEV.S(L55:L57)</f>
        <v>53.834705100437098</v>
      </c>
      <c r="O55" s="7">
        <f>N55/M55*100</f>
        <v>173.20508075688772</v>
      </c>
    </row>
    <row r="56" spans="1:17" x14ac:dyDescent="0.25">
      <c r="A56" s="4" t="s">
        <v>13</v>
      </c>
      <c r="B56" s="4" t="s">
        <v>363</v>
      </c>
      <c r="C56" s="4">
        <v>0</v>
      </c>
      <c r="D56" s="4" t="s">
        <v>1</v>
      </c>
      <c r="L56" s="2">
        <f>(C56/K$55-M$79)/10</f>
        <v>0</v>
      </c>
    </row>
    <row r="57" spans="1:17" x14ac:dyDescent="0.25">
      <c r="A57" s="4" t="s">
        <v>13</v>
      </c>
      <c r="B57" s="4" t="s">
        <v>364</v>
      </c>
      <c r="C57" s="4">
        <v>0</v>
      </c>
      <c r="D57" s="4" t="s">
        <v>1</v>
      </c>
      <c r="L57" s="2">
        <f>(C57/K$55-M$79)/10</f>
        <v>0</v>
      </c>
    </row>
    <row r="58" spans="1:17" x14ac:dyDescent="0.25">
      <c r="A58" t="s">
        <v>0</v>
      </c>
      <c r="B58" t="s">
        <v>362</v>
      </c>
      <c r="C58">
        <v>15.91</v>
      </c>
      <c r="D58" t="s">
        <v>1</v>
      </c>
      <c r="F58" s="3">
        <f>_xlfn.STDEV.S(C58:C60)</f>
        <v>7.9145204108229663</v>
      </c>
      <c r="H58" s="7">
        <f>F58/(AVERAGE(C58:C60))*100</f>
        <v>57.365453569627689</v>
      </c>
      <c r="I58">
        <f>1.5*1.5*3.1415</f>
        <v>7.0683750000000005</v>
      </c>
      <c r="J58">
        <v>314.14999999999998</v>
      </c>
      <c r="K58">
        <f>I58/J58</f>
        <v>2.2500000000000003E-2</v>
      </c>
      <c r="L58" s="2">
        <f>(C58/K$58-M$84)/10</f>
        <v>70.711111111111109</v>
      </c>
      <c r="M58" s="10">
        <f>AVERAGE(L58:L60)</f>
        <v>61.318518518518516</v>
      </c>
      <c r="N58" s="7">
        <f>_xlfn.STDEV.S(L58:L60)</f>
        <v>35.175646270324286</v>
      </c>
      <c r="O58" s="7">
        <f>N58/M58*100</f>
        <v>57.365453569627675</v>
      </c>
    </row>
    <row r="59" spans="1:17" x14ac:dyDescent="0.25">
      <c r="A59" t="s">
        <v>0</v>
      </c>
      <c r="B59" t="s">
        <v>363</v>
      </c>
      <c r="C59">
        <v>5.04</v>
      </c>
      <c r="D59" t="s">
        <v>1</v>
      </c>
      <c r="L59" s="2">
        <f>(C59/K$58-M$84)/10</f>
        <v>22.4</v>
      </c>
    </row>
    <row r="60" spans="1:17" x14ac:dyDescent="0.25">
      <c r="A60" t="s">
        <v>0</v>
      </c>
      <c r="B60" t="s">
        <v>364</v>
      </c>
      <c r="C60">
        <v>20.440000000000001</v>
      </c>
      <c r="D60" t="s">
        <v>1</v>
      </c>
      <c r="L60" s="2">
        <f>(C60/K$58-M$84)/10</f>
        <v>90.844444444444434</v>
      </c>
    </row>
    <row r="61" spans="1:17" x14ac:dyDescent="0.25">
      <c r="A61" s="4" t="s">
        <v>9</v>
      </c>
      <c r="B61" s="4" t="s">
        <v>362</v>
      </c>
      <c r="C61" s="4">
        <v>0</v>
      </c>
      <c r="D61" s="4" t="s">
        <v>1</v>
      </c>
      <c r="F61" s="3">
        <f>_xlfn.STDEV.S(C61:C63)</f>
        <v>30.143457554390363</v>
      </c>
      <c r="H61" s="7">
        <f>F61/(AVERAGE(C61:C63))*100</f>
        <v>173.20508075688775</v>
      </c>
      <c r="I61">
        <f>1.5*1.5*3.1415</f>
        <v>7.0683750000000005</v>
      </c>
      <c r="J61">
        <v>314.14999999999998</v>
      </c>
      <c r="K61">
        <f>I61/J61</f>
        <v>2.2500000000000003E-2</v>
      </c>
      <c r="L61" s="2">
        <f>(C61/K$61-M$89)/10</f>
        <v>0</v>
      </c>
      <c r="M61" s="10">
        <f>AVERAGE(L61:L63)</f>
        <v>77.348148148148141</v>
      </c>
      <c r="N61" s="7">
        <f>_xlfn.STDEV.S(L61:L63)</f>
        <v>133.97092246395715</v>
      </c>
      <c r="O61" s="7">
        <f>N61/M61*100</f>
        <v>173.20508075688775</v>
      </c>
    </row>
    <row r="62" spans="1:17" x14ac:dyDescent="0.25">
      <c r="A62" s="4" t="s">
        <v>9</v>
      </c>
      <c r="B62" s="4" t="s">
        <v>363</v>
      </c>
      <c r="C62" s="4">
        <v>0</v>
      </c>
      <c r="D62" s="4" t="s">
        <v>1</v>
      </c>
      <c r="L62" s="2">
        <f t="shared" ref="L62:L63" si="5">(C62/K$61-M$89)/10</f>
        <v>0</v>
      </c>
    </row>
    <row r="63" spans="1:17" x14ac:dyDescent="0.25">
      <c r="A63" s="4" t="s">
        <v>9</v>
      </c>
      <c r="B63" s="4" t="s">
        <v>364</v>
      </c>
      <c r="C63" s="4">
        <v>52.21</v>
      </c>
      <c r="D63" s="4" t="s">
        <v>1</v>
      </c>
      <c r="L63" s="2">
        <f t="shared" si="5"/>
        <v>232.04444444444442</v>
      </c>
    </row>
    <row r="64" spans="1:17" x14ac:dyDescent="0.25">
      <c r="A64" t="s">
        <v>10</v>
      </c>
      <c r="B64" t="s">
        <v>362</v>
      </c>
      <c r="C64">
        <v>37.65</v>
      </c>
      <c r="D64" t="s">
        <v>1</v>
      </c>
      <c r="F64" s="3">
        <f>_xlfn.STDEV.S(C64:C66)</f>
        <v>37.891359173299669</v>
      </c>
      <c r="H64" s="7">
        <f>F64/(AVERAGE(C64:C66))*100</f>
        <v>82.480102684587877</v>
      </c>
      <c r="I64">
        <f>1.5*1.5*3.1415</f>
        <v>7.0683750000000005</v>
      </c>
      <c r="J64">
        <v>314.14999999999998</v>
      </c>
      <c r="K64">
        <f>I64/J64</f>
        <v>2.2500000000000003E-2</v>
      </c>
      <c r="L64" s="2">
        <f>(C64/K$64-M$94)/10</f>
        <v>167.33333333333331</v>
      </c>
      <c r="M64" s="10">
        <f>AVERAGE(L64:L66)</f>
        <v>204.17777777777778</v>
      </c>
      <c r="N64" s="7">
        <f>_xlfn.STDEV.S(L64:L66)</f>
        <v>168.40604077022067</v>
      </c>
      <c r="O64" s="7">
        <f>N64/M64*100</f>
        <v>82.480102684587834</v>
      </c>
    </row>
    <row r="65" spans="1:13" x14ac:dyDescent="0.25">
      <c r="A65" t="s">
        <v>10</v>
      </c>
      <c r="B65" t="s">
        <v>363</v>
      </c>
      <c r="C65">
        <v>12.88</v>
      </c>
      <c r="D65" t="s">
        <v>1</v>
      </c>
      <c r="L65" s="2">
        <f>(C65/K$64-M$94)/10</f>
        <v>57.244444444444447</v>
      </c>
    </row>
    <row r="66" spans="1:13" x14ac:dyDescent="0.25">
      <c r="A66" t="s">
        <v>10</v>
      </c>
      <c r="B66" t="s">
        <v>364</v>
      </c>
      <c r="C66">
        <v>87.29</v>
      </c>
      <c r="D66" t="s">
        <v>1</v>
      </c>
      <c r="L66" s="2">
        <f>(C66/K$64-M$94)/10</f>
        <v>387.95555555555552</v>
      </c>
    </row>
    <row r="67" spans="1:13" x14ac:dyDescent="0.25">
      <c r="L67" s="2"/>
    </row>
    <row r="68" spans="1:13" x14ac:dyDescent="0.25">
      <c r="A68" s="88" t="s">
        <v>64</v>
      </c>
      <c r="L68" s="2"/>
    </row>
    <row r="69" spans="1:13" x14ac:dyDescent="0.25">
      <c r="A69" s="4" t="s">
        <v>29</v>
      </c>
      <c r="B69" s="4" t="s">
        <v>365</v>
      </c>
      <c r="C69" s="4">
        <v>0</v>
      </c>
      <c r="D69" s="4" t="s">
        <v>1</v>
      </c>
      <c r="E69" s="7"/>
      <c r="F69" s="3">
        <f>_xlfn.STDEV.S(C69:C73)</f>
        <v>0</v>
      </c>
      <c r="H69" s="7" t="e">
        <f>F69/(AVERAGE(C69:C73))*100</f>
        <v>#DIV/0!</v>
      </c>
      <c r="I69">
        <f>1.5*1.5*3.1415</f>
        <v>7.0683750000000005</v>
      </c>
      <c r="J69">
        <v>314.14999999999998</v>
      </c>
      <c r="K69">
        <f>I69/J69</f>
        <v>2.2500000000000003E-2</v>
      </c>
      <c r="L69" s="2">
        <f>C69/K$16</f>
        <v>0</v>
      </c>
      <c r="M69" s="10">
        <f>AVERAGE(L69:L73)</f>
        <v>0</v>
      </c>
    </row>
    <row r="70" spans="1:13" x14ac:dyDescent="0.25">
      <c r="A70" s="4" t="s">
        <v>29</v>
      </c>
      <c r="B70" s="4" t="s">
        <v>366</v>
      </c>
      <c r="C70" s="4">
        <v>0</v>
      </c>
      <c r="D70" s="4" t="s">
        <v>1</v>
      </c>
      <c r="E70" s="7"/>
      <c r="H70" s="7"/>
      <c r="L70" s="2">
        <f>C70/K$16</f>
        <v>0</v>
      </c>
    </row>
    <row r="71" spans="1:13" x14ac:dyDescent="0.25">
      <c r="A71" s="4" t="s">
        <v>29</v>
      </c>
      <c r="B71" s="4" t="s">
        <v>367</v>
      </c>
      <c r="C71" s="4">
        <v>0</v>
      </c>
      <c r="D71" s="4" t="s">
        <v>1</v>
      </c>
      <c r="E71" s="7"/>
      <c r="H71" s="7"/>
      <c r="L71" s="2">
        <f>C71/K$16</f>
        <v>0</v>
      </c>
    </row>
    <row r="72" spans="1:13" x14ac:dyDescent="0.25">
      <c r="A72" s="4" t="s">
        <v>29</v>
      </c>
      <c r="B72" s="4" t="s">
        <v>368</v>
      </c>
      <c r="C72" s="4">
        <v>0</v>
      </c>
      <c r="D72" s="4" t="s">
        <v>1</v>
      </c>
      <c r="E72" s="7"/>
      <c r="H72" s="7"/>
      <c r="L72" s="2">
        <f>C72/K$16</f>
        <v>0</v>
      </c>
    </row>
    <row r="73" spans="1:13" x14ac:dyDescent="0.25">
      <c r="A73" s="4" t="s">
        <v>29</v>
      </c>
      <c r="B73" s="4" t="s">
        <v>369</v>
      </c>
      <c r="C73" s="4">
        <v>0</v>
      </c>
      <c r="D73" s="4" t="s">
        <v>1</v>
      </c>
      <c r="E73" s="7"/>
      <c r="L73" s="2">
        <f>C73/K$16</f>
        <v>0</v>
      </c>
    </row>
    <row r="74" spans="1:13" x14ac:dyDescent="0.25">
      <c r="A74" t="s">
        <v>7</v>
      </c>
      <c r="B74" t="s">
        <v>365</v>
      </c>
      <c r="C74">
        <v>0</v>
      </c>
      <c r="D74" t="s">
        <v>1</v>
      </c>
      <c r="E74" s="7"/>
      <c r="F74" s="3">
        <f>_xlfn.STDEV.S(C74:C78)</f>
        <v>0</v>
      </c>
      <c r="H74" s="7" t="e">
        <f>F74/(AVERAGE(C74:C78))*100</f>
        <v>#DIV/0!</v>
      </c>
      <c r="I74">
        <f>1.5*1.5*3.1415</f>
        <v>7.0683750000000005</v>
      </c>
      <c r="J74">
        <v>314.14999999999998</v>
      </c>
      <c r="K74">
        <f>I74/J74</f>
        <v>2.2500000000000003E-2</v>
      </c>
      <c r="L74" s="2">
        <f>C74/K$21</f>
        <v>0</v>
      </c>
      <c r="M74" s="10">
        <f>AVERAGE(L74:L78)</f>
        <v>0</v>
      </c>
    </row>
    <row r="75" spans="1:13" x14ac:dyDescent="0.25">
      <c r="A75" t="s">
        <v>7</v>
      </c>
      <c r="B75" t="s">
        <v>366</v>
      </c>
      <c r="C75">
        <v>0</v>
      </c>
      <c r="D75" t="s">
        <v>1</v>
      </c>
      <c r="E75" s="7"/>
      <c r="H75" s="7"/>
      <c r="L75" s="2">
        <f t="shared" ref="L75:L78" si="6">C75/K$21</f>
        <v>0</v>
      </c>
    </row>
    <row r="76" spans="1:13" x14ac:dyDescent="0.25">
      <c r="A76" t="s">
        <v>7</v>
      </c>
      <c r="B76" t="s">
        <v>367</v>
      </c>
      <c r="C76">
        <v>0</v>
      </c>
      <c r="D76" t="s">
        <v>1</v>
      </c>
      <c r="E76" s="7"/>
      <c r="H76" s="7"/>
      <c r="L76" s="2">
        <f t="shared" si="6"/>
        <v>0</v>
      </c>
    </row>
    <row r="77" spans="1:13" x14ac:dyDescent="0.25">
      <c r="A77" t="s">
        <v>7</v>
      </c>
      <c r="B77" t="s">
        <v>368</v>
      </c>
      <c r="C77">
        <v>0</v>
      </c>
      <c r="D77" t="s">
        <v>1</v>
      </c>
      <c r="E77" s="7"/>
      <c r="H77" s="7"/>
      <c r="L77" s="2">
        <f t="shared" si="6"/>
        <v>0</v>
      </c>
    </row>
    <row r="78" spans="1:13" x14ac:dyDescent="0.25">
      <c r="A78" t="s">
        <v>7</v>
      </c>
      <c r="B78" t="s">
        <v>369</v>
      </c>
      <c r="C78">
        <v>0</v>
      </c>
      <c r="D78" t="s">
        <v>1</v>
      </c>
      <c r="E78" s="7"/>
      <c r="L78" s="2">
        <f t="shared" si="6"/>
        <v>0</v>
      </c>
    </row>
    <row r="79" spans="1:13" x14ac:dyDescent="0.25">
      <c r="A79" s="4" t="s">
        <v>13</v>
      </c>
      <c r="B79" s="4" t="s">
        <v>365</v>
      </c>
      <c r="C79" s="4">
        <v>0</v>
      </c>
      <c r="D79" s="4" t="s">
        <v>1</v>
      </c>
      <c r="E79" s="7"/>
      <c r="F79" s="3">
        <f>_xlfn.STDEV.S(C79:C83)</f>
        <v>0</v>
      </c>
      <c r="H79" s="7" t="e">
        <f>F79/(AVERAGE(C79:C83))*100</f>
        <v>#DIV/0!</v>
      </c>
      <c r="I79">
        <f>1.5*1.5*3.1415</f>
        <v>7.0683750000000005</v>
      </c>
      <c r="J79">
        <v>314.14999999999998</v>
      </c>
      <c r="K79">
        <f>I79/J79</f>
        <v>2.2500000000000003E-2</v>
      </c>
      <c r="L79" s="2">
        <f>C79/K$26</f>
        <v>0</v>
      </c>
      <c r="M79" s="10">
        <f>AVERAGE(L79:L83)</f>
        <v>0</v>
      </c>
    </row>
    <row r="80" spans="1:13" x14ac:dyDescent="0.25">
      <c r="A80" s="4" t="s">
        <v>13</v>
      </c>
      <c r="B80" s="4" t="s">
        <v>366</v>
      </c>
      <c r="C80" s="4">
        <v>0</v>
      </c>
      <c r="D80" s="4" t="s">
        <v>1</v>
      </c>
      <c r="E80" s="7"/>
      <c r="H80" s="7"/>
      <c r="L80" s="2">
        <f t="shared" ref="L80:L83" si="7">C80/K$26</f>
        <v>0</v>
      </c>
    </row>
    <row r="81" spans="1:13" x14ac:dyDescent="0.25">
      <c r="A81" s="4" t="s">
        <v>13</v>
      </c>
      <c r="B81" s="4" t="s">
        <v>367</v>
      </c>
      <c r="C81" s="4">
        <v>0</v>
      </c>
      <c r="D81" s="4" t="s">
        <v>1</v>
      </c>
      <c r="E81" s="7"/>
      <c r="H81" s="7"/>
      <c r="L81" s="2">
        <f t="shared" si="7"/>
        <v>0</v>
      </c>
    </row>
    <row r="82" spans="1:13" x14ac:dyDescent="0.25">
      <c r="A82" s="4" t="s">
        <v>13</v>
      </c>
      <c r="B82" s="4" t="s">
        <v>368</v>
      </c>
      <c r="C82" s="4">
        <v>0</v>
      </c>
      <c r="D82" s="4" t="s">
        <v>1</v>
      </c>
      <c r="E82" s="7"/>
      <c r="H82" s="7"/>
      <c r="L82" s="2">
        <f t="shared" si="7"/>
        <v>0</v>
      </c>
    </row>
    <row r="83" spans="1:13" x14ac:dyDescent="0.25">
      <c r="A83" s="4" t="s">
        <v>13</v>
      </c>
      <c r="B83" s="4" t="s">
        <v>369</v>
      </c>
      <c r="C83" s="4">
        <v>0</v>
      </c>
      <c r="D83" s="4" t="s">
        <v>1</v>
      </c>
      <c r="E83" s="7"/>
      <c r="L83" s="2">
        <f t="shared" si="7"/>
        <v>0</v>
      </c>
    </row>
    <row r="84" spans="1:13" x14ac:dyDescent="0.25">
      <c r="A84" t="s">
        <v>0</v>
      </c>
      <c r="B84" t="s">
        <v>365</v>
      </c>
      <c r="C84">
        <v>0</v>
      </c>
      <c r="D84" t="s">
        <v>1</v>
      </c>
      <c r="E84" s="7"/>
      <c r="F84" s="3">
        <f>_xlfn.STDEV.S(C84:C88)</f>
        <v>0</v>
      </c>
      <c r="H84" s="7" t="e">
        <f>F84/(AVERAGE(C84:C88))*100</f>
        <v>#DIV/0!</v>
      </c>
      <c r="I84">
        <f>1.5*1.5*3.1415</f>
        <v>7.0683750000000005</v>
      </c>
      <c r="J84">
        <v>314.14999999999998</v>
      </c>
      <c r="K84">
        <f>I84/J84</f>
        <v>2.2500000000000003E-2</v>
      </c>
      <c r="L84" s="2">
        <f>C84/K$31</f>
        <v>0</v>
      </c>
      <c r="M84" s="10">
        <f>AVERAGE(L84:L88)</f>
        <v>0</v>
      </c>
    </row>
    <row r="85" spans="1:13" x14ac:dyDescent="0.25">
      <c r="A85" t="s">
        <v>0</v>
      </c>
      <c r="B85" t="s">
        <v>366</v>
      </c>
      <c r="C85">
        <v>0</v>
      </c>
      <c r="D85" t="s">
        <v>1</v>
      </c>
      <c r="E85" s="7"/>
      <c r="H85" s="7"/>
      <c r="L85" s="2">
        <f t="shared" ref="L85:L88" si="8">C85/K$31</f>
        <v>0</v>
      </c>
    </row>
    <row r="86" spans="1:13" x14ac:dyDescent="0.25">
      <c r="A86" t="s">
        <v>0</v>
      </c>
      <c r="B86" t="s">
        <v>367</v>
      </c>
      <c r="C86">
        <v>0</v>
      </c>
      <c r="D86" t="s">
        <v>1</v>
      </c>
      <c r="E86" s="7"/>
      <c r="H86" s="7"/>
      <c r="L86" s="2">
        <f t="shared" si="8"/>
        <v>0</v>
      </c>
    </row>
    <row r="87" spans="1:13" x14ac:dyDescent="0.25">
      <c r="A87" t="s">
        <v>0</v>
      </c>
      <c r="B87" t="s">
        <v>368</v>
      </c>
      <c r="C87">
        <v>0</v>
      </c>
      <c r="D87" t="s">
        <v>1</v>
      </c>
      <c r="E87" s="7"/>
      <c r="H87" s="7"/>
      <c r="L87" s="2">
        <f t="shared" si="8"/>
        <v>0</v>
      </c>
    </row>
    <row r="88" spans="1:13" x14ac:dyDescent="0.25">
      <c r="A88" t="s">
        <v>0</v>
      </c>
      <c r="B88" t="s">
        <v>369</v>
      </c>
      <c r="C88">
        <v>0</v>
      </c>
      <c r="D88" t="s">
        <v>1</v>
      </c>
      <c r="E88" s="7"/>
      <c r="L88" s="2">
        <f t="shared" si="8"/>
        <v>0</v>
      </c>
    </row>
    <row r="89" spans="1:13" x14ac:dyDescent="0.25">
      <c r="A89" s="4" t="s">
        <v>9</v>
      </c>
      <c r="B89" s="4" t="s">
        <v>365</v>
      </c>
      <c r="C89" s="4">
        <v>0</v>
      </c>
      <c r="D89" s="4" t="s">
        <v>1</v>
      </c>
      <c r="E89" s="7"/>
      <c r="F89" s="3">
        <f>_xlfn.STDEV.S(C89:C93)</f>
        <v>0</v>
      </c>
      <c r="H89" s="7" t="e">
        <f>F89/(AVERAGE(C89:C93))*100</f>
        <v>#DIV/0!</v>
      </c>
      <c r="I89">
        <f>1.5*1.5*3.1415</f>
        <v>7.0683750000000005</v>
      </c>
      <c r="J89">
        <v>314.14999999999998</v>
      </c>
      <c r="K89">
        <f>I89/J89</f>
        <v>2.2500000000000003E-2</v>
      </c>
      <c r="L89" s="2">
        <f>C89/K$36</f>
        <v>0</v>
      </c>
      <c r="M89" s="10">
        <f>AVERAGE(L89:L93)</f>
        <v>0</v>
      </c>
    </row>
    <row r="90" spans="1:13" x14ac:dyDescent="0.25">
      <c r="A90" s="4" t="s">
        <v>9</v>
      </c>
      <c r="B90" s="4" t="s">
        <v>366</v>
      </c>
      <c r="C90" s="4">
        <v>0</v>
      </c>
      <c r="D90" s="4" t="s">
        <v>1</v>
      </c>
      <c r="E90" s="7"/>
      <c r="H90" s="7"/>
      <c r="L90" s="2">
        <f t="shared" ref="L90:L93" si="9">C90/K$36</f>
        <v>0</v>
      </c>
    </row>
    <row r="91" spans="1:13" x14ac:dyDescent="0.25">
      <c r="A91" s="4" t="s">
        <v>9</v>
      </c>
      <c r="B91" s="4" t="s">
        <v>367</v>
      </c>
      <c r="C91" s="4">
        <v>0</v>
      </c>
      <c r="D91" s="4" t="s">
        <v>1</v>
      </c>
      <c r="E91" s="7"/>
      <c r="H91" s="7"/>
      <c r="L91" s="2">
        <f t="shared" si="9"/>
        <v>0</v>
      </c>
    </row>
    <row r="92" spans="1:13" x14ac:dyDescent="0.25">
      <c r="A92" s="4" t="s">
        <v>9</v>
      </c>
      <c r="B92" s="4" t="s">
        <v>368</v>
      </c>
      <c r="C92" s="4">
        <v>0</v>
      </c>
      <c r="D92" s="4" t="s">
        <v>1</v>
      </c>
      <c r="E92" s="7"/>
      <c r="H92" s="7"/>
      <c r="L92" s="2">
        <f t="shared" si="9"/>
        <v>0</v>
      </c>
    </row>
    <row r="93" spans="1:13" x14ac:dyDescent="0.25">
      <c r="A93" s="4" t="s">
        <v>9</v>
      </c>
      <c r="B93" s="4" t="s">
        <v>369</v>
      </c>
      <c r="C93" s="4">
        <v>0</v>
      </c>
      <c r="D93" s="4" t="s">
        <v>1</v>
      </c>
      <c r="E93" s="7"/>
      <c r="L93" s="2">
        <f t="shared" si="9"/>
        <v>0</v>
      </c>
    </row>
    <row r="94" spans="1:13" x14ac:dyDescent="0.25">
      <c r="A94" t="s">
        <v>10</v>
      </c>
      <c r="B94" t="s">
        <v>365</v>
      </c>
      <c r="C94">
        <v>0</v>
      </c>
      <c r="D94" t="s">
        <v>1</v>
      </c>
      <c r="E94" s="7"/>
      <c r="F94" s="3">
        <f>_xlfn.STDEV.S(C94:C98)</f>
        <v>0</v>
      </c>
      <c r="H94" s="7" t="e">
        <f>F94/(AVERAGE(C94:C98))*100</f>
        <v>#DIV/0!</v>
      </c>
      <c r="I94">
        <f>1.5*1.5*3.1415</f>
        <v>7.0683750000000005</v>
      </c>
      <c r="J94">
        <v>314.14999999999998</v>
      </c>
      <c r="K94">
        <f>I94/J94</f>
        <v>2.2500000000000003E-2</v>
      </c>
      <c r="L94" s="2">
        <f>C94/K$41</f>
        <v>0</v>
      </c>
      <c r="M94" s="10">
        <f>AVERAGE(L94:L98)</f>
        <v>0</v>
      </c>
    </row>
    <row r="95" spans="1:13" x14ac:dyDescent="0.25">
      <c r="A95" t="s">
        <v>10</v>
      </c>
      <c r="B95" t="s">
        <v>366</v>
      </c>
      <c r="C95">
        <v>0</v>
      </c>
      <c r="D95" t="s">
        <v>1</v>
      </c>
      <c r="E95" s="7"/>
      <c r="H95" s="7"/>
      <c r="L95" s="2">
        <f t="shared" ref="L95:L98" si="10">C95/K$41</f>
        <v>0</v>
      </c>
    </row>
    <row r="96" spans="1:13" x14ac:dyDescent="0.25">
      <c r="A96" t="s">
        <v>10</v>
      </c>
      <c r="B96" t="s">
        <v>367</v>
      </c>
      <c r="C96">
        <v>0</v>
      </c>
      <c r="D96" t="s">
        <v>1</v>
      </c>
      <c r="E96" s="7"/>
      <c r="H96" s="7"/>
      <c r="L96" s="2">
        <f t="shared" si="10"/>
        <v>0</v>
      </c>
    </row>
    <row r="97" spans="1:17" x14ac:dyDescent="0.25">
      <c r="A97" t="s">
        <v>10</v>
      </c>
      <c r="B97" t="s">
        <v>368</v>
      </c>
      <c r="C97">
        <v>0</v>
      </c>
      <c r="D97" t="s">
        <v>1</v>
      </c>
      <c r="E97" s="7"/>
      <c r="H97" s="7"/>
      <c r="L97" s="2">
        <f t="shared" si="10"/>
        <v>0</v>
      </c>
    </row>
    <row r="98" spans="1:17" x14ac:dyDescent="0.25">
      <c r="A98" t="s">
        <v>10</v>
      </c>
      <c r="B98" t="s">
        <v>369</v>
      </c>
      <c r="C98">
        <v>0</v>
      </c>
      <c r="D98" t="s">
        <v>1</v>
      </c>
      <c r="E98" s="7"/>
      <c r="L98" s="2">
        <f t="shared" si="10"/>
        <v>0</v>
      </c>
    </row>
    <row r="101" spans="1:17" x14ac:dyDescent="0.25">
      <c r="A101" s="5" t="s">
        <v>3</v>
      </c>
      <c r="E101" t="s">
        <v>11</v>
      </c>
    </row>
    <row r="102" spans="1:17" x14ac:dyDescent="0.25">
      <c r="A102" s="4" t="s">
        <v>29</v>
      </c>
      <c r="B102" s="4" t="s">
        <v>370</v>
      </c>
      <c r="C102" s="4">
        <v>49.59</v>
      </c>
      <c r="D102" s="4" t="s">
        <v>1</v>
      </c>
      <c r="E102">
        <v>32.049999999999997</v>
      </c>
      <c r="F102" s="3">
        <f>_xlfn.STDEV.S(C102:C104)</f>
        <v>25.372765583068261</v>
      </c>
      <c r="G102" s="6" t="s">
        <v>15</v>
      </c>
      <c r="J102">
        <v>314.14999999999998</v>
      </c>
      <c r="K102">
        <f>E102/314.15</f>
        <v>0.10202132739137354</v>
      </c>
      <c r="L102">
        <f>(C102/K102-M$122)/10</f>
        <v>48.607483619344784</v>
      </c>
      <c r="M102" s="10">
        <f>AVERAGE(L102:L104)</f>
        <v>26.928800954271736</v>
      </c>
      <c r="N102" s="7">
        <f>_xlfn.STDEV.S(L102:L104)</f>
        <v>24.725385183837922</v>
      </c>
      <c r="O102" s="16">
        <f>N102/M102*100</f>
        <v>91.817623910639483</v>
      </c>
      <c r="P102" s="10">
        <f>SQRT(N102^2+N105^2+N108^2+N111^2+N114^2+N117^2)</f>
        <v>28.391171532374386</v>
      </c>
      <c r="Q102" s="10">
        <f>SUM(M102,M105,M108,M111,M114,M117)</f>
        <v>108.36078888093114</v>
      </c>
    </row>
    <row r="103" spans="1:17" x14ac:dyDescent="0.25">
      <c r="A103" s="4" t="s">
        <v>29</v>
      </c>
      <c r="B103" s="4" t="s">
        <v>371</v>
      </c>
      <c r="C103" s="4">
        <v>34.119999999999997</v>
      </c>
      <c r="D103" s="4" t="s">
        <v>1</v>
      </c>
      <c r="E103">
        <v>33.31</v>
      </c>
      <c r="K103">
        <f>E103/314.15</f>
        <v>0.10603215024669745</v>
      </c>
      <c r="L103">
        <f>(C103/K103-M$122)/10</f>
        <v>32.178919243470425</v>
      </c>
      <c r="N103" s="16"/>
    </row>
    <row r="104" spans="1:17" x14ac:dyDescent="0.25">
      <c r="A104" s="4" t="s">
        <v>29</v>
      </c>
      <c r="B104" s="4" t="s">
        <v>372</v>
      </c>
      <c r="C104" s="4">
        <v>0</v>
      </c>
      <c r="D104" s="4" t="s">
        <v>1</v>
      </c>
      <c r="E104">
        <v>30.24</v>
      </c>
      <c r="K104">
        <f>E104/314.15</f>
        <v>9.6259748527773359E-2</v>
      </c>
      <c r="L104">
        <f>(C104/K104-M$122)/10</f>
        <v>0</v>
      </c>
      <c r="N104" s="16"/>
    </row>
    <row r="105" spans="1:17" x14ac:dyDescent="0.25">
      <c r="A105" t="s">
        <v>7</v>
      </c>
      <c r="B105" t="s">
        <v>370</v>
      </c>
      <c r="C105">
        <v>18.940000000000001</v>
      </c>
      <c r="D105" t="s">
        <v>1</v>
      </c>
      <c r="E105">
        <v>32.049999999999997</v>
      </c>
      <c r="F105" s="3">
        <f>_xlfn.STDEV.S(C105:C107)</f>
        <v>6.3061900806535718</v>
      </c>
      <c r="J105">
        <v>314.14999999999998</v>
      </c>
      <c r="K105">
        <f t="shared" ref="K105:K119" si="11">E105/314.15</f>
        <v>0.10202132739137354</v>
      </c>
      <c r="L105">
        <f>(C105/K105-M$127)/10</f>
        <v>12.469194328612925</v>
      </c>
      <c r="M105" s="10">
        <f>AVERAGE(L105:L107)</f>
        <v>13.522588190139956</v>
      </c>
      <c r="N105" s="7">
        <f>_xlfn.STDEV.S(L105:L107)</f>
        <v>7.2348175680970543</v>
      </c>
      <c r="O105" s="16">
        <f>N105/M105*100</f>
        <v>53.501722202650136</v>
      </c>
    </row>
    <row r="106" spans="1:17" x14ac:dyDescent="0.25">
      <c r="A106" t="s">
        <v>7</v>
      </c>
      <c r="B106" t="s">
        <v>371</v>
      </c>
      <c r="C106">
        <v>13.75</v>
      </c>
      <c r="D106" t="s">
        <v>1</v>
      </c>
      <c r="E106">
        <v>33.31</v>
      </c>
      <c r="K106">
        <f t="shared" si="11"/>
        <v>0.10603215024669745</v>
      </c>
      <c r="L106">
        <f t="shared" ref="L106:L107" si="12">(C106/K106-M$127)/10</f>
        <v>6.872213554239349</v>
      </c>
      <c r="O106" s="16"/>
    </row>
    <row r="107" spans="1:17" x14ac:dyDescent="0.25">
      <c r="A107" t="s">
        <v>7</v>
      </c>
      <c r="B107" t="s">
        <v>372</v>
      </c>
      <c r="C107">
        <v>26.3</v>
      </c>
      <c r="D107" t="s">
        <v>1</v>
      </c>
      <c r="E107">
        <v>30.24</v>
      </c>
      <c r="K107">
        <f t="shared" si="11"/>
        <v>9.6259748527773359E-2</v>
      </c>
      <c r="L107">
        <f t="shared" si="12"/>
        <v>21.226356687567598</v>
      </c>
      <c r="O107" s="16"/>
    </row>
    <row r="108" spans="1:17" x14ac:dyDescent="0.25">
      <c r="A108" s="4" t="s">
        <v>13</v>
      </c>
      <c r="B108" s="4" t="s">
        <v>370</v>
      </c>
      <c r="C108" s="4">
        <v>33.76</v>
      </c>
      <c r="D108" s="4" t="s">
        <v>1</v>
      </c>
      <c r="E108">
        <v>32.049999999999997</v>
      </c>
      <c r="F108" s="3">
        <f>_xlfn.STDEV.S(C108:C110)</f>
        <v>6.911919656168851</v>
      </c>
      <c r="J108">
        <v>314.14999999999998</v>
      </c>
      <c r="K108">
        <f t="shared" si="11"/>
        <v>0.10202132739137354</v>
      </c>
      <c r="L108">
        <f>(C108/K108-M$132)/10</f>
        <v>33.091120124804988</v>
      </c>
      <c r="M108" s="10">
        <f>AVERAGE(L108:L110)</f>
        <v>25.492869180696118</v>
      </c>
      <c r="N108" s="7">
        <f>_xlfn.STDEV.S(L108:L110)</f>
        <v>6.5805030136562976</v>
      </c>
      <c r="O108" s="16">
        <f>N108/M108*100</f>
        <v>25.813112549289784</v>
      </c>
    </row>
    <row r="109" spans="1:17" x14ac:dyDescent="0.25">
      <c r="A109" s="4" t="s">
        <v>13</v>
      </c>
      <c r="B109" s="4" t="s">
        <v>371</v>
      </c>
      <c r="C109" s="4">
        <v>23.06</v>
      </c>
      <c r="D109" s="4" t="s">
        <v>1</v>
      </c>
      <c r="E109">
        <v>33.31</v>
      </c>
      <c r="K109">
        <f t="shared" si="11"/>
        <v>0.10603215024669745</v>
      </c>
      <c r="L109">
        <f t="shared" ref="L109:L110" si="13">(C109/K109-M$132)/10</f>
        <v>21.748120684479133</v>
      </c>
      <c r="N109" s="16"/>
    </row>
    <row r="110" spans="1:17" x14ac:dyDescent="0.25">
      <c r="A110" s="4" t="s">
        <v>13</v>
      </c>
      <c r="B110" s="4" t="s">
        <v>372</v>
      </c>
      <c r="C110" s="4">
        <v>20.83</v>
      </c>
      <c r="D110" s="4" t="s">
        <v>1</v>
      </c>
      <c r="E110">
        <v>30.24</v>
      </c>
      <c r="K110">
        <f t="shared" si="11"/>
        <v>9.6259748527773359E-2</v>
      </c>
      <c r="L110">
        <f t="shared" si="13"/>
        <v>21.639366732804231</v>
      </c>
      <c r="N110" s="16"/>
    </row>
    <row r="111" spans="1:17" x14ac:dyDescent="0.25">
      <c r="A111" t="s">
        <v>0</v>
      </c>
      <c r="B111" t="s">
        <v>370</v>
      </c>
      <c r="C111">
        <v>14.15</v>
      </c>
      <c r="D111" t="s">
        <v>1</v>
      </c>
      <c r="E111">
        <v>32.049999999999997</v>
      </c>
      <c r="F111" s="3">
        <f>_xlfn.STDEV.S(C111:C113)</f>
        <v>7.1980066685159434</v>
      </c>
      <c r="J111">
        <v>314.14999999999998</v>
      </c>
      <c r="K111">
        <f t="shared" si="11"/>
        <v>0.10202132739137354</v>
      </c>
      <c r="L111">
        <f>(C111/K111-M$137)/10</f>
        <v>13.86964898595944</v>
      </c>
      <c r="M111" s="10">
        <f>AVERAGE(L111:L113)</f>
        <v>7.5688637818703981</v>
      </c>
      <c r="N111" s="7">
        <f>_xlfn.STDEV.S(L111:L113)</f>
        <v>7.0212397913760531</v>
      </c>
      <c r="O111" s="16">
        <f>N111/M111*100</f>
        <v>92.764779413707217</v>
      </c>
    </row>
    <row r="112" spans="1:17" x14ac:dyDescent="0.25">
      <c r="A112" t="s">
        <v>0</v>
      </c>
      <c r="B112" t="s">
        <v>371</v>
      </c>
      <c r="C112">
        <v>9.3699999999999992</v>
      </c>
      <c r="D112" t="s">
        <v>1</v>
      </c>
      <c r="E112">
        <v>33.31</v>
      </c>
      <c r="K112">
        <f t="shared" si="11"/>
        <v>0.10603215024669745</v>
      </c>
      <c r="L112">
        <f t="shared" ref="L112:L113" si="14">(C112/K112-M$137)/10</f>
        <v>8.8369423596517542</v>
      </c>
      <c r="N112" s="16"/>
    </row>
    <row r="113" spans="1:15" x14ac:dyDescent="0.25">
      <c r="A113" t="s">
        <v>0</v>
      </c>
      <c r="B113" t="s">
        <v>372</v>
      </c>
      <c r="C113">
        <v>0</v>
      </c>
      <c r="D113" t="s">
        <v>1</v>
      </c>
      <c r="E113">
        <v>30.24</v>
      </c>
      <c r="K113">
        <f t="shared" si="11"/>
        <v>9.6259748527773359E-2</v>
      </c>
      <c r="L113">
        <f t="shared" si="14"/>
        <v>0</v>
      </c>
      <c r="N113" s="16"/>
    </row>
    <row r="114" spans="1:15" x14ac:dyDescent="0.25">
      <c r="A114" s="4" t="s">
        <v>9</v>
      </c>
      <c r="B114" s="4" t="s">
        <v>370</v>
      </c>
      <c r="C114" s="4">
        <v>0</v>
      </c>
      <c r="D114" s="4" t="s">
        <v>1</v>
      </c>
      <c r="E114">
        <v>32.049999999999997</v>
      </c>
      <c r="F114" s="3">
        <f>_xlfn.STDEV.S(C114:C116)</f>
        <v>0</v>
      </c>
      <c r="J114">
        <v>314.14999999999998</v>
      </c>
      <c r="K114">
        <f t="shared" si="11"/>
        <v>0.10202132739137354</v>
      </c>
      <c r="L114">
        <f>(C114/K114-M$142)/10</f>
        <v>0</v>
      </c>
      <c r="M114" s="10">
        <f>AVERAGE(L114:L116)</f>
        <v>0</v>
      </c>
      <c r="N114" s="7">
        <f>_xlfn.STDEV.S(L114:L116)</f>
        <v>0</v>
      </c>
      <c r="O114" s="16" t="e">
        <f>N114/M114*100</f>
        <v>#DIV/0!</v>
      </c>
    </row>
    <row r="115" spans="1:15" x14ac:dyDescent="0.25">
      <c r="A115" s="4" t="s">
        <v>9</v>
      </c>
      <c r="B115" s="4" t="s">
        <v>371</v>
      </c>
      <c r="C115" s="4">
        <v>0</v>
      </c>
      <c r="D115" s="4" t="s">
        <v>1</v>
      </c>
      <c r="E115">
        <v>33.31</v>
      </c>
      <c r="K115">
        <f t="shared" si="11"/>
        <v>0.10603215024669745</v>
      </c>
      <c r="L115">
        <f t="shared" ref="L115:L116" si="15">(C115/K115-M$142)/10</f>
        <v>0</v>
      </c>
      <c r="N115" s="16"/>
    </row>
    <row r="116" spans="1:15" x14ac:dyDescent="0.25">
      <c r="A116" s="4" t="s">
        <v>9</v>
      </c>
      <c r="B116" s="4" t="s">
        <v>372</v>
      </c>
      <c r="C116" s="4">
        <v>0</v>
      </c>
      <c r="D116" s="4" t="s">
        <v>1</v>
      </c>
      <c r="E116">
        <v>30.24</v>
      </c>
      <c r="K116">
        <f t="shared" si="11"/>
        <v>9.6259748527773359E-2</v>
      </c>
      <c r="L116">
        <f t="shared" si="15"/>
        <v>0</v>
      </c>
      <c r="N116" s="16"/>
    </row>
    <row r="117" spans="1:15" x14ac:dyDescent="0.25">
      <c r="A117" t="s">
        <v>10</v>
      </c>
      <c r="B117" t="s">
        <v>370</v>
      </c>
      <c r="C117">
        <v>38.58</v>
      </c>
      <c r="D117" t="s">
        <v>1</v>
      </c>
      <c r="E117">
        <v>32.049999999999997</v>
      </c>
      <c r="F117" s="3">
        <f>_xlfn.STDEV.S(C117:C119)</f>
        <v>5.8316578546185038</v>
      </c>
      <c r="J117">
        <v>314.14999999999998</v>
      </c>
      <c r="K117">
        <f t="shared" si="11"/>
        <v>0.10202132739137354</v>
      </c>
      <c r="L117">
        <f>(C117/K117-M$147)/10</f>
        <v>37.815622464898595</v>
      </c>
      <c r="M117" s="10">
        <f>AVERAGE(L117:L119)</f>
        <v>34.847666773952923</v>
      </c>
      <c r="N117" s="7">
        <f>_xlfn.STDEV.S(L117:L119)</f>
        <v>7.0548235362173388</v>
      </c>
      <c r="O117" s="16">
        <f>N117/M117*100</f>
        <v>20.244751483592886</v>
      </c>
    </row>
    <row r="118" spans="1:15" x14ac:dyDescent="0.25">
      <c r="A118" t="s">
        <v>10</v>
      </c>
      <c r="B118" t="s">
        <v>371</v>
      </c>
      <c r="C118">
        <v>28.41</v>
      </c>
      <c r="D118" t="s">
        <v>1</v>
      </c>
      <c r="E118">
        <v>33.31</v>
      </c>
      <c r="K118">
        <f t="shared" si="11"/>
        <v>0.10603215024669745</v>
      </c>
      <c r="L118">
        <f t="shared" ref="L118:L119" si="16">(C118/K118-M$147)/10</f>
        <v>26.793760132092462</v>
      </c>
      <c r="N118" s="16"/>
    </row>
    <row r="119" spans="1:15" x14ac:dyDescent="0.25">
      <c r="A119" t="s">
        <v>10</v>
      </c>
      <c r="B119" t="s">
        <v>372</v>
      </c>
      <c r="C119">
        <v>38.44</v>
      </c>
      <c r="D119" t="s">
        <v>1</v>
      </c>
      <c r="E119">
        <v>30.24</v>
      </c>
      <c r="K119">
        <f t="shared" si="11"/>
        <v>9.6259748527773359E-2</v>
      </c>
      <c r="L119">
        <f t="shared" si="16"/>
        <v>39.933617724867716</v>
      </c>
      <c r="N119" s="16"/>
    </row>
    <row r="120" spans="1:15" x14ac:dyDescent="0.25">
      <c r="N120" s="16"/>
    </row>
    <row r="121" spans="1:15" x14ac:dyDescent="0.25">
      <c r="A121" s="88" t="s">
        <v>64</v>
      </c>
      <c r="N121" s="16"/>
    </row>
    <row r="122" spans="1:15" x14ac:dyDescent="0.25">
      <c r="A122" s="4" t="s">
        <v>29</v>
      </c>
      <c r="B122" s="4" t="s">
        <v>373</v>
      </c>
      <c r="C122" s="4">
        <v>0</v>
      </c>
      <c r="D122" s="4" t="s">
        <v>1</v>
      </c>
      <c r="E122">
        <v>11.96</v>
      </c>
      <c r="F122" s="3">
        <f>_xlfn.STDEV.S(C122:C126)</f>
        <v>0</v>
      </c>
      <c r="H122" s="7"/>
      <c r="J122">
        <v>314.14999999999998</v>
      </c>
      <c r="K122">
        <f>E122/314.15</f>
        <v>3.8070985198153752E-2</v>
      </c>
      <c r="L122" s="2">
        <f>C122/K122</f>
        <v>0</v>
      </c>
      <c r="M122" s="10">
        <f>AVERAGE(L122:L126)</f>
        <v>0</v>
      </c>
      <c r="N122" s="16"/>
    </row>
    <row r="123" spans="1:15" x14ac:dyDescent="0.25">
      <c r="A123" s="4" t="s">
        <v>29</v>
      </c>
      <c r="B123" s="4" t="s">
        <v>374</v>
      </c>
      <c r="C123" s="4">
        <v>0</v>
      </c>
      <c r="D123" s="4" t="s">
        <v>1</v>
      </c>
      <c r="E123">
        <v>10.57</v>
      </c>
      <c r="H123" s="7"/>
      <c r="K123">
        <f>E123/314.15</f>
        <v>3.364634728632819E-2</v>
      </c>
      <c r="L123" s="2">
        <f>C123/K123</f>
        <v>0</v>
      </c>
      <c r="N123" s="16"/>
    </row>
    <row r="124" spans="1:15" x14ac:dyDescent="0.25">
      <c r="A124" s="4" t="s">
        <v>29</v>
      </c>
      <c r="B124" s="4" t="s">
        <v>375</v>
      </c>
      <c r="C124" s="4">
        <v>0</v>
      </c>
      <c r="D124" s="4" t="s">
        <v>1</v>
      </c>
      <c r="E124">
        <v>15.95</v>
      </c>
      <c r="H124" s="7"/>
      <c r="K124">
        <f>E124/314.15</f>
        <v>5.0771924240012735E-2</v>
      </c>
      <c r="L124" s="2">
        <f>C124/K124</f>
        <v>0</v>
      </c>
      <c r="N124" s="16"/>
    </row>
    <row r="125" spans="1:15" x14ac:dyDescent="0.25">
      <c r="A125" s="4" t="s">
        <v>29</v>
      </c>
      <c r="B125" s="4" t="s">
        <v>376</v>
      </c>
      <c r="C125" s="4">
        <v>0</v>
      </c>
      <c r="D125" s="4" t="s">
        <v>1</v>
      </c>
      <c r="E125">
        <v>24.39</v>
      </c>
      <c r="H125" s="7"/>
      <c r="K125">
        <f>E125/314.15</f>
        <v>7.7638070985198163E-2</v>
      </c>
      <c r="L125" s="2">
        <f>C125/K125</f>
        <v>0</v>
      </c>
      <c r="N125" s="16"/>
    </row>
    <row r="126" spans="1:15" x14ac:dyDescent="0.25">
      <c r="A126" s="4" t="s">
        <v>29</v>
      </c>
      <c r="B126" s="4" t="s">
        <v>377</v>
      </c>
      <c r="C126" s="4">
        <v>0</v>
      </c>
      <c r="D126" s="4" t="s">
        <v>1</v>
      </c>
      <c r="E126">
        <v>27.15</v>
      </c>
      <c r="H126" s="7"/>
      <c r="K126">
        <f>E126/314.15</f>
        <v>8.6423682954002864E-2</v>
      </c>
      <c r="L126" s="2">
        <f t="shared" ref="L126:L143" si="17">C126/K126</f>
        <v>0</v>
      </c>
      <c r="N126" s="16"/>
    </row>
    <row r="127" spans="1:15" x14ac:dyDescent="0.25">
      <c r="A127" t="s">
        <v>7</v>
      </c>
      <c r="B127" t="s">
        <v>373</v>
      </c>
      <c r="C127">
        <v>0</v>
      </c>
      <c r="D127" t="s">
        <v>1</v>
      </c>
      <c r="E127">
        <v>11.96</v>
      </c>
      <c r="F127" s="3">
        <f>_xlfn.STDEV.S(C127:C131)</f>
        <v>11.779606105468892</v>
      </c>
      <c r="J127">
        <v>314.14999999999998</v>
      </c>
      <c r="K127">
        <f t="shared" ref="K127:K140" si="18">E127/314.15</f>
        <v>3.8070985198153752E-2</v>
      </c>
      <c r="L127" s="2">
        <f t="shared" si="17"/>
        <v>0</v>
      </c>
      <c r="M127" s="10">
        <f>AVERAGE(L127:L131)</f>
        <v>60.955513812154699</v>
      </c>
      <c r="N127" s="16"/>
    </row>
    <row r="128" spans="1:15" x14ac:dyDescent="0.25">
      <c r="A128" t="s">
        <v>7</v>
      </c>
      <c r="B128" t="s">
        <v>374</v>
      </c>
      <c r="C128">
        <v>0</v>
      </c>
      <c r="D128" t="s">
        <v>1</v>
      </c>
      <c r="E128">
        <v>10.57</v>
      </c>
      <c r="K128">
        <f t="shared" si="18"/>
        <v>3.364634728632819E-2</v>
      </c>
      <c r="L128" s="2">
        <f t="shared" si="17"/>
        <v>0</v>
      </c>
      <c r="N128" s="16"/>
    </row>
    <row r="129" spans="1:14" x14ac:dyDescent="0.25">
      <c r="A129" t="s">
        <v>7</v>
      </c>
      <c r="B129" t="s">
        <v>375</v>
      </c>
      <c r="C129">
        <v>0</v>
      </c>
      <c r="D129" t="s">
        <v>1</v>
      </c>
      <c r="E129">
        <v>15.95</v>
      </c>
      <c r="K129">
        <f t="shared" si="18"/>
        <v>5.0771924240012735E-2</v>
      </c>
      <c r="L129" s="2">
        <f t="shared" si="17"/>
        <v>0</v>
      </c>
      <c r="N129" s="16"/>
    </row>
    <row r="130" spans="1:14" x14ac:dyDescent="0.25">
      <c r="A130" t="s">
        <v>7</v>
      </c>
      <c r="B130" t="s">
        <v>376</v>
      </c>
      <c r="C130">
        <v>0</v>
      </c>
      <c r="D130" t="s">
        <v>1</v>
      </c>
      <c r="E130">
        <v>24.39</v>
      </c>
      <c r="K130">
        <f t="shared" si="18"/>
        <v>7.7638070985198163E-2</v>
      </c>
      <c r="L130" s="2">
        <f t="shared" si="17"/>
        <v>0</v>
      </c>
      <c r="N130" s="16"/>
    </row>
    <row r="131" spans="1:14" x14ac:dyDescent="0.25">
      <c r="A131" t="s">
        <v>7</v>
      </c>
      <c r="B131" t="s">
        <v>377</v>
      </c>
      <c r="C131">
        <v>26.34</v>
      </c>
      <c r="D131" t="s">
        <v>1</v>
      </c>
      <c r="E131">
        <v>27.15</v>
      </c>
      <c r="K131">
        <f t="shared" si="18"/>
        <v>8.6423682954002864E-2</v>
      </c>
      <c r="L131" s="2">
        <f>C131/K131</f>
        <v>304.77756906077349</v>
      </c>
      <c r="N131" s="16"/>
    </row>
    <row r="132" spans="1:14" x14ac:dyDescent="0.25">
      <c r="A132" s="4" t="s">
        <v>13</v>
      </c>
      <c r="B132" s="4" t="s">
        <v>373</v>
      </c>
      <c r="C132" s="4">
        <v>0</v>
      </c>
      <c r="D132" s="4" t="s">
        <v>1</v>
      </c>
      <c r="E132">
        <v>11.96</v>
      </c>
      <c r="F132" s="3">
        <f>_xlfn.STDEV.S(C132:C136)</f>
        <v>0</v>
      </c>
      <c r="J132">
        <v>314.14999999999998</v>
      </c>
      <c r="K132">
        <f t="shared" si="18"/>
        <v>3.8070985198153752E-2</v>
      </c>
      <c r="L132" s="2">
        <f t="shared" si="17"/>
        <v>0</v>
      </c>
      <c r="M132" s="10">
        <f>AVERAGE(L132:L136)</f>
        <v>0</v>
      </c>
      <c r="N132" s="16"/>
    </row>
    <row r="133" spans="1:14" x14ac:dyDescent="0.25">
      <c r="A133" s="4" t="s">
        <v>13</v>
      </c>
      <c r="B133" s="4" t="s">
        <v>374</v>
      </c>
      <c r="C133" s="4">
        <v>0</v>
      </c>
      <c r="D133" s="4" t="s">
        <v>1</v>
      </c>
      <c r="E133">
        <v>10.57</v>
      </c>
      <c r="K133">
        <f t="shared" si="18"/>
        <v>3.364634728632819E-2</v>
      </c>
      <c r="L133" s="2">
        <f t="shared" si="17"/>
        <v>0</v>
      </c>
      <c r="N133" s="16"/>
    </row>
    <row r="134" spans="1:14" x14ac:dyDescent="0.25">
      <c r="A134" s="4" t="s">
        <v>13</v>
      </c>
      <c r="B134" s="4" t="s">
        <v>375</v>
      </c>
      <c r="C134" s="4">
        <v>0</v>
      </c>
      <c r="D134" s="4" t="s">
        <v>1</v>
      </c>
      <c r="E134">
        <v>15.95</v>
      </c>
      <c r="K134">
        <f t="shared" si="18"/>
        <v>5.0771924240012735E-2</v>
      </c>
      <c r="L134" s="2">
        <f t="shared" si="17"/>
        <v>0</v>
      </c>
      <c r="N134" s="16"/>
    </row>
    <row r="135" spans="1:14" x14ac:dyDescent="0.25">
      <c r="A135" s="4" t="s">
        <v>13</v>
      </c>
      <c r="B135" s="4" t="s">
        <v>376</v>
      </c>
      <c r="C135" s="4">
        <v>0</v>
      </c>
      <c r="D135" s="4" t="s">
        <v>1</v>
      </c>
      <c r="E135">
        <v>24.39</v>
      </c>
      <c r="K135">
        <f t="shared" si="18"/>
        <v>7.7638070985198163E-2</v>
      </c>
      <c r="L135" s="2">
        <f t="shared" si="17"/>
        <v>0</v>
      </c>
      <c r="N135" s="16"/>
    </row>
    <row r="136" spans="1:14" x14ac:dyDescent="0.25">
      <c r="A136" s="4" t="s">
        <v>13</v>
      </c>
      <c r="B136" s="4" t="s">
        <v>377</v>
      </c>
      <c r="C136" s="4">
        <v>0</v>
      </c>
      <c r="D136" s="4" t="s">
        <v>1</v>
      </c>
      <c r="E136">
        <v>27.15</v>
      </c>
      <c r="K136">
        <f t="shared" si="18"/>
        <v>8.6423682954002864E-2</v>
      </c>
      <c r="L136" s="2">
        <f t="shared" si="17"/>
        <v>0</v>
      </c>
      <c r="N136" s="16"/>
    </row>
    <row r="137" spans="1:14" x14ac:dyDescent="0.25">
      <c r="A137" t="s">
        <v>0</v>
      </c>
      <c r="B137" t="s">
        <v>373</v>
      </c>
      <c r="C137">
        <v>0</v>
      </c>
      <c r="D137" t="s">
        <v>1</v>
      </c>
      <c r="E137">
        <v>11.96</v>
      </c>
      <c r="F137" s="3">
        <f>_xlfn.STDEV.S(C137:C141)</f>
        <v>0</v>
      </c>
      <c r="J137">
        <v>314.14999999999998</v>
      </c>
      <c r="K137">
        <f t="shared" si="18"/>
        <v>3.8070985198153752E-2</v>
      </c>
      <c r="L137" s="2">
        <f t="shared" si="17"/>
        <v>0</v>
      </c>
      <c r="M137" s="10">
        <f>AVERAGE(L137:L141)</f>
        <v>0</v>
      </c>
      <c r="N137" s="16"/>
    </row>
    <row r="138" spans="1:14" x14ac:dyDescent="0.25">
      <c r="A138" t="s">
        <v>0</v>
      </c>
      <c r="B138" t="s">
        <v>374</v>
      </c>
      <c r="C138">
        <v>0</v>
      </c>
      <c r="D138" t="s">
        <v>1</v>
      </c>
      <c r="E138">
        <v>10.57</v>
      </c>
      <c r="K138">
        <f t="shared" si="18"/>
        <v>3.364634728632819E-2</v>
      </c>
      <c r="L138" s="2">
        <f t="shared" si="17"/>
        <v>0</v>
      </c>
      <c r="N138" s="16"/>
    </row>
    <row r="139" spans="1:14" x14ac:dyDescent="0.25">
      <c r="A139" t="s">
        <v>0</v>
      </c>
      <c r="B139" t="s">
        <v>375</v>
      </c>
      <c r="C139">
        <v>0</v>
      </c>
      <c r="D139" t="s">
        <v>1</v>
      </c>
      <c r="E139">
        <v>15.95</v>
      </c>
      <c r="K139">
        <f t="shared" si="18"/>
        <v>5.0771924240012735E-2</v>
      </c>
      <c r="L139" s="2">
        <f t="shared" si="17"/>
        <v>0</v>
      </c>
      <c r="N139" s="16"/>
    </row>
    <row r="140" spans="1:14" x14ac:dyDescent="0.25">
      <c r="A140" t="s">
        <v>0</v>
      </c>
      <c r="B140" t="s">
        <v>376</v>
      </c>
      <c r="C140">
        <v>0</v>
      </c>
      <c r="D140" t="s">
        <v>1</v>
      </c>
      <c r="E140">
        <v>24.39</v>
      </c>
      <c r="K140">
        <f t="shared" si="18"/>
        <v>7.7638070985198163E-2</v>
      </c>
      <c r="L140" s="2">
        <f t="shared" si="17"/>
        <v>0</v>
      </c>
      <c r="N140" s="16"/>
    </row>
    <row r="141" spans="1:14" x14ac:dyDescent="0.25">
      <c r="A141" t="s">
        <v>0</v>
      </c>
      <c r="B141" t="s">
        <v>377</v>
      </c>
      <c r="C141">
        <v>0</v>
      </c>
      <c r="D141" t="s">
        <v>1</v>
      </c>
      <c r="E141">
        <v>27.15</v>
      </c>
      <c r="K141">
        <f>E141/314.15</f>
        <v>8.6423682954002864E-2</v>
      </c>
      <c r="L141" s="2">
        <f>C141/K141</f>
        <v>0</v>
      </c>
      <c r="N141" s="16"/>
    </row>
    <row r="142" spans="1:14" x14ac:dyDescent="0.25">
      <c r="A142" s="4" t="s">
        <v>9</v>
      </c>
      <c r="B142" s="4" t="s">
        <v>373</v>
      </c>
      <c r="C142" s="4">
        <v>0</v>
      </c>
      <c r="D142" s="4" t="s">
        <v>1</v>
      </c>
      <c r="E142">
        <v>11.96</v>
      </c>
      <c r="F142" s="3">
        <f>_xlfn.STDEV.S(C142:C146)</f>
        <v>0</v>
      </c>
      <c r="J142">
        <v>314.14999999999998</v>
      </c>
      <c r="K142">
        <f t="shared" ref="K142:K145" si="19">E142/314.15</f>
        <v>3.8070985198153752E-2</v>
      </c>
      <c r="L142" s="2">
        <f t="shared" si="17"/>
        <v>0</v>
      </c>
      <c r="M142" s="10">
        <f>AVERAGE(L142:L146)</f>
        <v>0</v>
      </c>
      <c r="N142" s="16"/>
    </row>
    <row r="143" spans="1:14" x14ac:dyDescent="0.25">
      <c r="A143" s="4" t="s">
        <v>9</v>
      </c>
      <c r="B143" s="4" t="s">
        <v>374</v>
      </c>
      <c r="C143" s="4">
        <v>0</v>
      </c>
      <c r="D143" s="4" t="s">
        <v>1</v>
      </c>
      <c r="E143">
        <v>10.57</v>
      </c>
      <c r="K143">
        <f t="shared" si="19"/>
        <v>3.364634728632819E-2</v>
      </c>
      <c r="L143" s="2">
        <f t="shared" si="17"/>
        <v>0</v>
      </c>
      <c r="N143" s="16"/>
    </row>
    <row r="144" spans="1:14" x14ac:dyDescent="0.25">
      <c r="A144" s="4" t="s">
        <v>9</v>
      </c>
      <c r="B144" s="4" t="s">
        <v>375</v>
      </c>
      <c r="C144" s="4">
        <v>0</v>
      </c>
      <c r="D144" s="4" t="s">
        <v>1</v>
      </c>
      <c r="E144">
        <v>15.95</v>
      </c>
      <c r="K144">
        <f t="shared" si="19"/>
        <v>5.0771924240012735E-2</v>
      </c>
      <c r="L144" s="2">
        <f>C144/K144</f>
        <v>0</v>
      </c>
      <c r="N144" s="16"/>
    </row>
    <row r="145" spans="1:17" x14ac:dyDescent="0.25">
      <c r="A145" s="4" t="s">
        <v>9</v>
      </c>
      <c r="B145" s="4" t="s">
        <v>376</v>
      </c>
      <c r="C145" s="4">
        <v>0</v>
      </c>
      <c r="D145" s="4" t="s">
        <v>1</v>
      </c>
      <c r="E145">
        <v>24.39</v>
      </c>
      <c r="K145">
        <f t="shared" si="19"/>
        <v>7.7638070985198163E-2</v>
      </c>
      <c r="L145" s="2">
        <f>C145/K145</f>
        <v>0</v>
      </c>
      <c r="N145" s="16"/>
    </row>
    <row r="146" spans="1:17" x14ac:dyDescent="0.25">
      <c r="A146" s="4" t="s">
        <v>9</v>
      </c>
      <c r="B146" s="4" t="s">
        <v>377</v>
      </c>
      <c r="C146" s="4">
        <v>0</v>
      </c>
      <c r="D146" s="4" t="s">
        <v>1</v>
      </c>
      <c r="E146">
        <v>27.15</v>
      </c>
      <c r="K146">
        <f>E146/314.15</f>
        <v>8.6423682954002864E-2</v>
      </c>
      <c r="L146" s="2">
        <f>C146/K146</f>
        <v>0</v>
      </c>
      <c r="N146" s="16"/>
    </row>
    <row r="147" spans="1:17" x14ac:dyDescent="0.25">
      <c r="A147" t="s">
        <v>10</v>
      </c>
      <c r="B147" t="s">
        <v>373</v>
      </c>
      <c r="C147">
        <v>0</v>
      </c>
      <c r="D147" t="s">
        <v>1</v>
      </c>
      <c r="E147">
        <v>11.96</v>
      </c>
      <c r="F147" s="3">
        <f>_xlfn.STDEV.S(C147:C151)</f>
        <v>0</v>
      </c>
      <c r="J147">
        <v>314.14999999999998</v>
      </c>
      <c r="K147">
        <f>E147/314.15</f>
        <v>3.8070985198153752E-2</v>
      </c>
      <c r="L147" s="2">
        <f t="shared" ref="L147:L148" si="20">C147/K147</f>
        <v>0</v>
      </c>
      <c r="M147" s="10">
        <f>AVERAGE(L147:L151)</f>
        <v>0</v>
      </c>
      <c r="N147" s="16"/>
    </row>
    <row r="148" spans="1:17" x14ac:dyDescent="0.25">
      <c r="A148" t="s">
        <v>10</v>
      </c>
      <c r="B148" t="s">
        <v>374</v>
      </c>
      <c r="C148">
        <v>0</v>
      </c>
      <c r="D148" t="s">
        <v>1</v>
      </c>
      <c r="E148">
        <v>10.57</v>
      </c>
      <c r="K148">
        <f t="shared" ref="K148:K150" si="21">E148/314.15</f>
        <v>3.364634728632819E-2</v>
      </c>
      <c r="L148" s="2">
        <f t="shared" si="20"/>
        <v>0</v>
      </c>
      <c r="N148" s="16"/>
    </row>
    <row r="149" spans="1:17" x14ac:dyDescent="0.25">
      <c r="A149" t="s">
        <v>10</v>
      </c>
      <c r="B149" t="s">
        <v>375</v>
      </c>
      <c r="C149">
        <v>0</v>
      </c>
      <c r="D149" t="s">
        <v>1</v>
      </c>
      <c r="E149">
        <v>15.95</v>
      </c>
      <c r="K149">
        <f t="shared" si="21"/>
        <v>5.0771924240012735E-2</v>
      </c>
      <c r="L149" s="2">
        <f>C149/K149</f>
        <v>0</v>
      </c>
      <c r="N149" s="16"/>
    </row>
    <row r="150" spans="1:17" x14ac:dyDescent="0.25">
      <c r="A150" t="s">
        <v>10</v>
      </c>
      <c r="B150" t="s">
        <v>376</v>
      </c>
      <c r="C150">
        <v>0</v>
      </c>
      <c r="D150" t="s">
        <v>1</v>
      </c>
      <c r="E150">
        <v>24.39</v>
      </c>
      <c r="K150">
        <f t="shared" si="21"/>
        <v>7.7638070985198163E-2</v>
      </c>
      <c r="L150" s="2">
        <f>C150/K150</f>
        <v>0</v>
      </c>
      <c r="N150" s="16"/>
    </row>
    <row r="151" spans="1:17" x14ac:dyDescent="0.25">
      <c r="A151" t="s">
        <v>10</v>
      </c>
      <c r="B151" t="s">
        <v>377</v>
      </c>
      <c r="C151">
        <v>0</v>
      </c>
      <c r="D151" t="s">
        <v>1</v>
      </c>
      <c r="E151">
        <v>27.15</v>
      </c>
      <c r="K151">
        <f>E151/314.15</f>
        <v>8.6423682954002864E-2</v>
      </c>
      <c r="L151" s="2">
        <f>C151/K151</f>
        <v>0</v>
      </c>
      <c r="N151" s="16"/>
    </row>
    <row r="152" spans="1:17" x14ac:dyDescent="0.25">
      <c r="C152" s="7"/>
      <c r="D152" s="7"/>
      <c r="N152" s="16"/>
    </row>
    <row r="153" spans="1:17" x14ac:dyDescent="0.25">
      <c r="N153" s="16"/>
    </row>
    <row r="154" spans="1:17" x14ac:dyDescent="0.25">
      <c r="A154" s="5" t="s">
        <v>5</v>
      </c>
      <c r="E154" t="s">
        <v>11</v>
      </c>
    </row>
    <row r="155" spans="1:17" x14ac:dyDescent="0.25">
      <c r="A155" s="4" t="s">
        <v>29</v>
      </c>
      <c r="B155" s="4" t="s">
        <v>378</v>
      </c>
      <c r="C155" s="4">
        <v>48.55</v>
      </c>
      <c r="D155" s="4" t="s">
        <v>1</v>
      </c>
      <c r="E155">
        <v>27.28</v>
      </c>
      <c r="F155" s="3">
        <f>_xlfn.STDEV.S(C155:C157)</f>
        <v>28.030355569156328</v>
      </c>
      <c r="G155" s="6" t="s">
        <v>14</v>
      </c>
      <c r="J155">
        <v>314.14999999999998</v>
      </c>
      <c r="K155">
        <f t="shared" ref="K155:K160" si="22">E155/314.15</f>
        <v>8.6837498010504541E-2</v>
      </c>
      <c r="L155">
        <f>(C155/K155-M$175)/10</f>
        <v>55.909026759530789</v>
      </c>
      <c r="M155" s="10">
        <f>AVERAGE(L155:L157)</f>
        <v>18.636342253176931</v>
      </c>
      <c r="N155" s="7">
        <f>_xlfn.STDEV.S(L155:L157)</f>
        <v>32.279091649745091</v>
      </c>
      <c r="O155" s="16">
        <f>N155/M155*100</f>
        <v>173.20508075688772</v>
      </c>
      <c r="P155" s="10">
        <f>SQRT(N155^2+N158^2+N161^2+N164^2+N167^2+N170^2)</f>
        <v>45.998649117521389</v>
      </c>
      <c r="Q155" s="10">
        <f>SUM(M155,M158,M161,M164,M167,M170)</f>
        <v>69.619149165528555</v>
      </c>
    </row>
    <row r="156" spans="1:17" x14ac:dyDescent="0.25">
      <c r="A156" s="4" t="s">
        <v>29</v>
      </c>
      <c r="B156" s="4" t="s">
        <v>379</v>
      </c>
      <c r="C156" s="4">
        <v>0</v>
      </c>
      <c r="D156" s="4" t="s">
        <v>1</v>
      </c>
      <c r="E156">
        <v>10.130000000000001</v>
      </c>
      <c r="G156" s="3"/>
      <c r="K156">
        <f t="shared" si="22"/>
        <v>3.224574247970715E-2</v>
      </c>
      <c r="L156">
        <f>(C156/K156-M$175)/10</f>
        <v>0</v>
      </c>
      <c r="N156" s="16"/>
    </row>
    <row r="157" spans="1:17" x14ac:dyDescent="0.25">
      <c r="A157" s="4" t="s">
        <v>29</v>
      </c>
      <c r="B157" s="4" t="s">
        <v>380</v>
      </c>
      <c r="C157" s="4">
        <v>0</v>
      </c>
      <c r="D157" s="4" t="s">
        <v>1</v>
      </c>
      <c r="E157">
        <v>58.74</v>
      </c>
      <c r="K157">
        <f t="shared" si="22"/>
        <v>0.18698074168390899</v>
      </c>
      <c r="L157">
        <f>(C157/K157-M$175)/10</f>
        <v>0</v>
      </c>
      <c r="N157" s="16"/>
    </row>
    <row r="158" spans="1:17" x14ac:dyDescent="0.25">
      <c r="A158" t="s">
        <v>7</v>
      </c>
      <c r="B158" t="s">
        <v>378</v>
      </c>
      <c r="C158">
        <v>20.79</v>
      </c>
      <c r="D158" t="s">
        <v>1</v>
      </c>
      <c r="E158">
        <v>27.28</v>
      </c>
      <c r="F158" s="3">
        <f>_xlfn.STDEV.S(C158:C160)</f>
        <v>12.00311209645232</v>
      </c>
      <c r="J158">
        <v>314.14999999999998</v>
      </c>
      <c r="K158">
        <f t="shared" si="22"/>
        <v>8.6837498010504541E-2</v>
      </c>
      <c r="L158">
        <f>(C158/K158-M$180)/10</f>
        <v>23.941270161290319</v>
      </c>
      <c r="M158" s="10">
        <f>AVERAGE(L158:L160)</f>
        <v>7.9804233870967733</v>
      </c>
      <c r="N158" s="7">
        <f>_xlfn.STDEV.S(L158:L160)</f>
        <v>13.822498772362522</v>
      </c>
      <c r="O158" s="16">
        <f>N158/M158*100</f>
        <v>173.20508075688775</v>
      </c>
    </row>
    <row r="159" spans="1:17" x14ac:dyDescent="0.25">
      <c r="A159" t="s">
        <v>7</v>
      </c>
      <c r="B159" t="s">
        <v>379</v>
      </c>
      <c r="C159">
        <v>0</v>
      </c>
      <c r="D159" t="s">
        <v>1</v>
      </c>
      <c r="E159">
        <v>10.130000000000001</v>
      </c>
      <c r="K159">
        <f t="shared" si="22"/>
        <v>3.224574247970715E-2</v>
      </c>
      <c r="L159">
        <f>(C159/K159-M$180)/10</f>
        <v>0</v>
      </c>
      <c r="O159" s="16"/>
    </row>
    <row r="160" spans="1:17" x14ac:dyDescent="0.25">
      <c r="A160" t="s">
        <v>7</v>
      </c>
      <c r="B160" t="s">
        <v>380</v>
      </c>
      <c r="C160">
        <v>0</v>
      </c>
      <c r="D160" t="s">
        <v>1</v>
      </c>
      <c r="E160">
        <v>58.74</v>
      </c>
      <c r="K160">
        <f t="shared" si="22"/>
        <v>0.18698074168390899</v>
      </c>
      <c r="L160">
        <f>(C160/K160-M$180)/10</f>
        <v>0</v>
      </c>
      <c r="O160" s="16"/>
    </row>
    <row r="161" spans="1:15" x14ac:dyDescent="0.25">
      <c r="A161" s="4" t="s">
        <v>13</v>
      </c>
      <c r="B161" s="4" t="s">
        <v>378</v>
      </c>
      <c r="C161" s="4">
        <v>35.229999999999997</v>
      </c>
      <c r="D161" s="4" t="s">
        <v>1</v>
      </c>
      <c r="E161">
        <v>27.28</v>
      </c>
      <c r="F161" s="3">
        <f>_xlfn.STDEV.S(C161:C163)</f>
        <v>20.340049983550514</v>
      </c>
      <c r="J161">
        <v>314.14999999999998</v>
      </c>
      <c r="K161">
        <f t="shared" ref="K161:K172" si="23">E161/314.15</f>
        <v>8.6837498010504541E-2</v>
      </c>
      <c r="L161">
        <f>(C161/K161-M$185)/10</f>
        <v>40.570031158357764</v>
      </c>
      <c r="M161" s="10">
        <f>AVERAGE(L161:L163)</f>
        <v>13.523343719452589</v>
      </c>
      <c r="N161" s="7">
        <f>_xlfn.STDEV.S(L161:L163)</f>
        <v>23.42311841030936</v>
      </c>
      <c r="O161" s="16">
        <f>N161/M161*100</f>
        <v>173.20508075688772</v>
      </c>
    </row>
    <row r="162" spans="1:15" x14ac:dyDescent="0.25">
      <c r="A162" s="4" t="s">
        <v>13</v>
      </c>
      <c r="B162" s="4" t="s">
        <v>379</v>
      </c>
      <c r="C162" s="4">
        <v>0</v>
      </c>
      <c r="D162" s="4" t="s">
        <v>1</v>
      </c>
      <c r="E162">
        <v>10.130000000000001</v>
      </c>
      <c r="K162">
        <f t="shared" si="23"/>
        <v>3.224574247970715E-2</v>
      </c>
      <c r="L162">
        <f>(C162/K162-M$185)/10</f>
        <v>0</v>
      </c>
      <c r="N162" s="16"/>
    </row>
    <row r="163" spans="1:15" x14ac:dyDescent="0.25">
      <c r="A163" s="4" t="s">
        <v>13</v>
      </c>
      <c r="B163" s="4" t="s">
        <v>380</v>
      </c>
      <c r="C163" s="4">
        <v>0</v>
      </c>
      <c r="D163" s="4" t="s">
        <v>1</v>
      </c>
      <c r="E163">
        <v>58.74</v>
      </c>
      <c r="K163">
        <f t="shared" si="23"/>
        <v>0.18698074168390899</v>
      </c>
      <c r="L163">
        <f>(C163/K163-M$185)/10</f>
        <v>0</v>
      </c>
      <c r="N163" s="16"/>
    </row>
    <row r="164" spans="1:15" x14ac:dyDescent="0.25">
      <c r="A164" t="s">
        <v>0</v>
      </c>
      <c r="B164" t="s">
        <v>378</v>
      </c>
      <c r="C164">
        <v>15.89</v>
      </c>
      <c r="D164" t="s">
        <v>1</v>
      </c>
      <c r="E164">
        <v>27.28</v>
      </c>
      <c r="F164" s="3">
        <f>_xlfn.STDEV.S(C164:C166)</f>
        <v>7.9529302775769386</v>
      </c>
      <c r="J164">
        <v>314.14999999999998</v>
      </c>
      <c r="K164">
        <f t="shared" si="23"/>
        <v>8.6837498010504541E-2</v>
      </c>
      <c r="L164">
        <f>(C164/K164-M$190)/10</f>
        <v>4.4552932297368049</v>
      </c>
      <c r="M164" s="10">
        <f>AVERAGE(L164:L166)</f>
        <v>9.1879294341096838</v>
      </c>
      <c r="N164" s="7">
        <f>_xlfn.STDEV.S(L164:L166)</f>
        <v>4.69445753849228</v>
      </c>
      <c r="O164" s="16">
        <f>N164/M164*100</f>
        <v>51.093748293977569</v>
      </c>
    </row>
    <row r="165" spans="1:15" x14ac:dyDescent="0.25">
      <c r="A165" t="s">
        <v>0</v>
      </c>
      <c r="B165" t="s">
        <v>379</v>
      </c>
      <c r="C165">
        <v>0</v>
      </c>
      <c r="D165" t="s">
        <v>1</v>
      </c>
      <c r="E165">
        <v>10.130000000000001</v>
      </c>
      <c r="K165">
        <f t="shared" si="23"/>
        <v>3.224574247970715E-2</v>
      </c>
      <c r="L165">
        <f>-(C165/K165-M$190)/10</f>
        <v>13.843253324515393</v>
      </c>
      <c r="N165" s="16"/>
    </row>
    <row r="166" spans="1:15" x14ac:dyDescent="0.25">
      <c r="A166" t="s">
        <v>0</v>
      </c>
      <c r="B166" t="s">
        <v>380</v>
      </c>
      <c r="C166">
        <v>8.56</v>
      </c>
      <c r="D166" t="s">
        <v>1</v>
      </c>
      <c r="E166">
        <v>58.74</v>
      </c>
      <c r="K166">
        <f t="shared" si="23"/>
        <v>0.18698074168390899</v>
      </c>
      <c r="L166">
        <f>-(C166/K166-M$190)/10</f>
        <v>9.2652417480768516</v>
      </c>
      <c r="N166" s="16"/>
    </row>
    <row r="167" spans="1:15" x14ac:dyDescent="0.25">
      <c r="A167" s="4" t="s">
        <v>9</v>
      </c>
      <c r="B167" s="4" t="s">
        <v>378</v>
      </c>
      <c r="C167" s="4">
        <v>0</v>
      </c>
      <c r="D167" s="4" t="s">
        <v>1</v>
      </c>
      <c r="E167">
        <v>27.28</v>
      </c>
      <c r="F167" s="3">
        <f>_xlfn.STDEV.S(C167:C169)</f>
        <v>0</v>
      </c>
      <c r="J167">
        <v>314.14999999999998</v>
      </c>
      <c r="K167">
        <f t="shared" si="23"/>
        <v>8.6837498010504541E-2</v>
      </c>
      <c r="L167">
        <f>(C167/K167-M$195)/10</f>
        <v>0</v>
      </c>
      <c r="M167" s="10">
        <f>AVERAGE(L167:L169)</f>
        <v>0</v>
      </c>
      <c r="N167" s="7">
        <f>_xlfn.STDEV.S(L167:L169)</f>
        <v>0</v>
      </c>
      <c r="O167" s="16" t="e">
        <f>N167/M167*100</f>
        <v>#DIV/0!</v>
      </c>
    </row>
    <row r="168" spans="1:15" x14ac:dyDescent="0.25">
      <c r="A168" s="4" t="s">
        <v>9</v>
      </c>
      <c r="B168" s="4" t="s">
        <v>379</v>
      </c>
      <c r="C168" s="4">
        <v>0</v>
      </c>
      <c r="D168" s="4" t="s">
        <v>1</v>
      </c>
      <c r="E168">
        <v>10.130000000000001</v>
      </c>
      <c r="K168">
        <f t="shared" si="23"/>
        <v>3.224574247970715E-2</v>
      </c>
      <c r="L168">
        <f t="shared" ref="L168:L169" si="24">(C168/K168-M$195)/10</f>
        <v>0</v>
      </c>
      <c r="N168" s="16"/>
    </row>
    <row r="169" spans="1:15" x14ac:dyDescent="0.25">
      <c r="A169" s="4" t="s">
        <v>9</v>
      </c>
      <c r="B169" s="4" t="s">
        <v>380</v>
      </c>
      <c r="C169" s="4">
        <v>0</v>
      </c>
      <c r="D169" s="4" t="s">
        <v>1</v>
      </c>
      <c r="E169">
        <v>58.74</v>
      </c>
      <c r="K169">
        <f t="shared" si="23"/>
        <v>0.18698074168390899</v>
      </c>
      <c r="L169">
        <f t="shared" si="24"/>
        <v>0</v>
      </c>
      <c r="N169" s="16"/>
    </row>
    <row r="170" spans="1:15" x14ac:dyDescent="0.25">
      <c r="A170" t="s">
        <v>10</v>
      </c>
      <c r="B170" t="s">
        <v>378</v>
      </c>
      <c r="C170">
        <v>47</v>
      </c>
      <c r="D170" t="s">
        <v>1</v>
      </c>
      <c r="E170">
        <v>27.28</v>
      </c>
      <c r="F170" s="3">
        <f>_xlfn.STDEV.S(C170:C172)</f>
        <v>24.230854297774979</v>
      </c>
      <c r="J170">
        <v>314.14999999999998</v>
      </c>
      <c r="K170">
        <f t="shared" si="23"/>
        <v>8.6837498010504541E-2</v>
      </c>
      <c r="L170">
        <f>(C170/K170-M$200)/10</f>
        <v>40.277848467994744</v>
      </c>
      <c r="M170" s="10">
        <f>AVERAGE(L170:L172)</f>
        <v>20.291110371692579</v>
      </c>
      <c r="N170" s="7">
        <f>_xlfn.STDEV.S(L170:L172)</f>
        <v>17.669014770160913</v>
      </c>
      <c r="O170" s="16">
        <f>N170/M170*100</f>
        <v>87.077614021607914</v>
      </c>
    </row>
    <row r="171" spans="1:15" x14ac:dyDescent="0.25">
      <c r="A171" t="s">
        <v>10</v>
      </c>
      <c r="B171" t="s">
        <v>379</v>
      </c>
      <c r="C171">
        <v>0</v>
      </c>
      <c r="D171" t="s">
        <v>1</v>
      </c>
      <c r="E171">
        <v>10.130000000000001</v>
      </c>
      <c r="K171">
        <f t="shared" si="23"/>
        <v>3.224574247970715E-2</v>
      </c>
      <c r="L171">
        <f>-(C171/K171-M$200)/10</f>
        <v>13.846235109717867</v>
      </c>
      <c r="N171" s="16"/>
    </row>
    <row r="172" spans="1:15" x14ac:dyDescent="0.25">
      <c r="A172" t="s">
        <v>10</v>
      </c>
      <c r="B172" t="s">
        <v>380</v>
      </c>
      <c r="C172">
        <v>13.27</v>
      </c>
      <c r="D172" t="s">
        <v>1</v>
      </c>
      <c r="E172">
        <v>58.74</v>
      </c>
      <c r="K172">
        <f t="shared" si="23"/>
        <v>0.18698074168390899</v>
      </c>
      <c r="L172">
        <f>-(C172/K172-M$200)/10</f>
        <v>6.7492475373651271</v>
      </c>
      <c r="N172" s="16"/>
    </row>
    <row r="174" spans="1:15" x14ac:dyDescent="0.25">
      <c r="A174" s="88" t="s">
        <v>64</v>
      </c>
    </row>
    <row r="175" spans="1:15" x14ac:dyDescent="0.25">
      <c r="A175" s="4" t="s">
        <v>29</v>
      </c>
      <c r="B175" s="4" t="s">
        <v>381</v>
      </c>
      <c r="C175" s="4">
        <v>0</v>
      </c>
      <c r="D175" s="4" t="s">
        <v>1</v>
      </c>
      <c r="E175">
        <v>11.96</v>
      </c>
      <c r="F175" s="3">
        <f>_xlfn.STDEV.S(C175:C179)</f>
        <v>0</v>
      </c>
      <c r="H175" s="7"/>
      <c r="J175">
        <v>314.14999999999998</v>
      </c>
      <c r="K175">
        <f>E175/314.15</f>
        <v>3.8070985198153752E-2</v>
      </c>
      <c r="L175" s="2">
        <f>C175/K175</f>
        <v>0</v>
      </c>
      <c r="M175" s="10">
        <f>AVERAGE(L175:L179)</f>
        <v>0</v>
      </c>
    </row>
    <row r="176" spans="1:15" x14ac:dyDescent="0.25">
      <c r="A176" s="4" t="s">
        <v>29</v>
      </c>
      <c r="B176" s="4" t="s">
        <v>382</v>
      </c>
      <c r="C176" s="4">
        <v>0</v>
      </c>
      <c r="D176" s="4" t="s">
        <v>1</v>
      </c>
      <c r="E176">
        <v>10.57</v>
      </c>
      <c r="H176" s="7"/>
      <c r="K176">
        <f>E176/314.15</f>
        <v>3.364634728632819E-2</v>
      </c>
      <c r="L176" s="2">
        <f>C176/K176</f>
        <v>0</v>
      </c>
    </row>
    <row r="177" spans="1:13" x14ac:dyDescent="0.25">
      <c r="A177" s="4" t="s">
        <v>29</v>
      </c>
      <c r="B177" s="4" t="s">
        <v>383</v>
      </c>
      <c r="C177" s="4">
        <v>0</v>
      </c>
      <c r="D177" s="4" t="s">
        <v>1</v>
      </c>
      <c r="E177">
        <v>15.95</v>
      </c>
      <c r="H177" s="7"/>
      <c r="K177">
        <f>E177/314.15</f>
        <v>5.0771924240012735E-2</v>
      </c>
      <c r="L177" s="2">
        <f>C177/K177</f>
        <v>0</v>
      </c>
    </row>
    <row r="178" spans="1:13" x14ac:dyDescent="0.25">
      <c r="A178" s="4" t="s">
        <v>29</v>
      </c>
      <c r="B178" s="4" t="s">
        <v>384</v>
      </c>
      <c r="C178" s="4">
        <v>0</v>
      </c>
      <c r="D178" s="4" t="s">
        <v>1</v>
      </c>
      <c r="E178">
        <v>24.39</v>
      </c>
      <c r="H178" s="7"/>
      <c r="K178">
        <f>E178/314.15</f>
        <v>7.7638070985198163E-2</v>
      </c>
      <c r="L178" s="2">
        <f>C178/K178</f>
        <v>0</v>
      </c>
    </row>
    <row r="179" spans="1:13" x14ac:dyDescent="0.25">
      <c r="A179" s="4" t="s">
        <v>29</v>
      </c>
      <c r="B179" s="4" t="s">
        <v>385</v>
      </c>
      <c r="C179" s="4">
        <v>0</v>
      </c>
      <c r="D179" s="4" t="s">
        <v>1</v>
      </c>
      <c r="E179">
        <v>27.15</v>
      </c>
      <c r="H179" s="7"/>
      <c r="K179">
        <f>E179/314.15</f>
        <v>8.6423682954002864E-2</v>
      </c>
      <c r="L179" s="2">
        <f t="shared" ref="L179:L183" si="25">C179/K179</f>
        <v>0</v>
      </c>
    </row>
    <row r="180" spans="1:13" x14ac:dyDescent="0.25">
      <c r="A180" t="s">
        <v>7</v>
      </c>
      <c r="B180" t="s">
        <v>381</v>
      </c>
      <c r="C180">
        <v>0</v>
      </c>
      <c r="D180" t="s">
        <v>1</v>
      </c>
      <c r="E180">
        <v>11.96</v>
      </c>
      <c r="F180" s="3">
        <f>_xlfn.STDEV.S(C180:C184)</f>
        <v>0</v>
      </c>
      <c r="J180">
        <v>314.14999999999998</v>
      </c>
      <c r="K180">
        <f t="shared" ref="K180:K193" si="26">E180/314.15</f>
        <v>3.8070985198153752E-2</v>
      </c>
      <c r="L180" s="2">
        <f t="shared" si="25"/>
        <v>0</v>
      </c>
      <c r="M180" s="10">
        <f>AVERAGE(L180:L184)</f>
        <v>0</v>
      </c>
    </row>
    <row r="181" spans="1:13" x14ac:dyDescent="0.25">
      <c r="A181" t="s">
        <v>7</v>
      </c>
      <c r="B181" t="s">
        <v>382</v>
      </c>
      <c r="C181">
        <v>0</v>
      </c>
      <c r="D181" t="s">
        <v>1</v>
      </c>
      <c r="E181">
        <v>10.57</v>
      </c>
      <c r="K181">
        <f t="shared" si="26"/>
        <v>3.364634728632819E-2</v>
      </c>
      <c r="L181" s="2">
        <f t="shared" si="25"/>
        <v>0</v>
      </c>
    </row>
    <row r="182" spans="1:13" x14ac:dyDescent="0.25">
      <c r="A182" t="s">
        <v>7</v>
      </c>
      <c r="B182" t="s">
        <v>383</v>
      </c>
      <c r="C182">
        <v>0</v>
      </c>
      <c r="D182" t="s">
        <v>1</v>
      </c>
      <c r="E182">
        <v>15.95</v>
      </c>
      <c r="K182">
        <f t="shared" si="26"/>
        <v>5.0771924240012735E-2</v>
      </c>
      <c r="L182" s="2">
        <f t="shared" si="25"/>
        <v>0</v>
      </c>
    </row>
    <row r="183" spans="1:13" x14ac:dyDescent="0.25">
      <c r="A183" t="s">
        <v>7</v>
      </c>
      <c r="B183" t="s">
        <v>384</v>
      </c>
      <c r="C183">
        <v>0</v>
      </c>
      <c r="D183" t="s">
        <v>1</v>
      </c>
      <c r="E183">
        <v>24.39</v>
      </c>
      <c r="K183">
        <f t="shared" si="26"/>
        <v>7.7638070985198163E-2</v>
      </c>
      <c r="L183" s="2">
        <f t="shared" si="25"/>
        <v>0</v>
      </c>
    </row>
    <row r="184" spans="1:13" x14ac:dyDescent="0.25">
      <c r="A184" t="s">
        <v>7</v>
      </c>
      <c r="B184" t="s">
        <v>385</v>
      </c>
      <c r="C184">
        <v>0</v>
      </c>
      <c r="D184" t="s">
        <v>1</v>
      </c>
      <c r="E184">
        <v>27.15</v>
      </c>
      <c r="K184">
        <f t="shared" si="26"/>
        <v>8.6423682954002864E-2</v>
      </c>
      <c r="L184" s="2">
        <f>C184/K184</f>
        <v>0</v>
      </c>
    </row>
    <row r="185" spans="1:13" x14ac:dyDescent="0.25">
      <c r="A185" s="4" t="s">
        <v>13</v>
      </c>
      <c r="B185" s="4" t="s">
        <v>381</v>
      </c>
      <c r="C185" s="4">
        <v>0</v>
      </c>
      <c r="D185" s="4" t="s">
        <v>1</v>
      </c>
      <c r="E185">
        <v>11.96</v>
      </c>
      <c r="F185" s="3">
        <f>_xlfn.STDEV.S(C185:C189)</f>
        <v>0</v>
      </c>
      <c r="J185">
        <v>314.14999999999998</v>
      </c>
      <c r="K185">
        <f t="shared" si="26"/>
        <v>3.8070985198153752E-2</v>
      </c>
      <c r="L185" s="2">
        <f t="shared" ref="L185:L193" si="27">C185/K185</f>
        <v>0</v>
      </c>
      <c r="M185" s="10">
        <f>AVERAGE(L185:L189)</f>
        <v>0</v>
      </c>
    </row>
    <row r="186" spans="1:13" x14ac:dyDescent="0.25">
      <c r="A186" s="4" t="s">
        <v>13</v>
      </c>
      <c r="B186" s="4" t="s">
        <v>382</v>
      </c>
      <c r="C186" s="4">
        <v>0</v>
      </c>
      <c r="D186" s="4" t="s">
        <v>1</v>
      </c>
      <c r="E186">
        <v>10.57</v>
      </c>
      <c r="K186">
        <f t="shared" si="26"/>
        <v>3.364634728632819E-2</v>
      </c>
      <c r="L186" s="2">
        <f t="shared" si="27"/>
        <v>0</v>
      </c>
    </row>
    <row r="187" spans="1:13" x14ac:dyDescent="0.25">
      <c r="A187" s="4" t="s">
        <v>13</v>
      </c>
      <c r="B187" s="4" t="s">
        <v>383</v>
      </c>
      <c r="C187" s="4">
        <v>0</v>
      </c>
      <c r="D187" s="4" t="s">
        <v>1</v>
      </c>
      <c r="E187">
        <v>15.95</v>
      </c>
      <c r="K187">
        <f t="shared" si="26"/>
        <v>5.0771924240012735E-2</v>
      </c>
      <c r="L187" s="2">
        <f t="shared" si="27"/>
        <v>0</v>
      </c>
    </row>
    <row r="188" spans="1:13" x14ac:dyDescent="0.25">
      <c r="A188" s="4" t="s">
        <v>13</v>
      </c>
      <c r="B188" s="4" t="s">
        <v>384</v>
      </c>
      <c r="C188" s="4">
        <v>0</v>
      </c>
      <c r="D188" s="4" t="s">
        <v>1</v>
      </c>
      <c r="E188">
        <v>24.39</v>
      </c>
      <c r="K188">
        <f t="shared" si="26"/>
        <v>7.7638070985198163E-2</v>
      </c>
      <c r="L188" s="2">
        <f t="shared" si="27"/>
        <v>0</v>
      </c>
    </row>
    <row r="189" spans="1:13" x14ac:dyDescent="0.25">
      <c r="A189" s="4" t="s">
        <v>13</v>
      </c>
      <c r="B189" s="4" t="s">
        <v>385</v>
      </c>
      <c r="C189" s="4">
        <v>0</v>
      </c>
      <c r="D189" s="4" t="s">
        <v>1</v>
      </c>
      <c r="E189">
        <v>27.15</v>
      </c>
      <c r="K189">
        <f t="shared" si="26"/>
        <v>8.6423682954002864E-2</v>
      </c>
      <c r="L189" s="2">
        <f t="shared" si="27"/>
        <v>0</v>
      </c>
    </row>
    <row r="190" spans="1:13" x14ac:dyDescent="0.25">
      <c r="A190" t="s">
        <v>0</v>
      </c>
      <c r="B190" t="s">
        <v>381</v>
      </c>
      <c r="C190">
        <v>0</v>
      </c>
      <c r="D190" t="s">
        <v>1</v>
      </c>
      <c r="E190">
        <v>11.96</v>
      </c>
      <c r="F190" s="3">
        <f>_xlfn.STDEV.S(C190:C194)</f>
        <v>6.2325861406000636</v>
      </c>
      <c r="J190">
        <v>314.14999999999998</v>
      </c>
      <c r="K190">
        <f t="shared" si="26"/>
        <v>3.8070985198153752E-2</v>
      </c>
      <c r="L190" s="2">
        <f t="shared" si="27"/>
        <v>0</v>
      </c>
      <c r="M190" s="10">
        <f>AVERAGE(L190:L194)</f>
        <v>138.43253324515393</v>
      </c>
    </row>
    <row r="191" spans="1:13" x14ac:dyDescent="0.25">
      <c r="A191" t="s">
        <v>0</v>
      </c>
      <c r="B191" t="s">
        <v>382</v>
      </c>
      <c r="C191">
        <v>10.99</v>
      </c>
      <c r="D191" t="s">
        <v>1</v>
      </c>
      <c r="E191">
        <v>10.57</v>
      </c>
      <c r="K191">
        <f t="shared" si="26"/>
        <v>3.364634728632819E-2</v>
      </c>
      <c r="L191" s="2">
        <f t="shared" si="27"/>
        <v>326.63278145695364</v>
      </c>
    </row>
    <row r="192" spans="1:13" x14ac:dyDescent="0.25">
      <c r="A192" t="s">
        <v>0</v>
      </c>
      <c r="B192" t="s">
        <v>383</v>
      </c>
      <c r="C192">
        <v>12.96</v>
      </c>
      <c r="D192" t="s">
        <v>1</v>
      </c>
      <c r="E192">
        <v>15.95</v>
      </c>
      <c r="K192">
        <f t="shared" si="26"/>
        <v>5.0771924240012735E-2</v>
      </c>
      <c r="L192" s="2">
        <f t="shared" si="27"/>
        <v>255.25918495297807</v>
      </c>
    </row>
    <row r="193" spans="1:13" x14ac:dyDescent="0.25">
      <c r="A193" t="s">
        <v>0</v>
      </c>
      <c r="B193" t="s">
        <v>384</v>
      </c>
      <c r="C193">
        <v>0</v>
      </c>
      <c r="D193" t="s">
        <v>1</v>
      </c>
      <c r="E193">
        <v>24.39</v>
      </c>
      <c r="K193">
        <f t="shared" si="26"/>
        <v>7.7638070985198163E-2</v>
      </c>
      <c r="L193" s="2">
        <f t="shared" si="27"/>
        <v>0</v>
      </c>
    </row>
    <row r="194" spans="1:13" x14ac:dyDescent="0.25">
      <c r="A194" t="s">
        <v>0</v>
      </c>
      <c r="B194" t="s">
        <v>385</v>
      </c>
      <c r="C194">
        <v>9.5299999999999994</v>
      </c>
      <c r="D194" t="s">
        <v>1</v>
      </c>
      <c r="E194">
        <v>27.15</v>
      </c>
      <c r="K194">
        <f>E194/314.15</f>
        <v>8.6423682954002864E-2</v>
      </c>
      <c r="L194" s="2">
        <f>C194/K194</f>
        <v>110.27069981583793</v>
      </c>
    </row>
    <row r="195" spans="1:13" x14ac:dyDescent="0.25">
      <c r="A195" s="4" t="s">
        <v>9</v>
      </c>
      <c r="B195" s="4" t="s">
        <v>381</v>
      </c>
      <c r="C195" s="4">
        <v>0</v>
      </c>
      <c r="D195" s="4" t="s">
        <v>1</v>
      </c>
      <c r="E195">
        <v>11.96</v>
      </c>
      <c r="F195" s="3">
        <f>_xlfn.STDEV.S(C195:C199)</f>
        <v>0</v>
      </c>
      <c r="J195">
        <v>314.14999999999998</v>
      </c>
      <c r="K195">
        <f t="shared" ref="K195:K198" si="28">E195/314.15</f>
        <v>3.8070985198153752E-2</v>
      </c>
      <c r="L195" s="2">
        <f t="shared" ref="L195:L196" si="29">C195/K195</f>
        <v>0</v>
      </c>
      <c r="M195" s="10">
        <f>AVERAGE(L195:L199)</f>
        <v>0</v>
      </c>
    </row>
    <row r="196" spans="1:13" x14ac:dyDescent="0.25">
      <c r="A196" s="4" t="s">
        <v>9</v>
      </c>
      <c r="B196" s="4" t="s">
        <v>382</v>
      </c>
      <c r="C196" s="4">
        <v>0</v>
      </c>
      <c r="D196" s="4" t="s">
        <v>1</v>
      </c>
      <c r="E196">
        <v>10.57</v>
      </c>
      <c r="K196">
        <f t="shared" si="28"/>
        <v>3.364634728632819E-2</v>
      </c>
      <c r="L196" s="2">
        <f t="shared" si="29"/>
        <v>0</v>
      </c>
    </row>
    <row r="197" spans="1:13" x14ac:dyDescent="0.25">
      <c r="A197" s="4" t="s">
        <v>9</v>
      </c>
      <c r="B197" s="4" t="s">
        <v>383</v>
      </c>
      <c r="C197" s="4">
        <v>0</v>
      </c>
      <c r="D197" s="4" t="s">
        <v>1</v>
      </c>
      <c r="E197">
        <v>15.95</v>
      </c>
      <c r="K197">
        <f t="shared" si="28"/>
        <v>5.0771924240012735E-2</v>
      </c>
      <c r="L197" s="2">
        <f>C197/K197</f>
        <v>0</v>
      </c>
    </row>
    <row r="198" spans="1:13" x14ac:dyDescent="0.25">
      <c r="A198" s="4" t="s">
        <v>9</v>
      </c>
      <c r="B198" s="4" t="s">
        <v>384</v>
      </c>
      <c r="C198" s="4">
        <v>0</v>
      </c>
      <c r="D198" s="4" t="s">
        <v>1</v>
      </c>
      <c r="E198">
        <v>24.39</v>
      </c>
      <c r="K198">
        <f t="shared" si="28"/>
        <v>7.7638070985198163E-2</v>
      </c>
      <c r="L198" s="2">
        <f>C198/K198</f>
        <v>0</v>
      </c>
    </row>
    <row r="199" spans="1:13" x14ac:dyDescent="0.25">
      <c r="A199" s="4" t="s">
        <v>9</v>
      </c>
      <c r="B199" s="4" t="s">
        <v>385</v>
      </c>
      <c r="C199" s="4">
        <v>0</v>
      </c>
      <c r="D199" s="4" t="s">
        <v>1</v>
      </c>
      <c r="E199">
        <v>27.15</v>
      </c>
      <c r="K199">
        <f>E199/314.15</f>
        <v>8.6423682954002864E-2</v>
      </c>
      <c r="L199" s="2">
        <f>C199/K199</f>
        <v>0</v>
      </c>
    </row>
    <row r="200" spans="1:13" x14ac:dyDescent="0.25">
      <c r="A200" t="s">
        <v>10</v>
      </c>
      <c r="B200" t="s">
        <v>381</v>
      </c>
      <c r="C200">
        <v>0</v>
      </c>
      <c r="D200" t="s">
        <v>1</v>
      </c>
      <c r="E200">
        <v>11.96</v>
      </c>
      <c r="F200" s="3">
        <f>_xlfn.STDEV.S(C200:C204)</f>
        <v>15.719557881823521</v>
      </c>
      <c r="J200">
        <v>314.14999999999998</v>
      </c>
      <c r="K200">
        <f>E200/314.15</f>
        <v>3.8070985198153752E-2</v>
      </c>
      <c r="L200" s="2">
        <f t="shared" ref="L200:L201" si="30">C200/K200</f>
        <v>0</v>
      </c>
      <c r="M200" s="10">
        <f>AVERAGE(L200:L204)</f>
        <v>138.46235109717867</v>
      </c>
    </row>
    <row r="201" spans="1:13" x14ac:dyDescent="0.25">
      <c r="A201" t="s">
        <v>10</v>
      </c>
      <c r="B201" t="s">
        <v>382</v>
      </c>
      <c r="C201">
        <v>0</v>
      </c>
      <c r="D201" t="s">
        <v>1</v>
      </c>
      <c r="E201">
        <v>10.57</v>
      </c>
      <c r="K201">
        <f t="shared" ref="K201:K203" si="31">E201/314.15</f>
        <v>3.364634728632819E-2</v>
      </c>
      <c r="L201" s="2">
        <f t="shared" si="30"/>
        <v>0</v>
      </c>
    </row>
    <row r="202" spans="1:13" x14ac:dyDescent="0.25">
      <c r="A202" t="s">
        <v>10</v>
      </c>
      <c r="B202" t="s">
        <v>383</v>
      </c>
      <c r="C202">
        <v>35.15</v>
      </c>
      <c r="D202" t="s">
        <v>1</v>
      </c>
      <c r="E202">
        <v>15.95</v>
      </c>
      <c r="K202">
        <f t="shared" si="31"/>
        <v>5.0771924240012735E-2</v>
      </c>
      <c r="L202" s="2">
        <f>C202/K202</f>
        <v>692.3117554858934</v>
      </c>
    </row>
    <row r="203" spans="1:13" x14ac:dyDescent="0.25">
      <c r="A203" t="s">
        <v>10</v>
      </c>
      <c r="B203" t="s">
        <v>384</v>
      </c>
      <c r="C203">
        <v>0</v>
      </c>
      <c r="D203" t="s">
        <v>1</v>
      </c>
      <c r="E203">
        <v>24.39</v>
      </c>
      <c r="K203">
        <f t="shared" si="31"/>
        <v>7.7638070985198163E-2</v>
      </c>
      <c r="L203" s="2">
        <f>C203/K203</f>
        <v>0</v>
      </c>
    </row>
    <row r="204" spans="1:13" x14ac:dyDescent="0.25">
      <c r="A204" t="s">
        <v>10</v>
      </c>
      <c r="B204" t="s">
        <v>385</v>
      </c>
      <c r="C204">
        <v>0</v>
      </c>
      <c r="D204" t="s">
        <v>1</v>
      </c>
      <c r="E204">
        <v>27.15</v>
      </c>
      <c r="K204">
        <f>E204/314.15</f>
        <v>8.6423682954002864E-2</v>
      </c>
      <c r="L204" s="2">
        <f>C204/K204</f>
        <v>0</v>
      </c>
    </row>
  </sheetData>
  <conditionalFormatting sqref="A48">
    <cfRule type="containsText" dxfId="5" priority="1" operator="containsText" text="PS">
      <formula>NOT(ISERROR(SEARCH("PS",A48)))</formula>
    </cfRule>
  </conditionalFormatting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AF11-968F-4AF3-B00A-959606FEC575}">
  <dimension ref="A1:Q210"/>
  <sheetViews>
    <sheetView topLeftCell="A52" zoomScale="90" zoomScaleNormal="90" workbookViewId="0">
      <selection activeCell="Q121" sqref="Q121"/>
    </sheetView>
  </sheetViews>
  <sheetFormatPr defaultColWidth="9.140625" defaultRowHeight="15" x14ac:dyDescent="0.25"/>
  <cols>
    <col min="1" max="1" width="20.85546875" customWidth="1"/>
    <col min="2" max="2" width="29.85546875" customWidth="1"/>
    <col min="5" max="5" width="13.5703125" customWidth="1"/>
    <col min="6" max="6" width="8.85546875" style="3"/>
    <col min="7" max="7" width="13.28515625" customWidth="1"/>
    <col min="9" max="9" width="15" customWidth="1"/>
    <col min="10" max="10" width="11.42578125" customWidth="1"/>
    <col min="11" max="11" width="15.28515625" customWidth="1"/>
    <col min="12" max="12" width="18.42578125" customWidth="1"/>
    <col min="13" max="13" width="8.85546875" style="7"/>
    <col min="14" max="14" width="5.7109375" style="7" customWidth="1"/>
    <col min="15" max="15" width="8.85546875" style="7"/>
    <col min="16" max="16" width="15.7109375" style="7" customWidth="1"/>
    <col min="17" max="17" width="12.140625" style="7" customWidth="1"/>
  </cols>
  <sheetData>
    <row r="1" spans="1:17" x14ac:dyDescent="0.25">
      <c r="A1" s="5" t="s">
        <v>2</v>
      </c>
      <c r="F1" s="3" t="s">
        <v>12</v>
      </c>
      <c r="G1" t="s">
        <v>45</v>
      </c>
      <c r="H1" s="7" t="s">
        <v>40</v>
      </c>
      <c r="I1" t="s">
        <v>39</v>
      </c>
      <c r="J1" t="s">
        <v>36</v>
      </c>
      <c r="K1" t="s">
        <v>49</v>
      </c>
      <c r="L1" s="2" t="s">
        <v>41</v>
      </c>
      <c r="M1" s="15" t="s">
        <v>43</v>
      </c>
      <c r="N1" s="15" t="s">
        <v>12</v>
      </c>
      <c r="O1" s="7" t="s">
        <v>42</v>
      </c>
      <c r="P1" s="15" t="s">
        <v>46</v>
      </c>
      <c r="Q1" s="15" t="s">
        <v>47</v>
      </c>
    </row>
    <row r="2" spans="1:17" x14ac:dyDescent="0.25">
      <c r="A2" s="4" t="s">
        <v>29</v>
      </c>
      <c r="B2" s="4" t="s">
        <v>386</v>
      </c>
      <c r="C2" s="4">
        <v>126.36</v>
      </c>
      <c r="D2" s="4" t="s">
        <v>1</v>
      </c>
      <c r="F2" s="3">
        <f>_xlfn.STDEV.S(C2:C4)</f>
        <v>12.82544866011842</v>
      </c>
      <c r="G2" s="6" t="s">
        <v>17</v>
      </c>
      <c r="H2" s="7">
        <f>F2/(AVERAGE(C2:C4))*100</f>
        <v>11.37343954488775</v>
      </c>
      <c r="I2">
        <f>1.5*1.5*3.1415</f>
        <v>7.0683750000000005</v>
      </c>
      <c r="J2">
        <v>314.14999999999998</v>
      </c>
      <c r="K2">
        <f>I2/J2</f>
        <v>2.2500000000000003E-2</v>
      </c>
      <c r="L2" s="2">
        <f>(C2/K$2-M$22)/10</f>
        <v>561.59999999999991</v>
      </c>
      <c r="M2" s="10">
        <f>AVERAGE(L2:L4)</f>
        <v>501.18518518518505</v>
      </c>
      <c r="N2" s="7">
        <f>_xlfn.STDEV.S(L2:L4)</f>
        <v>57.001994044970729</v>
      </c>
      <c r="O2" s="7">
        <f>N2/M2*100</f>
        <v>11.373439544887749</v>
      </c>
      <c r="P2" s="10">
        <f>SQRT(N2^2+N5^2+N8^2+N11^2+N14^2+N17^2)</f>
        <v>339.67658886148757</v>
      </c>
      <c r="Q2" s="10">
        <f>SUM(M2,M5,M8,M11,M14,M17)</f>
        <v>2083.0666666666666</v>
      </c>
    </row>
    <row r="3" spans="1:17" x14ac:dyDescent="0.25">
      <c r="A3" s="4" t="s">
        <v>29</v>
      </c>
      <c r="B3" s="4" t="s">
        <v>387</v>
      </c>
      <c r="C3" s="4">
        <v>100.88</v>
      </c>
      <c r="D3" s="4" t="s">
        <v>1</v>
      </c>
      <c r="H3" s="7"/>
      <c r="L3" s="2">
        <f>(C3/K$2-M$22)/10</f>
        <v>448.3555555555555</v>
      </c>
    </row>
    <row r="4" spans="1:17" x14ac:dyDescent="0.25">
      <c r="A4" s="4" t="s">
        <v>29</v>
      </c>
      <c r="B4" s="4" t="s">
        <v>388</v>
      </c>
      <c r="C4" s="4">
        <v>111.06</v>
      </c>
      <c r="D4" s="4" t="s">
        <v>1</v>
      </c>
      <c r="H4" s="7"/>
      <c r="L4" s="2">
        <f>(C4/K$2-M$22)/10</f>
        <v>493.59999999999991</v>
      </c>
    </row>
    <row r="5" spans="1:17" x14ac:dyDescent="0.25">
      <c r="A5" t="s">
        <v>7</v>
      </c>
      <c r="B5" t="s">
        <v>386</v>
      </c>
      <c r="C5">
        <v>45.03</v>
      </c>
      <c r="D5" t="s">
        <v>1</v>
      </c>
      <c r="F5" s="3">
        <f>_xlfn.STDEV.S(C5:C7)</f>
        <v>6.4121551239293426</v>
      </c>
      <c r="H5" s="7">
        <f>F5/(AVERAGE(C5:C7))*100</f>
        <v>12.233046341359637</v>
      </c>
      <c r="I5">
        <f>1.5*1.5*3.1415</f>
        <v>7.0683750000000005</v>
      </c>
      <c r="J5">
        <v>314.14999999999998</v>
      </c>
      <c r="K5">
        <f>I5/J5</f>
        <v>2.2500000000000003E-2</v>
      </c>
      <c r="L5" s="2">
        <f>(C5/K$5-M$27)/10</f>
        <v>200.13333333333333</v>
      </c>
      <c r="M5" s="10">
        <f>AVERAGE(L5:L7)</f>
        <v>232.96296296296296</v>
      </c>
      <c r="N5" s="7">
        <f>_xlfn.STDEV.S(L5:L7)</f>
        <v>28.498467217463745</v>
      </c>
      <c r="O5" s="7">
        <f>N5/M5*100</f>
        <v>12.233046341359637</v>
      </c>
    </row>
    <row r="6" spans="1:17" x14ac:dyDescent="0.25">
      <c r="A6" t="s">
        <v>7</v>
      </c>
      <c r="B6" t="s">
        <v>387</v>
      </c>
      <c r="C6">
        <v>56.55</v>
      </c>
      <c r="D6" t="s">
        <v>1</v>
      </c>
      <c r="L6" s="2">
        <f>(C6/K$5-M$27)/10</f>
        <v>251.33333333333331</v>
      </c>
    </row>
    <row r="7" spans="1:17" x14ac:dyDescent="0.25">
      <c r="A7" t="s">
        <v>7</v>
      </c>
      <c r="B7" t="s">
        <v>388</v>
      </c>
      <c r="C7">
        <v>55.67</v>
      </c>
      <c r="D7" t="s">
        <v>1</v>
      </c>
      <c r="L7" s="2">
        <f>(C7/K$5-M$27)/10</f>
        <v>247.42222222222222</v>
      </c>
    </row>
    <row r="8" spans="1:17" x14ac:dyDescent="0.25">
      <c r="A8" s="4" t="s">
        <v>13</v>
      </c>
      <c r="B8" s="4" t="s">
        <v>386</v>
      </c>
      <c r="C8" s="4">
        <v>56.77</v>
      </c>
      <c r="D8" s="4" t="s">
        <v>1</v>
      </c>
      <c r="F8" s="3">
        <f>_xlfn.STDEV.S(C8:C10)</f>
        <v>2.6798569613569532</v>
      </c>
      <c r="H8" s="7">
        <f>F8/(AVERAGE(C8:C10))*100</f>
        <v>4.6649477103811421</v>
      </c>
      <c r="I8">
        <f>1.5*1.5*3.1415</f>
        <v>7.0683750000000005</v>
      </c>
      <c r="J8">
        <v>314.14999999999998</v>
      </c>
      <c r="K8">
        <f>I8/J8</f>
        <v>2.2500000000000003E-2</v>
      </c>
      <c r="L8" s="2">
        <f>(C8/K$8-M$32)/10</f>
        <v>252.31111111111107</v>
      </c>
      <c r="M8" s="10">
        <f>AVERAGE(L8:L10)</f>
        <v>255.31851851851852</v>
      </c>
      <c r="N8" s="7">
        <f>_xlfn.STDEV.S(L8:L10)</f>
        <v>11.910475383808675</v>
      </c>
      <c r="O8" s="7">
        <f>N8/M8*100</f>
        <v>4.6649477103811403</v>
      </c>
    </row>
    <row r="9" spans="1:17" x14ac:dyDescent="0.25">
      <c r="A9" s="4" t="s">
        <v>13</v>
      </c>
      <c r="B9" s="4" t="s">
        <v>387</v>
      </c>
      <c r="C9" s="4">
        <v>55.17</v>
      </c>
      <c r="D9" s="4" t="s">
        <v>1</v>
      </c>
      <c r="L9" s="2">
        <f>(C9/K$8-M$32)/10</f>
        <v>245.2</v>
      </c>
    </row>
    <row r="10" spans="1:17" x14ac:dyDescent="0.25">
      <c r="A10" s="4" t="s">
        <v>13</v>
      </c>
      <c r="B10" s="4" t="s">
        <v>388</v>
      </c>
      <c r="C10" s="4">
        <v>60.4</v>
      </c>
      <c r="D10" s="4" t="s">
        <v>1</v>
      </c>
      <c r="L10" s="2">
        <f>(C10/K$8-M$32)/10</f>
        <v>268.4444444444444</v>
      </c>
    </row>
    <row r="11" spans="1:17" x14ac:dyDescent="0.25">
      <c r="A11" t="s">
        <v>0</v>
      </c>
      <c r="B11" t="s">
        <v>386</v>
      </c>
      <c r="C11">
        <v>39.299999999999997</v>
      </c>
      <c r="D11" t="s">
        <v>1</v>
      </c>
      <c r="F11" s="3">
        <f>_xlfn.STDEV.S(C11:C13)</f>
        <v>4.233135165965451</v>
      </c>
      <c r="H11" s="7">
        <f>F11/(AVERAGE(C11:C13))*100</f>
        <v>9.5808415676321026</v>
      </c>
      <c r="I11">
        <f>1.5*1.5*3.1415</f>
        <v>7.0683750000000005</v>
      </c>
      <c r="J11">
        <v>314.14999999999998</v>
      </c>
      <c r="K11">
        <f>I11/J11</f>
        <v>2.2500000000000003E-2</v>
      </c>
      <c r="L11" s="2">
        <f>(C11/K$11-M$37)/10</f>
        <v>174.66666666666663</v>
      </c>
      <c r="M11" s="10">
        <f>AVERAGE(L11:L13)</f>
        <v>196.37037037037032</v>
      </c>
      <c r="N11" s="7">
        <f>_xlfn.STDEV.S(L11:L13)</f>
        <v>18.813934070957554</v>
      </c>
      <c r="O11" s="7">
        <f>N11/M11*100</f>
        <v>9.5808415676321026</v>
      </c>
    </row>
    <row r="12" spans="1:17" x14ac:dyDescent="0.25">
      <c r="A12" t="s">
        <v>0</v>
      </c>
      <c r="B12" t="s">
        <v>387</v>
      </c>
      <c r="C12">
        <v>46.81</v>
      </c>
      <c r="D12" t="s">
        <v>1</v>
      </c>
      <c r="F12"/>
      <c r="L12" s="2">
        <f t="shared" ref="L12:L13" si="0">(C12/K$11-M$37)/10</f>
        <v>208.04444444444442</v>
      </c>
    </row>
    <row r="13" spans="1:17" x14ac:dyDescent="0.25">
      <c r="A13" t="s">
        <v>0</v>
      </c>
      <c r="B13" t="s">
        <v>388</v>
      </c>
      <c r="C13">
        <v>46.44</v>
      </c>
      <c r="D13" t="s">
        <v>1</v>
      </c>
      <c r="L13" s="2">
        <f t="shared" si="0"/>
        <v>206.39999999999995</v>
      </c>
    </row>
    <row r="14" spans="1:17" x14ac:dyDescent="0.25">
      <c r="A14" s="4" t="s">
        <v>9</v>
      </c>
      <c r="B14" s="4" t="s">
        <v>386</v>
      </c>
      <c r="C14" s="4">
        <v>85.84</v>
      </c>
      <c r="D14" s="4" t="s">
        <v>1</v>
      </c>
      <c r="F14" s="3">
        <f>_xlfn.STDEV.S(C14:C16)</f>
        <v>74.48955564372767</v>
      </c>
      <c r="H14" s="7">
        <f>F14/(AVERAGE(C14:C16))*100</f>
        <v>95.413802540960248</v>
      </c>
      <c r="I14">
        <f>1.5*1.5*3.1415</f>
        <v>7.0683750000000005</v>
      </c>
      <c r="J14">
        <v>314.14999999999998</v>
      </c>
      <c r="K14">
        <f>I14/J14</f>
        <v>2.2500000000000003E-2</v>
      </c>
      <c r="L14" s="2">
        <f>(C14/K$14-M$42)/10</f>
        <v>381.51111111111106</v>
      </c>
      <c r="M14" s="10">
        <f>AVERAGE(L14:L16)</f>
        <v>346.97777777777782</v>
      </c>
      <c r="N14" s="7">
        <f>_xlfn.STDEV.S(L14:L16)</f>
        <v>331.06469174990065</v>
      </c>
      <c r="O14" s="7">
        <f>N14/M14*100</f>
        <v>95.413802540960219</v>
      </c>
    </row>
    <row r="15" spans="1:17" x14ac:dyDescent="0.25">
      <c r="A15" s="4" t="s">
        <v>9</v>
      </c>
      <c r="B15" s="4" t="s">
        <v>387</v>
      </c>
      <c r="C15" s="4">
        <v>148.37</v>
      </c>
      <c r="D15" s="4" t="s">
        <v>1</v>
      </c>
      <c r="F15"/>
      <c r="L15" s="2">
        <f t="shared" ref="L15:L16" si="1">(C15/K$14-M$42)/10</f>
        <v>659.42222222222222</v>
      </c>
    </row>
    <row r="16" spans="1:17" x14ac:dyDescent="0.25">
      <c r="A16" s="4" t="s">
        <v>9</v>
      </c>
      <c r="B16" s="4" t="s">
        <v>388</v>
      </c>
      <c r="C16" s="4">
        <v>0</v>
      </c>
      <c r="D16" s="4" t="s">
        <v>1</v>
      </c>
      <c r="L16" s="2">
        <f t="shared" si="1"/>
        <v>0</v>
      </c>
    </row>
    <row r="17" spans="1:15" x14ac:dyDescent="0.25">
      <c r="A17" t="s">
        <v>10</v>
      </c>
      <c r="B17" t="s">
        <v>386</v>
      </c>
      <c r="C17">
        <v>117.57</v>
      </c>
      <c r="D17" t="s">
        <v>1</v>
      </c>
      <c r="F17" s="3">
        <f>_xlfn.STDEV.S(C17:C19)</f>
        <v>7.8561462138464133</v>
      </c>
      <c r="H17" s="7">
        <f>F17/(AVERAGE(C17:C19))*100</f>
        <v>6.345495299536708</v>
      </c>
      <c r="I17">
        <f>1.5*1.5*3.1415</f>
        <v>7.0683750000000005</v>
      </c>
      <c r="J17">
        <v>314.14999999999998</v>
      </c>
      <c r="K17">
        <f>I17/J17</f>
        <v>2.2500000000000003E-2</v>
      </c>
      <c r="L17" s="2">
        <f>(C17/K$17-M$47)/10</f>
        <v>522.53333333333319</v>
      </c>
      <c r="M17" s="10">
        <f>AVERAGE(L17:L19)</f>
        <v>550.25185185185171</v>
      </c>
      <c r="N17" s="7">
        <f>_xlfn.STDEV.S(L17:L19)</f>
        <v>34.916205394872968</v>
      </c>
      <c r="O17" s="7">
        <f>N17/M17*100</f>
        <v>6.3454952995367133</v>
      </c>
    </row>
    <row r="18" spans="1:15" x14ac:dyDescent="0.25">
      <c r="A18" t="s">
        <v>10</v>
      </c>
      <c r="B18" t="s">
        <v>387</v>
      </c>
      <c r="C18">
        <v>132.63</v>
      </c>
      <c r="D18" t="s">
        <v>1</v>
      </c>
      <c r="F18"/>
      <c r="L18" s="2">
        <f t="shared" ref="L18:L19" si="2">(C18/K$17-M$47)/10</f>
        <v>589.46666666666658</v>
      </c>
    </row>
    <row r="19" spans="1:15" x14ac:dyDescent="0.25">
      <c r="A19" t="s">
        <v>10</v>
      </c>
      <c r="B19" t="s">
        <v>388</v>
      </c>
      <c r="C19">
        <v>121.22</v>
      </c>
      <c r="D19" t="s">
        <v>1</v>
      </c>
      <c r="L19" s="2">
        <f t="shared" si="2"/>
        <v>538.75555555555547</v>
      </c>
    </row>
    <row r="20" spans="1:15" x14ac:dyDescent="0.25">
      <c r="L20" s="2"/>
    </row>
    <row r="21" spans="1:15" x14ac:dyDescent="0.25">
      <c r="A21" s="88" t="s">
        <v>64</v>
      </c>
      <c r="L21" s="2"/>
    </row>
    <row r="22" spans="1:15" x14ac:dyDescent="0.25">
      <c r="A22" s="4" t="s">
        <v>29</v>
      </c>
      <c r="B22" s="4" t="s">
        <v>389</v>
      </c>
      <c r="C22" s="4">
        <v>0</v>
      </c>
      <c r="D22" s="4" t="s">
        <v>1</v>
      </c>
      <c r="F22" s="3">
        <f>_xlfn.STDEV.S(C22:C26)</f>
        <v>0</v>
      </c>
      <c r="H22" s="7" t="e">
        <f>F22/(AVERAGE(C22:C26))*100</f>
        <v>#DIV/0!</v>
      </c>
      <c r="I22">
        <f>1.5*1.5*3.1415</f>
        <v>7.0683750000000005</v>
      </c>
      <c r="J22">
        <v>314.14999999999998</v>
      </c>
      <c r="K22">
        <f>I22/J22</f>
        <v>2.2500000000000003E-2</v>
      </c>
      <c r="L22" s="2">
        <f>C22/K$22</f>
        <v>0</v>
      </c>
      <c r="M22" s="10">
        <f>AVERAGE(L22:L26)</f>
        <v>0</v>
      </c>
    </row>
    <row r="23" spans="1:15" x14ac:dyDescent="0.25">
      <c r="A23" s="4" t="s">
        <v>29</v>
      </c>
      <c r="B23" s="4" t="s">
        <v>390</v>
      </c>
      <c r="C23" s="4">
        <v>0</v>
      </c>
      <c r="D23" s="4" t="s">
        <v>1</v>
      </c>
      <c r="H23" s="7"/>
      <c r="L23" s="2">
        <f>C23/K$22</f>
        <v>0</v>
      </c>
    </row>
    <row r="24" spans="1:15" x14ac:dyDescent="0.25">
      <c r="A24" s="4" t="s">
        <v>29</v>
      </c>
      <c r="B24" s="4" t="s">
        <v>391</v>
      </c>
      <c r="C24" s="4">
        <v>0</v>
      </c>
      <c r="D24" s="4" t="s">
        <v>1</v>
      </c>
      <c r="H24" s="7"/>
      <c r="L24" s="2">
        <f>C24/K$22</f>
        <v>0</v>
      </c>
    </row>
    <row r="25" spans="1:15" x14ac:dyDescent="0.25">
      <c r="A25" s="4" t="s">
        <v>29</v>
      </c>
      <c r="B25" s="4" t="s">
        <v>392</v>
      </c>
      <c r="C25" s="4">
        <v>0</v>
      </c>
      <c r="D25" s="4" t="s">
        <v>1</v>
      </c>
      <c r="H25" s="7"/>
      <c r="L25" s="2">
        <f>C25/K$22</f>
        <v>0</v>
      </c>
    </row>
    <row r="26" spans="1:15" x14ac:dyDescent="0.25">
      <c r="A26" s="4" t="s">
        <v>29</v>
      </c>
      <c r="B26" s="4" t="s">
        <v>393</v>
      </c>
      <c r="C26" s="4">
        <v>0</v>
      </c>
      <c r="D26" s="4" t="s">
        <v>1</v>
      </c>
      <c r="L26" s="2">
        <f>C26/K$22</f>
        <v>0</v>
      </c>
    </row>
    <row r="27" spans="1:15" x14ac:dyDescent="0.25">
      <c r="A27" t="s">
        <v>7</v>
      </c>
      <c r="B27" t="s">
        <v>389</v>
      </c>
      <c r="C27">
        <v>0</v>
      </c>
      <c r="D27" t="s">
        <v>1</v>
      </c>
      <c r="F27" s="3">
        <f>_xlfn.STDEV.S(C27:C31)</f>
        <v>0</v>
      </c>
      <c r="H27" s="7" t="e">
        <f>F27/(AVERAGE(C27:C31))*100</f>
        <v>#DIV/0!</v>
      </c>
      <c r="I27">
        <f>1.5*1.5*3.1415</f>
        <v>7.0683750000000005</v>
      </c>
      <c r="J27">
        <v>314.14999999999998</v>
      </c>
      <c r="K27">
        <f>I27/J27</f>
        <v>2.2500000000000003E-2</v>
      </c>
      <c r="L27" s="2">
        <f>C27/K$27</f>
        <v>0</v>
      </c>
      <c r="M27" s="10">
        <f>AVERAGE(L27:L31)</f>
        <v>0</v>
      </c>
    </row>
    <row r="28" spans="1:15" x14ac:dyDescent="0.25">
      <c r="A28" t="s">
        <v>7</v>
      </c>
      <c r="B28" t="s">
        <v>390</v>
      </c>
      <c r="C28">
        <v>0</v>
      </c>
      <c r="D28" t="s">
        <v>1</v>
      </c>
      <c r="H28" s="7"/>
      <c r="L28" s="2">
        <f>C28/K$27</f>
        <v>0</v>
      </c>
    </row>
    <row r="29" spans="1:15" x14ac:dyDescent="0.25">
      <c r="A29" t="s">
        <v>7</v>
      </c>
      <c r="B29" t="s">
        <v>391</v>
      </c>
      <c r="C29">
        <v>0</v>
      </c>
      <c r="D29" t="s">
        <v>1</v>
      </c>
      <c r="H29" s="7"/>
      <c r="L29" s="2">
        <f>C29/K$27</f>
        <v>0</v>
      </c>
    </row>
    <row r="30" spans="1:15" x14ac:dyDescent="0.25">
      <c r="A30" t="s">
        <v>7</v>
      </c>
      <c r="B30" t="s">
        <v>392</v>
      </c>
      <c r="C30">
        <v>0</v>
      </c>
      <c r="D30" t="s">
        <v>1</v>
      </c>
      <c r="H30" s="7"/>
      <c r="L30" s="2">
        <f>C30/K$27</f>
        <v>0</v>
      </c>
    </row>
    <row r="31" spans="1:15" x14ac:dyDescent="0.25">
      <c r="A31" t="s">
        <v>7</v>
      </c>
      <c r="B31" t="s">
        <v>393</v>
      </c>
      <c r="C31">
        <v>0</v>
      </c>
      <c r="D31" t="s">
        <v>1</v>
      </c>
      <c r="L31" s="2">
        <f>C31/K$27</f>
        <v>0</v>
      </c>
    </row>
    <row r="32" spans="1:15" x14ac:dyDescent="0.25">
      <c r="A32" s="4" t="s">
        <v>13</v>
      </c>
      <c r="B32" s="4" t="s">
        <v>389</v>
      </c>
      <c r="C32" s="4">
        <v>0</v>
      </c>
      <c r="D32" s="4" t="s">
        <v>1</v>
      </c>
      <c r="F32" s="3">
        <f>_xlfn.STDEV.S(C32:C36)</f>
        <v>0</v>
      </c>
      <c r="H32" s="7" t="e">
        <f>F32/(AVERAGE(C32:C36))*100</f>
        <v>#DIV/0!</v>
      </c>
      <c r="I32">
        <f>1.5*1.5*3.1415</f>
        <v>7.0683750000000005</v>
      </c>
      <c r="J32">
        <v>314.14999999999998</v>
      </c>
      <c r="K32">
        <f>I32/J32</f>
        <v>2.2500000000000003E-2</v>
      </c>
      <c r="L32" s="2">
        <f>C32/K$32</f>
        <v>0</v>
      </c>
      <c r="M32" s="10">
        <f>AVERAGE(L32:L36)</f>
        <v>0</v>
      </c>
    </row>
    <row r="33" spans="1:13" x14ac:dyDescent="0.25">
      <c r="A33" s="4" t="s">
        <v>13</v>
      </c>
      <c r="B33" s="4" t="s">
        <v>390</v>
      </c>
      <c r="C33" s="4">
        <v>0</v>
      </c>
      <c r="D33" s="4" t="s">
        <v>1</v>
      </c>
      <c r="H33" s="7"/>
      <c r="L33" s="2">
        <f t="shared" ref="L33:L35" si="3">C33/K$32</f>
        <v>0</v>
      </c>
    </row>
    <row r="34" spans="1:13" x14ac:dyDescent="0.25">
      <c r="A34" s="4" t="s">
        <v>13</v>
      </c>
      <c r="B34" s="4" t="s">
        <v>391</v>
      </c>
      <c r="C34" s="4">
        <v>0</v>
      </c>
      <c r="D34" s="4" t="s">
        <v>1</v>
      </c>
      <c r="H34" s="7"/>
      <c r="L34" s="2">
        <f t="shared" si="3"/>
        <v>0</v>
      </c>
    </row>
    <row r="35" spans="1:13" x14ac:dyDescent="0.25">
      <c r="A35" s="4" t="s">
        <v>13</v>
      </c>
      <c r="B35" s="4" t="s">
        <v>392</v>
      </c>
      <c r="C35" s="4">
        <v>0</v>
      </c>
      <c r="D35" s="4" t="s">
        <v>1</v>
      </c>
      <c r="H35" s="7"/>
      <c r="L35" s="2">
        <f t="shared" si="3"/>
        <v>0</v>
      </c>
    </row>
    <row r="36" spans="1:13" x14ac:dyDescent="0.25">
      <c r="A36" s="4" t="s">
        <v>13</v>
      </c>
      <c r="B36" s="4" t="s">
        <v>393</v>
      </c>
      <c r="C36" s="4">
        <v>0</v>
      </c>
      <c r="D36" s="4" t="s">
        <v>1</v>
      </c>
      <c r="L36" s="2">
        <f>C36/K$32</f>
        <v>0</v>
      </c>
    </row>
    <row r="37" spans="1:13" x14ac:dyDescent="0.25">
      <c r="A37" t="s">
        <v>0</v>
      </c>
      <c r="B37" t="s">
        <v>389</v>
      </c>
      <c r="C37">
        <v>0</v>
      </c>
      <c r="D37" t="s">
        <v>1</v>
      </c>
      <c r="F37" s="3">
        <f>_xlfn.STDEV.S(C37:C41)</f>
        <v>0</v>
      </c>
      <c r="H37" s="7" t="e">
        <f>F37/(AVERAGE(C37:C41))*100</f>
        <v>#DIV/0!</v>
      </c>
      <c r="I37">
        <f>1.5*1.5*3.1415</f>
        <v>7.0683750000000005</v>
      </c>
      <c r="J37">
        <v>314.14999999999998</v>
      </c>
      <c r="K37">
        <f>I37/J37</f>
        <v>2.2500000000000003E-2</v>
      </c>
      <c r="L37" s="2">
        <f>C37/K$37</f>
        <v>0</v>
      </c>
      <c r="M37" s="10">
        <f>AVERAGE(L37:L41)</f>
        <v>0</v>
      </c>
    </row>
    <row r="38" spans="1:13" x14ac:dyDescent="0.25">
      <c r="A38" t="s">
        <v>0</v>
      </c>
      <c r="B38" t="s">
        <v>390</v>
      </c>
      <c r="C38">
        <v>0</v>
      </c>
      <c r="D38" t="s">
        <v>1</v>
      </c>
      <c r="H38" s="7"/>
      <c r="L38" s="2">
        <f>C38/K$37</f>
        <v>0</v>
      </c>
    </row>
    <row r="39" spans="1:13" x14ac:dyDescent="0.25">
      <c r="A39" t="s">
        <v>0</v>
      </c>
      <c r="B39" t="s">
        <v>391</v>
      </c>
      <c r="C39">
        <v>0</v>
      </c>
      <c r="D39" t="s">
        <v>1</v>
      </c>
      <c r="H39" s="7"/>
      <c r="L39" s="2">
        <f>C39/K$37</f>
        <v>0</v>
      </c>
    </row>
    <row r="40" spans="1:13" x14ac:dyDescent="0.25">
      <c r="A40" t="s">
        <v>0</v>
      </c>
      <c r="B40" t="s">
        <v>392</v>
      </c>
      <c r="C40">
        <v>0</v>
      </c>
      <c r="D40" t="s">
        <v>1</v>
      </c>
      <c r="H40" s="7"/>
      <c r="L40" s="2">
        <f>C40/K$37</f>
        <v>0</v>
      </c>
    </row>
    <row r="41" spans="1:13" x14ac:dyDescent="0.25">
      <c r="A41" t="s">
        <v>0</v>
      </c>
      <c r="B41" t="s">
        <v>393</v>
      </c>
      <c r="C41">
        <v>0</v>
      </c>
      <c r="D41" t="s">
        <v>1</v>
      </c>
      <c r="L41" s="2">
        <f>C41/K$37</f>
        <v>0</v>
      </c>
    </row>
    <row r="42" spans="1:13" x14ac:dyDescent="0.25">
      <c r="A42" s="4" t="s">
        <v>9</v>
      </c>
      <c r="B42" s="4" t="s">
        <v>389</v>
      </c>
      <c r="C42" s="4">
        <v>0</v>
      </c>
      <c r="D42" s="4" t="s">
        <v>1</v>
      </c>
      <c r="F42" s="3">
        <f>_xlfn.STDEV.S(C42:C46)</f>
        <v>0</v>
      </c>
      <c r="H42" s="7" t="e">
        <f>F42/(AVERAGE(C42:C46))*100</f>
        <v>#DIV/0!</v>
      </c>
      <c r="I42">
        <f>1.5*1.5*3.1415</f>
        <v>7.0683750000000005</v>
      </c>
      <c r="J42">
        <v>314.14999999999998</v>
      </c>
      <c r="K42">
        <f>I42/J42</f>
        <v>2.2500000000000003E-2</v>
      </c>
      <c r="L42" s="2">
        <f>C42/K$42</f>
        <v>0</v>
      </c>
      <c r="M42" s="10">
        <f>AVERAGE(L42:L46)</f>
        <v>0</v>
      </c>
    </row>
    <row r="43" spans="1:13" x14ac:dyDescent="0.25">
      <c r="A43" s="4" t="s">
        <v>9</v>
      </c>
      <c r="B43" s="4" t="s">
        <v>390</v>
      </c>
      <c r="C43" s="4">
        <v>0</v>
      </c>
      <c r="D43" s="4" t="s">
        <v>1</v>
      </c>
      <c r="H43" s="7"/>
      <c r="L43" s="2">
        <f>C43/K$42</f>
        <v>0</v>
      </c>
    </row>
    <row r="44" spans="1:13" x14ac:dyDescent="0.25">
      <c r="A44" s="4" t="s">
        <v>9</v>
      </c>
      <c r="B44" s="4" t="s">
        <v>391</v>
      </c>
      <c r="C44" s="4">
        <v>0</v>
      </c>
      <c r="D44" s="4" t="s">
        <v>1</v>
      </c>
      <c r="H44" s="7"/>
      <c r="L44" s="2">
        <f>C44/K$42</f>
        <v>0</v>
      </c>
    </row>
    <row r="45" spans="1:13" x14ac:dyDescent="0.25">
      <c r="A45" s="4" t="s">
        <v>9</v>
      </c>
      <c r="B45" s="4" t="s">
        <v>392</v>
      </c>
      <c r="C45" s="4">
        <v>0</v>
      </c>
      <c r="D45" s="4" t="s">
        <v>1</v>
      </c>
      <c r="H45" s="7"/>
      <c r="L45" s="2">
        <f>C45/K$42</f>
        <v>0</v>
      </c>
    </row>
    <row r="46" spans="1:13" x14ac:dyDescent="0.25">
      <c r="A46" s="4" t="s">
        <v>9</v>
      </c>
      <c r="B46" s="4" t="s">
        <v>393</v>
      </c>
      <c r="C46" s="4">
        <v>0</v>
      </c>
      <c r="D46" s="4" t="s">
        <v>1</v>
      </c>
      <c r="L46" s="2">
        <f>C46/K$42</f>
        <v>0</v>
      </c>
    </row>
    <row r="47" spans="1:13" x14ac:dyDescent="0.25">
      <c r="A47" t="s">
        <v>10</v>
      </c>
      <c r="B47" t="s">
        <v>389</v>
      </c>
      <c r="C47">
        <v>0</v>
      </c>
      <c r="D47" t="s">
        <v>1</v>
      </c>
      <c r="F47" s="3">
        <f>_xlfn.STDEV.S(C47:C51)</f>
        <v>0</v>
      </c>
      <c r="H47" s="7" t="e">
        <f>F47/(AVERAGE(C47:C51))*100</f>
        <v>#DIV/0!</v>
      </c>
      <c r="I47">
        <f>1.5*1.5*3.1415</f>
        <v>7.0683750000000005</v>
      </c>
      <c r="J47">
        <v>314.14999999999998</v>
      </c>
      <c r="K47">
        <f>I47/J47</f>
        <v>2.2500000000000003E-2</v>
      </c>
      <c r="L47" s="2">
        <f>C47/K$47</f>
        <v>0</v>
      </c>
      <c r="M47" s="10">
        <f>AVERAGE(L47:L51)</f>
        <v>0</v>
      </c>
    </row>
    <row r="48" spans="1:13" x14ac:dyDescent="0.25">
      <c r="A48" t="s">
        <v>10</v>
      </c>
      <c r="B48" t="s">
        <v>390</v>
      </c>
      <c r="C48">
        <v>0</v>
      </c>
      <c r="D48" t="s">
        <v>1</v>
      </c>
      <c r="H48" s="7"/>
      <c r="L48" s="2">
        <f>C48/K$47</f>
        <v>0</v>
      </c>
    </row>
    <row r="49" spans="1:17" x14ac:dyDescent="0.25">
      <c r="A49" t="s">
        <v>10</v>
      </c>
      <c r="B49" t="s">
        <v>391</v>
      </c>
      <c r="C49">
        <v>0</v>
      </c>
      <c r="D49" t="s">
        <v>1</v>
      </c>
      <c r="H49" s="7"/>
      <c r="L49" s="2">
        <f>C49/K$47</f>
        <v>0</v>
      </c>
    </row>
    <row r="50" spans="1:17" x14ac:dyDescent="0.25">
      <c r="A50" t="s">
        <v>10</v>
      </c>
      <c r="B50" t="s">
        <v>392</v>
      </c>
      <c r="C50">
        <v>0</v>
      </c>
      <c r="D50" t="s">
        <v>1</v>
      </c>
      <c r="H50" s="7"/>
      <c r="L50" s="2">
        <f>C50/K$47</f>
        <v>0</v>
      </c>
    </row>
    <row r="51" spans="1:17" x14ac:dyDescent="0.25">
      <c r="A51" t="s">
        <v>10</v>
      </c>
      <c r="B51" t="s">
        <v>393</v>
      </c>
      <c r="C51">
        <v>0</v>
      </c>
      <c r="D51" t="s">
        <v>1</v>
      </c>
      <c r="L51" s="2">
        <f>C51/K$47</f>
        <v>0</v>
      </c>
    </row>
    <row r="52" spans="1:17" x14ac:dyDescent="0.25">
      <c r="F52"/>
    </row>
    <row r="53" spans="1:17" x14ac:dyDescent="0.25">
      <c r="F53"/>
    </row>
    <row r="54" spans="1:17" x14ac:dyDescent="0.25">
      <c r="A54" s="5" t="s">
        <v>4</v>
      </c>
      <c r="F54"/>
    </row>
    <row r="55" spans="1:17" x14ac:dyDescent="0.25">
      <c r="A55" s="4" t="s">
        <v>29</v>
      </c>
      <c r="B55" s="4" t="s">
        <v>394</v>
      </c>
      <c r="C55" s="4">
        <v>0</v>
      </c>
      <c r="D55" s="4" t="s">
        <v>1</v>
      </c>
      <c r="F55" s="3">
        <f>_xlfn.STDEV.S(C55:C57)</f>
        <v>0</v>
      </c>
      <c r="G55" s="6" t="s">
        <v>16</v>
      </c>
      <c r="H55" s="7" t="e">
        <f>F55/(AVERAGE(C55:C57))*100</f>
        <v>#DIV/0!</v>
      </c>
      <c r="I55">
        <f>1.5*1.5*3.1415</f>
        <v>7.0683750000000005</v>
      </c>
      <c r="J55">
        <v>314.14999999999998</v>
      </c>
      <c r="K55">
        <f>I55/J55</f>
        <v>2.2500000000000003E-2</v>
      </c>
      <c r="L55" s="2">
        <f>(C55/K$55-M$75)/10</f>
        <v>0</v>
      </c>
      <c r="M55" s="10">
        <f>AVERAGE(L55:L57)</f>
        <v>0</v>
      </c>
      <c r="N55" s="7">
        <f>_xlfn.STDEV.S(L55:L57)</f>
        <v>0</v>
      </c>
      <c r="O55" s="7" t="e">
        <f>N55/M55*100</f>
        <v>#DIV/0!</v>
      </c>
      <c r="P55" s="10">
        <f>SQRT(N55^2+N58^2+N61^2+N64^2+N67^2+N70^2)</f>
        <v>4.8240822492288729</v>
      </c>
      <c r="Q55" s="10">
        <f>SUM(M55,M58,M61,M64,M67,M70)</f>
        <v>2.7851851851851848</v>
      </c>
    </row>
    <row r="56" spans="1:17" x14ac:dyDescent="0.25">
      <c r="A56" s="4" t="s">
        <v>29</v>
      </c>
      <c r="B56" s="4" t="s">
        <v>395</v>
      </c>
      <c r="C56" s="4">
        <v>0</v>
      </c>
      <c r="D56" s="4" t="s">
        <v>1</v>
      </c>
      <c r="H56" s="7"/>
      <c r="L56" s="2">
        <f>(C56/K$55-M$75)/10</f>
        <v>0</v>
      </c>
    </row>
    <row r="57" spans="1:17" x14ac:dyDescent="0.25">
      <c r="A57" s="4" t="s">
        <v>29</v>
      </c>
      <c r="B57" s="4" t="s">
        <v>396</v>
      </c>
      <c r="C57" s="4">
        <v>0</v>
      </c>
      <c r="D57" s="4" t="s">
        <v>1</v>
      </c>
      <c r="H57" s="7"/>
      <c r="L57" s="2">
        <f>(C57/K$55-M$75)/10</f>
        <v>0</v>
      </c>
    </row>
    <row r="58" spans="1:17" x14ac:dyDescent="0.25">
      <c r="A58" t="s">
        <v>7</v>
      </c>
      <c r="B58" t="s">
        <v>394</v>
      </c>
      <c r="C58">
        <v>0</v>
      </c>
      <c r="D58" t="s">
        <v>1</v>
      </c>
      <c r="F58" s="3">
        <f>_xlfn.STDEV.S(C58:C60)</f>
        <v>0</v>
      </c>
      <c r="H58" s="7" t="e">
        <f>F58/(AVERAGE(C58:C60))*100</f>
        <v>#DIV/0!</v>
      </c>
      <c r="I58">
        <f>1.5*1.5*3.1415</f>
        <v>7.0683750000000005</v>
      </c>
      <c r="J58">
        <v>314.14999999999998</v>
      </c>
      <c r="K58">
        <f>I58/J58</f>
        <v>2.2500000000000003E-2</v>
      </c>
      <c r="L58" s="2">
        <f>(C58/K$58-M$80)/10</f>
        <v>0</v>
      </c>
      <c r="M58" s="10">
        <f>AVERAGE(L58:L60)</f>
        <v>0</v>
      </c>
      <c r="N58" s="7">
        <f>_xlfn.STDEV.S(L58:L60)</f>
        <v>0</v>
      </c>
      <c r="O58" s="7" t="e">
        <f>N58/M58*100</f>
        <v>#DIV/0!</v>
      </c>
    </row>
    <row r="59" spans="1:17" x14ac:dyDescent="0.25">
      <c r="A59" t="s">
        <v>7</v>
      </c>
      <c r="B59" t="s">
        <v>395</v>
      </c>
      <c r="C59">
        <v>0</v>
      </c>
      <c r="D59" t="s">
        <v>1</v>
      </c>
      <c r="L59" s="2">
        <f>(C59/K$58-M$80)/10</f>
        <v>0</v>
      </c>
    </row>
    <row r="60" spans="1:17" x14ac:dyDescent="0.25">
      <c r="A60" t="s">
        <v>7</v>
      </c>
      <c r="B60" t="s">
        <v>396</v>
      </c>
      <c r="C60">
        <v>0</v>
      </c>
      <c r="D60" t="s">
        <v>1</v>
      </c>
      <c r="L60" s="2">
        <f>(C60/K$58-M$80)/10</f>
        <v>0</v>
      </c>
    </row>
    <row r="61" spans="1:17" x14ac:dyDescent="0.25">
      <c r="A61" s="4" t="s">
        <v>13</v>
      </c>
      <c r="B61" s="4" t="s">
        <v>394</v>
      </c>
      <c r="C61" s="4">
        <v>0</v>
      </c>
      <c r="D61" s="4" t="s">
        <v>1</v>
      </c>
      <c r="F61" s="3">
        <f>_xlfn.STDEV.S(C61:C63)</f>
        <v>0</v>
      </c>
      <c r="H61" s="7" t="e">
        <f>F61/(AVERAGE(C61:C63))*100</f>
        <v>#DIV/0!</v>
      </c>
      <c r="I61">
        <f>1.5*1.5*3.1415</f>
        <v>7.0683750000000005</v>
      </c>
      <c r="J61">
        <v>314.14999999999998</v>
      </c>
      <c r="K61">
        <f>I61/J61</f>
        <v>2.2500000000000003E-2</v>
      </c>
      <c r="L61" s="2">
        <f>(C61/K$61-M$85)/10</f>
        <v>0</v>
      </c>
      <c r="M61" s="10">
        <f>AVERAGE(L61:L63)</f>
        <v>0</v>
      </c>
      <c r="N61" s="7">
        <f>_xlfn.STDEV.S(L61:L63)</f>
        <v>0</v>
      </c>
      <c r="O61" s="7" t="e">
        <f>N61/M61*100</f>
        <v>#DIV/0!</v>
      </c>
    </row>
    <row r="62" spans="1:17" x14ac:dyDescent="0.25">
      <c r="A62" s="4" t="s">
        <v>13</v>
      </c>
      <c r="B62" s="4" t="s">
        <v>395</v>
      </c>
      <c r="C62" s="4">
        <v>0</v>
      </c>
      <c r="D62" s="4" t="s">
        <v>1</v>
      </c>
      <c r="L62" s="2">
        <f>(C62/K$61-M$85)/10</f>
        <v>0</v>
      </c>
    </row>
    <row r="63" spans="1:17" x14ac:dyDescent="0.25">
      <c r="A63" s="4" t="s">
        <v>13</v>
      </c>
      <c r="B63" s="4" t="s">
        <v>396</v>
      </c>
      <c r="C63" s="4">
        <v>0</v>
      </c>
      <c r="D63" s="4" t="s">
        <v>1</v>
      </c>
      <c r="L63" s="2">
        <f>(C63/K$61-M$85)/10</f>
        <v>0</v>
      </c>
    </row>
    <row r="64" spans="1:17" x14ac:dyDescent="0.25">
      <c r="A64" t="s">
        <v>0</v>
      </c>
      <c r="B64" t="s">
        <v>394</v>
      </c>
      <c r="C64">
        <v>0</v>
      </c>
      <c r="D64" t="s">
        <v>1</v>
      </c>
      <c r="F64" s="3">
        <f>_xlfn.STDEV.S(C64:C66)</f>
        <v>1.0854185060764965</v>
      </c>
      <c r="H64" s="7">
        <f>F64/(AVERAGE(C64:C66))*100</f>
        <v>173.20508075688775</v>
      </c>
      <c r="I64">
        <f>1.5*1.5*3.1415</f>
        <v>7.0683750000000005</v>
      </c>
      <c r="J64">
        <v>314.14999999999998</v>
      </c>
      <c r="K64">
        <f>I64/J64</f>
        <v>2.2500000000000003E-2</v>
      </c>
      <c r="L64" s="2">
        <f>(C64/K$64-M$90)/10</f>
        <v>0</v>
      </c>
      <c r="M64" s="10">
        <f>AVERAGE(L64:L66)</f>
        <v>2.7851851851851848</v>
      </c>
      <c r="N64" s="7">
        <f>_xlfn.STDEV.S(L64:L66)</f>
        <v>4.8240822492288729</v>
      </c>
      <c r="O64" s="7">
        <f>N64/M64*100</f>
        <v>173.20508075688775</v>
      </c>
    </row>
    <row r="65" spans="1:15" x14ac:dyDescent="0.25">
      <c r="A65" t="s">
        <v>0</v>
      </c>
      <c r="B65" t="s">
        <v>395</v>
      </c>
      <c r="C65">
        <v>1.88</v>
      </c>
      <c r="D65" t="s">
        <v>1</v>
      </c>
      <c r="L65" s="2">
        <f>(C65/K$64-M$90)/10</f>
        <v>8.3555555555555543</v>
      </c>
    </row>
    <row r="66" spans="1:15" x14ac:dyDescent="0.25">
      <c r="A66" t="s">
        <v>0</v>
      </c>
      <c r="B66" t="s">
        <v>396</v>
      </c>
      <c r="C66">
        <v>0</v>
      </c>
      <c r="D66" t="s">
        <v>1</v>
      </c>
      <c r="L66" s="2">
        <f>(C66/K$64-M$90)/10</f>
        <v>0</v>
      </c>
    </row>
    <row r="67" spans="1:15" x14ac:dyDescent="0.25">
      <c r="A67" s="4" t="s">
        <v>9</v>
      </c>
      <c r="B67" s="4" t="s">
        <v>394</v>
      </c>
      <c r="C67" s="4">
        <v>0</v>
      </c>
      <c r="D67" s="4" t="s">
        <v>1</v>
      </c>
      <c r="F67" s="3">
        <f>_xlfn.STDEV.S(C67:C69)</f>
        <v>0</v>
      </c>
      <c r="H67" s="7" t="e">
        <f>F67/(AVERAGE(C67:C69))*100</f>
        <v>#DIV/0!</v>
      </c>
      <c r="I67">
        <f>1.5*1.5*3.1415</f>
        <v>7.0683750000000005</v>
      </c>
      <c r="J67">
        <v>314.14999999999998</v>
      </c>
      <c r="K67">
        <f>I67/J67</f>
        <v>2.2500000000000003E-2</v>
      </c>
      <c r="L67" s="2">
        <f>(C67/K$67-M$95)/10</f>
        <v>0</v>
      </c>
      <c r="M67" s="10">
        <f>AVERAGE(L67:L69)</f>
        <v>0</v>
      </c>
      <c r="N67" s="7">
        <f>_xlfn.STDEV.S(L67:L69)</f>
        <v>0</v>
      </c>
      <c r="O67" s="7" t="e">
        <f>N67/M67*100</f>
        <v>#DIV/0!</v>
      </c>
    </row>
    <row r="68" spans="1:15" x14ac:dyDescent="0.25">
      <c r="A68" s="4" t="s">
        <v>9</v>
      </c>
      <c r="B68" s="4" t="s">
        <v>395</v>
      </c>
      <c r="C68" s="4">
        <v>0</v>
      </c>
      <c r="D68" s="4" t="s">
        <v>1</v>
      </c>
      <c r="L68" s="2">
        <f>(C68/K$67-M$95)/10</f>
        <v>0</v>
      </c>
    </row>
    <row r="69" spans="1:15" x14ac:dyDescent="0.25">
      <c r="A69" s="4" t="s">
        <v>9</v>
      </c>
      <c r="B69" s="4" t="s">
        <v>396</v>
      </c>
      <c r="C69" s="4">
        <v>0</v>
      </c>
      <c r="D69" s="4" t="s">
        <v>1</v>
      </c>
      <c r="L69" s="2">
        <f>(C69/K$67-M$95)/10</f>
        <v>0</v>
      </c>
    </row>
    <row r="70" spans="1:15" x14ac:dyDescent="0.25">
      <c r="A70" t="s">
        <v>10</v>
      </c>
      <c r="B70" t="s">
        <v>394</v>
      </c>
      <c r="C70">
        <v>0</v>
      </c>
      <c r="D70" t="s">
        <v>1</v>
      </c>
      <c r="F70" s="3">
        <f>_xlfn.STDEV.S(C70:C72)</f>
        <v>0</v>
      </c>
      <c r="H70" s="7" t="e">
        <f>F70/(AVERAGE(C70:C72))*100</f>
        <v>#DIV/0!</v>
      </c>
      <c r="I70">
        <f>1.5*1.5*3.1415</f>
        <v>7.0683750000000005</v>
      </c>
      <c r="J70">
        <v>314.14999999999998</v>
      </c>
      <c r="K70">
        <f>I70/J70</f>
        <v>2.2500000000000003E-2</v>
      </c>
      <c r="L70" s="2">
        <f>(C70/K$70-M$100)/10</f>
        <v>0</v>
      </c>
      <c r="M70" s="10">
        <f>AVERAGE(L70:L72)</f>
        <v>0</v>
      </c>
      <c r="N70" s="7">
        <f>_xlfn.STDEV.S(L70:L72)</f>
        <v>0</v>
      </c>
      <c r="O70" s="7" t="e">
        <f>N70/M70*100</f>
        <v>#DIV/0!</v>
      </c>
    </row>
    <row r="71" spans="1:15" x14ac:dyDescent="0.25">
      <c r="A71" t="s">
        <v>10</v>
      </c>
      <c r="B71" t="s">
        <v>395</v>
      </c>
      <c r="C71">
        <v>0</v>
      </c>
      <c r="D71" t="s">
        <v>1</v>
      </c>
      <c r="L71" s="2">
        <f>(C71/K$70-M$100)/10</f>
        <v>0</v>
      </c>
    </row>
    <row r="72" spans="1:15" x14ac:dyDescent="0.25">
      <c r="A72" t="s">
        <v>10</v>
      </c>
      <c r="B72" t="s">
        <v>396</v>
      </c>
      <c r="C72">
        <v>0</v>
      </c>
      <c r="D72" t="s">
        <v>1</v>
      </c>
      <c r="L72" s="2">
        <f>(C72/K$70-M$100)/10</f>
        <v>0</v>
      </c>
    </row>
    <row r="73" spans="1:15" x14ac:dyDescent="0.25">
      <c r="L73" s="2"/>
    </row>
    <row r="74" spans="1:15" x14ac:dyDescent="0.25">
      <c r="A74" s="88" t="s">
        <v>64</v>
      </c>
      <c r="L74" s="2"/>
    </row>
    <row r="75" spans="1:15" x14ac:dyDescent="0.25">
      <c r="A75" s="4" t="s">
        <v>29</v>
      </c>
      <c r="B75" s="4" t="s">
        <v>397</v>
      </c>
      <c r="C75" s="4">
        <v>0</v>
      </c>
      <c r="D75" s="4" t="s">
        <v>1</v>
      </c>
      <c r="F75" s="3">
        <f>_xlfn.STDEV.S(C75:C79)</f>
        <v>0</v>
      </c>
      <c r="H75" s="7" t="e">
        <f>F75/(AVERAGE(C75:C79))*100</f>
        <v>#DIV/0!</v>
      </c>
      <c r="I75">
        <f>1.5*1.5*3.1415</f>
        <v>7.0683750000000005</v>
      </c>
      <c r="J75">
        <v>314.14999999999998</v>
      </c>
      <c r="K75">
        <f>I75/J75</f>
        <v>2.2500000000000003E-2</v>
      </c>
      <c r="L75" s="2">
        <f>C75/K$22</f>
        <v>0</v>
      </c>
      <c r="M75" s="10">
        <f>AVERAGE(L75:L79)</f>
        <v>0</v>
      </c>
    </row>
    <row r="76" spans="1:15" x14ac:dyDescent="0.25">
      <c r="A76" s="4" t="s">
        <v>29</v>
      </c>
      <c r="B76" s="4" t="s">
        <v>398</v>
      </c>
      <c r="C76" s="4">
        <v>0</v>
      </c>
      <c r="D76" s="4" t="s">
        <v>1</v>
      </c>
      <c r="H76" s="7"/>
      <c r="L76" s="2">
        <f>C76/K$22</f>
        <v>0</v>
      </c>
    </row>
    <row r="77" spans="1:15" x14ac:dyDescent="0.25">
      <c r="A77" s="4" t="s">
        <v>29</v>
      </c>
      <c r="B77" s="4" t="s">
        <v>399</v>
      </c>
      <c r="C77" s="4">
        <v>0</v>
      </c>
      <c r="D77" s="4" t="s">
        <v>1</v>
      </c>
      <c r="H77" s="7"/>
      <c r="L77" s="2">
        <f>C77/K$22</f>
        <v>0</v>
      </c>
    </row>
    <row r="78" spans="1:15" x14ac:dyDescent="0.25">
      <c r="A78" s="4" t="s">
        <v>29</v>
      </c>
      <c r="B78" s="4" t="s">
        <v>400</v>
      </c>
      <c r="C78" s="4">
        <v>0</v>
      </c>
      <c r="D78" s="4" t="s">
        <v>1</v>
      </c>
      <c r="H78" s="7"/>
      <c r="L78" s="2">
        <f>C78/K$22</f>
        <v>0</v>
      </c>
    </row>
    <row r="79" spans="1:15" x14ac:dyDescent="0.25">
      <c r="A79" s="4" t="s">
        <v>29</v>
      </c>
      <c r="B79" s="4" t="s">
        <v>401</v>
      </c>
      <c r="C79" s="4">
        <v>0</v>
      </c>
      <c r="D79" s="4" t="s">
        <v>1</v>
      </c>
      <c r="L79" s="2">
        <f>C79/K$22</f>
        <v>0</v>
      </c>
    </row>
    <row r="80" spans="1:15" x14ac:dyDescent="0.25">
      <c r="A80" t="s">
        <v>7</v>
      </c>
      <c r="B80" t="s">
        <v>397</v>
      </c>
      <c r="C80">
        <v>0</v>
      </c>
      <c r="D80" t="s">
        <v>1</v>
      </c>
      <c r="F80" s="3">
        <f>_xlfn.STDEV.S(C80:C84)</f>
        <v>0</v>
      </c>
      <c r="H80" s="7" t="e">
        <f>F80/(AVERAGE(C80:C84))*100</f>
        <v>#DIV/0!</v>
      </c>
      <c r="I80">
        <f>1.5*1.5*3.1415</f>
        <v>7.0683750000000005</v>
      </c>
      <c r="J80">
        <v>314.14999999999998</v>
      </c>
      <c r="K80">
        <f>I80/J80</f>
        <v>2.2500000000000003E-2</v>
      </c>
      <c r="L80" s="2">
        <f>C80/K$27</f>
        <v>0</v>
      </c>
      <c r="M80" s="10">
        <f>AVERAGE(L80:L84)</f>
        <v>0</v>
      </c>
    </row>
    <row r="81" spans="1:13" x14ac:dyDescent="0.25">
      <c r="A81" t="s">
        <v>7</v>
      </c>
      <c r="B81" t="s">
        <v>398</v>
      </c>
      <c r="C81">
        <v>0</v>
      </c>
      <c r="D81" t="s">
        <v>1</v>
      </c>
      <c r="H81" s="7"/>
      <c r="L81" s="2">
        <f>C81/K$27</f>
        <v>0</v>
      </c>
    </row>
    <row r="82" spans="1:13" x14ac:dyDescent="0.25">
      <c r="A82" t="s">
        <v>7</v>
      </c>
      <c r="B82" t="s">
        <v>399</v>
      </c>
      <c r="C82">
        <v>0</v>
      </c>
      <c r="D82" t="s">
        <v>1</v>
      </c>
      <c r="H82" s="7"/>
      <c r="L82" s="2">
        <f>C82/K$27</f>
        <v>0</v>
      </c>
    </row>
    <row r="83" spans="1:13" x14ac:dyDescent="0.25">
      <c r="A83" t="s">
        <v>7</v>
      </c>
      <c r="B83" t="s">
        <v>400</v>
      </c>
      <c r="C83">
        <v>0</v>
      </c>
      <c r="D83" t="s">
        <v>1</v>
      </c>
      <c r="H83" s="7"/>
      <c r="L83" s="2">
        <f>C83/K$27</f>
        <v>0</v>
      </c>
    </row>
    <row r="84" spans="1:13" x14ac:dyDescent="0.25">
      <c r="A84" t="s">
        <v>7</v>
      </c>
      <c r="B84" t="s">
        <v>401</v>
      </c>
      <c r="C84">
        <v>0</v>
      </c>
      <c r="D84" t="s">
        <v>1</v>
      </c>
      <c r="L84" s="2">
        <f>C84/K$27</f>
        <v>0</v>
      </c>
    </row>
    <row r="85" spans="1:13" x14ac:dyDescent="0.25">
      <c r="A85" s="4" t="s">
        <v>13</v>
      </c>
      <c r="B85" s="4" t="s">
        <v>397</v>
      </c>
      <c r="C85" s="4">
        <v>0</v>
      </c>
      <c r="D85" s="4" t="s">
        <v>1</v>
      </c>
      <c r="F85" s="3">
        <f>_xlfn.STDEV.S(C85:C89)</f>
        <v>0</v>
      </c>
      <c r="H85" s="7" t="e">
        <f>F85/(AVERAGE(C85:C89))*100</f>
        <v>#DIV/0!</v>
      </c>
      <c r="I85">
        <f>1.5*1.5*3.1415</f>
        <v>7.0683750000000005</v>
      </c>
      <c r="J85">
        <v>314.14999999999998</v>
      </c>
      <c r="K85">
        <f>I85/J85</f>
        <v>2.2500000000000003E-2</v>
      </c>
      <c r="L85" s="2">
        <f>C85/K$32</f>
        <v>0</v>
      </c>
      <c r="M85" s="10">
        <f>AVERAGE(L85:L89)</f>
        <v>0</v>
      </c>
    </row>
    <row r="86" spans="1:13" x14ac:dyDescent="0.25">
      <c r="A86" s="4" t="s">
        <v>13</v>
      </c>
      <c r="B86" s="4" t="s">
        <v>398</v>
      </c>
      <c r="C86" s="4">
        <v>0</v>
      </c>
      <c r="D86" s="4" t="s">
        <v>1</v>
      </c>
      <c r="H86" s="7"/>
      <c r="L86" s="2">
        <f t="shared" ref="L86:L88" si="4">C86/K$32</f>
        <v>0</v>
      </c>
    </row>
    <row r="87" spans="1:13" x14ac:dyDescent="0.25">
      <c r="A87" s="4" t="s">
        <v>13</v>
      </c>
      <c r="B87" s="4" t="s">
        <v>399</v>
      </c>
      <c r="C87" s="4">
        <v>0</v>
      </c>
      <c r="D87" s="4" t="s">
        <v>1</v>
      </c>
      <c r="H87" s="7"/>
      <c r="L87" s="2">
        <f t="shared" si="4"/>
        <v>0</v>
      </c>
    </row>
    <row r="88" spans="1:13" x14ac:dyDescent="0.25">
      <c r="A88" s="4" t="s">
        <v>13</v>
      </c>
      <c r="B88" s="4" t="s">
        <v>400</v>
      </c>
      <c r="C88" s="4">
        <v>0</v>
      </c>
      <c r="D88" s="4" t="s">
        <v>1</v>
      </c>
      <c r="H88" s="7"/>
      <c r="L88" s="2">
        <f t="shared" si="4"/>
        <v>0</v>
      </c>
    </row>
    <row r="89" spans="1:13" x14ac:dyDescent="0.25">
      <c r="A89" s="4" t="s">
        <v>13</v>
      </c>
      <c r="B89" s="4" t="s">
        <v>401</v>
      </c>
      <c r="C89" s="4">
        <v>0</v>
      </c>
      <c r="D89" s="4" t="s">
        <v>1</v>
      </c>
      <c r="L89" s="2">
        <f>C89/K$32</f>
        <v>0</v>
      </c>
    </row>
    <row r="90" spans="1:13" x14ac:dyDescent="0.25">
      <c r="A90" t="s">
        <v>0</v>
      </c>
      <c r="B90" t="s">
        <v>397</v>
      </c>
      <c r="C90">
        <v>0</v>
      </c>
      <c r="D90" t="s">
        <v>1</v>
      </c>
      <c r="F90" s="3">
        <f>_xlfn.STDEV.S(C90:C94)</f>
        <v>0</v>
      </c>
      <c r="H90" s="7" t="e">
        <f>F90/(AVERAGE(C90:C94))*100</f>
        <v>#DIV/0!</v>
      </c>
      <c r="I90">
        <f>1.5*1.5*3.1415</f>
        <v>7.0683750000000005</v>
      </c>
      <c r="J90">
        <v>314.14999999999998</v>
      </c>
      <c r="K90">
        <f>I90/J90</f>
        <v>2.2500000000000003E-2</v>
      </c>
      <c r="L90" s="2">
        <f>C90/K$37</f>
        <v>0</v>
      </c>
      <c r="M90" s="10">
        <f>AVERAGE(L90:L94)</f>
        <v>0</v>
      </c>
    </row>
    <row r="91" spans="1:13" x14ac:dyDescent="0.25">
      <c r="A91" t="s">
        <v>0</v>
      </c>
      <c r="B91" t="s">
        <v>398</v>
      </c>
      <c r="C91">
        <v>0</v>
      </c>
      <c r="D91" t="s">
        <v>1</v>
      </c>
      <c r="H91" s="7"/>
      <c r="L91" s="2">
        <f>C91/K$37</f>
        <v>0</v>
      </c>
    </row>
    <row r="92" spans="1:13" x14ac:dyDescent="0.25">
      <c r="A92" t="s">
        <v>0</v>
      </c>
      <c r="B92" t="s">
        <v>399</v>
      </c>
      <c r="C92">
        <v>0</v>
      </c>
      <c r="D92" t="s">
        <v>1</v>
      </c>
      <c r="H92" s="7"/>
      <c r="L92" s="2">
        <f>C92/K$37</f>
        <v>0</v>
      </c>
    </row>
    <row r="93" spans="1:13" x14ac:dyDescent="0.25">
      <c r="A93" t="s">
        <v>0</v>
      </c>
      <c r="B93" t="s">
        <v>400</v>
      </c>
      <c r="C93">
        <v>0</v>
      </c>
      <c r="D93" t="s">
        <v>1</v>
      </c>
      <c r="H93" s="7"/>
      <c r="L93" s="2">
        <f>C93/K$37</f>
        <v>0</v>
      </c>
    </row>
    <row r="94" spans="1:13" x14ac:dyDescent="0.25">
      <c r="A94" t="s">
        <v>0</v>
      </c>
      <c r="B94" t="s">
        <v>401</v>
      </c>
      <c r="C94">
        <v>0</v>
      </c>
      <c r="D94" t="s">
        <v>1</v>
      </c>
      <c r="L94" s="2">
        <f>C94/K$37</f>
        <v>0</v>
      </c>
    </row>
    <row r="95" spans="1:13" x14ac:dyDescent="0.25">
      <c r="A95" s="4" t="s">
        <v>9</v>
      </c>
      <c r="B95" s="4" t="s">
        <v>397</v>
      </c>
      <c r="C95" s="4">
        <v>0</v>
      </c>
      <c r="D95" s="4" t="s">
        <v>1</v>
      </c>
      <c r="F95" s="3">
        <f>_xlfn.STDEV.S(C95:C99)</f>
        <v>0</v>
      </c>
      <c r="H95" s="7" t="e">
        <f>F95/(AVERAGE(C95:C99))*100</f>
        <v>#DIV/0!</v>
      </c>
      <c r="I95">
        <f>1.5*1.5*3.1415</f>
        <v>7.0683750000000005</v>
      </c>
      <c r="J95">
        <v>314.14999999999998</v>
      </c>
      <c r="K95">
        <f>I95/J95</f>
        <v>2.2500000000000003E-2</v>
      </c>
      <c r="L95" s="2">
        <f>C95/K$42</f>
        <v>0</v>
      </c>
      <c r="M95" s="10">
        <f>AVERAGE(L95:L99)</f>
        <v>0</v>
      </c>
    </row>
    <row r="96" spans="1:13" x14ac:dyDescent="0.25">
      <c r="A96" s="4" t="s">
        <v>9</v>
      </c>
      <c r="B96" s="4" t="s">
        <v>398</v>
      </c>
      <c r="C96" s="4">
        <v>0</v>
      </c>
      <c r="D96" s="4" t="s">
        <v>1</v>
      </c>
      <c r="H96" s="7"/>
      <c r="L96" s="2">
        <f>C96/K$42</f>
        <v>0</v>
      </c>
    </row>
    <row r="97" spans="1:17" x14ac:dyDescent="0.25">
      <c r="A97" s="4" t="s">
        <v>9</v>
      </c>
      <c r="B97" s="4" t="s">
        <v>399</v>
      </c>
      <c r="C97" s="4">
        <v>0</v>
      </c>
      <c r="D97" s="4" t="s">
        <v>1</v>
      </c>
      <c r="H97" s="7"/>
      <c r="L97" s="2">
        <f>C97/K$42</f>
        <v>0</v>
      </c>
    </row>
    <row r="98" spans="1:17" x14ac:dyDescent="0.25">
      <c r="A98" s="4" t="s">
        <v>9</v>
      </c>
      <c r="B98" s="4" t="s">
        <v>400</v>
      </c>
      <c r="C98" s="4">
        <v>0</v>
      </c>
      <c r="D98" s="4" t="s">
        <v>1</v>
      </c>
      <c r="H98" s="7"/>
      <c r="L98" s="2">
        <f>C98/K$42</f>
        <v>0</v>
      </c>
    </row>
    <row r="99" spans="1:17" x14ac:dyDescent="0.25">
      <c r="A99" s="4" t="s">
        <v>9</v>
      </c>
      <c r="B99" s="4" t="s">
        <v>401</v>
      </c>
      <c r="C99" s="4">
        <v>0</v>
      </c>
      <c r="D99" s="4" t="s">
        <v>1</v>
      </c>
      <c r="L99" s="2">
        <f>C99/K$42</f>
        <v>0</v>
      </c>
    </row>
    <row r="100" spans="1:17" x14ac:dyDescent="0.25">
      <c r="A100" t="s">
        <v>10</v>
      </c>
      <c r="B100" t="s">
        <v>397</v>
      </c>
      <c r="C100">
        <v>0</v>
      </c>
      <c r="D100" t="s">
        <v>1</v>
      </c>
      <c r="F100" s="3">
        <f>_xlfn.STDEV.S(C100:C104)</f>
        <v>0</v>
      </c>
      <c r="H100" s="7" t="e">
        <f>F100/(AVERAGE(C100:C104))*100</f>
        <v>#DIV/0!</v>
      </c>
      <c r="I100">
        <f>1.5*1.5*3.1415</f>
        <v>7.0683750000000005</v>
      </c>
      <c r="J100">
        <v>314.14999999999998</v>
      </c>
      <c r="K100">
        <f>I100/J100</f>
        <v>2.2500000000000003E-2</v>
      </c>
      <c r="L100" s="2">
        <f>C100/K$47</f>
        <v>0</v>
      </c>
      <c r="M100" s="10">
        <f>AVERAGE(L100:L104)</f>
        <v>0</v>
      </c>
    </row>
    <row r="101" spans="1:17" x14ac:dyDescent="0.25">
      <c r="A101" t="s">
        <v>10</v>
      </c>
      <c r="B101" t="s">
        <v>398</v>
      </c>
      <c r="C101">
        <v>0</v>
      </c>
      <c r="D101" t="s">
        <v>1</v>
      </c>
      <c r="H101" s="7"/>
      <c r="L101" s="2">
        <f>C101/K$47</f>
        <v>0</v>
      </c>
    </row>
    <row r="102" spans="1:17" x14ac:dyDescent="0.25">
      <c r="A102" t="s">
        <v>10</v>
      </c>
      <c r="B102" t="s">
        <v>399</v>
      </c>
      <c r="C102">
        <v>0</v>
      </c>
      <c r="D102" t="s">
        <v>1</v>
      </c>
      <c r="H102" s="7"/>
      <c r="L102" s="2">
        <f>C102/K$47</f>
        <v>0</v>
      </c>
    </row>
    <row r="103" spans="1:17" x14ac:dyDescent="0.25">
      <c r="A103" t="s">
        <v>10</v>
      </c>
      <c r="B103" t="s">
        <v>400</v>
      </c>
      <c r="C103">
        <v>0</v>
      </c>
      <c r="D103" t="s">
        <v>1</v>
      </c>
      <c r="H103" s="7"/>
      <c r="L103" s="2">
        <f>C103/K$47</f>
        <v>0</v>
      </c>
    </row>
    <row r="104" spans="1:17" x14ac:dyDescent="0.25">
      <c r="A104" t="s">
        <v>10</v>
      </c>
      <c r="B104" t="s">
        <v>401</v>
      </c>
      <c r="C104">
        <v>0</v>
      </c>
      <c r="D104" t="s">
        <v>1</v>
      </c>
      <c r="L104" s="2">
        <f>C104/K$47</f>
        <v>0</v>
      </c>
    </row>
    <row r="107" spans="1:17" x14ac:dyDescent="0.25">
      <c r="A107" s="5" t="s">
        <v>3</v>
      </c>
      <c r="E107" t="s">
        <v>11</v>
      </c>
      <c r="J107" t="s">
        <v>36</v>
      </c>
      <c r="K107" t="s">
        <v>37</v>
      </c>
      <c r="L107" t="s">
        <v>44</v>
      </c>
      <c r="M107" s="15" t="s">
        <v>43</v>
      </c>
      <c r="N107" s="15" t="s">
        <v>12</v>
      </c>
      <c r="O107" s="7" t="s">
        <v>42</v>
      </c>
      <c r="P107" s="15" t="s">
        <v>46</v>
      </c>
    </row>
    <row r="108" spans="1:17" x14ac:dyDescent="0.25">
      <c r="A108" s="4" t="s">
        <v>29</v>
      </c>
      <c r="B108" s="4" t="s">
        <v>402</v>
      </c>
      <c r="C108" s="4">
        <v>23.88</v>
      </c>
      <c r="D108" s="4" t="s">
        <v>1</v>
      </c>
      <c r="E108">
        <v>23.85</v>
      </c>
      <c r="F108" s="3">
        <f>_xlfn.STDEV.S(C108:C110)</f>
        <v>13.787124428248262</v>
      </c>
      <c r="G108" s="6" t="s">
        <v>15</v>
      </c>
      <c r="J108">
        <v>314.14999999999998</v>
      </c>
      <c r="K108">
        <f>E108/314.15</f>
        <v>7.5919146904345064E-2</v>
      </c>
      <c r="L108">
        <f>(C108/K108-M$128)/10</f>
        <v>31.454515723270436</v>
      </c>
      <c r="M108" s="10">
        <f>AVERAGE(L108:L110)</f>
        <v>10.484838574423479</v>
      </c>
      <c r="N108" s="7">
        <f>_xlfn.STDEV.S(L108:L110)</f>
        <v>18.1602731200595</v>
      </c>
      <c r="O108" s="16">
        <f>N108/M108*100</f>
        <v>173.2050807568877</v>
      </c>
      <c r="P108" s="10">
        <f>SQRT(N108^2+N111^2+N114^2+N117^2+N120^2+N123^2)</f>
        <v>27.002524633471978</v>
      </c>
      <c r="Q108" s="10">
        <f>SUM(M108,M111,M114,M117,M120,M123)</f>
        <v>113.17061654493247</v>
      </c>
    </row>
    <row r="109" spans="1:17" x14ac:dyDescent="0.25">
      <c r="A109" s="4" t="s">
        <v>29</v>
      </c>
      <c r="B109" s="4" t="s">
        <v>403</v>
      </c>
      <c r="C109" s="4">
        <v>0</v>
      </c>
      <c r="D109" s="4" t="s">
        <v>1</v>
      </c>
      <c r="E109">
        <v>27.5</v>
      </c>
      <c r="K109">
        <f t="shared" ref="K109:K125" si="5">E109/314.15</f>
        <v>8.7537800413815064E-2</v>
      </c>
      <c r="L109">
        <f>(C109/K109-M$128)/10</f>
        <v>0</v>
      </c>
      <c r="N109" s="16"/>
    </row>
    <row r="110" spans="1:17" x14ac:dyDescent="0.25">
      <c r="A110" s="4" t="s">
        <v>29</v>
      </c>
      <c r="B110" s="4" t="s">
        <v>404</v>
      </c>
      <c r="C110" s="4">
        <v>0</v>
      </c>
      <c r="D110" s="4" t="s">
        <v>1</v>
      </c>
      <c r="E110">
        <v>14.8</v>
      </c>
      <c r="K110">
        <f t="shared" si="5"/>
        <v>4.7111252586344111E-2</v>
      </c>
      <c r="L110">
        <f>(C110/K110-M$128)/10</f>
        <v>0</v>
      </c>
      <c r="N110" s="16"/>
    </row>
    <row r="111" spans="1:17" x14ac:dyDescent="0.25">
      <c r="A111" t="s">
        <v>7</v>
      </c>
      <c r="B111" t="s">
        <v>402</v>
      </c>
      <c r="C111">
        <v>14.33</v>
      </c>
      <c r="D111" t="s">
        <v>1</v>
      </c>
      <c r="E111">
        <v>23.85</v>
      </c>
      <c r="F111" s="3">
        <f>_xlfn.STDEV.S(C111:C113)</f>
        <v>5.2864386247580031</v>
      </c>
      <c r="J111">
        <v>314.14999999999998</v>
      </c>
      <c r="K111">
        <f t="shared" si="5"/>
        <v>7.5919146904345064E-2</v>
      </c>
      <c r="L111">
        <f>(C111/K111-M$133)/10</f>
        <v>18.875343815513624</v>
      </c>
      <c r="M111" s="10">
        <f>AVERAGE(L111:L113)</f>
        <v>31.509895936047531</v>
      </c>
      <c r="N111" s="7">
        <f>_xlfn.STDEV.S(L111:L113)</f>
        <v>14.993230603377169</v>
      </c>
      <c r="O111" s="16">
        <f>N111/M111*100</f>
        <v>47.58260907559778</v>
      </c>
    </row>
    <row r="112" spans="1:17" x14ac:dyDescent="0.25">
      <c r="A112" t="s">
        <v>7</v>
      </c>
      <c r="B112" t="s">
        <v>403</v>
      </c>
      <c r="C112">
        <v>24.14</v>
      </c>
      <c r="D112" t="s">
        <v>1</v>
      </c>
      <c r="E112">
        <v>27.5</v>
      </c>
      <c r="K112">
        <f t="shared" si="5"/>
        <v>8.7537800413815064E-2</v>
      </c>
      <c r="L112">
        <f>(C112/K112-M$133)/10</f>
        <v>27.576658181818182</v>
      </c>
      <c r="O112" s="16"/>
    </row>
    <row r="113" spans="1:15" x14ac:dyDescent="0.25">
      <c r="A113" t="s">
        <v>7</v>
      </c>
      <c r="B113" t="s">
        <v>404</v>
      </c>
      <c r="C113">
        <v>22.65</v>
      </c>
      <c r="D113" t="s">
        <v>1</v>
      </c>
      <c r="E113">
        <v>14.8</v>
      </c>
      <c r="K113">
        <f t="shared" si="5"/>
        <v>4.7111252586344111E-2</v>
      </c>
      <c r="L113">
        <f>(C113/K113-M$133)/10</f>
        <v>48.077685810810799</v>
      </c>
      <c r="O113" s="16"/>
    </row>
    <row r="114" spans="1:15" x14ac:dyDescent="0.25">
      <c r="A114" s="4" t="s">
        <v>13</v>
      </c>
      <c r="B114" s="4" t="s">
        <v>402</v>
      </c>
      <c r="C114" s="4">
        <v>12.47</v>
      </c>
      <c r="D114" s="4" t="s">
        <v>1</v>
      </c>
      <c r="E114">
        <v>23.85</v>
      </c>
      <c r="F114" s="3">
        <f>_xlfn.STDEV.S(C114:C116)</f>
        <v>8.61020518532127</v>
      </c>
      <c r="J114">
        <v>314.14999999999998</v>
      </c>
      <c r="K114">
        <f t="shared" si="5"/>
        <v>7.5919146904345064E-2</v>
      </c>
      <c r="L114">
        <f>(C114/K114-M$138)/10</f>
        <v>16.42536897274633</v>
      </c>
      <c r="M114" s="10">
        <f>AVERAGE(L114:L116)</f>
        <v>11.765738748491202</v>
      </c>
      <c r="N114" s="7">
        <f>_xlfn.STDEV.S(L114:L116)</f>
        <v>10.262590815256148</v>
      </c>
      <c r="O114" s="16">
        <f>N114/M114*100</f>
        <v>87.224364186840262</v>
      </c>
    </row>
    <row r="115" spans="1:15" x14ac:dyDescent="0.25">
      <c r="A115" s="4" t="s">
        <v>13</v>
      </c>
      <c r="B115" s="4" t="s">
        <v>403</v>
      </c>
      <c r="C115" s="4">
        <v>16.52</v>
      </c>
      <c r="D115" s="4" t="s">
        <v>1</v>
      </c>
      <c r="E115">
        <v>27.5</v>
      </c>
      <c r="K115">
        <f t="shared" si="5"/>
        <v>8.7537800413815064E-2</v>
      </c>
      <c r="L115">
        <f t="shared" ref="L115:L116" si="6">(C115/K115-M$138)/10</f>
        <v>18.871847272727273</v>
      </c>
      <c r="N115" s="16"/>
    </row>
    <row r="116" spans="1:15" x14ac:dyDescent="0.25">
      <c r="A116" s="4" t="s">
        <v>13</v>
      </c>
      <c r="B116" s="4" t="s">
        <v>404</v>
      </c>
      <c r="C116" s="4">
        <v>0</v>
      </c>
      <c r="D116" s="4" t="s">
        <v>1</v>
      </c>
      <c r="E116">
        <v>14.8</v>
      </c>
      <c r="K116">
        <f t="shared" si="5"/>
        <v>4.7111252586344111E-2</v>
      </c>
      <c r="L116">
        <f t="shared" si="6"/>
        <v>0</v>
      </c>
      <c r="N116" s="16"/>
    </row>
    <row r="117" spans="1:15" x14ac:dyDescent="0.25">
      <c r="A117" t="s">
        <v>0</v>
      </c>
      <c r="B117" t="s">
        <v>402</v>
      </c>
      <c r="C117">
        <v>9.82</v>
      </c>
      <c r="D117" t="s">
        <v>1</v>
      </c>
      <c r="E117">
        <v>23.85</v>
      </c>
      <c r="F117" s="3">
        <f>_xlfn.STDEV.S(C117:C119)</f>
        <v>3.650018264794483</v>
      </c>
      <c r="J117">
        <v>314.14999999999998</v>
      </c>
      <c r="K117">
        <f t="shared" si="5"/>
        <v>7.5919146904345064E-2</v>
      </c>
      <c r="L117">
        <f>(C117/K117-M$143)/10</f>
        <v>9.655619678700905</v>
      </c>
      <c r="M117" s="10">
        <f>AVERAGE(L117:L119)</f>
        <v>17.067980074611391</v>
      </c>
      <c r="N117" s="7">
        <f>_xlfn.STDEV.S(L117:L119)</f>
        <v>7.8372270151588905</v>
      </c>
      <c r="O117" s="16">
        <f>N117/M117*100</f>
        <v>45.917718329287013</v>
      </c>
    </row>
    <row r="118" spans="1:15" x14ac:dyDescent="0.25">
      <c r="A118" t="s">
        <v>0</v>
      </c>
      <c r="B118" t="s">
        <v>403</v>
      </c>
      <c r="C118">
        <v>17.12</v>
      </c>
      <c r="D118" t="s">
        <v>1</v>
      </c>
      <c r="E118">
        <v>27.5</v>
      </c>
      <c r="K118">
        <f t="shared" si="5"/>
        <v>8.7537800413815064E-2</v>
      </c>
      <c r="L118">
        <f t="shared" ref="L118" si="7">(C118/K118-M$143)/10</f>
        <v>16.278071716055582</v>
      </c>
      <c r="N118" s="16"/>
    </row>
    <row r="119" spans="1:15" x14ac:dyDescent="0.25">
      <c r="A119" t="s">
        <v>0</v>
      </c>
      <c r="B119" t="s">
        <v>404</v>
      </c>
      <c r="C119">
        <v>13.45</v>
      </c>
      <c r="D119" t="s">
        <v>1</v>
      </c>
      <c r="E119">
        <v>14.8</v>
      </c>
      <c r="K119">
        <f t="shared" si="5"/>
        <v>4.7111252586344111E-2</v>
      </c>
      <c r="L119">
        <f>(C119/K119-M$143)/10</f>
        <v>25.270248829077687</v>
      </c>
      <c r="N119" s="16"/>
    </row>
    <row r="120" spans="1:15" x14ac:dyDescent="0.25">
      <c r="A120" s="4" t="s">
        <v>9</v>
      </c>
      <c r="B120" s="4" t="s">
        <v>402</v>
      </c>
      <c r="C120" s="4">
        <v>0</v>
      </c>
      <c r="D120" s="4" t="s">
        <v>1</v>
      </c>
      <c r="E120">
        <v>23.85</v>
      </c>
      <c r="F120" s="3">
        <f>_xlfn.STDEV.S(C120:C122)</f>
        <v>0</v>
      </c>
      <c r="J120">
        <v>314.14999999999998</v>
      </c>
      <c r="K120">
        <f t="shared" si="5"/>
        <v>7.5919146904345064E-2</v>
      </c>
      <c r="L120">
        <f>(C120/K120-M$148)/10</f>
        <v>0</v>
      </c>
      <c r="M120" s="10">
        <f>AVERAGE(L120:L122)</f>
        <v>0</v>
      </c>
      <c r="N120" s="7">
        <f>_xlfn.STDEV.S(L120:L122)</f>
        <v>0</v>
      </c>
      <c r="O120" s="16" t="e">
        <f>N120/M120*100</f>
        <v>#DIV/0!</v>
      </c>
    </row>
    <row r="121" spans="1:15" x14ac:dyDescent="0.25">
      <c r="A121" s="4" t="s">
        <v>9</v>
      </c>
      <c r="B121" s="4" t="s">
        <v>403</v>
      </c>
      <c r="C121" s="4">
        <v>0</v>
      </c>
      <c r="D121" s="4" t="s">
        <v>1</v>
      </c>
      <c r="E121">
        <v>27.5</v>
      </c>
      <c r="K121">
        <f t="shared" si="5"/>
        <v>8.7537800413815064E-2</v>
      </c>
      <c r="L121">
        <f t="shared" ref="L121" si="8">(C121/K121-M$148)/10</f>
        <v>0</v>
      </c>
      <c r="N121" s="16"/>
    </row>
    <row r="122" spans="1:15" x14ac:dyDescent="0.25">
      <c r="A122" s="4" t="s">
        <v>9</v>
      </c>
      <c r="B122" s="4" t="s">
        <v>404</v>
      </c>
      <c r="C122" s="4">
        <v>0</v>
      </c>
      <c r="D122" s="4" t="s">
        <v>1</v>
      </c>
      <c r="E122">
        <v>14.8</v>
      </c>
      <c r="K122">
        <f t="shared" si="5"/>
        <v>4.7111252586344111E-2</v>
      </c>
      <c r="L122">
        <f>(C122/K122-M$148)/10</f>
        <v>0</v>
      </c>
      <c r="N122" s="16"/>
    </row>
    <row r="123" spans="1:15" x14ac:dyDescent="0.25">
      <c r="A123" t="s">
        <v>10</v>
      </c>
      <c r="B123" t="s">
        <v>402</v>
      </c>
      <c r="C123">
        <v>30</v>
      </c>
      <c r="D123" t="s">
        <v>1</v>
      </c>
      <c r="E123">
        <v>23.85</v>
      </c>
      <c r="F123" s="3">
        <f>_xlfn.STDEV.S(C123:C125)</f>
        <v>9.751246074220477</v>
      </c>
      <c r="J123">
        <v>314.14999999999998</v>
      </c>
      <c r="K123">
        <f t="shared" si="5"/>
        <v>7.5919146904345064E-2</v>
      </c>
      <c r="L123">
        <f>(C123/K123-M$153)/10</f>
        <v>39.515723270440247</v>
      </c>
      <c r="M123" s="10">
        <f>AVERAGE(L123:L125)</f>
        <v>42.342163211358866</v>
      </c>
      <c r="N123" s="7">
        <f>_xlfn.STDEV.S(L123:L125)</f>
        <v>2.7930190352991371</v>
      </c>
      <c r="O123" s="16">
        <f>N123/M123*100</f>
        <v>6.5963069042015112</v>
      </c>
    </row>
    <row r="124" spans="1:15" x14ac:dyDescent="0.25">
      <c r="A124" t="s">
        <v>10</v>
      </c>
      <c r="B124" t="s">
        <v>403</v>
      </c>
      <c r="C124">
        <v>39.479999999999997</v>
      </c>
      <c r="D124" t="s">
        <v>1</v>
      </c>
      <c r="E124">
        <v>27.5</v>
      </c>
      <c r="K124">
        <f t="shared" si="5"/>
        <v>8.7537800413815064E-2</v>
      </c>
      <c r="L124">
        <f>(C124/K124-M$153)/10</f>
        <v>45.100516363636352</v>
      </c>
      <c r="N124" s="16"/>
    </row>
    <row r="125" spans="1:15" x14ac:dyDescent="0.25">
      <c r="A125" t="s">
        <v>10</v>
      </c>
      <c r="B125" t="s">
        <v>404</v>
      </c>
      <c r="C125">
        <v>19.98</v>
      </c>
      <c r="D125" t="s">
        <v>1</v>
      </c>
      <c r="E125">
        <v>14.8</v>
      </c>
      <c r="K125">
        <f t="shared" si="5"/>
        <v>4.7111252586344111E-2</v>
      </c>
      <c r="L125">
        <f t="shared" ref="L125" si="9">(C125/K125-M$153)/10</f>
        <v>42.410249999999991</v>
      </c>
      <c r="N125" s="16"/>
    </row>
    <row r="126" spans="1:15" x14ac:dyDescent="0.25">
      <c r="N126" s="16"/>
    </row>
    <row r="127" spans="1:15" x14ac:dyDescent="0.25">
      <c r="A127" s="88" t="s">
        <v>64</v>
      </c>
      <c r="N127" s="16"/>
    </row>
    <row r="128" spans="1:15" x14ac:dyDescent="0.25">
      <c r="A128" s="4" t="s">
        <v>29</v>
      </c>
      <c r="B128" s="4" t="s">
        <v>405</v>
      </c>
      <c r="C128" s="4">
        <v>0</v>
      </c>
      <c r="D128" s="4" t="s">
        <v>1</v>
      </c>
      <c r="E128">
        <v>11.96</v>
      </c>
      <c r="F128" s="3">
        <f>_xlfn.STDEV.S(C128:C132)</f>
        <v>0</v>
      </c>
      <c r="H128" s="7"/>
      <c r="J128">
        <v>314.14999999999998</v>
      </c>
      <c r="K128">
        <f>E128/314.15</f>
        <v>3.8070985198153752E-2</v>
      </c>
      <c r="L128" s="2">
        <f>C128/K128</f>
        <v>0</v>
      </c>
      <c r="M128" s="10">
        <f>AVERAGE(L128:L132)</f>
        <v>0</v>
      </c>
      <c r="N128" s="16"/>
    </row>
    <row r="129" spans="1:14" x14ac:dyDescent="0.25">
      <c r="A129" s="4" t="s">
        <v>29</v>
      </c>
      <c r="B129" s="4" t="s">
        <v>406</v>
      </c>
      <c r="C129" s="4">
        <v>0</v>
      </c>
      <c r="D129" s="4" t="s">
        <v>1</v>
      </c>
      <c r="E129">
        <v>10.57</v>
      </c>
      <c r="H129" s="7"/>
      <c r="K129">
        <f>E129/314.15</f>
        <v>3.364634728632819E-2</v>
      </c>
      <c r="L129" s="2">
        <f>C129/K129</f>
        <v>0</v>
      </c>
      <c r="N129" s="16"/>
    </row>
    <row r="130" spans="1:14" x14ac:dyDescent="0.25">
      <c r="A130" s="4" t="s">
        <v>29</v>
      </c>
      <c r="B130" s="4" t="s">
        <v>407</v>
      </c>
      <c r="C130" s="4">
        <v>0</v>
      </c>
      <c r="D130" s="4" t="s">
        <v>1</v>
      </c>
      <c r="E130">
        <v>15.95</v>
      </c>
      <c r="H130" s="7"/>
      <c r="K130">
        <f>E130/314.15</f>
        <v>5.0771924240012735E-2</v>
      </c>
      <c r="L130" s="2">
        <f>C130/K130</f>
        <v>0</v>
      </c>
      <c r="N130" s="16"/>
    </row>
    <row r="131" spans="1:14" x14ac:dyDescent="0.25">
      <c r="A131" s="4" t="s">
        <v>29</v>
      </c>
      <c r="B131" s="4" t="s">
        <v>408</v>
      </c>
      <c r="C131" s="4">
        <v>0</v>
      </c>
      <c r="D131" s="4" t="s">
        <v>1</v>
      </c>
      <c r="E131">
        <v>24.39</v>
      </c>
      <c r="H131" s="7"/>
      <c r="K131">
        <f>E131/314.15</f>
        <v>7.7638070985198163E-2</v>
      </c>
      <c r="L131" s="2">
        <f>C131/K131</f>
        <v>0</v>
      </c>
      <c r="N131" s="16"/>
    </row>
    <row r="132" spans="1:14" x14ac:dyDescent="0.25">
      <c r="A132" s="4" t="s">
        <v>29</v>
      </c>
      <c r="B132" s="4" t="s">
        <v>409</v>
      </c>
      <c r="C132" s="4">
        <v>0</v>
      </c>
      <c r="D132" s="4" t="s">
        <v>1</v>
      </c>
      <c r="E132">
        <v>27.15</v>
      </c>
      <c r="H132" s="7"/>
      <c r="K132">
        <f>E132/314.15</f>
        <v>8.6423682954002864E-2</v>
      </c>
      <c r="L132" s="2">
        <f t="shared" ref="L132:L149" si="10">C132/K132</f>
        <v>0</v>
      </c>
      <c r="N132" s="16"/>
    </row>
    <row r="133" spans="1:14" x14ac:dyDescent="0.25">
      <c r="A133" t="s">
        <v>7</v>
      </c>
      <c r="B133" t="s">
        <v>405</v>
      </c>
      <c r="C133">
        <v>0</v>
      </c>
      <c r="D133" t="s">
        <v>1</v>
      </c>
      <c r="E133">
        <v>11.96</v>
      </c>
      <c r="F133" s="3">
        <f>_xlfn.STDEV.S(C133:C137)</f>
        <v>0</v>
      </c>
      <c r="J133">
        <v>314.14999999999998</v>
      </c>
      <c r="K133">
        <f t="shared" ref="K133:K146" si="11">E133/314.15</f>
        <v>3.8070985198153752E-2</v>
      </c>
      <c r="L133" s="2">
        <f t="shared" si="10"/>
        <v>0</v>
      </c>
      <c r="M133" s="10">
        <f>AVERAGE(L133:L137)</f>
        <v>0</v>
      </c>
      <c r="N133" s="16"/>
    </row>
    <row r="134" spans="1:14" x14ac:dyDescent="0.25">
      <c r="A134" t="s">
        <v>7</v>
      </c>
      <c r="B134" t="s">
        <v>406</v>
      </c>
      <c r="C134">
        <v>0</v>
      </c>
      <c r="D134" t="s">
        <v>1</v>
      </c>
      <c r="E134">
        <v>10.57</v>
      </c>
      <c r="K134">
        <f t="shared" si="11"/>
        <v>3.364634728632819E-2</v>
      </c>
      <c r="L134" s="2">
        <f t="shared" si="10"/>
        <v>0</v>
      </c>
      <c r="N134" s="16"/>
    </row>
    <row r="135" spans="1:14" x14ac:dyDescent="0.25">
      <c r="A135" t="s">
        <v>7</v>
      </c>
      <c r="B135" t="s">
        <v>407</v>
      </c>
      <c r="C135">
        <v>0</v>
      </c>
      <c r="D135" t="s">
        <v>1</v>
      </c>
      <c r="E135">
        <v>15.95</v>
      </c>
      <c r="K135">
        <f t="shared" si="11"/>
        <v>5.0771924240012735E-2</v>
      </c>
      <c r="L135" s="2">
        <f t="shared" si="10"/>
        <v>0</v>
      </c>
      <c r="N135" s="16"/>
    </row>
    <row r="136" spans="1:14" x14ac:dyDescent="0.25">
      <c r="A136" t="s">
        <v>7</v>
      </c>
      <c r="B136" t="s">
        <v>408</v>
      </c>
      <c r="C136">
        <v>0</v>
      </c>
      <c r="D136" t="s">
        <v>1</v>
      </c>
      <c r="E136">
        <v>24.39</v>
      </c>
      <c r="K136">
        <f t="shared" si="11"/>
        <v>7.7638070985198163E-2</v>
      </c>
      <c r="L136" s="2">
        <f t="shared" si="10"/>
        <v>0</v>
      </c>
      <c r="N136" s="16"/>
    </row>
    <row r="137" spans="1:14" x14ac:dyDescent="0.25">
      <c r="A137" t="s">
        <v>7</v>
      </c>
      <c r="B137" t="s">
        <v>409</v>
      </c>
      <c r="C137">
        <v>0</v>
      </c>
      <c r="D137" t="s">
        <v>1</v>
      </c>
      <c r="E137">
        <v>27.15</v>
      </c>
      <c r="K137">
        <f t="shared" si="11"/>
        <v>8.6423682954002864E-2</v>
      </c>
      <c r="L137" s="2">
        <f>C137/K137</f>
        <v>0</v>
      </c>
      <c r="N137" s="16"/>
    </row>
    <row r="138" spans="1:14" x14ac:dyDescent="0.25">
      <c r="A138" s="4" t="s">
        <v>13</v>
      </c>
      <c r="B138" s="4" t="s">
        <v>405</v>
      </c>
      <c r="C138" s="4">
        <v>0</v>
      </c>
      <c r="D138" s="4" t="s">
        <v>1</v>
      </c>
      <c r="E138">
        <v>11.96</v>
      </c>
      <c r="F138" s="3">
        <f>_xlfn.STDEV.S(C138:C142)</f>
        <v>0</v>
      </c>
      <c r="J138">
        <v>314.14999999999998</v>
      </c>
      <c r="K138">
        <f t="shared" si="11"/>
        <v>3.8070985198153752E-2</v>
      </c>
      <c r="L138" s="2">
        <f t="shared" si="10"/>
        <v>0</v>
      </c>
      <c r="M138" s="10">
        <f>AVERAGE(L138:L142)</f>
        <v>0</v>
      </c>
      <c r="N138" s="16"/>
    </row>
    <row r="139" spans="1:14" x14ac:dyDescent="0.25">
      <c r="A139" s="4" t="s">
        <v>13</v>
      </c>
      <c r="B139" s="4" t="s">
        <v>406</v>
      </c>
      <c r="C139" s="4">
        <v>0</v>
      </c>
      <c r="D139" s="4" t="s">
        <v>1</v>
      </c>
      <c r="E139">
        <v>10.57</v>
      </c>
      <c r="K139">
        <f t="shared" si="11"/>
        <v>3.364634728632819E-2</v>
      </c>
      <c r="L139" s="2">
        <f t="shared" si="10"/>
        <v>0</v>
      </c>
      <c r="N139" s="16"/>
    </row>
    <row r="140" spans="1:14" x14ac:dyDescent="0.25">
      <c r="A140" s="4" t="s">
        <v>13</v>
      </c>
      <c r="B140" s="4" t="s">
        <v>407</v>
      </c>
      <c r="C140" s="4">
        <v>0</v>
      </c>
      <c r="D140" s="4" t="s">
        <v>1</v>
      </c>
      <c r="E140">
        <v>15.95</v>
      </c>
      <c r="K140">
        <f t="shared" si="11"/>
        <v>5.0771924240012735E-2</v>
      </c>
      <c r="L140" s="2">
        <f t="shared" si="10"/>
        <v>0</v>
      </c>
      <c r="N140" s="16"/>
    </row>
    <row r="141" spans="1:14" x14ac:dyDescent="0.25">
      <c r="A141" s="4" t="s">
        <v>13</v>
      </c>
      <c r="B141" s="4" t="s">
        <v>408</v>
      </c>
      <c r="C141" s="4">
        <v>0</v>
      </c>
      <c r="D141" s="4" t="s">
        <v>1</v>
      </c>
      <c r="E141">
        <v>24.39</v>
      </c>
      <c r="K141">
        <f t="shared" si="11"/>
        <v>7.7638070985198163E-2</v>
      </c>
      <c r="L141" s="2">
        <f t="shared" si="10"/>
        <v>0</v>
      </c>
      <c r="N141" s="16"/>
    </row>
    <row r="142" spans="1:14" x14ac:dyDescent="0.25">
      <c r="A142" s="4" t="s">
        <v>13</v>
      </c>
      <c r="B142" s="4" t="s">
        <v>409</v>
      </c>
      <c r="C142" s="4">
        <v>0</v>
      </c>
      <c r="D142" s="4" t="s">
        <v>1</v>
      </c>
      <c r="E142">
        <v>27.15</v>
      </c>
      <c r="K142">
        <f t="shared" si="11"/>
        <v>8.6423682954002864E-2</v>
      </c>
      <c r="L142" s="2">
        <f t="shared" si="10"/>
        <v>0</v>
      </c>
      <c r="N142" s="16"/>
    </row>
    <row r="143" spans="1:14" x14ac:dyDescent="0.25">
      <c r="A143" t="s">
        <v>0</v>
      </c>
      <c r="B143" t="s">
        <v>405</v>
      </c>
      <c r="C143">
        <v>0</v>
      </c>
      <c r="D143" t="s">
        <v>1</v>
      </c>
      <c r="E143">
        <v>11.96</v>
      </c>
      <c r="F143" s="3">
        <f>_xlfn.STDEV.S(C143:C147)</f>
        <v>6.3370166482344032</v>
      </c>
      <c r="J143">
        <v>314.14999999999998</v>
      </c>
      <c r="K143">
        <f t="shared" si="11"/>
        <v>3.8070985198153752E-2</v>
      </c>
      <c r="L143" s="2">
        <f t="shared" si="10"/>
        <v>0</v>
      </c>
      <c r="M143" s="10">
        <f>AVERAGE(L143:L147)</f>
        <v>32.791937384898709</v>
      </c>
      <c r="N143" s="16"/>
    </row>
    <row r="144" spans="1:14" x14ac:dyDescent="0.25">
      <c r="A144" t="s">
        <v>0</v>
      </c>
      <c r="B144" t="s">
        <v>406</v>
      </c>
      <c r="C144">
        <v>0</v>
      </c>
      <c r="D144" t="s">
        <v>1</v>
      </c>
      <c r="E144">
        <v>10.57</v>
      </c>
      <c r="K144">
        <f t="shared" si="11"/>
        <v>3.364634728632819E-2</v>
      </c>
      <c r="L144" s="2">
        <f t="shared" si="10"/>
        <v>0</v>
      </c>
      <c r="N144" s="16"/>
    </row>
    <row r="145" spans="1:14" x14ac:dyDescent="0.25">
      <c r="A145" t="s">
        <v>0</v>
      </c>
      <c r="B145" t="s">
        <v>407</v>
      </c>
      <c r="C145">
        <v>0</v>
      </c>
      <c r="D145" t="s">
        <v>1</v>
      </c>
      <c r="E145">
        <v>15.95</v>
      </c>
      <c r="K145">
        <f t="shared" si="11"/>
        <v>5.0771924240012735E-2</v>
      </c>
      <c r="L145" s="2">
        <f t="shared" si="10"/>
        <v>0</v>
      </c>
      <c r="N145" s="16"/>
    </row>
    <row r="146" spans="1:14" x14ac:dyDescent="0.25">
      <c r="A146" t="s">
        <v>0</v>
      </c>
      <c r="B146" t="s">
        <v>408</v>
      </c>
      <c r="C146">
        <v>0</v>
      </c>
      <c r="D146" t="s">
        <v>1</v>
      </c>
      <c r="E146">
        <v>24.39</v>
      </c>
      <c r="K146">
        <f t="shared" si="11"/>
        <v>7.7638070985198163E-2</v>
      </c>
      <c r="L146" s="2">
        <f t="shared" si="10"/>
        <v>0</v>
      </c>
      <c r="N146" s="16"/>
    </row>
    <row r="147" spans="1:14" x14ac:dyDescent="0.25">
      <c r="A147" t="s">
        <v>0</v>
      </c>
      <c r="B147" t="s">
        <v>409</v>
      </c>
      <c r="C147">
        <v>14.17</v>
      </c>
      <c r="D147" t="s">
        <v>1</v>
      </c>
      <c r="E147">
        <v>27.15</v>
      </c>
      <c r="K147">
        <f>E147/314.15</f>
        <v>8.6423682954002864E-2</v>
      </c>
      <c r="L147" s="2">
        <f>C147/K147</f>
        <v>163.95968692449355</v>
      </c>
      <c r="N147" s="16"/>
    </row>
    <row r="148" spans="1:14" x14ac:dyDescent="0.25">
      <c r="A148" s="4" t="s">
        <v>9</v>
      </c>
      <c r="B148" s="4" t="s">
        <v>405</v>
      </c>
      <c r="C148" s="4">
        <v>0</v>
      </c>
      <c r="D148" s="4" t="s">
        <v>1</v>
      </c>
      <c r="E148">
        <v>11.96</v>
      </c>
      <c r="F148" s="3">
        <f>_xlfn.STDEV.S(C148:C152)</f>
        <v>0</v>
      </c>
      <c r="J148">
        <v>314.14999999999998</v>
      </c>
      <c r="K148">
        <f t="shared" ref="K148:K151" si="12">E148/314.15</f>
        <v>3.8070985198153752E-2</v>
      </c>
      <c r="L148" s="2">
        <f t="shared" si="10"/>
        <v>0</v>
      </c>
      <c r="M148" s="10">
        <f>AVERAGE(L148:L152)</f>
        <v>0</v>
      </c>
      <c r="N148" s="16"/>
    </row>
    <row r="149" spans="1:14" x14ac:dyDescent="0.25">
      <c r="A149" s="4" t="s">
        <v>9</v>
      </c>
      <c r="B149" s="4" t="s">
        <v>406</v>
      </c>
      <c r="C149" s="4">
        <v>0</v>
      </c>
      <c r="D149" s="4" t="s">
        <v>1</v>
      </c>
      <c r="E149">
        <v>10.57</v>
      </c>
      <c r="K149">
        <f t="shared" si="12"/>
        <v>3.364634728632819E-2</v>
      </c>
      <c r="L149" s="2">
        <f t="shared" si="10"/>
        <v>0</v>
      </c>
      <c r="N149" s="16"/>
    </row>
    <row r="150" spans="1:14" x14ac:dyDescent="0.25">
      <c r="A150" s="4" t="s">
        <v>9</v>
      </c>
      <c r="B150" s="4" t="s">
        <v>407</v>
      </c>
      <c r="C150" s="4">
        <v>0</v>
      </c>
      <c r="D150" s="4" t="s">
        <v>1</v>
      </c>
      <c r="E150">
        <v>15.95</v>
      </c>
      <c r="K150">
        <f t="shared" si="12"/>
        <v>5.0771924240012735E-2</v>
      </c>
      <c r="L150" s="2">
        <f>C150/K150</f>
        <v>0</v>
      </c>
      <c r="N150" s="16"/>
    </row>
    <row r="151" spans="1:14" x14ac:dyDescent="0.25">
      <c r="A151" s="4" t="s">
        <v>9</v>
      </c>
      <c r="B151" s="4" t="s">
        <v>408</v>
      </c>
      <c r="C151" s="4">
        <v>0</v>
      </c>
      <c r="D151" s="4" t="s">
        <v>1</v>
      </c>
      <c r="E151">
        <v>24.39</v>
      </c>
      <c r="K151">
        <f t="shared" si="12"/>
        <v>7.7638070985198163E-2</v>
      </c>
      <c r="L151" s="2">
        <f>C151/K151</f>
        <v>0</v>
      </c>
      <c r="N151" s="16"/>
    </row>
    <row r="152" spans="1:14" x14ac:dyDescent="0.25">
      <c r="A152" s="4" t="s">
        <v>9</v>
      </c>
      <c r="B152" s="4" t="s">
        <v>409</v>
      </c>
      <c r="C152" s="4">
        <v>0</v>
      </c>
      <c r="D152" s="4" t="s">
        <v>1</v>
      </c>
      <c r="E152">
        <v>27.15</v>
      </c>
      <c r="K152">
        <f>E152/314.15</f>
        <v>8.6423682954002864E-2</v>
      </c>
      <c r="L152" s="2">
        <f>C152/K152</f>
        <v>0</v>
      </c>
      <c r="N152" s="16"/>
    </row>
    <row r="153" spans="1:14" x14ac:dyDescent="0.25">
      <c r="A153" t="s">
        <v>10</v>
      </c>
      <c r="B153" t="s">
        <v>405</v>
      </c>
      <c r="C153">
        <v>0</v>
      </c>
      <c r="D153" t="s">
        <v>1</v>
      </c>
      <c r="E153">
        <v>11.96</v>
      </c>
      <c r="F153" s="3">
        <f>_xlfn.STDEV.S(C153:C157)</f>
        <v>0</v>
      </c>
      <c r="J153">
        <v>314.14999999999998</v>
      </c>
      <c r="K153">
        <f>E153/314.15</f>
        <v>3.8070985198153752E-2</v>
      </c>
      <c r="L153" s="2">
        <f t="shared" ref="L153:L154" si="13">C153/K153</f>
        <v>0</v>
      </c>
      <c r="M153" s="10">
        <f>AVERAGE(L153:L157)</f>
        <v>0</v>
      </c>
      <c r="N153" s="16"/>
    </row>
    <row r="154" spans="1:14" x14ac:dyDescent="0.25">
      <c r="A154" t="s">
        <v>10</v>
      </c>
      <c r="B154" t="s">
        <v>406</v>
      </c>
      <c r="C154">
        <v>0</v>
      </c>
      <c r="D154" t="s">
        <v>1</v>
      </c>
      <c r="E154">
        <v>10.57</v>
      </c>
      <c r="K154">
        <f t="shared" ref="K154:K156" si="14">E154/314.15</f>
        <v>3.364634728632819E-2</v>
      </c>
      <c r="L154" s="2">
        <f t="shared" si="13"/>
        <v>0</v>
      </c>
      <c r="N154" s="16"/>
    </row>
    <row r="155" spans="1:14" x14ac:dyDescent="0.25">
      <c r="A155" t="s">
        <v>10</v>
      </c>
      <c r="B155" t="s">
        <v>407</v>
      </c>
      <c r="C155">
        <v>0</v>
      </c>
      <c r="D155" t="s">
        <v>1</v>
      </c>
      <c r="E155">
        <v>15.95</v>
      </c>
      <c r="K155">
        <f t="shared" si="14"/>
        <v>5.0771924240012735E-2</v>
      </c>
      <c r="L155" s="2">
        <f>C155/K155</f>
        <v>0</v>
      </c>
      <c r="N155" s="16"/>
    </row>
    <row r="156" spans="1:14" x14ac:dyDescent="0.25">
      <c r="A156" t="s">
        <v>10</v>
      </c>
      <c r="B156" t="s">
        <v>408</v>
      </c>
      <c r="C156">
        <v>0</v>
      </c>
      <c r="D156" t="s">
        <v>1</v>
      </c>
      <c r="E156">
        <v>24.39</v>
      </c>
      <c r="K156">
        <f t="shared" si="14"/>
        <v>7.7638070985198163E-2</v>
      </c>
      <c r="L156" s="2">
        <f>C156/K156</f>
        <v>0</v>
      </c>
      <c r="N156" s="16"/>
    </row>
    <row r="157" spans="1:14" x14ac:dyDescent="0.25">
      <c r="A157" t="s">
        <v>10</v>
      </c>
      <c r="B157" t="s">
        <v>409</v>
      </c>
      <c r="C157">
        <v>0</v>
      </c>
      <c r="D157" t="s">
        <v>1</v>
      </c>
      <c r="E157">
        <v>27.15</v>
      </c>
      <c r="K157">
        <f>E157/314.15</f>
        <v>8.6423682954002864E-2</v>
      </c>
      <c r="L157" s="2">
        <f>C157/K157</f>
        <v>0</v>
      </c>
      <c r="N157" s="16"/>
    </row>
    <row r="159" spans="1:14" x14ac:dyDescent="0.25">
      <c r="F159"/>
    </row>
    <row r="160" spans="1:14" x14ac:dyDescent="0.25">
      <c r="A160" s="5" t="s">
        <v>5</v>
      </c>
      <c r="E160" t="s">
        <v>11</v>
      </c>
      <c r="F160"/>
    </row>
    <row r="161" spans="1:17" x14ac:dyDescent="0.25">
      <c r="A161" s="4" t="s">
        <v>29</v>
      </c>
      <c r="B161" s="4" t="s">
        <v>410</v>
      </c>
      <c r="C161" s="4">
        <v>0</v>
      </c>
      <c r="D161" s="4" t="s">
        <v>1</v>
      </c>
      <c r="E161">
        <v>20.170000000000002</v>
      </c>
      <c r="F161" s="3">
        <f>_xlfn.STDEV.S(C161:C163)</f>
        <v>0</v>
      </c>
      <c r="G161" s="6" t="s">
        <v>14</v>
      </c>
      <c r="J161">
        <v>314.14999999999998</v>
      </c>
      <c r="K161">
        <f>E161/314.15</f>
        <v>6.4204997612605452E-2</v>
      </c>
      <c r="L161">
        <f>(C161/K161-M$181)/10</f>
        <v>0</v>
      </c>
      <c r="M161" s="10">
        <f>AVERAGE(L161:L163)</f>
        <v>0</v>
      </c>
      <c r="N161" s="7">
        <f>_xlfn.STDEV.S(L161:L163)</f>
        <v>0</v>
      </c>
      <c r="O161" s="16" t="e">
        <f>N161/M161*100</f>
        <v>#DIV/0!</v>
      </c>
      <c r="P161" s="10">
        <f>SQRT(N161^2+N164^2+N167^2+N170^2+N173^2+N176^2)</f>
        <v>1.7356134441362381</v>
      </c>
      <c r="Q161" s="10">
        <f>SUM(M161,M164,M167,M170,M173,M176)</f>
        <v>37.29148512339075</v>
      </c>
    </row>
    <row r="162" spans="1:17" x14ac:dyDescent="0.25">
      <c r="A162" s="4" t="s">
        <v>29</v>
      </c>
      <c r="B162" s="4" t="s">
        <v>411</v>
      </c>
      <c r="C162" s="4">
        <v>0</v>
      </c>
      <c r="D162" s="4" t="s">
        <v>1</v>
      </c>
      <c r="E162">
        <v>17.7</v>
      </c>
      <c r="G162" s="3"/>
      <c r="K162">
        <f t="shared" ref="K162:K178" si="15">E162/314.15</f>
        <v>5.6342511539073693E-2</v>
      </c>
      <c r="L162">
        <f t="shared" ref="L162:L163" si="16">(C162/K162-M$181)/10</f>
        <v>0</v>
      </c>
      <c r="N162" s="16"/>
    </row>
    <row r="163" spans="1:17" x14ac:dyDescent="0.25">
      <c r="A163" s="4" t="s">
        <v>29</v>
      </c>
      <c r="B163" s="4" t="s">
        <v>412</v>
      </c>
      <c r="C163" s="4">
        <v>0</v>
      </c>
      <c r="D163" s="4" t="s">
        <v>1</v>
      </c>
      <c r="E163">
        <v>30.41</v>
      </c>
      <c r="K163">
        <f t="shared" si="15"/>
        <v>9.6800891293967864E-2</v>
      </c>
      <c r="L163">
        <f t="shared" si="16"/>
        <v>0</v>
      </c>
      <c r="N163" s="16"/>
    </row>
    <row r="164" spans="1:17" x14ac:dyDescent="0.25">
      <c r="A164" t="s">
        <v>7</v>
      </c>
      <c r="B164" t="s">
        <v>410</v>
      </c>
      <c r="C164">
        <v>0</v>
      </c>
      <c r="D164" t="s">
        <v>1</v>
      </c>
      <c r="E164">
        <v>20.170000000000002</v>
      </c>
      <c r="F164" s="3">
        <f>_xlfn.STDEV.S(C164:C166)</f>
        <v>0</v>
      </c>
      <c r="J164">
        <v>314.14999999999998</v>
      </c>
      <c r="K164">
        <f t="shared" si="15"/>
        <v>6.4204997612605452E-2</v>
      </c>
      <c r="L164">
        <f>(C164/K164-M$186)/10</f>
        <v>0</v>
      </c>
      <c r="M164" s="10">
        <f>AVERAGE(L164:L166)</f>
        <v>0</v>
      </c>
      <c r="N164" s="7">
        <f>_xlfn.STDEV.S(L164:L166)</f>
        <v>0</v>
      </c>
      <c r="O164" s="16" t="e">
        <f>N164/M164*100</f>
        <v>#DIV/0!</v>
      </c>
    </row>
    <row r="165" spans="1:17" x14ac:dyDescent="0.25">
      <c r="A165" t="s">
        <v>7</v>
      </c>
      <c r="B165" t="s">
        <v>411</v>
      </c>
      <c r="C165">
        <v>0</v>
      </c>
      <c r="D165" t="s">
        <v>1</v>
      </c>
      <c r="E165">
        <v>17.7</v>
      </c>
      <c r="K165">
        <f t="shared" si="15"/>
        <v>5.6342511539073693E-2</v>
      </c>
      <c r="L165">
        <f t="shared" ref="L165:L166" si="17">(C165/K165-M$186)/10</f>
        <v>0</v>
      </c>
      <c r="O165" s="16"/>
    </row>
    <row r="166" spans="1:17" x14ac:dyDescent="0.25">
      <c r="A166" t="s">
        <v>7</v>
      </c>
      <c r="B166" t="s">
        <v>412</v>
      </c>
      <c r="C166">
        <v>0</v>
      </c>
      <c r="D166" t="s">
        <v>1</v>
      </c>
      <c r="E166">
        <v>30.41</v>
      </c>
      <c r="K166">
        <f t="shared" si="15"/>
        <v>9.6800891293967864E-2</v>
      </c>
      <c r="L166">
        <f t="shared" si="17"/>
        <v>0</v>
      </c>
      <c r="O166" s="16"/>
    </row>
    <row r="167" spans="1:17" x14ac:dyDescent="0.25">
      <c r="A167" s="4" t="s">
        <v>13</v>
      </c>
      <c r="B167" s="4" t="s">
        <v>410</v>
      </c>
      <c r="C167" s="4">
        <v>0</v>
      </c>
      <c r="D167" s="4" t="s">
        <v>1</v>
      </c>
      <c r="E167">
        <v>20.170000000000002</v>
      </c>
      <c r="F167" s="3">
        <f>_xlfn.STDEV.S(C167:C169)</f>
        <v>0</v>
      </c>
      <c r="J167">
        <v>314.14999999999998</v>
      </c>
      <c r="K167">
        <f t="shared" si="15"/>
        <v>6.4204997612605452E-2</v>
      </c>
      <c r="L167">
        <f>(C167/K167-M$191)/10</f>
        <v>0</v>
      </c>
      <c r="M167" s="10">
        <f>AVERAGE(L167:L169)</f>
        <v>0</v>
      </c>
      <c r="N167" s="7">
        <f>_xlfn.STDEV.S(L167:L169)</f>
        <v>0</v>
      </c>
      <c r="O167" s="16" t="e">
        <f>N167/M167*100</f>
        <v>#DIV/0!</v>
      </c>
    </row>
    <row r="168" spans="1:17" x14ac:dyDescent="0.25">
      <c r="A168" s="4" t="s">
        <v>13</v>
      </c>
      <c r="B168" s="4" t="s">
        <v>411</v>
      </c>
      <c r="C168" s="4">
        <v>0</v>
      </c>
      <c r="D168" s="4" t="s">
        <v>1</v>
      </c>
      <c r="E168">
        <v>17.7</v>
      </c>
      <c r="K168">
        <f t="shared" si="15"/>
        <v>5.6342511539073693E-2</v>
      </c>
      <c r="L168">
        <f t="shared" ref="L168:L169" si="18">(C168/K168-M$191)/10</f>
        <v>0</v>
      </c>
      <c r="N168" s="16"/>
    </row>
    <row r="169" spans="1:17" x14ac:dyDescent="0.25">
      <c r="A169" s="4" t="s">
        <v>13</v>
      </c>
      <c r="B169" s="4" t="s">
        <v>412</v>
      </c>
      <c r="C169" s="4">
        <v>0</v>
      </c>
      <c r="D169" s="4" t="s">
        <v>1</v>
      </c>
      <c r="E169">
        <v>30.41</v>
      </c>
      <c r="K169">
        <f t="shared" si="15"/>
        <v>9.6800891293967864E-2</v>
      </c>
      <c r="L169">
        <f t="shared" si="18"/>
        <v>0</v>
      </c>
      <c r="N169" s="16"/>
    </row>
    <row r="170" spans="1:17" x14ac:dyDescent="0.25">
      <c r="A170" t="s">
        <v>0</v>
      </c>
      <c r="B170" t="s">
        <v>410</v>
      </c>
      <c r="C170">
        <v>0</v>
      </c>
      <c r="D170" t="s">
        <v>1</v>
      </c>
      <c r="E170">
        <v>20.170000000000002</v>
      </c>
      <c r="F170" s="3">
        <f>_xlfn.STDEV.S(C170:C172)</f>
        <v>1.6800892833418111</v>
      </c>
      <c r="J170">
        <v>314.14999999999998</v>
      </c>
      <c r="K170">
        <f t="shared" si="15"/>
        <v>6.4204997612605452E-2</v>
      </c>
      <c r="L170">
        <f>-(C170/K170-M$196)/10</f>
        <v>15.362545282458848</v>
      </c>
      <c r="M170" s="10">
        <f>AVERAGE(L170:L172)</f>
        <v>14.360488393277658</v>
      </c>
      <c r="N170" s="7">
        <f>_xlfn.STDEV.S(L170:L172)</f>
        <v>1.7356134441362381</v>
      </c>
      <c r="O170" s="16">
        <f>N170/M170*100</f>
        <v>12.086033542903058</v>
      </c>
    </row>
    <row r="171" spans="1:17" x14ac:dyDescent="0.25">
      <c r="A171" t="s">
        <v>0</v>
      </c>
      <c r="B171" t="s">
        <v>411</v>
      </c>
      <c r="C171">
        <v>0</v>
      </c>
      <c r="D171" t="s">
        <v>1</v>
      </c>
      <c r="E171">
        <v>17.7</v>
      </c>
      <c r="K171">
        <f t="shared" si="15"/>
        <v>5.6342511539073693E-2</v>
      </c>
      <c r="L171">
        <f>-(C171/K171-M$196)/10</f>
        <v>15.362545282458848</v>
      </c>
      <c r="N171" s="16"/>
    </row>
    <row r="172" spans="1:17" x14ac:dyDescent="0.25">
      <c r="A172" t="s">
        <v>0</v>
      </c>
      <c r="B172" t="s">
        <v>412</v>
      </c>
      <c r="C172">
        <v>2.91</v>
      </c>
      <c r="D172" t="s">
        <v>1</v>
      </c>
      <c r="E172">
        <v>30.41</v>
      </c>
      <c r="K172">
        <f t="shared" si="15"/>
        <v>9.6800891293967864E-2</v>
      </c>
      <c r="L172">
        <f>-(C172/K172-M$196)/10</f>
        <v>12.356374614915277</v>
      </c>
      <c r="N172" s="16"/>
    </row>
    <row r="173" spans="1:17" x14ac:dyDescent="0.25">
      <c r="A173" s="4" t="s">
        <v>9</v>
      </c>
      <c r="B173" s="4" t="s">
        <v>410</v>
      </c>
      <c r="C173" s="4">
        <v>0</v>
      </c>
      <c r="D173" s="4" t="s">
        <v>1</v>
      </c>
      <c r="E173">
        <v>20.170000000000002</v>
      </c>
      <c r="F173" s="3">
        <f>_xlfn.STDEV.S(C173:C175)</f>
        <v>0</v>
      </c>
      <c r="J173">
        <v>314.14999999999998</v>
      </c>
      <c r="K173">
        <f t="shared" si="15"/>
        <v>6.4204997612605452E-2</v>
      </c>
      <c r="L173">
        <f>(C173/K173-M$201)/10</f>
        <v>0</v>
      </c>
      <c r="M173" s="10">
        <f>AVERAGE(L173:L175)</f>
        <v>0</v>
      </c>
      <c r="N173" s="7">
        <f>_xlfn.STDEV.S(L173:L175)</f>
        <v>0</v>
      </c>
      <c r="O173" s="16" t="e">
        <f>N173/M173*100</f>
        <v>#DIV/0!</v>
      </c>
    </row>
    <row r="174" spans="1:17" x14ac:dyDescent="0.25">
      <c r="A174" s="4" t="s">
        <v>9</v>
      </c>
      <c r="B174" s="4" t="s">
        <v>411</v>
      </c>
      <c r="C174" s="4">
        <v>0</v>
      </c>
      <c r="D174" s="4" t="s">
        <v>1</v>
      </c>
      <c r="E174">
        <v>17.7</v>
      </c>
      <c r="K174">
        <f t="shared" si="15"/>
        <v>5.6342511539073693E-2</v>
      </c>
      <c r="L174">
        <f>(C174/K174-M$201)/10</f>
        <v>0</v>
      </c>
      <c r="N174" s="16"/>
    </row>
    <row r="175" spans="1:17" x14ac:dyDescent="0.25">
      <c r="A175" s="4" t="s">
        <v>9</v>
      </c>
      <c r="B175" s="4" t="s">
        <v>412</v>
      </c>
      <c r="C175" s="4">
        <v>0</v>
      </c>
      <c r="D175" s="4" t="s">
        <v>1</v>
      </c>
      <c r="E175">
        <v>30.41</v>
      </c>
      <c r="K175">
        <f t="shared" si="15"/>
        <v>9.6800891293967864E-2</v>
      </c>
      <c r="L175">
        <f>(C175/K175-M$201)/10</f>
        <v>0</v>
      </c>
      <c r="N175" s="16"/>
    </row>
    <row r="176" spans="1:17" x14ac:dyDescent="0.25">
      <c r="A176" t="s">
        <v>10</v>
      </c>
      <c r="B176" t="s">
        <v>410</v>
      </c>
      <c r="C176">
        <v>0</v>
      </c>
      <c r="D176" t="s">
        <v>1</v>
      </c>
      <c r="E176">
        <v>20.170000000000002</v>
      </c>
      <c r="F176" s="3">
        <f>_xlfn.STDEV.S(C176:C178)</f>
        <v>0</v>
      </c>
      <c r="J176">
        <v>314.14999999999998</v>
      </c>
      <c r="K176">
        <f t="shared" si="15"/>
        <v>6.4204997612605452E-2</v>
      </c>
      <c r="L176">
        <f>-(C176/K176-M$206)/10</f>
        <v>22.930996730113094</v>
      </c>
      <c r="M176" s="10">
        <f>AVERAGE(L176:L178)</f>
        <v>22.930996730113094</v>
      </c>
      <c r="N176" s="7">
        <f>_xlfn.STDEV.S(L176:L178)</f>
        <v>0</v>
      </c>
      <c r="O176" s="16">
        <f>N176/M176*100</f>
        <v>0</v>
      </c>
    </row>
    <row r="177" spans="1:14" x14ac:dyDescent="0.25">
      <c r="A177" t="s">
        <v>10</v>
      </c>
      <c r="B177" t="s">
        <v>411</v>
      </c>
      <c r="C177">
        <v>0</v>
      </c>
      <c r="D177" t="s">
        <v>1</v>
      </c>
      <c r="E177">
        <v>17.7</v>
      </c>
      <c r="K177">
        <f t="shared" si="15"/>
        <v>5.6342511539073693E-2</v>
      </c>
      <c r="L177">
        <f>-(C177/K177-M$206)/10</f>
        <v>22.930996730113094</v>
      </c>
      <c r="N177" s="16"/>
    </row>
    <row r="178" spans="1:14" x14ac:dyDescent="0.25">
      <c r="A178" t="s">
        <v>10</v>
      </c>
      <c r="B178" t="s">
        <v>412</v>
      </c>
      <c r="C178">
        <v>0</v>
      </c>
      <c r="D178" t="s">
        <v>1</v>
      </c>
      <c r="E178">
        <v>30.41</v>
      </c>
      <c r="K178">
        <f t="shared" si="15"/>
        <v>9.6800891293967864E-2</v>
      </c>
      <c r="L178">
        <f>-(C178/K178-M$206)/10</f>
        <v>22.930996730113094</v>
      </c>
      <c r="N178" s="16"/>
    </row>
    <row r="180" spans="1:14" x14ac:dyDescent="0.25">
      <c r="A180" s="88" t="s">
        <v>64</v>
      </c>
    </row>
    <row r="181" spans="1:14" x14ac:dyDescent="0.25">
      <c r="A181" s="4" t="s">
        <v>29</v>
      </c>
      <c r="B181" s="4" t="s">
        <v>413</v>
      </c>
      <c r="C181" s="4">
        <v>0</v>
      </c>
      <c r="D181" s="4" t="s">
        <v>1</v>
      </c>
      <c r="E181">
        <v>11.96</v>
      </c>
      <c r="F181" s="3">
        <f>_xlfn.STDEV.S(C181:C185)</f>
        <v>0</v>
      </c>
      <c r="H181" s="7"/>
      <c r="J181">
        <v>314.14999999999998</v>
      </c>
      <c r="K181">
        <f>E181/314.15</f>
        <v>3.8070985198153752E-2</v>
      </c>
      <c r="L181" s="2">
        <f>C181/K181</f>
        <v>0</v>
      </c>
      <c r="M181" s="10">
        <f>AVERAGE(L181:L185)</f>
        <v>0</v>
      </c>
    </row>
    <row r="182" spans="1:14" x14ac:dyDescent="0.25">
      <c r="A182" s="4" t="s">
        <v>29</v>
      </c>
      <c r="B182" s="4" t="s">
        <v>414</v>
      </c>
      <c r="C182" s="4">
        <v>0</v>
      </c>
      <c r="D182" s="4" t="s">
        <v>1</v>
      </c>
      <c r="E182">
        <v>10.57</v>
      </c>
      <c r="H182" s="7"/>
      <c r="K182">
        <f t="shared" ref="K182:K199" si="19">E182/314.15</f>
        <v>3.364634728632819E-2</v>
      </c>
      <c r="L182" s="2">
        <f t="shared" ref="L182:L202" si="20">C182/K182</f>
        <v>0</v>
      </c>
    </row>
    <row r="183" spans="1:14" x14ac:dyDescent="0.25">
      <c r="A183" s="4" t="s">
        <v>29</v>
      </c>
      <c r="B183" s="4" t="s">
        <v>415</v>
      </c>
      <c r="C183" s="4">
        <v>0</v>
      </c>
      <c r="D183" s="4" t="s">
        <v>1</v>
      </c>
      <c r="E183">
        <v>15.95</v>
      </c>
      <c r="H183" s="7"/>
      <c r="K183">
        <f t="shared" si="19"/>
        <v>5.0771924240012735E-2</v>
      </c>
      <c r="L183" s="2">
        <f t="shared" si="20"/>
        <v>0</v>
      </c>
    </row>
    <row r="184" spans="1:14" x14ac:dyDescent="0.25">
      <c r="A184" s="4" t="s">
        <v>29</v>
      </c>
      <c r="B184" s="4" t="s">
        <v>416</v>
      </c>
      <c r="C184" s="4">
        <v>0</v>
      </c>
      <c r="D184" s="4" t="s">
        <v>1</v>
      </c>
      <c r="E184">
        <v>24.39</v>
      </c>
      <c r="H184" s="7"/>
      <c r="K184">
        <f t="shared" si="19"/>
        <v>7.7638070985198163E-2</v>
      </c>
      <c r="L184" s="2">
        <f t="shared" si="20"/>
        <v>0</v>
      </c>
    </row>
    <row r="185" spans="1:14" x14ac:dyDescent="0.25">
      <c r="A185" s="4" t="s">
        <v>29</v>
      </c>
      <c r="B185" s="4" t="s">
        <v>417</v>
      </c>
      <c r="C185" s="4">
        <v>0</v>
      </c>
      <c r="D185" s="4" t="s">
        <v>1</v>
      </c>
      <c r="E185">
        <v>27.15</v>
      </c>
      <c r="H185" s="7"/>
      <c r="K185">
        <f t="shared" si="19"/>
        <v>8.6423682954002864E-2</v>
      </c>
      <c r="L185" s="2">
        <f t="shared" si="20"/>
        <v>0</v>
      </c>
    </row>
    <row r="186" spans="1:14" x14ac:dyDescent="0.25">
      <c r="A186" t="s">
        <v>7</v>
      </c>
      <c r="B186" t="s">
        <v>413</v>
      </c>
      <c r="C186">
        <v>0</v>
      </c>
      <c r="D186" t="s">
        <v>1</v>
      </c>
      <c r="E186">
        <v>11.96</v>
      </c>
      <c r="F186" s="3">
        <f>_xlfn.STDEV.S(C186:C190)</f>
        <v>0</v>
      </c>
      <c r="J186">
        <v>314.14999999999998</v>
      </c>
      <c r="K186">
        <f t="shared" si="19"/>
        <v>3.8070985198153752E-2</v>
      </c>
      <c r="L186" s="2">
        <f t="shared" si="20"/>
        <v>0</v>
      </c>
      <c r="M186" s="10">
        <f>AVERAGE(L186:L190)</f>
        <v>0</v>
      </c>
    </row>
    <row r="187" spans="1:14" x14ac:dyDescent="0.25">
      <c r="A187" t="s">
        <v>7</v>
      </c>
      <c r="B187" t="s">
        <v>414</v>
      </c>
      <c r="C187">
        <v>0</v>
      </c>
      <c r="D187" t="s">
        <v>1</v>
      </c>
      <c r="E187">
        <v>10.57</v>
      </c>
      <c r="K187">
        <f t="shared" si="19"/>
        <v>3.364634728632819E-2</v>
      </c>
      <c r="L187" s="2">
        <f t="shared" si="20"/>
        <v>0</v>
      </c>
    </row>
    <row r="188" spans="1:14" x14ac:dyDescent="0.25">
      <c r="A188" t="s">
        <v>7</v>
      </c>
      <c r="B188" t="s">
        <v>415</v>
      </c>
      <c r="C188">
        <v>0</v>
      </c>
      <c r="D188" t="s">
        <v>1</v>
      </c>
      <c r="E188">
        <v>15.95</v>
      </c>
      <c r="K188">
        <f t="shared" si="19"/>
        <v>5.0771924240012735E-2</v>
      </c>
      <c r="L188" s="2">
        <f t="shared" si="20"/>
        <v>0</v>
      </c>
    </row>
    <row r="189" spans="1:14" x14ac:dyDescent="0.25">
      <c r="A189" t="s">
        <v>7</v>
      </c>
      <c r="B189" t="s">
        <v>416</v>
      </c>
      <c r="C189">
        <v>0</v>
      </c>
      <c r="D189" t="s">
        <v>1</v>
      </c>
      <c r="E189">
        <v>24.39</v>
      </c>
      <c r="K189">
        <f t="shared" si="19"/>
        <v>7.7638070985198163E-2</v>
      </c>
      <c r="L189" s="2">
        <f t="shared" si="20"/>
        <v>0</v>
      </c>
    </row>
    <row r="190" spans="1:14" x14ac:dyDescent="0.25">
      <c r="A190" t="s">
        <v>7</v>
      </c>
      <c r="B190" t="s">
        <v>417</v>
      </c>
      <c r="C190">
        <v>0</v>
      </c>
      <c r="D190" t="s">
        <v>1</v>
      </c>
      <c r="E190">
        <v>27.15</v>
      </c>
      <c r="K190">
        <f t="shared" si="19"/>
        <v>8.6423682954002864E-2</v>
      </c>
      <c r="L190" s="2">
        <f t="shared" si="20"/>
        <v>0</v>
      </c>
    </row>
    <row r="191" spans="1:14" x14ac:dyDescent="0.25">
      <c r="A191" s="4" t="s">
        <v>13</v>
      </c>
      <c r="B191" s="4" t="s">
        <v>413</v>
      </c>
      <c r="C191" s="4">
        <v>0</v>
      </c>
      <c r="D191" s="4" t="s">
        <v>1</v>
      </c>
      <c r="E191">
        <v>11.96</v>
      </c>
      <c r="F191" s="3">
        <f>_xlfn.STDEV.S(C191:C195)</f>
        <v>0</v>
      </c>
      <c r="J191">
        <v>314.14999999999998</v>
      </c>
      <c r="K191">
        <f t="shared" si="19"/>
        <v>3.8070985198153752E-2</v>
      </c>
      <c r="L191" s="2">
        <f t="shared" si="20"/>
        <v>0</v>
      </c>
      <c r="M191" s="10">
        <f>AVERAGE(L191:L195)</f>
        <v>0</v>
      </c>
    </row>
    <row r="192" spans="1:14" x14ac:dyDescent="0.25">
      <c r="A192" s="4" t="s">
        <v>13</v>
      </c>
      <c r="B192" s="4" t="s">
        <v>414</v>
      </c>
      <c r="C192" s="4">
        <v>0</v>
      </c>
      <c r="D192" s="4" t="s">
        <v>1</v>
      </c>
      <c r="E192">
        <v>10.57</v>
      </c>
      <c r="K192">
        <f t="shared" si="19"/>
        <v>3.364634728632819E-2</v>
      </c>
      <c r="L192" s="2">
        <f t="shared" si="20"/>
        <v>0</v>
      </c>
    </row>
    <row r="193" spans="1:13" x14ac:dyDescent="0.25">
      <c r="A193" s="4" t="s">
        <v>13</v>
      </c>
      <c r="B193" s="4" t="s">
        <v>415</v>
      </c>
      <c r="C193" s="4">
        <v>0</v>
      </c>
      <c r="D193" s="4" t="s">
        <v>1</v>
      </c>
      <c r="E193">
        <v>15.95</v>
      </c>
      <c r="K193">
        <f t="shared" si="19"/>
        <v>5.0771924240012735E-2</v>
      </c>
      <c r="L193" s="2">
        <f t="shared" si="20"/>
        <v>0</v>
      </c>
    </row>
    <row r="194" spans="1:13" x14ac:dyDescent="0.25">
      <c r="A194" s="4" t="s">
        <v>13</v>
      </c>
      <c r="B194" s="4" t="s">
        <v>416</v>
      </c>
      <c r="C194" s="4">
        <v>0</v>
      </c>
      <c r="D194" s="4" t="s">
        <v>1</v>
      </c>
      <c r="E194">
        <v>24.39</v>
      </c>
      <c r="K194">
        <f t="shared" si="19"/>
        <v>7.7638070985198163E-2</v>
      </c>
      <c r="L194" s="2">
        <f t="shared" si="20"/>
        <v>0</v>
      </c>
    </row>
    <row r="195" spans="1:13" x14ac:dyDescent="0.25">
      <c r="A195" s="4" t="s">
        <v>13</v>
      </c>
      <c r="B195" s="4" t="s">
        <v>417</v>
      </c>
      <c r="C195" s="4">
        <v>0</v>
      </c>
      <c r="D195" s="4" t="s">
        <v>1</v>
      </c>
      <c r="E195">
        <v>27.15</v>
      </c>
      <c r="K195">
        <f t="shared" si="19"/>
        <v>8.6423682954002864E-2</v>
      </c>
      <c r="L195" s="2">
        <f t="shared" si="20"/>
        <v>0</v>
      </c>
    </row>
    <row r="196" spans="1:13" x14ac:dyDescent="0.25">
      <c r="A196" t="s">
        <v>0</v>
      </c>
      <c r="B196" t="s">
        <v>413</v>
      </c>
      <c r="C196">
        <v>0</v>
      </c>
      <c r="D196" t="s">
        <v>1</v>
      </c>
      <c r="E196">
        <v>11.96</v>
      </c>
      <c r="F196" s="3">
        <f>_xlfn.STDEV.S(C196:C200)</f>
        <v>6.9195650152303649</v>
      </c>
      <c r="J196">
        <v>314.14999999999998</v>
      </c>
      <c r="K196">
        <f t="shared" si="19"/>
        <v>3.8070985198153752E-2</v>
      </c>
      <c r="L196" s="2">
        <f t="shared" si="20"/>
        <v>0</v>
      </c>
      <c r="M196" s="10">
        <f>AVERAGE(L196:L200)</f>
        <v>153.62545282458848</v>
      </c>
    </row>
    <row r="197" spans="1:13" x14ac:dyDescent="0.25">
      <c r="A197" t="s">
        <v>0</v>
      </c>
      <c r="B197" t="s">
        <v>414</v>
      </c>
      <c r="C197">
        <v>12.12</v>
      </c>
      <c r="D197" t="s">
        <v>1</v>
      </c>
      <c r="E197">
        <v>10.57</v>
      </c>
      <c r="K197">
        <f t="shared" si="19"/>
        <v>3.364634728632819E-2</v>
      </c>
      <c r="L197" s="2">
        <f t="shared" si="20"/>
        <v>360.21740775780506</v>
      </c>
    </row>
    <row r="198" spans="1:13" x14ac:dyDescent="0.25">
      <c r="A198" t="s">
        <v>0</v>
      </c>
      <c r="B198" t="s">
        <v>415</v>
      </c>
      <c r="C198">
        <v>14.16</v>
      </c>
      <c r="D198" t="s">
        <v>1</v>
      </c>
      <c r="E198">
        <v>15.95</v>
      </c>
      <c r="K198">
        <f t="shared" si="19"/>
        <v>5.0771924240012735E-2</v>
      </c>
      <c r="L198" s="2">
        <f t="shared" si="20"/>
        <v>278.89429467084636</v>
      </c>
    </row>
    <row r="199" spans="1:13" x14ac:dyDescent="0.25">
      <c r="A199" t="s">
        <v>0</v>
      </c>
      <c r="B199" t="s">
        <v>416</v>
      </c>
      <c r="C199">
        <v>0</v>
      </c>
      <c r="D199" t="s">
        <v>1</v>
      </c>
      <c r="E199">
        <v>24.39</v>
      </c>
      <c r="K199">
        <f t="shared" si="19"/>
        <v>7.7638070985198163E-2</v>
      </c>
      <c r="L199" s="2">
        <f t="shared" si="20"/>
        <v>0</v>
      </c>
    </row>
    <row r="200" spans="1:13" x14ac:dyDescent="0.25">
      <c r="A200" t="s">
        <v>0</v>
      </c>
      <c r="B200" t="s">
        <v>417</v>
      </c>
      <c r="C200">
        <v>11.15</v>
      </c>
      <c r="D200" t="s">
        <v>1</v>
      </c>
      <c r="E200">
        <v>27.15</v>
      </c>
      <c r="K200">
        <f>E200/314.15</f>
        <v>8.6423682954002864E-2</v>
      </c>
      <c r="L200" s="2">
        <f t="shared" si="20"/>
        <v>129.01556169429099</v>
      </c>
    </row>
    <row r="201" spans="1:13" x14ac:dyDescent="0.25">
      <c r="A201" s="4" t="s">
        <v>9</v>
      </c>
      <c r="B201" s="4" t="s">
        <v>413</v>
      </c>
      <c r="C201" s="4">
        <v>0</v>
      </c>
      <c r="D201" s="4" t="s">
        <v>1</v>
      </c>
      <c r="E201">
        <v>11.96</v>
      </c>
      <c r="F201" s="3">
        <f>_xlfn.STDEV.S(C201:C205)</f>
        <v>0</v>
      </c>
      <c r="J201">
        <v>314.14999999999998</v>
      </c>
      <c r="K201">
        <f t="shared" ref="K201:K204" si="21">E201/314.15</f>
        <v>3.8070985198153752E-2</v>
      </c>
      <c r="L201" s="2">
        <f t="shared" si="20"/>
        <v>0</v>
      </c>
      <c r="M201" s="10">
        <f>AVERAGE(L201:L205)</f>
        <v>0</v>
      </c>
    </row>
    <row r="202" spans="1:13" x14ac:dyDescent="0.25">
      <c r="A202" s="4" t="s">
        <v>9</v>
      </c>
      <c r="B202" s="4" t="s">
        <v>414</v>
      </c>
      <c r="C202" s="4">
        <v>0</v>
      </c>
      <c r="D202" s="4" t="s">
        <v>1</v>
      </c>
      <c r="E202">
        <v>10.57</v>
      </c>
      <c r="K202">
        <f t="shared" si="21"/>
        <v>3.364634728632819E-2</v>
      </c>
      <c r="L202" s="2">
        <f t="shared" si="20"/>
        <v>0</v>
      </c>
    </row>
    <row r="203" spans="1:13" x14ac:dyDescent="0.25">
      <c r="A203" s="4" t="s">
        <v>9</v>
      </c>
      <c r="B203" s="4" t="s">
        <v>415</v>
      </c>
      <c r="C203" s="4">
        <v>0</v>
      </c>
      <c r="D203" s="4" t="s">
        <v>1</v>
      </c>
      <c r="E203">
        <v>15.95</v>
      </c>
      <c r="K203">
        <f t="shared" si="21"/>
        <v>5.0771924240012735E-2</v>
      </c>
      <c r="L203" s="2">
        <f>C203/K203</f>
        <v>0</v>
      </c>
    </row>
    <row r="204" spans="1:13" x14ac:dyDescent="0.25">
      <c r="A204" s="4" t="s">
        <v>9</v>
      </c>
      <c r="B204" s="4" t="s">
        <v>416</v>
      </c>
      <c r="C204" s="4">
        <v>0</v>
      </c>
      <c r="D204" s="4" t="s">
        <v>1</v>
      </c>
      <c r="E204">
        <v>24.39</v>
      </c>
      <c r="K204">
        <f t="shared" si="21"/>
        <v>7.7638070985198163E-2</v>
      </c>
      <c r="L204" s="2">
        <f>C204/K204</f>
        <v>0</v>
      </c>
    </row>
    <row r="205" spans="1:13" x14ac:dyDescent="0.25">
      <c r="A205" s="4" t="s">
        <v>9</v>
      </c>
      <c r="B205" s="4" t="s">
        <v>417</v>
      </c>
      <c r="C205" s="4">
        <v>0</v>
      </c>
      <c r="D205" s="4" t="s">
        <v>1</v>
      </c>
      <c r="E205">
        <v>27.15</v>
      </c>
      <c r="K205">
        <f>E205/314.15</f>
        <v>8.6423682954002864E-2</v>
      </c>
      <c r="L205" s="2">
        <f>C205/K205</f>
        <v>0</v>
      </c>
    </row>
    <row r="206" spans="1:13" x14ac:dyDescent="0.25">
      <c r="A206" t="s">
        <v>10</v>
      </c>
      <c r="B206" t="s">
        <v>413</v>
      </c>
      <c r="C206">
        <v>0</v>
      </c>
      <c r="D206" t="s">
        <v>1</v>
      </c>
      <c r="E206">
        <v>11.96</v>
      </c>
      <c r="F206" s="3">
        <f>_xlfn.STDEV.S(C206:C210)</f>
        <v>19.698855804335441</v>
      </c>
      <c r="J206">
        <v>314.14999999999998</v>
      </c>
      <c r="K206">
        <f>E206/314.15</f>
        <v>3.8070985198153752E-2</v>
      </c>
      <c r="L206" s="2">
        <f t="shared" ref="L206:L207" si="22">C206/K206</f>
        <v>0</v>
      </c>
      <c r="M206" s="10">
        <f>AVERAGE(L206:L210)</f>
        <v>229.30996730113094</v>
      </c>
    </row>
    <row r="207" spans="1:13" x14ac:dyDescent="0.25">
      <c r="A207" t="s">
        <v>10</v>
      </c>
      <c r="B207" t="s">
        <v>414</v>
      </c>
      <c r="C207">
        <v>0</v>
      </c>
      <c r="D207" t="s">
        <v>1</v>
      </c>
      <c r="E207">
        <v>10.57</v>
      </c>
      <c r="K207">
        <f t="shared" ref="K207:K209" si="23">E207/314.15</f>
        <v>3.364634728632819E-2</v>
      </c>
      <c r="L207" s="2">
        <f t="shared" si="22"/>
        <v>0</v>
      </c>
    </row>
    <row r="208" spans="1:13" x14ac:dyDescent="0.25">
      <c r="A208" t="s">
        <v>10</v>
      </c>
      <c r="B208" t="s">
        <v>415</v>
      </c>
      <c r="C208">
        <v>40.130000000000003</v>
      </c>
      <c r="D208" t="s">
        <v>1</v>
      </c>
      <c r="E208">
        <v>15.95</v>
      </c>
      <c r="K208">
        <f t="shared" si="23"/>
        <v>5.0771924240012735E-2</v>
      </c>
      <c r="L208" s="2">
        <f>C208/K208</f>
        <v>790.397460815047</v>
      </c>
    </row>
    <row r="209" spans="1:12" x14ac:dyDescent="0.25">
      <c r="A209" t="s">
        <v>10</v>
      </c>
      <c r="B209" t="s">
        <v>416</v>
      </c>
      <c r="C209">
        <v>0</v>
      </c>
      <c r="D209" t="s">
        <v>1</v>
      </c>
      <c r="E209">
        <v>24.39</v>
      </c>
      <c r="K209">
        <f t="shared" si="23"/>
        <v>7.7638070985198163E-2</v>
      </c>
      <c r="L209" s="2">
        <f>C209/K209</f>
        <v>0</v>
      </c>
    </row>
    <row r="210" spans="1:12" x14ac:dyDescent="0.25">
      <c r="A210" t="s">
        <v>10</v>
      </c>
      <c r="B210" t="s">
        <v>417</v>
      </c>
      <c r="C210">
        <v>30.78</v>
      </c>
      <c r="D210" t="s">
        <v>1</v>
      </c>
      <c r="E210">
        <v>27.15</v>
      </c>
      <c r="K210">
        <f>E210/314.15</f>
        <v>8.6423682954002864E-2</v>
      </c>
      <c r="L210" s="2">
        <f>C210/K210</f>
        <v>356.15237569060776</v>
      </c>
    </row>
  </sheetData>
  <conditionalFormatting sqref="A54">
    <cfRule type="containsText" dxfId="4" priority="1" operator="containsText" text="PS">
      <formula>NOT(ISERROR(SEARCH("PS",A54)))</formula>
    </cfRule>
  </conditionalFormatting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60AC-0BA3-43E5-A23D-B52DCC4CDA10}">
  <dimension ref="A1:Q211"/>
  <sheetViews>
    <sheetView zoomScale="80" zoomScaleNormal="80" workbookViewId="0">
      <selection activeCell="A11" sqref="A11:XFD11"/>
    </sheetView>
  </sheetViews>
  <sheetFormatPr defaultColWidth="9.140625" defaultRowHeight="15" x14ac:dyDescent="0.25"/>
  <cols>
    <col min="1" max="1" width="22.85546875" customWidth="1"/>
    <col min="2" max="2" width="30" customWidth="1"/>
    <col min="5" max="5" width="13.5703125" customWidth="1"/>
    <col min="6" max="6" width="8.85546875" style="3"/>
    <col min="7" max="7" width="14.42578125" customWidth="1"/>
    <col min="8" max="8" width="8.85546875" customWidth="1"/>
    <col min="9" max="9" width="15" customWidth="1"/>
    <col min="10" max="10" width="11.28515625" customWidth="1"/>
    <col min="11" max="11" width="14.85546875" customWidth="1"/>
    <col min="12" max="12" width="18.42578125" customWidth="1"/>
    <col min="13" max="13" width="9.28515625" style="7" customWidth="1"/>
    <col min="14" max="14" width="5.42578125" style="7" customWidth="1"/>
    <col min="15" max="15" width="8.140625" style="7" customWidth="1"/>
    <col min="16" max="16" width="15.140625" style="7" customWidth="1"/>
    <col min="17" max="17" width="11.7109375" style="7" customWidth="1"/>
  </cols>
  <sheetData>
    <row r="1" spans="1:17" x14ac:dyDescent="0.25">
      <c r="A1" s="5" t="s">
        <v>2</v>
      </c>
      <c r="F1" s="3" t="s">
        <v>12</v>
      </c>
      <c r="G1" t="s">
        <v>45</v>
      </c>
      <c r="H1" s="7" t="s">
        <v>40</v>
      </c>
      <c r="I1" t="s">
        <v>39</v>
      </c>
      <c r="J1" t="s">
        <v>36</v>
      </c>
      <c r="K1" t="s">
        <v>49</v>
      </c>
      <c r="L1" s="2" t="s">
        <v>41</v>
      </c>
      <c r="M1" s="15" t="s">
        <v>43</v>
      </c>
      <c r="N1" s="15" t="s">
        <v>12</v>
      </c>
      <c r="O1" s="7" t="s">
        <v>42</v>
      </c>
      <c r="P1" s="15" t="s">
        <v>46</v>
      </c>
      <c r="Q1" s="15" t="s">
        <v>47</v>
      </c>
    </row>
    <row r="2" spans="1:17" x14ac:dyDescent="0.25">
      <c r="A2" s="4" t="s">
        <v>29</v>
      </c>
      <c r="B2" s="4" t="s">
        <v>418</v>
      </c>
      <c r="C2" s="4">
        <v>86.69</v>
      </c>
      <c r="D2" s="4" t="s">
        <v>1</v>
      </c>
      <c r="F2" s="3">
        <f>_xlfn.STDEV.S(C2:C4)</f>
        <v>39.021424884286297</v>
      </c>
      <c r="G2" s="6" t="s">
        <v>17</v>
      </c>
      <c r="H2" s="7">
        <f>F2/(AVERAGE(C2:C4))*100</f>
        <v>33.229519615333643</v>
      </c>
      <c r="I2">
        <f>1.5*1.5*3.1415</f>
        <v>7.0683750000000005</v>
      </c>
      <c r="J2">
        <v>314.14999999999998</v>
      </c>
      <c r="K2">
        <f>I2/J2</f>
        <v>2.2500000000000003E-2</v>
      </c>
      <c r="L2" s="2">
        <f>(C2/K$2-M$22)/10</f>
        <v>385.28888888888883</v>
      </c>
      <c r="M2" s="10">
        <f>AVERAGE(L2:L4)</f>
        <v>521.91111111111104</v>
      </c>
      <c r="N2" s="7">
        <f>_xlfn.STDEV.S(L2:L4)</f>
        <v>173.4285550412726</v>
      </c>
      <c r="O2" s="7">
        <f>N2/M2*100</f>
        <v>33.229519615333679</v>
      </c>
      <c r="P2" s="10">
        <f>SQRT(N2^2+N5^2+N8^2+N11^2+N14^2+N17^2)</f>
        <v>381.6535908051772</v>
      </c>
      <c r="Q2" s="10">
        <f>SUM(M2,M5,M8,M11,M14,M17)</f>
        <v>2348.7437037037034</v>
      </c>
    </row>
    <row r="3" spans="1:17" x14ac:dyDescent="0.25">
      <c r="A3" s="4" t="s">
        <v>29</v>
      </c>
      <c r="B3" s="4" t="s">
        <v>419</v>
      </c>
      <c r="C3" s="4">
        <v>161.33000000000001</v>
      </c>
      <c r="D3" s="4" t="s">
        <v>1</v>
      </c>
      <c r="H3" s="7"/>
      <c r="L3" s="2">
        <f>(C3/K$2-M$22)/10</f>
        <v>717.02222222222213</v>
      </c>
    </row>
    <row r="4" spans="1:17" x14ac:dyDescent="0.25">
      <c r="A4" s="4" t="s">
        <v>29</v>
      </c>
      <c r="B4" s="4" t="s">
        <v>420</v>
      </c>
      <c r="C4" s="4">
        <v>104.27</v>
      </c>
      <c r="D4" s="4" t="s">
        <v>1</v>
      </c>
      <c r="H4" s="7"/>
      <c r="L4" s="2">
        <f>(C4/K$2-M$22)/10</f>
        <v>463.42222222222216</v>
      </c>
    </row>
    <row r="5" spans="1:17" x14ac:dyDescent="0.25">
      <c r="A5" t="s">
        <v>7</v>
      </c>
      <c r="B5" t="s">
        <v>418</v>
      </c>
      <c r="C5">
        <v>48.69</v>
      </c>
      <c r="D5" t="s">
        <v>1</v>
      </c>
      <c r="F5" s="3">
        <f>_xlfn.STDEV.S(C5:C7)</f>
        <v>42.196090261223645</v>
      </c>
      <c r="H5" s="7">
        <f>F5/(AVERAGE(C5:C7))*100</f>
        <v>95.372764848693521</v>
      </c>
      <c r="I5">
        <f>1.5*1.5*3.1415</f>
        <v>7.0683750000000005</v>
      </c>
      <c r="J5">
        <v>314.14999999999998</v>
      </c>
      <c r="K5">
        <f>I5/J5</f>
        <v>2.2500000000000003E-2</v>
      </c>
      <c r="L5" s="2">
        <f>(C5/K$5-M$27)/10</f>
        <v>216.39999999999995</v>
      </c>
      <c r="M5" s="10">
        <f>AVERAGE(L5:L7)</f>
        <v>196.637037037037</v>
      </c>
      <c r="N5" s="7">
        <f>_xlfn.STDEV.S(L5:L7)</f>
        <v>187.53817893877169</v>
      </c>
      <c r="O5" s="7">
        <f>N5/M5*100</f>
        <v>95.372764848693521</v>
      </c>
    </row>
    <row r="6" spans="1:17" x14ac:dyDescent="0.25">
      <c r="A6" t="s">
        <v>7</v>
      </c>
      <c r="B6" t="s">
        <v>419</v>
      </c>
      <c r="C6">
        <v>84.04</v>
      </c>
      <c r="D6" t="s">
        <v>1</v>
      </c>
      <c r="H6" s="7"/>
      <c r="L6" s="2">
        <f t="shared" ref="L6:L7" si="0">(C6/K$5-M$27)/10</f>
        <v>373.51111111111106</v>
      </c>
    </row>
    <row r="7" spans="1:17" x14ac:dyDescent="0.25">
      <c r="A7" t="s">
        <v>7</v>
      </c>
      <c r="B7" t="s">
        <v>420</v>
      </c>
      <c r="C7">
        <v>0</v>
      </c>
      <c r="D7" t="s">
        <v>1</v>
      </c>
      <c r="H7" s="7"/>
      <c r="L7" s="2">
        <f t="shared" si="0"/>
        <v>0</v>
      </c>
    </row>
    <row r="8" spans="1:17" x14ac:dyDescent="0.25">
      <c r="A8" s="4" t="s">
        <v>13</v>
      </c>
      <c r="B8" s="4" t="s">
        <v>418</v>
      </c>
      <c r="C8" s="4">
        <v>45.14</v>
      </c>
      <c r="D8" s="4" t="s">
        <v>1</v>
      </c>
      <c r="F8" s="3">
        <f>_xlfn.STDEV.S(C8:C10)</f>
        <v>18.208746067023196</v>
      </c>
      <c r="H8" s="7">
        <f>F8/(AVERAGE(C8:C10))*100</f>
        <v>30.864025199768115</v>
      </c>
      <c r="I8">
        <f>1.5*1.5*3.1415</f>
        <v>7.0683750000000005</v>
      </c>
      <c r="J8">
        <v>314.14999999999998</v>
      </c>
      <c r="K8">
        <f>I8/J8</f>
        <v>2.2500000000000003E-2</v>
      </c>
      <c r="L8" s="2">
        <f>(C8/K$8-M$32)/10</f>
        <v>200.62222222222221</v>
      </c>
      <c r="M8" s="10">
        <f>AVERAGE(L8:L10)</f>
        <v>262.2074074074074</v>
      </c>
      <c r="N8" s="7">
        <f>_xlfn.STDEV.S(L8:L10)</f>
        <v>80.927760297880937</v>
      </c>
      <c r="O8" s="7">
        <f>N8/M8*100</f>
        <v>30.864025199768143</v>
      </c>
    </row>
    <row r="9" spans="1:17" x14ac:dyDescent="0.25">
      <c r="A9" s="4" t="s">
        <v>13</v>
      </c>
      <c r="B9" s="4" t="s">
        <v>419</v>
      </c>
      <c r="C9" s="4">
        <v>79.62</v>
      </c>
      <c r="D9" s="4" t="s">
        <v>1</v>
      </c>
      <c r="H9" s="7"/>
      <c r="L9" s="2">
        <f t="shared" ref="L9:L10" si="1">(C9/K$8-M$32)/10</f>
        <v>353.86666666666667</v>
      </c>
    </row>
    <row r="10" spans="1:17" x14ac:dyDescent="0.25">
      <c r="A10" s="4" t="s">
        <v>13</v>
      </c>
      <c r="B10" s="4" t="s">
        <v>420</v>
      </c>
      <c r="C10" s="4">
        <v>52.23</v>
      </c>
      <c r="D10" s="4" t="s">
        <v>1</v>
      </c>
      <c r="H10" s="7"/>
      <c r="L10" s="2">
        <f t="shared" si="1"/>
        <v>232.1333333333333</v>
      </c>
    </row>
    <row r="11" spans="1:17" x14ac:dyDescent="0.25">
      <c r="A11" t="s">
        <v>0</v>
      </c>
      <c r="B11" t="s">
        <v>418</v>
      </c>
      <c r="C11">
        <v>47.63</v>
      </c>
      <c r="D11" t="s">
        <v>1</v>
      </c>
      <c r="F11" s="3">
        <f>_xlfn.STDEV.S(C11:C13)</f>
        <v>15.309765946392934</v>
      </c>
      <c r="H11" s="7">
        <f>F11/(AVERAGE(C11:C13))*100</f>
        <v>27.656589293176857</v>
      </c>
      <c r="I11">
        <f>1.5*1.5*3.1415</f>
        <v>7.0683750000000005</v>
      </c>
      <c r="J11">
        <v>314.14999999999998</v>
      </c>
      <c r="K11">
        <f>I11/J11</f>
        <v>2.2500000000000003E-2</v>
      </c>
      <c r="L11" s="2">
        <f>(C11/K$11-M$37)/10</f>
        <v>197.94666666666666</v>
      </c>
      <c r="M11" s="10">
        <f>AVERAGE(L11:L13)</f>
        <v>232.28740740740741</v>
      </c>
      <c r="N11" s="7">
        <f>_xlfn.STDEV.S(L11:L13)</f>
        <v>68.043404206190786</v>
      </c>
      <c r="O11" s="7">
        <f>N11/M11*100</f>
        <v>29.292764926705601</v>
      </c>
    </row>
    <row r="12" spans="1:17" x14ac:dyDescent="0.25">
      <c r="A12" t="s">
        <v>0</v>
      </c>
      <c r="B12" t="s">
        <v>419</v>
      </c>
      <c r="C12">
        <v>72.989999999999995</v>
      </c>
      <c r="D12" t="s">
        <v>1</v>
      </c>
      <c r="F12"/>
      <c r="H12" s="7"/>
      <c r="L12" s="2">
        <f t="shared" ref="L12:L13" si="2">(C12/K$11-M$37)/10</f>
        <v>310.65777777777777</v>
      </c>
    </row>
    <row r="13" spans="1:17" x14ac:dyDescent="0.25">
      <c r="A13" t="s">
        <v>0</v>
      </c>
      <c r="B13" t="s">
        <v>420</v>
      </c>
      <c r="C13">
        <v>45.45</v>
      </c>
      <c r="D13" t="s">
        <v>1</v>
      </c>
      <c r="H13" s="7"/>
      <c r="L13" s="2">
        <f t="shared" si="2"/>
        <v>188.25777777777779</v>
      </c>
    </row>
    <row r="14" spans="1:17" x14ac:dyDescent="0.25">
      <c r="A14" s="4" t="s">
        <v>9</v>
      </c>
      <c r="B14" s="4" t="s">
        <v>418</v>
      </c>
      <c r="C14" s="4">
        <v>80.47</v>
      </c>
      <c r="D14" s="4" t="s">
        <v>1</v>
      </c>
      <c r="F14" s="3">
        <f>_xlfn.STDEV.S(C14:C16)</f>
        <v>38.971415593141295</v>
      </c>
      <c r="H14" s="7">
        <f>F14/(AVERAGE(C14:C16))*100</f>
        <v>34.824927552550903</v>
      </c>
      <c r="I14">
        <f>1.5*1.5*3.1415</f>
        <v>7.0683750000000005</v>
      </c>
      <c r="J14">
        <v>314.14999999999998</v>
      </c>
      <c r="K14">
        <f>I14/J14</f>
        <v>2.2500000000000003E-2</v>
      </c>
      <c r="L14" s="2">
        <f>(C14/K$14-M$42)/10</f>
        <v>357.64444444444439</v>
      </c>
      <c r="M14" s="10">
        <f>AVERAGE(L14:L16)</f>
        <v>497.36296296296285</v>
      </c>
      <c r="N14" s="7">
        <f>_xlfn.STDEV.S(L14:L16)</f>
        <v>173.20629152507237</v>
      </c>
      <c r="O14" s="7">
        <f>N14/M14*100</f>
        <v>34.824927552550896</v>
      </c>
    </row>
    <row r="15" spans="1:17" x14ac:dyDescent="0.25">
      <c r="A15" s="4" t="s">
        <v>9</v>
      </c>
      <c r="B15" s="4" t="s">
        <v>419</v>
      </c>
      <c r="C15" s="4">
        <v>155.51</v>
      </c>
      <c r="D15" s="4" t="s">
        <v>1</v>
      </c>
      <c r="F15"/>
      <c r="H15" s="7"/>
      <c r="L15" s="2">
        <f t="shared" ref="L15:L16" si="3">(C15/K$14-M$42)/10</f>
        <v>691.15555555555545</v>
      </c>
    </row>
    <row r="16" spans="1:17" x14ac:dyDescent="0.25">
      <c r="A16" s="4" t="s">
        <v>9</v>
      </c>
      <c r="B16" s="4" t="s">
        <v>420</v>
      </c>
      <c r="C16" s="4">
        <v>99.74</v>
      </c>
      <c r="D16" s="4" t="s">
        <v>1</v>
      </c>
      <c r="H16" s="7"/>
      <c r="L16" s="2">
        <f t="shared" si="3"/>
        <v>443.28888888888878</v>
      </c>
    </row>
    <row r="17" spans="1:15" x14ac:dyDescent="0.25">
      <c r="A17" t="s">
        <v>10</v>
      </c>
      <c r="B17" t="s">
        <v>418</v>
      </c>
      <c r="C17">
        <v>117.53</v>
      </c>
      <c r="D17" t="s">
        <v>1</v>
      </c>
      <c r="F17" s="3">
        <f>_xlfn.STDEV.S(C17:C19)</f>
        <v>44.565795179711557</v>
      </c>
      <c r="H17" s="7">
        <f>F17/(AVERAGE(C17:C19))*100</f>
        <v>30.918409310192558</v>
      </c>
      <c r="I17">
        <f>1.5*1.5*3.1415</f>
        <v>7.0683750000000005</v>
      </c>
      <c r="J17">
        <v>314.14999999999998</v>
      </c>
      <c r="K17">
        <f>I17/J17</f>
        <v>2.2500000000000003E-2</v>
      </c>
      <c r="L17" s="2">
        <f>(C17/K$17-M$47)/10</f>
        <v>520.07111111111101</v>
      </c>
      <c r="M17" s="10">
        <f>AVERAGE(L17:L19)</f>
        <v>638.33777777777766</v>
      </c>
      <c r="N17" s="7">
        <f>_xlfn.STDEV.S(L17:L19)</f>
        <v>198.07020079871805</v>
      </c>
      <c r="O17" s="7">
        <f>N17/M17*100</f>
        <v>31.029058234380663</v>
      </c>
    </row>
    <row r="18" spans="1:15" x14ac:dyDescent="0.25">
      <c r="A18" t="s">
        <v>10</v>
      </c>
      <c r="B18" t="s">
        <v>419</v>
      </c>
      <c r="C18">
        <v>195.59</v>
      </c>
      <c r="D18" t="s">
        <v>1</v>
      </c>
      <c r="F18"/>
      <c r="H18" s="7"/>
      <c r="L18" s="2">
        <f t="shared" ref="L18:L19" si="4">(C18/K$17-M$47)/10</f>
        <v>867.0044444444444</v>
      </c>
    </row>
    <row r="19" spans="1:15" x14ac:dyDescent="0.25">
      <c r="A19" t="s">
        <v>10</v>
      </c>
      <c r="B19" t="s">
        <v>420</v>
      </c>
      <c r="C19">
        <v>119.3</v>
      </c>
      <c r="D19" t="s">
        <v>1</v>
      </c>
      <c r="H19" s="7"/>
      <c r="L19" s="2">
        <f t="shared" si="4"/>
        <v>527.93777777777768</v>
      </c>
    </row>
    <row r="20" spans="1:15" x14ac:dyDescent="0.25">
      <c r="H20" s="7"/>
      <c r="L20" s="2"/>
    </row>
    <row r="21" spans="1:15" x14ac:dyDescent="0.25">
      <c r="A21" s="88" t="s">
        <v>64</v>
      </c>
      <c r="H21" s="7"/>
      <c r="L21" s="2"/>
    </row>
    <row r="22" spans="1:15" x14ac:dyDescent="0.25">
      <c r="A22" s="4" t="s">
        <v>29</v>
      </c>
      <c r="B22" s="4" t="s">
        <v>421</v>
      </c>
      <c r="C22" s="4">
        <v>0</v>
      </c>
      <c r="D22" s="4" t="s">
        <v>1</v>
      </c>
      <c r="F22" s="3">
        <f>_xlfn.STDEV.S(C22:C26)</f>
        <v>0</v>
      </c>
      <c r="H22" s="7" t="e">
        <f>F22/(AVERAGE(C22:C26))*100</f>
        <v>#DIV/0!</v>
      </c>
      <c r="I22">
        <f>1.5*1.5*3.1415</f>
        <v>7.0683750000000005</v>
      </c>
      <c r="J22">
        <v>314.14999999999998</v>
      </c>
      <c r="K22">
        <f>I22/J22</f>
        <v>2.2500000000000003E-2</v>
      </c>
      <c r="L22" s="2">
        <f>C22/K$22</f>
        <v>0</v>
      </c>
      <c r="M22" s="10">
        <f>AVERAGE(L22:L26)</f>
        <v>0</v>
      </c>
    </row>
    <row r="23" spans="1:15" x14ac:dyDescent="0.25">
      <c r="A23" s="4" t="s">
        <v>29</v>
      </c>
      <c r="B23" s="4" t="s">
        <v>422</v>
      </c>
      <c r="C23" s="4">
        <v>0</v>
      </c>
      <c r="D23" s="4" t="s">
        <v>1</v>
      </c>
      <c r="H23" s="7"/>
      <c r="L23" s="2">
        <f t="shared" ref="L23:L26" si="5">C23/K$22</f>
        <v>0</v>
      </c>
    </row>
    <row r="24" spans="1:15" x14ac:dyDescent="0.25">
      <c r="A24" s="4" t="s">
        <v>29</v>
      </c>
      <c r="B24" s="4" t="s">
        <v>423</v>
      </c>
      <c r="C24" s="4">
        <v>0</v>
      </c>
      <c r="D24" s="4" t="s">
        <v>1</v>
      </c>
      <c r="H24" s="7"/>
      <c r="L24" s="2">
        <f t="shared" si="5"/>
        <v>0</v>
      </c>
    </row>
    <row r="25" spans="1:15" x14ac:dyDescent="0.25">
      <c r="A25" s="4" t="s">
        <v>29</v>
      </c>
      <c r="B25" s="4" t="s">
        <v>424</v>
      </c>
      <c r="C25" s="4">
        <v>0</v>
      </c>
      <c r="D25" s="4" t="s">
        <v>1</v>
      </c>
      <c r="H25" s="7"/>
      <c r="L25" s="2">
        <f t="shared" si="5"/>
        <v>0</v>
      </c>
    </row>
    <row r="26" spans="1:15" x14ac:dyDescent="0.25">
      <c r="A26" s="4" t="s">
        <v>29</v>
      </c>
      <c r="B26" s="4" t="s">
        <v>425</v>
      </c>
      <c r="C26" s="4">
        <v>0</v>
      </c>
      <c r="D26" s="4" t="s">
        <v>1</v>
      </c>
      <c r="L26" s="2">
        <f t="shared" si="5"/>
        <v>0</v>
      </c>
    </row>
    <row r="27" spans="1:15" x14ac:dyDescent="0.25">
      <c r="A27" t="s">
        <v>7</v>
      </c>
      <c r="B27" t="s">
        <v>421</v>
      </c>
      <c r="C27">
        <v>0</v>
      </c>
      <c r="D27" t="s">
        <v>1</v>
      </c>
      <c r="F27" s="3">
        <f>_xlfn.STDEV.S(C27:C31)</f>
        <v>0</v>
      </c>
      <c r="H27" s="7" t="e">
        <f>F27/(AVERAGE(C27:C31))*100</f>
        <v>#DIV/0!</v>
      </c>
      <c r="I27">
        <f>1.5*1.5*3.1415</f>
        <v>7.0683750000000005</v>
      </c>
      <c r="J27">
        <v>314.14999999999998</v>
      </c>
      <c r="K27">
        <f>I27/J27</f>
        <v>2.2500000000000003E-2</v>
      </c>
      <c r="L27" s="2">
        <f>C27/K$27</f>
        <v>0</v>
      </c>
      <c r="M27" s="10">
        <f>AVERAGE(L27:L31)</f>
        <v>0</v>
      </c>
    </row>
    <row r="28" spans="1:15" x14ac:dyDescent="0.25">
      <c r="A28" t="s">
        <v>7</v>
      </c>
      <c r="B28" t="s">
        <v>422</v>
      </c>
      <c r="C28">
        <v>0</v>
      </c>
      <c r="D28" t="s">
        <v>1</v>
      </c>
      <c r="H28" s="7"/>
      <c r="L28" s="2">
        <f t="shared" ref="L28:L30" si="6">C28/K$27</f>
        <v>0</v>
      </c>
    </row>
    <row r="29" spans="1:15" x14ac:dyDescent="0.25">
      <c r="A29" t="s">
        <v>7</v>
      </c>
      <c r="B29" t="s">
        <v>423</v>
      </c>
      <c r="C29">
        <v>0</v>
      </c>
      <c r="D29" t="s">
        <v>1</v>
      </c>
      <c r="H29" s="7"/>
      <c r="L29" s="2">
        <f t="shared" si="6"/>
        <v>0</v>
      </c>
    </row>
    <row r="30" spans="1:15" x14ac:dyDescent="0.25">
      <c r="A30" t="s">
        <v>7</v>
      </c>
      <c r="B30" t="s">
        <v>424</v>
      </c>
      <c r="C30">
        <v>0</v>
      </c>
      <c r="D30" t="s">
        <v>1</v>
      </c>
      <c r="H30" s="7"/>
      <c r="L30" s="2">
        <f t="shared" si="6"/>
        <v>0</v>
      </c>
    </row>
    <row r="31" spans="1:15" x14ac:dyDescent="0.25">
      <c r="A31" t="s">
        <v>7</v>
      </c>
      <c r="B31" t="s">
        <v>425</v>
      </c>
      <c r="C31">
        <v>0</v>
      </c>
      <c r="D31" t="s">
        <v>1</v>
      </c>
      <c r="L31" s="2">
        <f>C31/K$27</f>
        <v>0</v>
      </c>
    </row>
    <row r="32" spans="1:15" x14ac:dyDescent="0.25">
      <c r="A32" s="4" t="s">
        <v>13</v>
      </c>
      <c r="B32" s="4" t="s">
        <v>421</v>
      </c>
      <c r="C32" s="4">
        <v>0</v>
      </c>
      <c r="D32" s="4" t="s">
        <v>1</v>
      </c>
      <c r="F32" s="3">
        <f>_xlfn.STDEV.S(C32:C36)</f>
        <v>0</v>
      </c>
      <c r="H32" s="7" t="e">
        <f>F32/(AVERAGE(C32:C36))*100</f>
        <v>#DIV/0!</v>
      </c>
      <c r="I32">
        <f>1.5*1.5*3.1415</f>
        <v>7.0683750000000005</v>
      </c>
      <c r="J32">
        <v>314.14999999999998</v>
      </c>
      <c r="K32">
        <f>I32/J32</f>
        <v>2.2500000000000003E-2</v>
      </c>
      <c r="L32" s="2">
        <f>C32/K$32</f>
        <v>0</v>
      </c>
      <c r="M32" s="10">
        <f>AVERAGE(L32:L36)</f>
        <v>0</v>
      </c>
    </row>
    <row r="33" spans="1:13" x14ac:dyDescent="0.25">
      <c r="A33" s="4" t="s">
        <v>13</v>
      </c>
      <c r="B33" s="4" t="s">
        <v>422</v>
      </c>
      <c r="C33" s="4">
        <v>0</v>
      </c>
      <c r="D33" s="4" t="s">
        <v>1</v>
      </c>
      <c r="H33" s="7"/>
      <c r="L33" s="2">
        <f t="shared" ref="L33:L36" si="7">C33/K$32</f>
        <v>0</v>
      </c>
    </row>
    <row r="34" spans="1:13" x14ac:dyDescent="0.25">
      <c r="A34" s="4" t="s">
        <v>13</v>
      </c>
      <c r="B34" s="4" t="s">
        <v>423</v>
      </c>
      <c r="C34" s="4">
        <v>0</v>
      </c>
      <c r="D34" s="4" t="s">
        <v>1</v>
      </c>
      <c r="H34" s="7"/>
      <c r="L34" s="2">
        <f t="shared" si="7"/>
        <v>0</v>
      </c>
    </row>
    <row r="35" spans="1:13" x14ac:dyDescent="0.25">
      <c r="A35" s="4" t="s">
        <v>13</v>
      </c>
      <c r="B35" s="4" t="s">
        <v>424</v>
      </c>
      <c r="C35" s="4">
        <v>0</v>
      </c>
      <c r="D35" s="4" t="s">
        <v>1</v>
      </c>
      <c r="H35" s="7"/>
      <c r="L35" s="2">
        <f t="shared" si="7"/>
        <v>0</v>
      </c>
    </row>
    <row r="36" spans="1:13" x14ac:dyDescent="0.25">
      <c r="A36" s="4" t="s">
        <v>13</v>
      </c>
      <c r="B36" s="4" t="s">
        <v>425</v>
      </c>
      <c r="C36" s="4">
        <v>0</v>
      </c>
      <c r="D36" s="4" t="s">
        <v>1</v>
      </c>
      <c r="L36" s="2">
        <f t="shared" si="7"/>
        <v>0</v>
      </c>
    </row>
    <row r="37" spans="1:13" x14ac:dyDescent="0.25">
      <c r="A37" t="s">
        <v>0</v>
      </c>
      <c r="B37" t="s">
        <v>421</v>
      </c>
      <c r="C37">
        <v>8.32</v>
      </c>
      <c r="D37" t="s">
        <v>1</v>
      </c>
      <c r="F37" s="3">
        <f>_xlfn.STDEV.S(C37:C41)</f>
        <v>3.5494605223892828</v>
      </c>
      <c r="H37" s="7">
        <f>F37/(AVERAGE(C37:C41))*100</f>
        <v>114.79497161672971</v>
      </c>
      <c r="I37">
        <f>1.5*1.5*3.1415</f>
        <v>7.0683750000000005</v>
      </c>
      <c r="J37">
        <v>314.14999999999998</v>
      </c>
      <c r="K37">
        <f>I37/J37</f>
        <v>2.2500000000000003E-2</v>
      </c>
      <c r="L37" s="2">
        <f>C37/K$37</f>
        <v>369.77777777777777</v>
      </c>
      <c r="M37" s="10">
        <f>AVERAGE(L37:L41)</f>
        <v>137.42222222222222</v>
      </c>
    </row>
    <row r="38" spans="1:13" x14ac:dyDescent="0.25">
      <c r="A38" t="s">
        <v>0</v>
      </c>
      <c r="B38" t="s">
        <v>422</v>
      </c>
      <c r="C38">
        <v>0</v>
      </c>
      <c r="D38" t="s">
        <v>1</v>
      </c>
      <c r="H38" s="7"/>
      <c r="L38" s="2">
        <f t="shared" ref="L38:L41" si="8">C38/K$37</f>
        <v>0</v>
      </c>
    </row>
    <row r="39" spans="1:13" x14ac:dyDescent="0.25">
      <c r="A39" t="s">
        <v>0</v>
      </c>
      <c r="B39" t="s">
        <v>423</v>
      </c>
      <c r="C39">
        <v>0</v>
      </c>
      <c r="D39" t="s">
        <v>1</v>
      </c>
      <c r="H39" s="7"/>
      <c r="L39" s="2">
        <f t="shared" si="8"/>
        <v>0</v>
      </c>
    </row>
    <row r="40" spans="1:13" x14ac:dyDescent="0.25">
      <c r="A40" t="s">
        <v>0</v>
      </c>
      <c r="B40" t="s">
        <v>424</v>
      </c>
      <c r="C40">
        <v>2.25</v>
      </c>
      <c r="D40" t="s">
        <v>1</v>
      </c>
      <c r="H40" s="7"/>
      <c r="L40" s="2">
        <f t="shared" si="8"/>
        <v>99.999999999999986</v>
      </c>
    </row>
    <row r="41" spans="1:13" x14ac:dyDescent="0.25">
      <c r="A41" t="s">
        <v>0</v>
      </c>
      <c r="B41" t="s">
        <v>425</v>
      </c>
      <c r="C41">
        <v>4.8899999999999997</v>
      </c>
      <c r="D41" t="s">
        <v>1</v>
      </c>
      <c r="L41" s="2">
        <f t="shared" si="8"/>
        <v>217.33333333333329</v>
      </c>
    </row>
    <row r="42" spans="1:13" x14ac:dyDescent="0.25">
      <c r="A42" s="4" t="s">
        <v>9</v>
      </c>
      <c r="B42" s="4" t="s">
        <v>421</v>
      </c>
      <c r="C42" s="4">
        <v>0</v>
      </c>
      <c r="D42" s="4" t="s">
        <v>1</v>
      </c>
      <c r="F42" s="3">
        <f>_xlfn.STDEV.S(C42:C46)</f>
        <v>0</v>
      </c>
      <c r="H42" s="7" t="e">
        <f>F42/(AVERAGE(C42:C46))*100</f>
        <v>#DIV/0!</v>
      </c>
      <c r="I42">
        <f>1.5*1.5*3.1415</f>
        <v>7.0683750000000005</v>
      </c>
      <c r="J42">
        <v>314.14999999999998</v>
      </c>
      <c r="K42">
        <f>I42/J42</f>
        <v>2.2500000000000003E-2</v>
      </c>
      <c r="L42" s="2">
        <f>C42/K$42</f>
        <v>0</v>
      </c>
      <c r="M42" s="10">
        <f>AVERAGE(L42:L46)</f>
        <v>0</v>
      </c>
    </row>
    <row r="43" spans="1:13" x14ac:dyDescent="0.25">
      <c r="A43" s="4" t="s">
        <v>9</v>
      </c>
      <c r="B43" s="4" t="s">
        <v>422</v>
      </c>
      <c r="C43" s="4">
        <v>0</v>
      </c>
      <c r="D43" s="4" t="s">
        <v>1</v>
      </c>
      <c r="H43" s="7"/>
      <c r="L43" s="2">
        <f t="shared" ref="L43:L46" si="9">C43/K$42</f>
        <v>0</v>
      </c>
    </row>
    <row r="44" spans="1:13" x14ac:dyDescent="0.25">
      <c r="A44" s="4" t="s">
        <v>9</v>
      </c>
      <c r="B44" s="4" t="s">
        <v>423</v>
      </c>
      <c r="C44" s="4">
        <v>0</v>
      </c>
      <c r="D44" s="4" t="s">
        <v>1</v>
      </c>
      <c r="H44" s="7"/>
      <c r="L44" s="2">
        <f t="shared" si="9"/>
        <v>0</v>
      </c>
    </row>
    <row r="45" spans="1:13" x14ac:dyDescent="0.25">
      <c r="A45" s="4" t="s">
        <v>9</v>
      </c>
      <c r="B45" s="4" t="s">
        <v>424</v>
      </c>
      <c r="C45" s="4">
        <v>0</v>
      </c>
      <c r="D45" s="4" t="s">
        <v>1</v>
      </c>
      <c r="H45" s="7"/>
      <c r="L45" s="2">
        <f t="shared" si="9"/>
        <v>0</v>
      </c>
    </row>
    <row r="46" spans="1:13" x14ac:dyDescent="0.25">
      <c r="A46" s="4" t="s">
        <v>9</v>
      </c>
      <c r="B46" s="4" t="s">
        <v>425</v>
      </c>
      <c r="C46" s="4">
        <v>0</v>
      </c>
      <c r="D46" s="4" t="s">
        <v>1</v>
      </c>
      <c r="L46" s="2">
        <f t="shared" si="9"/>
        <v>0</v>
      </c>
    </row>
    <row r="47" spans="1:13" x14ac:dyDescent="0.25">
      <c r="A47" t="s">
        <v>10</v>
      </c>
      <c r="B47" t="s">
        <v>421</v>
      </c>
      <c r="C47">
        <v>0</v>
      </c>
      <c r="D47" t="s">
        <v>1</v>
      </c>
      <c r="F47" s="3">
        <f>_xlfn.STDEV.S(C47:C51)</f>
        <v>1.1493389404348919</v>
      </c>
      <c r="H47" s="7">
        <f>F47/(AVERAGE(C47:C51))*100</f>
        <v>223.60679774997897</v>
      </c>
      <c r="I47">
        <f>1.5*1.5*3.1415</f>
        <v>7.0683750000000005</v>
      </c>
      <c r="J47">
        <v>314.14999999999998</v>
      </c>
      <c r="K47">
        <f>I47/J47</f>
        <v>2.2500000000000003E-2</v>
      </c>
      <c r="L47" s="2">
        <f>C47/K$47</f>
        <v>0</v>
      </c>
      <c r="M47" s="10">
        <f>AVERAGE(L47:L51)</f>
        <v>22.844444444444441</v>
      </c>
    </row>
    <row r="48" spans="1:13" x14ac:dyDescent="0.25">
      <c r="A48" t="s">
        <v>10</v>
      </c>
      <c r="B48" t="s">
        <v>422</v>
      </c>
      <c r="C48">
        <v>0</v>
      </c>
      <c r="D48" t="s">
        <v>1</v>
      </c>
      <c r="H48" s="7"/>
      <c r="L48" s="2">
        <f t="shared" ref="L48:L51" si="10">C48/K$47</f>
        <v>0</v>
      </c>
    </row>
    <row r="49" spans="1:17" x14ac:dyDescent="0.25">
      <c r="A49" t="s">
        <v>10</v>
      </c>
      <c r="B49" t="s">
        <v>423</v>
      </c>
      <c r="C49">
        <v>0</v>
      </c>
      <c r="D49" t="s">
        <v>1</v>
      </c>
      <c r="H49" s="7"/>
      <c r="L49" s="2">
        <f t="shared" si="10"/>
        <v>0</v>
      </c>
    </row>
    <row r="50" spans="1:17" x14ac:dyDescent="0.25">
      <c r="A50" t="s">
        <v>10</v>
      </c>
      <c r="B50" t="s">
        <v>424</v>
      </c>
      <c r="C50">
        <v>2.57</v>
      </c>
      <c r="D50" t="s">
        <v>1</v>
      </c>
      <c r="H50" s="7"/>
      <c r="L50" s="2">
        <f t="shared" si="10"/>
        <v>114.2222222222222</v>
      </c>
    </row>
    <row r="51" spans="1:17" x14ac:dyDescent="0.25">
      <c r="A51" t="s">
        <v>10</v>
      </c>
      <c r="B51" t="s">
        <v>425</v>
      </c>
      <c r="C51">
        <v>0</v>
      </c>
      <c r="D51" t="s">
        <v>1</v>
      </c>
      <c r="L51" s="2">
        <f t="shared" si="10"/>
        <v>0</v>
      </c>
    </row>
    <row r="52" spans="1:17" x14ac:dyDescent="0.25">
      <c r="H52" s="7"/>
      <c r="L52" s="2"/>
    </row>
    <row r="53" spans="1:17" x14ac:dyDescent="0.25">
      <c r="F53"/>
    </row>
    <row r="54" spans="1:17" x14ac:dyDescent="0.25">
      <c r="A54" s="5" t="s">
        <v>4</v>
      </c>
      <c r="F54"/>
    </row>
    <row r="55" spans="1:17" x14ac:dyDescent="0.25">
      <c r="A55" s="4" t="s">
        <v>29</v>
      </c>
      <c r="B55" s="4" t="s">
        <v>426</v>
      </c>
      <c r="C55" s="4">
        <v>17.989999999999998</v>
      </c>
      <c r="D55" s="4" t="s">
        <v>1</v>
      </c>
      <c r="F55" s="3">
        <f>_xlfn.STDEV.S(C55:C57)</f>
        <v>10.386531342721367</v>
      </c>
      <c r="G55" s="6" t="s">
        <v>16</v>
      </c>
      <c r="H55" s="7">
        <f>F55/(AVERAGE(C55:C57))*100</f>
        <v>173.20508075688775</v>
      </c>
      <c r="I55">
        <f>1.5*1.5*3.1415</f>
        <v>7.0683750000000005</v>
      </c>
      <c r="J55">
        <v>314.14999999999998</v>
      </c>
      <c r="K55">
        <f>I55/J55</f>
        <v>2.2500000000000003E-2</v>
      </c>
      <c r="L55" s="2">
        <f>(C55/K$55-M$75)/10</f>
        <v>79.955555555555549</v>
      </c>
      <c r="M55" s="10">
        <f>AVERAGE(L55:L57)</f>
        <v>26.651851851851848</v>
      </c>
      <c r="N55" s="7">
        <f>_xlfn.STDEV.S(L55:L57)</f>
        <v>46.162361523206073</v>
      </c>
      <c r="O55" s="7">
        <f>N55/M55*100</f>
        <v>173.20508075688775</v>
      </c>
      <c r="P55" s="10">
        <f>SQRT(N55^2+N58^2+N61^2+N64^2+N67^2+N70^2)</f>
        <v>317.65999682088852</v>
      </c>
      <c r="Q55" s="10">
        <f>SUM(M55,M58,M61,M64,M67,M70)</f>
        <v>333.54074074074072</v>
      </c>
    </row>
    <row r="56" spans="1:17" x14ac:dyDescent="0.25">
      <c r="A56" s="4" t="s">
        <v>29</v>
      </c>
      <c r="B56" s="4" t="s">
        <v>427</v>
      </c>
      <c r="C56" s="4">
        <v>0</v>
      </c>
      <c r="D56" s="4" t="s">
        <v>1</v>
      </c>
      <c r="H56" s="7"/>
      <c r="L56" s="2">
        <f>(C56/K$55-M$75)/10</f>
        <v>0</v>
      </c>
    </row>
    <row r="57" spans="1:17" x14ac:dyDescent="0.25">
      <c r="A57" s="4" t="s">
        <v>29</v>
      </c>
      <c r="B57" s="4" t="s">
        <v>428</v>
      </c>
      <c r="C57" s="4">
        <v>0</v>
      </c>
      <c r="D57" s="4" t="s">
        <v>1</v>
      </c>
      <c r="H57" s="7"/>
      <c r="L57" s="2">
        <f>(C57/K$55-M$75)/10</f>
        <v>0</v>
      </c>
    </row>
    <row r="58" spans="1:17" x14ac:dyDescent="0.25">
      <c r="A58" t="s">
        <v>7</v>
      </c>
      <c r="B58" t="s">
        <v>426</v>
      </c>
      <c r="C58">
        <v>0</v>
      </c>
      <c r="D58" t="s">
        <v>1</v>
      </c>
      <c r="F58" s="3">
        <f>_xlfn.STDEV.S(C58:C60)</f>
        <v>33.492089115690185</v>
      </c>
      <c r="H58" s="7">
        <f>F58/(AVERAGE(C58:C60))*100</f>
        <v>173.2050807568877</v>
      </c>
      <c r="I58">
        <f>1.5*1.5*3.1415</f>
        <v>7.0683750000000005</v>
      </c>
      <c r="J58">
        <v>314.14999999999998</v>
      </c>
      <c r="K58">
        <f>I58/J58</f>
        <v>2.2500000000000003E-2</v>
      </c>
      <c r="L58" s="2">
        <f>(C58/K$58-M$80)/10</f>
        <v>0</v>
      </c>
      <c r="M58" s="10">
        <f>AVERAGE(L58:L60)</f>
        <v>85.940740740740736</v>
      </c>
      <c r="N58" s="7">
        <f>_xlfn.STDEV.S(L58:L60)</f>
        <v>148.85372940306749</v>
      </c>
      <c r="O58" s="7">
        <f>N58/M58*100</f>
        <v>173.20508075688772</v>
      </c>
    </row>
    <row r="59" spans="1:17" x14ac:dyDescent="0.25">
      <c r="A59" t="s">
        <v>7</v>
      </c>
      <c r="B59" t="s">
        <v>427</v>
      </c>
      <c r="C59">
        <v>58.01</v>
      </c>
      <c r="D59" t="s">
        <v>1</v>
      </c>
      <c r="H59" s="7"/>
      <c r="L59" s="2">
        <f>(C59/K$58-M$80)/10</f>
        <v>257.82222222222219</v>
      </c>
    </row>
    <row r="60" spans="1:17" x14ac:dyDescent="0.25">
      <c r="A60" t="s">
        <v>7</v>
      </c>
      <c r="B60" t="s">
        <v>428</v>
      </c>
      <c r="C60">
        <v>0</v>
      </c>
      <c r="D60" t="s">
        <v>1</v>
      </c>
      <c r="H60" s="7"/>
      <c r="L60" s="2">
        <f>(C60/K$58-M$80)/10</f>
        <v>0</v>
      </c>
    </row>
    <row r="61" spans="1:17" x14ac:dyDescent="0.25">
      <c r="A61" s="4" t="s">
        <v>13</v>
      </c>
      <c r="B61" s="4" t="s">
        <v>426</v>
      </c>
      <c r="C61" s="4">
        <v>11.47</v>
      </c>
      <c r="D61" s="4" t="s">
        <v>1</v>
      </c>
      <c r="F61" s="3">
        <f>_xlfn.STDEV.S(C61:C63)</f>
        <v>9.5632229574204377</v>
      </c>
      <c r="H61" s="7">
        <f>F61/(AVERAGE(C61:C63))*100</f>
        <v>94.188013369209827</v>
      </c>
      <c r="I61">
        <f>1.5*1.5*3.1415</f>
        <v>7.0683750000000005</v>
      </c>
      <c r="J61">
        <v>314.14999999999998</v>
      </c>
      <c r="K61">
        <f>I61/J61</f>
        <v>2.2500000000000003E-2</v>
      </c>
      <c r="L61" s="2">
        <f>(C61/K$61-M$85)/10</f>
        <v>50.977777777777774</v>
      </c>
      <c r="M61" s="10">
        <f>AVERAGE(L61:L63)</f>
        <v>45.12592592592592</v>
      </c>
      <c r="N61" s="7">
        <f>_xlfn.STDEV.S(L61:L63)</f>
        <v>42.503213144090836</v>
      </c>
      <c r="O61" s="7">
        <f>N61/M61*100</f>
        <v>94.188013369209841</v>
      </c>
    </row>
    <row r="62" spans="1:17" x14ac:dyDescent="0.25">
      <c r="A62" s="4" t="s">
        <v>13</v>
      </c>
      <c r="B62" s="4" t="s">
        <v>427</v>
      </c>
      <c r="C62" s="4">
        <v>18.989999999999998</v>
      </c>
      <c r="D62" s="4" t="s">
        <v>1</v>
      </c>
      <c r="H62" s="7"/>
      <c r="L62" s="2">
        <f>(C62/K$61-M$85)/10</f>
        <v>84.399999999999991</v>
      </c>
    </row>
    <row r="63" spans="1:17" x14ac:dyDescent="0.25">
      <c r="A63" s="4" t="s">
        <v>13</v>
      </c>
      <c r="B63" s="4" t="s">
        <v>428</v>
      </c>
      <c r="C63" s="4">
        <v>0</v>
      </c>
      <c r="D63" s="4" t="s">
        <v>1</v>
      </c>
      <c r="H63" s="7"/>
      <c r="L63" s="2">
        <f>(C63/K$61-M$85)/10</f>
        <v>0</v>
      </c>
    </row>
    <row r="64" spans="1:17" x14ac:dyDescent="0.25">
      <c r="A64" t="s">
        <v>0</v>
      </c>
      <c r="B64" t="s">
        <v>426</v>
      </c>
      <c r="C64">
        <v>6.84</v>
      </c>
      <c r="D64" t="s">
        <v>1</v>
      </c>
      <c r="F64" s="3">
        <f>_xlfn.STDEV.S(C64:C66)</f>
        <v>3.611523224347311</v>
      </c>
      <c r="H64" s="7">
        <f>F64/(AVERAGE(C64:C66))*100</f>
        <v>88.301301328785115</v>
      </c>
      <c r="I64">
        <f>1.5*1.5*3.1415</f>
        <v>7.0683750000000005</v>
      </c>
      <c r="J64">
        <v>314.14999999999998</v>
      </c>
      <c r="K64">
        <f>I64/J64</f>
        <v>2.2500000000000003E-2</v>
      </c>
      <c r="L64" s="2">
        <f>(C64/K$64-M$90)/10</f>
        <v>30.399999999999995</v>
      </c>
      <c r="M64" s="10">
        <f>AVERAGE(L64:L66)</f>
        <v>18.177777777777774</v>
      </c>
      <c r="N64" s="7">
        <f>_xlfn.STDEV.S(L64:L66)</f>
        <v>16.051214330432494</v>
      </c>
      <c r="O64" s="7">
        <f>N64/M64*100</f>
        <v>88.301301328785129</v>
      </c>
    </row>
    <row r="65" spans="1:15" x14ac:dyDescent="0.25">
      <c r="A65" t="s">
        <v>0</v>
      </c>
      <c r="B65" t="s">
        <v>427</v>
      </c>
      <c r="C65">
        <v>0</v>
      </c>
      <c r="D65" t="s">
        <v>1</v>
      </c>
      <c r="H65" s="7"/>
      <c r="L65" s="2">
        <f>(C65/K$64-M$90)/10</f>
        <v>0</v>
      </c>
    </row>
    <row r="66" spans="1:15" x14ac:dyDescent="0.25">
      <c r="A66" t="s">
        <v>0</v>
      </c>
      <c r="B66" t="s">
        <v>428</v>
      </c>
      <c r="C66">
        <v>5.43</v>
      </c>
      <c r="D66" t="s">
        <v>1</v>
      </c>
      <c r="H66" s="7"/>
      <c r="L66" s="2">
        <f>(C66/K$64-M$90)/10</f>
        <v>24.133333333333329</v>
      </c>
    </row>
    <row r="67" spans="1:15" x14ac:dyDescent="0.25">
      <c r="A67" s="4" t="s">
        <v>9</v>
      </c>
      <c r="B67" s="4" t="s">
        <v>426</v>
      </c>
      <c r="C67" s="4">
        <v>0</v>
      </c>
      <c r="D67" s="4" t="s">
        <v>1</v>
      </c>
      <c r="F67" s="3">
        <f>_xlfn.STDEV.S(C67:C69)</f>
        <v>0</v>
      </c>
      <c r="H67" s="7" t="e">
        <f>F67/(AVERAGE(C67:C69))*100</f>
        <v>#DIV/0!</v>
      </c>
      <c r="I67">
        <f>1.5*1.5*3.1415</f>
        <v>7.0683750000000005</v>
      </c>
      <c r="J67">
        <v>314.14999999999998</v>
      </c>
      <c r="K67">
        <f>I67/J67</f>
        <v>2.2500000000000003E-2</v>
      </c>
      <c r="L67" s="2">
        <f>(C67/K$67-M$95)/10</f>
        <v>0</v>
      </c>
      <c r="M67" s="10">
        <f>AVERAGE(L67:L69)</f>
        <v>0</v>
      </c>
      <c r="N67" s="7">
        <f>_xlfn.STDEV.S(L67:L69)</f>
        <v>0</v>
      </c>
      <c r="O67" s="7" t="e">
        <f>N67/M67*100</f>
        <v>#DIV/0!</v>
      </c>
    </row>
    <row r="68" spans="1:15" x14ac:dyDescent="0.25">
      <c r="A68" s="4" t="s">
        <v>9</v>
      </c>
      <c r="B68" s="4" t="s">
        <v>427</v>
      </c>
      <c r="C68" s="4">
        <v>0</v>
      </c>
      <c r="D68" s="4" t="s">
        <v>1</v>
      </c>
      <c r="H68" s="7"/>
      <c r="L68" s="2">
        <f>(C68/K$67-M$95)/10</f>
        <v>0</v>
      </c>
    </row>
    <row r="69" spans="1:15" x14ac:dyDescent="0.25">
      <c r="A69" s="4" t="s">
        <v>9</v>
      </c>
      <c r="B69" s="4" t="s">
        <v>428</v>
      </c>
      <c r="C69" s="4">
        <v>0</v>
      </c>
      <c r="D69" s="4" t="s">
        <v>1</v>
      </c>
      <c r="H69" s="7"/>
      <c r="L69" s="2">
        <f>(C69/K$67-M$95)/10</f>
        <v>0</v>
      </c>
    </row>
    <row r="70" spans="1:15" x14ac:dyDescent="0.25">
      <c r="A70" t="s">
        <v>10</v>
      </c>
      <c r="B70" t="s">
        <v>426</v>
      </c>
      <c r="C70">
        <v>0</v>
      </c>
      <c r="D70" t="s">
        <v>1</v>
      </c>
      <c r="F70" s="3">
        <f>_xlfn.STDEV.S(C70:C72)</f>
        <v>61.435842144468076</v>
      </c>
      <c r="H70" s="7">
        <f>F70/(AVERAGE(C70:C72))*100</f>
        <v>173.20508075688772</v>
      </c>
      <c r="I70">
        <f>1.5*1.5*3.1415</f>
        <v>7.0683750000000005</v>
      </c>
      <c r="J70">
        <v>314.14999999999998</v>
      </c>
      <c r="K70">
        <f>I70/J70</f>
        <v>2.2500000000000003E-2</v>
      </c>
      <c r="L70" s="2">
        <f>(C70/K$70-M$100)/10</f>
        <v>0</v>
      </c>
      <c r="M70" s="10">
        <f>AVERAGE(L70:L72)</f>
        <v>157.64444444444442</v>
      </c>
      <c r="N70" s="7">
        <f>_xlfn.STDEV.S(L70:L72)</f>
        <v>273.048187308747</v>
      </c>
      <c r="O70" s="7">
        <f>N70/M70*100</f>
        <v>173.20508075688775</v>
      </c>
    </row>
    <row r="71" spans="1:15" x14ac:dyDescent="0.25">
      <c r="A71" t="s">
        <v>10</v>
      </c>
      <c r="B71" t="s">
        <v>427</v>
      </c>
      <c r="C71">
        <v>106.41</v>
      </c>
      <c r="D71" t="s">
        <v>1</v>
      </c>
      <c r="H71" s="7"/>
      <c r="L71" s="2">
        <f>(C71/K$70-M$100)/10</f>
        <v>472.93333333333328</v>
      </c>
    </row>
    <row r="72" spans="1:15" x14ac:dyDescent="0.25">
      <c r="A72" t="s">
        <v>10</v>
      </c>
      <c r="B72" t="s">
        <v>428</v>
      </c>
      <c r="C72">
        <v>0</v>
      </c>
      <c r="D72" t="s">
        <v>1</v>
      </c>
      <c r="H72" s="7"/>
      <c r="L72" s="2">
        <f>(C72/K$70-M$100)/10</f>
        <v>0</v>
      </c>
    </row>
    <row r="73" spans="1:15" x14ac:dyDescent="0.25">
      <c r="H73" s="7"/>
      <c r="L73" s="2"/>
    </row>
    <row r="74" spans="1:15" x14ac:dyDescent="0.25">
      <c r="A74" s="88" t="s">
        <v>64</v>
      </c>
      <c r="H74" s="7"/>
      <c r="L74" s="2"/>
    </row>
    <row r="75" spans="1:15" x14ac:dyDescent="0.25">
      <c r="A75" s="4" t="s">
        <v>29</v>
      </c>
      <c r="B75" s="4" t="s">
        <v>429</v>
      </c>
      <c r="C75" s="4">
        <v>0</v>
      </c>
      <c r="D75" s="4" t="s">
        <v>1</v>
      </c>
      <c r="F75" s="3">
        <f>_xlfn.STDEV.S(C75:C79)</f>
        <v>0</v>
      </c>
      <c r="H75" s="7" t="e">
        <f>F75/(AVERAGE(C75:C79))*100</f>
        <v>#DIV/0!</v>
      </c>
      <c r="I75">
        <f>1.5*1.5*3.1415</f>
        <v>7.0683750000000005</v>
      </c>
      <c r="J75">
        <v>314.14999999999998</v>
      </c>
      <c r="K75">
        <f>I75/J75</f>
        <v>2.2500000000000003E-2</v>
      </c>
      <c r="L75" s="2">
        <f>C75/K$75</f>
        <v>0</v>
      </c>
      <c r="M75" s="10">
        <f>AVERAGE(L75:L79)</f>
        <v>0</v>
      </c>
    </row>
    <row r="76" spans="1:15" x14ac:dyDescent="0.25">
      <c r="A76" s="4" t="s">
        <v>29</v>
      </c>
      <c r="B76" s="4" t="s">
        <v>430</v>
      </c>
      <c r="C76" s="4">
        <v>0</v>
      </c>
      <c r="D76" s="4" t="s">
        <v>1</v>
      </c>
      <c r="H76" s="7"/>
      <c r="L76" s="2">
        <f>C76/K$75</f>
        <v>0</v>
      </c>
    </row>
    <row r="77" spans="1:15" x14ac:dyDescent="0.25">
      <c r="A77" s="4" t="s">
        <v>29</v>
      </c>
      <c r="B77" s="4" t="s">
        <v>431</v>
      </c>
      <c r="C77" s="4">
        <v>0</v>
      </c>
      <c r="D77" s="4" t="s">
        <v>1</v>
      </c>
      <c r="H77" s="7"/>
      <c r="L77" s="2">
        <f>C77/K$75</f>
        <v>0</v>
      </c>
    </row>
    <row r="78" spans="1:15" x14ac:dyDescent="0.25">
      <c r="A78" s="4" t="s">
        <v>29</v>
      </c>
      <c r="B78" s="4" t="s">
        <v>432</v>
      </c>
      <c r="C78" s="4">
        <v>0</v>
      </c>
      <c r="D78" s="4" t="s">
        <v>1</v>
      </c>
      <c r="H78" s="7"/>
      <c r="L78" s="2">
        <f>C78/K$75</f>
        <v>0</v>
      </c>
    </row>
    <row r="79" spans="1:15" x14ac:dyDescent="0.25">
      <c r="A79" s="4" t="s">
        <v>29</v>
      </c>
      <c r="B79" s="4" t="s">
        <v>433</v>
      </c>
      <c r="C79" s="4">
        <v>0</v>
      </c>
      <c r="D79" s="4" t="s">
        <v>1</v>
      </c>
      <c r="L79" s="2">
        <f>C79/K$75</f>
        <v>0</v>
      </c>
    </row>
    <row r="80" spans="1:15" x14ac:dyDescent="0.25">
      <c r="A80" t="s">
        <v>7</v>
      </c>
      <c r="B80" t="s">
        <v>429</v>
      </c>
      <c r="C80">
        <v>0</v>
      </c>
      <c r="D80" t="s">
        <v>1</v>
      </c>
      <c r="F80" s="3">
        <f>_xlfn.STDEV.S(C80:C84)</f>
        <v>0</v>
      </c>
      <c r="H80" s="7" t="e">
        <f>F80/(AVERAGE(C80:C84))*100</f>
        <v>#DIV/0!</v>
      </c>
      <c r="I80">
        <f>1.5*1.5*3.1415</f>
        <v>7.0683750000000005</v>
      </c>
      <c r="J80">
        <v>314.14999999999998</v>
      </c>
      <c r="K80">
        <f>I80/J80</f>
        <v>2.2500000000000003E-2</v>
      </c>
      <c r="L80" s="2">
        <f>C80/K$80</f>
        <v>0</v>
      </c>
      <c r="M80" s="10">
        <f>AVERAGE(L80:L84)</f>
        <v>0</v>
      </c>
    </row>
    <row r="81" spans="1:13" x14ac:dyDescent="0.25">
      <c r="A81" t="s">
        <v>7</v>
      </c>
      <c r="B81" t="s">
        <v>430</v>
      </c>
      <c r="C81">
        <v>0</v>
      </c>
      <c r="D81" t="s">
        <v>1</v>
      </c>
      <c r="H81" s="7"/>
      <c r="L81" s="2">
        <f>C81/K$80</f>
        <v>0</v>
      </c>
    </row>
    <row r="82" spans="1:13" x14ac:dyDescent="0.25">
      <c r="A82" t="s">
        <v>7</v>
      </c>
      <c r="B82" t="s">
        <v>431</v>
      </c>
      <c r="C82">
        <v>0</v>
      </c>
      <c r="D82" t="s">
        <v>1</v>
      </c>
      <c r="H82" s="7"/>
      <c r="L82" s="2">
        <f>C82/K$80</f>
        <v>0</v>
      </c>
    </row>
    <row r="83" spans="1:13" x14ac:dyDescent="0.25">
      <c r="A83" t="s">
        <v>7</v>
      </c>
      <c r="B83" t="s">
        <v>432</v>
      </c>
      <c r="C83">
        <v>0</v>
      </c>
      <c r="D83" t="s">
        <v>1</v>
      </c>
      <c r="H83" s="7"/>
      <c r="L83" s="2">
        <f>C83/K$80</f>
        <v>0</v>
      </c>
    </row>
    <row r="84" spans="1:13" x14ac:dyDescent="0.25">
      <c r="A84" t="s">
        <v>7</v>
      </c>
      <c r="B84" t="s">
        <v>433</v>
      </c>
      <c r="C84">
        <v>0</v>
      </c>
      <c r="D84" t="s">
        <v>1</v>
      </c>
      <c r="L84" s="2">
        <f>C84/K$80</f>
        <v>0</v>
      </c>
    </row>
    <row r="85" spans="1:13" x14ac:dyDescent="0.25">
      <c r="A85" s="4" t="s">
        <v>13</v>
      </c>
      <c r="B85" s="4" t="s">
        <v>429</v>
      </c>
      <c r="C85" s="4">
        <v>0</v>
      </c>
      <c r="D85" s="4" t="s">
        <v>1</v>
      </c>
      <c r="F85" s="3">
        <f>_xlfn.STDEV.S(C85:C89)</f>
        <v>0</v>
      </c>
      <c r="H85" s="7" t="e">
        <f>F85/(AVERAGE(C85:C89))*100</f>
        <v>#DIV/0!</v>
      </c>
      <c r="I85">
        <f>1.5*1.5*3.1415</f>
        <v>7.0683750000000005</v>
      </c>
      <c r="J85">
        <v>314.14999999999998</v>
      </c>
      <c r="K85">
        <f>I85/J85</f>
        <v>2.2500000000000003E-2</v>
      </c>
      <c r="L85" s="2">
        <f>C85/K$85</f>
        <v>0</v>
      </c>
      <c r="M85" s="10">
        <f>AVERAGE(L85:L89)</f>
        <v>0</v>
      </c>
    </row>
    <row r="86" spans="1:13" x14ac:dyDescent="0.25">
      <c r="A86" s="4" t="s">
        <v>13</v>
      </c>
      <c r="B86" s="4" t="s">
        <v>430</v>
      </c>
      <c r="C86" s="4">
        <v>0</v>
      </c>
      <c r="D86" s="4" t="s">
        <v>1</v>
      </c>
      <c r="H86" s="7"/>
      <c r="L86" s="2">
        <f>C86/K$85</f>
        <v>0</v>
      </c>
    </row>
    <row r="87" spans="1:13" x14ac:dyDescent="0.25">
      <c r="A87" s="4" t="s">
        <v>13</v>
      </c>
      <c r="B87" s="4" t="s">
        <v>431</v>
      </c>
      <c r="C87" s="4">
        <v>0</v>
      </c>
      <c r="D87" s="4" t="s">
        <v>1</v>
      </c>
      <c r="H87" s="7"/>
      <c r="L87" s="2">
        <f>C87/K$85</f>
        <v>0</v>
      </c>
    </row>
    <row r="88" spans="1:13" x14ac:dyDescent="0.25">
      <c r="A88" s="4" t="s">
        <v>13</v>
      </c>
      <c r="B88" s="4" t="s">
        <v>432</v>
      </c>
      <c r="C88" s="4">
        <v>0</v>
      </c>
      <c r="D88" s="4" t="s">
        <v>1</v>
      </c>
      <c r="H88" s="7"/>
      <c r="L88" s="2">
        <f>C88/K$85</f>
        <v>0</v>
      </c>
    </row>
    <row r="89" spans="1:13" x14ac:dyDescent="0.25">
      <c r="A89" s="4" t="s">
        <v>13</v>
      </c>
      <c r="B89" s="4" t="s">
        <v>433</v>
      </c>
      <c r="C89" s="4">
        <v>0</v>
      </c>
      <c r="D89" s="4" t="s">
        <v>1</v>
      </c>
      <c r="L89" s="2">
        <f>C89/K$85</f>
        <v>0</v>
      </c>
    </row>
    <row r="90" spans="1:13" x14ac:dyDescent="0.25">
      <c r="A90" t="s">
        <v>0</v>
      </c>
      <c r="B90" t="s">
        <v>429</v>
      </c>
      <c r="C90">
        <v>0</v>
      </c>
      <c r="D90" t="s">
        <v>1</v>
      </c>
      <c r="F90" s="3">
        <f>_xlfn.STDEV.S(C90:C94)</f>
        <v>0</v>
      </c>
      <c r="H90" s="7" t="e">
        <f>F90/(AVERAGE(C90:C94))*100</f>
        <v>#DIV/0!</v>
      </c>
      <c r="I90">
        <f>1.5*1.5*3.1415</f>
        <v>7.0683750000000005</v>
      </c>
      <c r="J90">
        <v>314.14999999999998</v>
      </c>
      <c r="K90">
        <f>I90/J90</f>
        <v>2.2500000000000003E-2</v>
      </c>
      <c r="L90" s="2">
        <f>C90/K$90</f>
        <v>0</v>
      </c>
      <c r="M90" s="10">
        <f>AVERAGE(L90:L94)</f>
        <v>0</v>
      </c>
    </row>
    <row r="91" spans="1:13" x14ac:dyDescent="0.25">
      <c r="A91" t="s">
        <v>0</v>
      </c>
      <c r="B91" t="s">
        <v>430</v>
      </c>
      <c r="C91">
        <v>0</v>
      </c>
      <c r="D91" t="s">
        <v>1</v>
      </c>
      <c r="H91" s="7"/>
      <c r="L91" s="2">
        <f t="shared" ref="L91:L94" si="11">C91/K$90</f>
        <v>0</v>
      </c>
    </row>
    <row r="92" spans="1:13" x14ac:dyDescent="0.25">
      <c r="A92" t="s">
        <v>0</v>
      </c>
      <c r="B92" t="s">
        <v>431</v>
      </c>
      <c r="C92">
        <v>0</v>
      </c>
      <c r="D92" t="s">
        <v>1</v>
      </c>
      <c r="H92" s="7"/>
      <c r="L92" s="2">
        <f t="shared" si="11"/>
        <v>0</v>
      </c>
    </row>
    <row r="93" spans="1:13" x14ac:dyDescent="0.25">
      <c r="A93" t="s">
        <v>0</v>
      </c>
      <c r="B93" t="s">
        <v>432</v>
      </c>
      <c r="C93">
        <v>0</v>
      </c>
      <c r="D93" t="s">
        <v>1</v>
      </c>
      <c r="H93" s="7"/>
      <c r="L93" s="2">
        <f t="shared" si="11"/>
        <v>0</v>
      </c>
    </row>
    <row r="94" spans="1:13" x14ac:dyDescent="0.25">
      <c r="A94" t="s">
        <v>0</v>
      </c>
      <c r="B94" t="s">
        <v>433</v>
      </c>
      <c r="C94">
        <v>0</v>
      </c>
      <c r="D94" t="s">
        <v>1</v>
      </c>
      <c r="L94" s="2">
        <f t="shared" si="11"/>
        <v>0</v>
      </c>
    </row>
    <row r="95" spans="1:13" x14ac:dyDescent="0.25">
      <c r="A95" s="4" t="s">
        <v>9</v>
      </c>
      <c r="B95" s="4" t="s">
        <v>429</v>
      </c>
      <c r="C95" s="4">
        <v>0</v>
      </c>
      <c r="D95" s="4" t="s">
        <v>1</v>
      </c>
      <c r="F95" s="3">
        <f>_xlfn.STDEV.S(C95:C99)</f>
        <v>0</v>
      </c>
      <c r="H95" s="7" t="e">
        <f>F95/(AVERAGE(C95:C99))*100</f>
        <v>#DIV/0!</v>
      </c>
      <c r="I95">
        <f>1.5*1.5*3.1415</f>
        <v>7.0683750000000005</v>
      </c>
      <c r="J95">
        <v>314.14999999999998</v>
      </c>
      <c r="K95">
        <f>I95/J95</f>
        <v>2.2500000000000003E-2</v>
      </c>
      <c r="L95" s="2">
        <f>C95/K$95</f>
        <v>0</v>
      </c>
      <c r="M95" s="10">
        <f>AVERAGE(L95:L99)</f>
        <v>0</v>
      </c>
    </row>
    <row r="96" spans="1:13" x14ac:dyDescent="0.25">
      <c r="A96" s="4" t="s">
        <v>9</v>
      </c>
      <c r="B96" s="4" t="s">
        <v>430</v>
      </c>
      <c r="C96" s="4">
        <v>0</v>
      </c>
      <c r="D96" s="4" t="s">
        <v>1</v>
      </c>
      <c r="H96" s="7"/>
      <c r="L96" s="2">
        <f t="shared" ref="L96:L99" si="12">C96/K$95</f>
        <v>0</v>
      </c>
    </row>
    <row r="97" spans="1:17" x14ac:dyDescent="0.25">
      <c r="A97" s="4" t="s">
        <v>9</v>
      </c>
      <c r="B97" s="4" t="s">
        <v>431</v>
      </c>
      <c r="C97" s="4">
        <v>0</v>
      </c>
      <c r="D97" s="4" t="s">
        <v>1</v>
      </c>
      <c r="H97" s="7"/>
      <c r="L97" s="2">
        <f t="shared" si="12"/>
        <v>0</v>
      </c>
    </row>
    <row r="98" spans="1:17" x14ac:dyDescent="0.25">
      <c r="A98" s="4" t="s">
        <v>9</v>
      </c>
      <c r="B98" s="4" t="s">
        <v>432</v>
      </c>
      <c r="C98" s="4">
        <v>0</v>
      </c>
      <c r="D98" s="4" t="s">
        <v>1</v>
      </c>
      <c r="H98" s="7"/>
      <c r="L98" s="2">
        <f t="shared" si="12"/>
        <v>0</v>
      </c>
    </row>
    <row r="99" spans="1:17" x14ac:dyDescent="0.25">
      <c r="A99" s="4" t="s">
        <v>9</v>
      </c>
      <c r="B99" s="4" t="s">
        <v>433</v>
      </c>
      <c r="C99" s="4">
        <v>0</v>
      </c>
      <c r="D99" s="4" t="s">
        <v>1</v>
      </c>
      <c r="L99" s="2">
        <f t="shared" si="12"/>
        <v>0</v>
      </c>
    </row>
    <row r="100" spans="1:17" x14ac:dyDescent="0.25">
      <c r="A100" t="s">
        <v>10</v>
      </c>
      <c r="B100" t="s">
        <v>429</v>
      </c>
      <c r="C100">
        <v>0</v>
      </c>
      <c r="D100" t="s">
        <v>1</v>
      </c>
      <c r="F100" s="3">
        <f>_xlfn.STDEV.S(C100:C104)</f>
        <v>0</v>
      </c>
      <c r="H100" s="7" t="e">
        <f>F100/(AVERAGE(C100:C104))*100</f>
        <v>#DIV/0!</v>
      </c>
      <c r="I100">
        <f>1.5*1.5*3.1415</f>
        <v>7.0683750000000005</v>
      </c>
      <c r="J100">
        <v>314.14999999999998</v>
      </c>
      <c r="K100">
        <f>I100/J100</f>
        <v>2.2500000000000003E-2</v>
      </c>
      <c r="L100" s="2">
        <f>C100/K$100</f>
        <v>0</v>
      </c>
      <c r="M100" s="10">
        <f>AVERAGE(L100:L104)</f>
        <v>0</v>
      </c>
    </row>
    <row r="101" spans="1:17" x14ac:dyDescent="0.25">
      <c r="A101" t="s">
        <v>10</v>
      </c>
      <c r="B101" t="s">
        <v>430</v>
      </c>
      <c r="C101">
        <v>0</v>
      </c>
      <c r="D101" t="s">
        <v>1</v>
      </c>
      <c r="H101" s="7"/>
      <c r="L101" s="2">
        <f t="shared" ref="L101:L104" si="13">C101/K$100</f>
        <v>0</v>
      </c>
    </row>
    <row r="102" spans="1:17" x14ac:dyDescent="0.25">
      <c r="A102" t="s">
        <v>10</v>
      </c>
      <c r="B102" t="s">
        <v>431</v>
      </c>
      <c r="C102">
        <v>0</v>
      </c>
      <c r="D102" t="s">
        <v>1</v>
      </c>
      <c r="H102" s="7"/>
      <c r="L102" s="2">
        <f t="shared" si="13"/>
        <v>0</v>
      </c>
    </row>
    <row r="103" spans="1:17" x14ac:dyDescent="0.25">
      <c r="A103" t="s">
        <v>10</v>
      </c>
      <c r="B103" t="s">
        <v>432</v>
      </c>
      <c r="C103">
        <v>0</v>
      </c>
      <c r="D103" t="s">
        <v>1</v>
      </c>
      <c r="H103" s="7"/>
      <c r="L103" s="2">
        <f t="shared" si="13"/>
        <v>0</v>
      </c>
    </row>
    <row r="104" spans="1:17" x14ac:dyDescent="0.25">
      <c r="A104" t="s">
        <v>10</v>
      </c>
      <c r="B104" t="s">
        <v>433</v>
      </c>
      <c r="C104">
        <v>0</v>
      </c>
      <c r="D104" t="s">
        <v>1</v>
      </c>
      <c r="L104" s="2">
        <f t="shared" si="13"/>
        <v>0</v>
      </c>
    </row>
    <row r="107" spans="1:17" x14ac:dyDescent="0.25">
      <c r="A107" s="5" t="s">
        <v>3</v>
      </c>
      <c r="E107" t="s">
        <v>11</v>
      </c>
      <c r="J107" t="s">
        <v>36</v>
      </c>
      <c r="K107" t="s">
        <v>37</v>
      </c>
      <c r="L107" t="s">
        <v>44</v>
      </c>
      <c r="M107" s="15" t="s">
        <v>43</v>
      </c>
      <c r="N107" s="15" t="s">
        <v>12</v>
      </c>
      <c r="O107" s="7" t="s">
        <v>42</v>
      </c>
      <c r="P107" s="15" t="s">
        <v>46</v>
      </c>
    </row>
    <row r="108" spans="1:17" x14ac:dyDescent="0.25">
      <c r="A108" s="4" t="s">
        <v>29</v>
      </c>
      <c r="B108" s="4" t="s">
        <v>434</v>
      </c>
      <c r="C108" s="4">
        <v>32.06</v>
      </c>
      <c r="D108" s="4" t="s">
        <v>1</v>
      </c>
      <c r="E108">
        <v>26.69</v>
      </c>
      <c r="F108" s="3">
        <f>_xlfn.STDEV.S(C108:C110)</f>
        <v>1.2601190419956361</v>
      </c>
      <c r="G108" s="6" t="s">
        <v>15</v>
      </c>
      <c r="J108">
        <v>314.14999999999998</v>
      </c>
      <c r="K108">
        <f>E108/314.15</f>
        <v>8.4959414292535423E-2</v>
      </c>
      <c r="L108">
        <f>(C108/K108-M$128)/10</f>
        <v>37.735665043087295</v>
      </c>
      <c r="M108" s="10">
        <f>AVERAGE(L108:L110)</f>
        <v>40.534323724441435</v>
      </c>
      <c r="N108" s="7">
        <f>_xlfn.STDEV.S(L108:L110)</f>
        <v>2.4427054354946867</v>
      </c>
      <c r="O108" s="16">
        <f>N108/M108*100</f>
        <v>6.0262641905674164</v>
      </c>
      <c r="P108" s="10">
        <f>SQRT(N108^2+N111^2+N114^2+N117^2+N120^2+N123^2)</f>
        <v>3.9217967862976248</v>
      </c>
      <c r="Q108" s="10">
        <f>SUM(M108,M111,M114,M117,M120,M123)</f>
        <v>145.0673333985406</v>
      </c>
    </row>
    <row r="109" spans="1:17" x14ac:dyDescent="0.25">
      <c r="A109" s="4" t="s">
        <v>29</v>
      </c>
      <c r="B109" s="4" t="s">
        <v>435</v>
      </c>
      <c r="C109" s="4">
        <v>33.29</v>
      </c>
      <c r="D109" s="4" t="s">
        <v>1</v>
      </c>
      <c r="E109">
        <v>24.76</v>
      </c>
      <c r="K109">
        <f>E109/314.15</f>
        <v>7.881585229985677E-2</v>
      </c>
      <c r="L109">
        <f>(C109/K109-M$128)/10</f>
        <v>42.237695880452335</v>
      </c>
      <c r="N109" s="16"/>
    </row>
    <row r="110" spans="1:17" x14ac:dyDescent="0.25">
      <c r="A110" s="4" t="s">
        <v>29</v>
      </c>
      <c r="B110" s="4" t="s">
        <v>436</v>
      </c>
      <c r="C110" s="4">
        <v>30.77</v>
      </c>
      <c r="D110" s="4" t="s">
        <v>1</v>
      </c>
      <c r="E110">
        <v>23.22</v>
      </c>
      <c r="K110">
        <f>E110/314.15</f>
        <v>7.3913735476683118E-2</v>
      </c>
      <c r="L110">
        <f>(C110/K110-M$128)/10</f>
        <v>41.629610249784669</v>
      </c>
      <c r="N110" s="16"/>
    </row>
    <row r="111" spans="1:17" x14ac:dyDescent="0.25">
      <c r="A111" t="s">
        <v>7</v>
      </c>
      <c r="B111" t="s">
        <v>434</v>
      </c>
      <c r="C111">
        <v>15.54</v>
      </c>
      <c r="D111" t="s">
        <v>1</v>
      </c>
      <c r="E111">
        <v>26.69</v>
      </c>
      <c r="F111" s="3">
        <f>_xlfn.STDEV.S(C111:C113)</f>
        <v>1.6531182655817458</v>
      </c>
      <c r="J111">
        <v>314.14999999999998</v>
      </c>
      <c r="K111">
        <f>E111/314.15</f>
        <v>8.4959414292535423E-2</v>
      </c>
      <c r="L111">
        <f>(C111/K111-M$133)/10</f>
        <v>18.291086549269387</v>
      </c>
      <c r="M111" s="10">
        <f>AVERAGE(L111:L113)</f>
        <v>19.946084467000986</v>
      </c>
      <c r="N111" s="7">
        <f>_xlfn.STDEV.S(L111:L113)</f>
        <v>2.060849331407673</v>
      </c>
      <c r="O111" s="16">
        <f>N111/M111*100</f>
        <v>10.332099690127974</v>
      </c>
    </row>
    <row r="112" spans="1:17" x14ac:dyDescent="0.25">
      <c r="A112" t="s">
        <v>7</v>
      </c>
      <c r="B112" t="s">
        <v>435</v>
      </c>
      <c r="C112">
        <v>17.54</v>
      </c>
      <c r="D112" t="s">
        <v>1</v>
      </c>
      <c r="E112">
        <v>24.76</v>
      </c>
      <c r="K112">
        <f t="shared" ref="K112:K125" si="14">E112/314.15</f>
        <v>7.881585229985677E-2</v>
      </c>
      <c r="L112">
        <f>(C112/K112-M$133)/10</f>
        <v>22.254406300484646</v>
      </c>
      <c r="O112" s="16"/>
    </row>
    <row r="113" spans="1:15" x14ac:dyDescent="0.25">
      <c r="A113" t="s">
        <v>7</v>
      </c>
      <c r="B113" t="s">
        <v>436</v>
      </c>
      <c r="C113">
        <v>14.26</v>
      </c>
      <c r="D113" t="s">
        <v>1</v>
      </c>
      <c r="E113">
        <v>23.22</v>
      </c>
      <c r="K113">
        <f t="shared" si="14"/>
        <v>7.3913735476683118E-2</v>
      </c>
      <c r="L113">
        <f>(C113/K113-M$133)/10</f>
        <v>19.292760551248922</v>
      </c>
      <c r="O113" s="16"/>
    </row>
    <row r="114" spans="1:15" x14ac:dyDescent="0.25">
      <c r="A114" s="4" t="s">
        <v>13</v>
      </c>
      <c r="B114" s="4" t="s">
        <v>434</v>
      </c>
      <c r="C114" s="4">
        <v>22.36</v>
      </c>
      <c r="D114" s="4" t="s">
        <v>1</v>
      </c>
      <c r="E114">
        <v>26.69</v>
      </c>
      <c r="F114" s="3">
        <f>_xlfn.STDEV.S(C114:C116)</f>
        <v>0.73993242934743619</v>
      </c>
      <c r="J114">
        <v>314.14999999999998</v>
      </c>
      <c r="K114">
        <f t="shared" si="14"/>
        <v>8.4959414292535423E-2</v>
      </c>
      <c r="L114">
        <f>(C114/K114-M$138)/10</f>
        <v>26.318448857249905</v>
      </c>
      <c r="M114" s="10">
        <f>AVERAGE(L114:L116)</f>
        <v>27.196955934503176</v>
      </c>
      <c r="N114" s="7">
        <f>_xlfn.STDEV.S(L114:L116)</f>
        <v>1.0959314171292072</v>
      </c>
      <c r="O114" s="16">
        <f>N114/M114*100</f>
        <v>4.0296105923342092</v>
      </c>
    </row>
    <row r="115" spans="1:15" x14ac:dyDescent="0.25">
      <c r="A115" s="4" t="s">
        <v>13</v>
      </c>
      <c r="B115" s="4" t="s">
        <v>435</v>
      </c>
      <c r="C115" s="4">
        <v>21.16</v>
      </c>
      <c r="D115" s="4" t="s">
        <v>1</v>
      </c>
      <c r="E115">
        <v>24.76</v>
      </c>
      <c r="K115">
        <f t="shared" si="14"/>
        <v>7.881585229985677E-2</v>
      </c>
      <c r="L115">
        <f>(C115/K115-M$138)/10</f>
        <v>26.847390953150239</v>
      </c>
      <c r="N115" s="16"/>
    </row>
    <row r="116" spans="1:15" x14ac:dyDescent="0.25">
      <c r="A116" s="4" t="s">
        <v>13</v>
      </c>
      <c r="B116" s="4" t="s">
        <v>436</v>
      </c>
      <c r="C116" s="4">
        <v>21.01</v>
      </c>
      <c r="D116" s="4" t="s">
        <v>1</v>
      </c>
      <c r="E116">
        <v>23.22</v>
      </c>
      <c r="K116">
        <f t="shared" si="14"/>
        <v>7.3913735476683118E-2</v>
      </c>
      <c r="L116">
        <f>(C116/K116-M$138)/10</f>
        <v>28.425027993109389</v>
      </c>
      <c r="N116" s="16"/>
    </row>
    <row r="117" spans="1:15" x14ac:dyDescent="0.25">
      <c r="A117" t="s">
        <v>0</v>
      </c>
      <c r="B117" t="s">
        <v>434</v>
      </c>
      <c r="C117">
        <v>14.4</v>
      </c>
      <c r="D117" t="s">
        <v>1</v>
      </c>
      <c r="E117">
        <v>26.69</v>
      </c>
      <c r="F117" s="3">
        <f>_xlfn.STDEV.S(C117:C119)</f>
        <v>0.55247926054588992</v>
      </c>
      <c r="J117">
        <v>314.14999999999998</v>
      </c>
      <c r="K117">
        <f t="shared" si="14"/>
        <v>8.4959414292535423E-2</v>
      </c>
      <c r="L117">
        <f>(C117/K117-M$143)/10</f>
        <v>13.677018192230966</v>
      </c>
      <c r="M117" s="10">
        <f>AVERAGE(L117:L119)</f>
        <v>14.511441681527261</v>
      </c>
      <c r="N117" s="7">
        <f>_xlfn.STDEV.S(L117:L119)</f>
        <v>1.3892889351394186</v>
      </c>
      <c r="O117" s="16">
        <f>N117/M117*100</f>
        <v>9.573748533255328</v>
      </c>
    </row>
    <row r="118" spans="1:15" x14ac:dyDescent="0.25">
      <c r="A118" t="s">
        <v>0</v>
      </c>
      <c r="B118" t="s">
        <v>435</v>
      </c>
      <c r="C118">
        <v>13.41</v>
      </c>
      <c r="D118" t="s">
        <v>1</v>
      </c>
      <c r="E118">
        <v>24.76</v>
      </c>
      <c r="K118">
        <f t="shared" si="14"/>
        <v>7.881585229985677E-2</v>
      </c>
      <c r="L118">
        <f t="shared" ref="L118:L119" si="15">(C118/K118-M$143)/10</f>
        <v>13.742092502461938</v>
      </c>
      <c r="N118" s="16"/>
    </row>
    <row r="119" spans="1:15" x14ac:dyDescent="0.25">
      <c r="A119" t="s">
        <v>0</v>
      </c>
      <c r="B119" t="s">
        <v>436</v>
      </c>
      <c r="C119">
        <v>14.33</v>
      </c>
      <c r="D119" t="s">
        <v>1</v>
      </c>
      <c r="E119">
        <v>23.22</v>
      </c>
      <c r="K119">
        <f t="shared" si="14"/>
        <v>7.3913735476683118E-2</v>
      </c>
      <c r="L119">
        <f t="shared" si="15"/>
        <v>16.11521434988888</v>
      </c>
      <c r="N119" s="16"/>
    </row>
    <row r="120" spans="1:15" x14ac:dyDescent="0.25">
      <c r="A120" s="4" t="s">
        <v>9</v>
      </c>
      <c r="B120" s="4" t="s">
        <v>434</v>
      </c>
      <c r="C120" s="4">
        <v>0</v>
      </c>
      <c r="D120" s="4" t="s">
        <v>1</v>
      </c>
      <c r="E120">
        <v>26.69</v>
      </c>
      <c r="F120" s="3">
        <f>_xlfn.STDEV.S(C120:C122)</f>
        <v>0</v>
      </c>
      <c r="J120">
        <v>314.14999999999998</v>
      </c>
      <c r="K120">
        <f t="shared" si="14"/>
        <v>8.4959414292535423E-2</v>
      </c>
      <c r="L120">
        <f>(C120/K120-M$148)/10</f>
        <v>0</v>
      </c>
      <c r="M120" s="10">
        <f>AVERAGE(L120:L122)</f>
        <v>0</v>
      </c>
      <c r="N120" s="7">
        <f>_xlfn.STDEV.S(L120:L122)</f>
        <v>0</v>
      </c>
      <c r="O120" s="16" t="e">
        <f>N120/M120*100</f>
        <v>#DIV/0!</v>
      </c>
    </row>
    <row r="121" spans="1:15" x14ac:dyDescent="0.25">
      <c r="A121" s="4" t="s">
        <v>9</v>
      </c>
      <c r="B121" s="4" t="s">
        <v>435</v>
      </c>
      <c r="C121" s="4">
        <v>0</v>
      </c>
      <c r="D121" s="4" t="s">
        <v>1</v>
      </c>
      <c r="E121">
        <v>24.76</v>
      </c>
      <c r="K121">
        <f t="shared" si="14"/>
        <v>7.881585229985677E-2</v>
      </c>
      <c r="L121">
        <f t="shared" ref="L121:L122" si="16">(C121/K121-M$148)/10</f>
        <v>0</v>
      </c>
      <c r="N121" s="16"/>
    </row>
    <row r="122" spans="1:15" x14ac:dyDescent="0.25">
      <c r="A122" s="4" t="s">
        <v>9</v>
      </c>
      <c r="B122" s="4" t="s">
        <v>436</v>
      </c>
      <c r="C122" s="4">
        <v>0</v>
      </c>
      <c r="D122" s="4" t="s">
        <v>1</v>
      </c>
      <c r="E122">
        <v>23.22</v>
      </c>
      <c r="K122">
        <f t="shared" si="14"/>
        <v>7.3913735476683118E-2</v>
      </c>
      <c r="L122">
        <f t="shared" si="16"/>
        <v>0</v>
      </c>
      <c r="N122" s="16"/>
    </row>
    <row r="123" spans="1:15" x14ac:dyDescent="0.25">
      <c r="A123" t="s">
        <v>10</v>
      </c>
      <c r="B123" t="s">
        <v>434</v>
      </c>
      <c r="C123">
        <v>35.22</v>
      </c>
      <c r="D123" t="s">
        <v>1</v>
      </c>
      <c r="E123">
        <v>26.69</v>
      </c>
      <c r="F123" s="3">
        <f>_xlfn.STDEV.S(C123:C125)</f>
        <v>1.2401209618420288</v>
      </c>
      <c r="J123">
        <v>314.14999999999998</v>
      </c>
      <c r="K123">
        <f t="shared" si="14"/>
        <v>8.4959414292535423E-2</v>
      </c>
      <c r="L123">
        <f>(C123/K123-M$153)/10</f>
        <v>41.455088047958029</v>
      </c>
      <c r="M123" s="10">
        <f>AVERAGE(L123:L125)</f>
        <v>42.878527591067744</v>
      </c>
      <c r="N123" s="7">
        <f>_xlfn.STDEV.S(L123:L125)</f>
        <v>1.4266712323811634</v>
      </c>
      <c r="O123" s="16">
        <f>N123/M123*100</f>
        <v>3.3272393259099711</v>
      </c>
    </row>
    <row r="124" spans="1:15" x14ac:dyDescent="0.25">
      <c r="A124" t="s">
        <v>10</v>
      </c>
      <c r="B124" t="s">
        <v>435</v>
      </c>
      <c r="C124">
        <v>33.79</v>
      </c>
      <c r="D124" t="s">
        <v>1</v>
      </c>
      <c r="E124">
        <v>24.76</v>
      </c>
      <c r="K124">
        <f t="shared" si="14"/>
        <v>7.881585229985677E-2</v>
      </c>
      <c r="L124">
        <f t="shared" ref="L124:L125" si="17">(C124/K124-M$153)/10</f>
        <v>42.872086025848134</v>
      </c>
      <c r="N124" s="16"/>
    </row>
    <row r="125" spans="1:15" x14ac:dyDescent="0.25">
      <c r="A125" t="s">
        <v>10</v>
      </c>
      <c r="B125" t="s">
        <v>436</v>
      </c>
      <c r="C125">
        <v>32.75</v>
      </c>
      <c r="D125" t="s">
        <v>1</v>
      </c>
      <c r="E125">
        <v>23.22</v>
      </c>
      <c r="K125">
        <f t="shared" si="14"/>
        <v>7.3913735476683118E-2</v>
      </c>
      <c r="L125">
        <f t="shared" si="17"/>
        <v>44.30840869939707</v>
      </c>
      <c r="N125" s="16"/>
    </row>
    <row r="126" spans="1:15" x14ac:dyDescent="0.25">
      <c r="N126" s="16"/>
    </row>
    <row r="127" spans="1:15" x14ac:dyDescent="0.25">
      <c r="A127" s="88" t="s">
        <v>64</v>
      </c>
      <c r="N127" s="16"/>
    </row>
    <row r="128" spans="1:15" x14ac:dyDescent="0.25">
      <c r="A128" s="4" t="s">
        <v>29</v>
      </c>
      <c r="B128" s="4" t="s">
        <v>437</v>
      </c>
      <c r="C128" s="4">
        <v>0</v>
      </c>
      <c r="D128" s="4" t="s">
        <v>1</v>
      </c>
      <c r="E128">
        <v>11.96</v>
      </c>
      <c r="F128" s="3">
        <f>_xlfn.STDEV.S(C128:C132)</f>
        <v>0</v>
      </c>
      <c r="H128" s="7"/>
      <c r="J128">
        <v>314.14999999999998</v>
      </c>
      <c r="K128">
        <f>E128/314.15</f>
        <v>3.8070985198153752E-2</v>
      </c>
      <c r="L128" s="2">
        <f>C128/K128</f>
        <v>0</v>
      </c>
      <c r="M128" s="10">
        <f>AVERAGE(L128:L132)</f>
        <v>0</v>
      </c>
      <c r="N128" s="16"/>
    </row>
    <row r="129" spans="1:14" x14ac:dyDescent="0.25">
      <c r="A129" s="4" t="s">
        <v>29</v>
      </c>
      <c r="B129" s="4" t="s">
        <v>438</v>
      </c>
      <c r="C129" s="4">
        <v>0</v>
      </c>
      <c r="D129" s="4" t="s">
        <v>1</v>
      </c>
      <c r="E129">
        <v>10.57</v>
      </c>
      <c r="H129" s="7"/>
      <c r="K129">
        <f>E129/314.15</f>
        <v>3.364634728632819E-2</v>
      </c>
      <c r="L129" s="2">
        <f>C129/K129</f>
        <v>0</v>
      </c>
      <c r="N129" s="16"/>
    </row>
    <row r="130" spans="1:14" x14ac:dyDescent="0.25">
      <c r="A130" s="4" t="s">
        <v>29</v>
      </c>
      <c r="B130" s="4" t="s">
        <v>439</v>
      </c>
      <c r="C130" s="4">
        <v>0</v>
      </c>
      <c r="D130" s="4" t="s">
        <v>1</v>
      </c>
      <c r="E130">
        <v>15.95</v>
      </c>
      <c r="H130" s="7"/>
      <c r="K130">
        <f>E130/314.15</f>
        <v>5.0771924240012735E-2</v>
      </c>
      <c r="L130" s="2">
        <f>C130/K130</f>
        <v>0</v>
      </c>
      <c r="N130" s="16"/>
    </row>
    <row r="131" spans="1:14" x14ac:dyDescent="0.25">
      <c r="A131" s="4" t="s">
        <v>29</v>
      </c>
      <c r="B131" s="4" t="s">
        <v>440</v>
      </c>
      <c r="C131" s="4">
        <v>0</v>
      </c>
      <c r="D131" s="4" t="s">
        <v>1</v>
      </c>
      <c r="E131">
        <v>24.39</v>
      </c>
      <c r="H131" s="7"/>
      <c r="K131">
        <f>E131/314.15</f>
        <v>7.7638070985198163E-2</v>
      </c>
      <c r="L131" s="2">
        <f>C131/K131</f>
        <v>0</v>
      </c>
      <c r="N131" s="16"/>
    </row>
    <row r="132" spans="1:14" x14ac:dyDescent="0.25">
      <c r="A132" s="4" t="s">
        <v>29</v>
      </c>
      <c r="B132" s="4" t="s">
        <v>441</v>
      </c>
      <c r="C132" s="4">
        <v>0</v>
      </c>
      <c r="D132" s="4" t="s">
        <v>1</v>
      </c>
      <c r="E132">
        <v>27.15</v>
      </c>
      <c r="H132" s="7"/>
      <c r="K132">
        <f>E132/314.15</f>
        <v>8.6423682954002864E-2</v>
      </c>
      <c r="L132" s="2">
        <f t="shared" ref="L132:L149" si="18">C132/K132</f>
        <v>0</v>
      </c>
      <c r="N132" s="16"/>
    </row>
    <row r="133" spans="1:14" x14ac:dyDescent="0.25">
      <c r="A133" t="s">
        <v>7</v>
      </c>
      <c r="B133" t="s">
        <v>437</v>
      </c>
      <c r="C133">
        <v>0</v>
      </c>
      <c r="D133" t="s">
        <v>1</v>
      </c>
      <c r="E133">
        <v>11.96</v>
      </c>
      <c r="F133" s="3">
        <f>_xlfn.STDEV.S(C133:C137)</f>
        <v>0</v>
      </c>
      <c r="J133">
        <v>314.14999999999998</v>
      </c>
      <c r="K133">
        <f t="shared" ref="K133:K146" si="19">E133/314.15</f>
        <v>3.8070985198153752E-2</v>
      </c>
      <c r="L133" s="2">
        <f t="shared" si="18"/>
        <v>0</v>
      </c>
      <c r="M133" s="10">
        <f>AVERAGE(L133:L137)</f>
        <v>0</v>
      </c>
      <c r="N133" s="16"/>
    </row>
    <row r="134" spans="1:14" x14ac:dyDescent="0.25">
      <c r="A134" t="s">
        <v>7</v>
      </c>
      <c r="B134" t="s">
        <v>438</v>
      </c>
      <c r="C134">
        <v>0</v>
      </c>
      <c r="D134" t="s">
        <v>1</v>
      </c>
      <c r="E134">
        <v>10.57</v>
      </c>
      <c r="K134">
        <f t="shared" si="19"/>
        <v>3.364634728632819E-2</v>
      </c>
      <c r="L134" s="2">
        <f t="shared" si="18"/>
        <v>0</v>
      </c>
      <c r="N134" s="16"/>
    </row>
    <row r="135" spans="1:14" x14ac:dyDescent="0.25">
      <c r="A135" t="s">
        <v>7</v>
      </c>
      <c r="B135" t="s">
        <v>439</v>
      </c>
      <c r="C135">
        <v>0</v>
      </c>
      <c r="D135" t="s">
        <v>1</v>
      </c>
      <c r="E135">
        <v>15.95</v>
      </c>
      <c r="K135">
        <f t="shared" si="19"/>
        <v>5.0771924240012735E-2</v>
      </c>
      <c r="L135" s="2">
        <f t="shared" si="18"/>
        <v>0</v>
      </c>
      <c r="N135" s="16"/>
    </row>
    <row r="136" spans="1:14" x14ac:dyDescent="0.25">
      <c r="A136" t="s">
        <v>7</v>
      </c>
      <c r="B136" t="s">
        <v>440</v>
      </c>
      <c r="C136">
        <v>0</v>
      </c>
      <c r="D136" t="s">
        <v>1</v>
      </c>
      <c r="E136">
        <v>24.39</v>
      </c>
      <c r="K136">
        <f t="shared" si="19"/>
        <v>7.7638070985198163E-2</v>
      </c>
      <c r="L136" s="2">
        <f t="shared" si="18"/>
        <v>0</v>
      </c>
      <c r="N136" s="16"/>
    </row>
    <row r="137" spans="1:14" x14ac:dyDescent="0.25">
      <c r="A137" t="s">
        <v>7</v>
      </c>
      <c r="B137" t="s">
        <v>441</v>
      </c>
      <c r="C137">
        <v>0</v>
      </c>
      <c r="D137" t="s">
        <v>1</v>
      </c>
      <c r="E137">
        <v>27.15</v>
      </c>
      <c r="K137">
        <f t="shared" si="19"/>
        <v>8.6423682954002864E-2</v>
      </c>
      <c r="L137" s="2">
        <f>C137/K137</f>
        <v>0</v>
      </c>
      <c r="N137" s="16"/>
    </row>
    <row r="138" spans="1:14" x14ac:dyDescent="0.25">
      <c r="A138" s="4" t="s">
        <v>13</v>
      </c>
      <c r="B138" s="4" t="s">
        <v>437</v>
      </c>
      <c r="C138" s="4">
        <v>0</v>
      </c>
      <c r="D138" s="4" t="s">
        <v>1</v>
      </c>
      <c r="E138">
        <v>11.96</v>
      </c>
      <c r="F138" s="3">
        <f>_xlfn.STDEV.S(C138:C142)</f>
        <v>0</v>
      </c>
      <c r="J138">
        <v>314.14999999999998</v>
      </c>
      <c r="K138">
        <f t="shared" si="19"/>
        <v>3.8070985198153752E-2</v>
      </c>
      <c r="L138" s="2">
        <f t="shared" si="18"/>
        <v>0</v>
      </c>
      <c r="M138" s="10">
        <f>AVERAGE(L138:L142)</f>
        <v>0</v>
      </c>
      <c r="N138" s="16"/>
    </row>
    <row r="139" spans="1:14" x14ac:dyDescent="0.25">
      <c r="A139" s="4" t="s">
        <v>13</v>
      </c>
      <c r="B139" s="4" t="s">
        <v>438</v>
      </c>
      <c r="C139" s="4">
        <v>0</v>
      </c>
      <c r="D139" s="4" t="s">
        <v>1</v>
      </c>
      <c r="E139">
        <v>10.57</v>
      </c>
      <c r="K139">
        <f t="shared" si="19"/>
        <v>3.364634728632819E-2</v>
      </c>
      <c r="L139" s="2">
        <f t="shared" si="18"/>
        <v>0</v>
      </c>
      <c r="N139" s="16"/>
    </row>
    <row r="140" spans="1:14" x14ac:dyDescent="0.25">
      <c r="A140" s="4" t="s">
        <v>13</v>
      </c>
      <c r="B140" s="4" t="s">
        <v>439</v>
      </c>
      <c r="C140" s="4">
        <v>0</v>
      </c>
      <c r="D140" s="4" t="s">
        <v>1</v>
      </c>
      <c r="E140">
        <v>15.95</v>
      </c>
      <c r="K140">
        <f t="shared" si="19"/>
        <v>5.0771924240012735E-2</v>
      </c>
      <c r="L140" s="2">
        <f t="shared" si="18"/>
        <v>0</v>
      </c>
      <c r="N140" s="16"/>
    </row>
    <row r="141" spans="1:14" x14ac:dyDescent="0.25">
      <c r="A141" s="4" t="s">
        <v>13</v>
      </c>
      <c r="B141" s="4" t="s">
        <v>440</v>
      </c>
      <c r="C141" s="4">
        <v>0</v>
      </c>
      <c r="D141" s="4" t="s">
        <v>1</v>
      </c>
      <c r="E141">
        <v>24.39</v>
      </c>
      <c r="K141">
        <f t="shared" si="19"/>
        <v>7.7638070985198163E-2</v>
      </c>
      <c r="L141" s="2">
        <f t="shared" si="18"/>
        <v>0</v>
      </c>
      <c r="N141" s="16"/>
    </row>
    <row r="142" spans="1:14" x14ac:dyDescent="0.25">
      <c r="A142" s="4" t="s">
        <v>13</v>
      </c>
      <c r="B142" s="4" t="s">
        <v>441</v>
      </c>
      <c r="C142" s="4">
        <v>0</v>
      </c>
      <c r="D142" s="4" t="s">
        <v>1</v>
      </c>
      <c r="E142">
        <v>27.15</v>
      </c>
      <c r="K142">
        <f t="shared" si="19"/>
        <v>8.6423682954002864E-2</v>
      </c>
      <c r="L142" s="2">
        <f t="shared" si="18"/>
        <v>0</v>
      </c>
      <c r="N142" s="16"/>
    </row>
    <row r="143" spans="1:14" x14ac:dyDescent="0.25">
      <c r="A143" t="s">
        <v>0</v>
      </c>
      <c r="B143" t="s">
        <v>437</v>
      </c>
      <c r="C143">
        <v>0</v>
      </c>
      <c r="D143" t="s">
        <v>1</v>
      </c>
      <c r="E143">
        <v>11.96</v>
      </c>
      <c r="F143" s="3">
        <f>_xlfn.STDEV.S(C143:C147)</f>
        <v>6.3236002403694052</v>
      </c>
      <c r="J143">
        <v>314.14999999999998</v>
      </c>
      <c r="K143">
        <f t="shared" si="19"/>
        <v>3.8070985198153752E-2</v>
      </c>
      <c r="L143" s="2">
        <f t="shared" si="18"/>
        <v>0</v>
      </c>
      <c r="M143" s="10">
        <f>AVERAGE(L143:L147)</f>
        <v>32.722511970534072</v>
      </c>
      <c r="N143" s="16"/>
    </row>
    <row r="144" spans="1:14" x14ac:dyDescent="0.25">
      <c r="A144" t="s">
        <v>0</v>
      </c>
      <c r="B144" t="s">
        <v>438</v>
      </c>
      <c r="C144">
        <v>0</v>
      </c>
      <c r="D144" t="s">
        <v>1</v>
      </c>
      <c r="E144">
        <v>10.57</v>
      </c>
      <c r="K144">
        <f t="shared" si="19"/>
        <v>3.364634728632819E-2</v>
      </c>
      <c r="L144" s="2">
        <f t="shared" si="18"/>
        <v>0</v>
      </c>
      <c r="N144" s="16"/>
    </row>
    <row r="145" spans="1:14" x14ac:dyDescent="0.25">
      <c r="A145" t="s">
        <v>0</v>
      </c>
      <c r="B145" t="s">
        <v>439</v>
      </c>
      <c r="C145">
        <v>0</v>
      </c>
      <c r="D145" t="s">
        <v>1</v>
      </c>
      <c r="E145">
        <v>15.95</v>
      </c>
      <c r="K145">
        <f t="shared" si="19"/>
        <v>5.0771924240012735E-2</v>
      </c>
      <c r="L145" s="2">
        <f t="shared" si="18"/>
        <v>0</v>
      </c>
      <c r="N145" s="16"/>
    </row>
    <row r="146" spans="1:14" x14ac:dyDescent="0.25">
      <c r="A146" t="s">
        <v>0</v>
      </c>
      <c r="B146" t="s">
        <v>440</v>
      </c>
      <c r="C146">
        <v>0</v>
      </c>
      <c r="D146" t="s">
        <v>1</v>
      </c>
      <c r="E146">
        <v>24.39</v>
      </c>
      <c r="K146">
        <f t="shared" si="19"/>
        <v>7.7638070985198163E-2</v>
      </c>
      <c r="L146" s="2">
        <f t="shared" si="18"/>
        <v>0</v>
      </c>
      <c r="N146" s="16"/>
    </row>
    <row r="147" spans="1:14" x14ac:dyDescent="0.25">
      <c r="A147" t="s">
        <v>0</v>
      </c>
      <c r="B147" t="s">
        <v>441</v>
      </c>
      <c r="C147">
        <v>14.14</v>
      </c>
      <c r="D147" t="s">
        <v>1</v>
      </c>
      <c r="E147">
        <v>27.15</v>
      </c>
      <c r="K147">
        <f>E147/314.15</f>
        <v>8.6423682954002864E-2</v>
      </c>
      <c r="L147" s="2">
        <f>C147/K147</f>
        <v>163.61255985267036</v>
      </c>
      <c r="N147" s="16"/>
    </row>
    <row r="148" spans="1:14" x14ac:dyDescent="0.25">
      <c r="A148" s="4" t="s">
        <v>9</v>
      </c>
      <c r="B148" s="4" t="s">
        <v>437</v>
      </c>
      <c r="C148" s="4">
        <v>0</v>
      </c>
      <c r="D148" s="4" t="s">
        <v>1</v>
      </c>
      <c r="E148">
        <v>11.96</v>
      </c>
      <c r="F148" s="3">
        <f>_xlfn.STDEV.S(C148:C152)</f>
        <v>0</v>
      </c>
      <c r="J148">
        <v>314.14999999999998</v>
      </c>
      <c r="K148">
        <f t="shared" ref="K148:K151" si="20">E148/314.15</f>
        <v>3.8070985198153752E-2</v>
      </c>
      <c r="L148" s="2">
        <f t="shared" si="18"/>
        <v>0</v>
      </c>
      <c r="M148" s="10">
        <f>AVERAGE(L148:L152)</f>
        <v>0</v>
      </c>
      <c r="N148" s="16"/>
    </row>
    <row r="149" spans="1:14" x14ac:dyDescent="0.25">
      <c r="A149" s="4" t="s">
        <v>9</v>
      </c>
      <c r="B149" s="4" t="s">
        <v>438</v>
      </c>
      <c r="C149" s="4">
        <v>0</v>
      </c>
      <c r="D149" s="4" t="s">
        <v>1</v>
      </c>
      <c r="E149">
        <v>10.57</v>
      </c>
      <c r="K149">
        <f t="shared" si="20"/>
        <v>3.364634728632819E-2</v>
      </c>
      <c r="L149" s="2">
        <f t="shared" si="18"/>
        <v>0</v>
      </c>
      <c r="N149" s="16"/>
    </row>
    <row r="150" spans="1:14" x14ac:dyDescent="0.25">
      <c r="A150" s="4" t="s">
        <v>9</v>
      </c>
      <c r="B150" s="4" t="s">
        <v>439</v>
      </c>
      <c r="C150" s="4">
        <v>0</v>
      </c>
      <c r="D150" s="4" t="s">
        <v>1</v>
      </c>
      <c r="E150">
        <v>15.95</v>
      </c>
      <c r="K150">
        <f t="shared" si="20"/>
        <v>5.0771924240012735E-2</v>
      </c>
      <c r="L150" s="2">
        <f>C150/K150</f>
        <v>0</v>
      </c>
      <c r="N150" s="16"/>
    </row>
    <row r="151" spans="1:14" x14ac:dyDescent="0.25">
      <c r="A151" s="4" t="s">
        <v>9</v>
      </c>
      <c r="B151" s="4" t="s">
        <v>440</v>
      </c>
      <c r="C151" s="4">
        <v>0</v>
      </c>
      <c r="D151" s="4" t="s">
        <v>1</v>
      </c>
      <c r="E151">
        <v>24.39</v>
      </c>
      <c r="K151">
        <f t="shared" si="20"/>
        <v>7.7638070985198163E-2</v>
      </c>
      <c r="L151" s="2">
        <f>C151/K151</f>
        <v>0</v>
      </c>
      <c r="N151" s="16"/>
    </row>
    <row r="152" spans="1:14" x14ac:dyDescent="0.25">
      <c r="A152" s="4" t="s">
        <v>9</v>
      </c>
      <c r="B152" s="4" t="s">
        <v>441</v>
      </c>
      <c r="C152" s="4">
        <v>0</v>
      </c>
      <c r="D152" s="4" t="s">
        <v>1</v>
      </c>
      <c r="E152">
        <v>27.15</v>
      </c>
      <c r="K152">
        <f>E152/314.15</f>
        <v>8.6423682954002864E-2</v>
      </c>
      <c r="L152" s="2">
        <f>C152/K152</f>
        <v>0</v>
      </c>
      <c r="N152" s="16"/>
    </row>
    <row r="153" spans="1:14" x14ac:dyDescent="0.25">
      <c r="A153" t="s">
        <v>10</v>
      </c>
      <c r="B153" t="s">
        <v>437</v>
      </c>
      <c r="C153">
        <v>0</v>
      </c>
      <c r="D153" t="s">
        <v>1</v>
      </c>
      <c r="E153">
        <v>11.96</v>
      </c>
      <c r="F153" s="3">
        <f>_xlfn.STDEV.S(C153:C157)</f>
        <v>0</v>
      </c>
      <c r="J153">
        <v>314.14999999999998</v>
      </c>
      <c r="K153">
        <f>E153/314.15</f>
        <v>3.8070985198153752E-2</v>
      </c>
      <c r="L153" s="2">
        <f t="shared" ref="L153:L154" si="21">C153/K153</f>
        <v>0</v>
      </c>
      <c r="M153" s="10">
        <f>AVERAGE(L153:L157)</f>
        <v>0</v>
      </c>
      <c r="N153" s="16"/>
    </row>
    <row r="154" spans="1:14" x14ac:dyDescent="0.25">
      <c r="A154" t="s">
        <v>10</v>
      </c>
      <c r="B154" t="s">
        <v>438</v>
      </c>
      <c r="C154">
        <v>0</v>
      </c>
      <c r="D154" t="s">
        <v>1</v>
      </c>
      <c r="E154">
        <v>10.57</v>
      </c>
      <c r="K154">
        <f t="shared" ref="K154:K156" si="22">E154/314.15</f>
        <v>3.364634728632819E-2</v>
      </c>
      <c r="L154" s="2">
        <f t="shared" si="21"/>
        <v>0</v>
      </c>
      <c r="N154" s="16"/>
    </row>
    <row r="155" spans="1:14" x14ac:dyDescent="0.25">
      <c r="A155" t="s">
        <v>10</v>
      </c>
      <c r="B155" t="s">
        <v>439</v>
      </c>
      <c r="C155">
        <v>0</v>
      </c>
      <c r="D155" t="s">
        <v>1</v>
      </c>
      <c r="E155">
        <v>15.95</v>
      </c>
      <c r="K155">
        <f t="shared" si="22"/>
        <v>5.0771924240012735E-2</v>
      </c>
      <c r="L155" s="2">
        <f>C155/K155</f>
        <v>0</v>
      </c>
      <c r="N155" s="16"/>
    </row>
    <row r="156" spans="1:14" x14ac:dyDescent="0.25">
      <c r="A156" t="s">
        <v>10</v>
      </c>
      <c r="B156" t="s">
        <v>440</v>
      </c>
      <c r="C156">
        <v>0</v>
      </c>
      <c r="D156" t="s">
        <v>1</v>
      </c>
      <c r="E156">
        <v>24.39</v>
      </c>
      <c r="K156">
        <f t="shared" si="22"/>
        <v>7.7638070985198163E-2</v>
      </c>
      <c r="L156" s="2">
        <f>C156/K156</f>
        <v>0</v>
      </c>
      <c r="N156" s="16"/>
    </row>
    <row r="157" spans="1:14" x14ac:dyDescent="0.25">
      <c r="A157" t="s">
        <v>10</v>
      </c>
      <c r="B157" t="s">
        <v>441</v>
      </c>
      <c r="C157">
        <v>0</v>
      </c>
      <c r="D157" t="s">
        <v>1</v>
      </c>
      <c r="E157">
        <v>27.15</v>
      </c>
      <c r="K157">
        <f>E157/314.15</f>
        <v>8.6423682954002864E-2</v>
      </c>
      <c r="L157" s="2">
        <f>C157/K157</f>
        <v>0</v>
      </c>
      <c r="N157" s="16"/>
    </row>
    <row r="158" spans="1:14" x14ac:dyDescent="0.25">
      <c r="N158" s="16"/>
    </row>
    <row r="159" spans="1:14" x14ac:dyDescent="0.25">
      <c r="N159" s="16"/>
    </row>
    <row r="160" spans="1:14" x14ac:dyDescent="0.25">
      <c r="A160" s="5" t="s">
        <v>5</v>
      </c>
      <c r="E160" t="s">
        <v>11</v>
      </c>
      <c r="F160"/>
    </row>
    <row r="161" spans="1:17" x14ac:dyDescent="0.25">
      <c r="A161" s="4" t="s">
        <v>29</v>
      </c>
      <c r="B161" s="4" t="s">
        <v>442</v>
      </c>
      <c r="C161" s="4">
        <v>52.6</v>
      </c>
      <c r="D161" s="4" t="s">
        <v>1</v>
      </c>
      <c r="E161">
        <v>21.98</v>
      </c>
      <c r="F161" s="3">
        <f>_xlfn.STDEV.S(C161:C163)</f>
        <v>29.835269955764314</v>
      </c>
      <c r="G161" s="6" t="s">
        <v>14</v>
      </c>
      <c r="J161">
        <v>314.14999999999998</v>
      </c>
      <c r="K161">
        <f>E161/314.15</f>
        <v>6.9966576476205647E-2</v>
      </c>
      <c r="L161">
        <f>C161/K161/10</f>
        <v>75.17875341219289</v>
      </c>
      <c r="M161" s="10">
        <f>AVERAGE(L161:L163)</f>
        <v>57.892825039685818</v>
      </c>
      <c r="N161" s="7">
        <f>_xlfn.STDEV.S(L161:L163)</f>
        <v>51.474763562905508</v>
      </c>
      <c r="O161" s="16">
        <f>N161/M161*100</f>
        <v>88.913891363254947</v>
      </c>
      <c r="P161" s="10">
        <f>SQRT(N161^2+N164^2+N167^2+N170^2+N173^2+N176^2)</f>
        <v>66.950381597481183</v>
      </c>
      <c r="Q161" s="10">
        <f>SUM(M161,M164,M167,M170,M173,M176)</f>
        <v>229.58885783968162</v>
      </c>
    </row>
    <row r="162" spans="1:17" x14ac:dyDescent="0.25">
      <c r="A162" s="4" t="s">
        <v>29</v>
      </c>
      <c r="B162" s="4" t="s">
        <v>443</v>
      </c>
      <c r="C162" s="4">
        <v>0</v>
      </c>
      <c r="D162" s="4" t="s">
        <v>1</v>
      </c>
      <c r="E162">
        <v>20.47</v>
      </c>
      <c r="G162" s="3"/>
      <c r="K162">
        <f>E162/314.15</f>
        <v>6.5159955435301606E-2</v>
      </c>
      <c r="L162">
        <f t="shared" ref="L162:L178" si="23">C162/K162/10</f>
        <v>0</v>
      </c>
      <c r="N162" s="16"/>
    </row>
    <row r="163" spans="1:17" x14ac:dyDescent="0.25">
      <c r="A163" s="4" t="s">
        <v>29</v>
      </c>
      <c r="B163" s="4" t="s">
        <v>444</v>
      </c>
      <c r="C163" s="4">
        <v>50.7</v>
      </c>
      <c r="D163" s="4" t="s">
        <v>1</v>
      </c>
      <c r="E163">
        <v>16.170000000000002</v>
      </c>
      <c r="K163">
        <f>E163/314.15</f>
        <v>5.1472226643323266E-2</v>
      </c>
      <c r="L163">
        <f t="shared" si="23"/>
        <v>98.499721706864548</v>
      </c>
      <c r="N163" s="16"/>
    </row>
    <row r="164" spans="1:17" x14ac:dyDescent="0.25">
      <c r="A164" t="s">
        <v>7</v>
      </c>
      <c r="B164" t="s">
        <v>442</v>
      </c>
      <c r="C164">
        <v>0</v>
      </c>
      <c r="D164" t="s">
        <v>1</v>
      </c>
      <c r="E164">
        <v>21.98</v>
      </c>
      <c r="F164" s="3">
        <f>_xlfn.STDEV.S(C164:C166)</f>
        <v>0</v>
      </c>
      <c r="J164">
        <v>314.14999999999998</v>
      </c>
      <c r="K164">
        <f>E164/314.15</f>
        <v>6.9966576476205647E-2</v>
      </c>
      <c r="L164">
        <f t="shared" si="23"/>
        <v>0</v>
      </c>
      <c r="M164" s="10">
        <f>AVERAGE(L164:L166)</f>
        <v>0</v>
      </c>
      <c r="N164" s="7">
        <f>_xlfn.STDEV.S(L164:L166)</f>
        <v>0</v>
      </c>
      <c r="O164" s="16" t="e">
        <f>N164/M164*100</f>
        <v>#DIV/0!</v>
      </c>
    </row>
    <row r="165" spans="1:17" x14ac:dyDescent="0.25">
      <c r="A165" t="s">
        <v>7</v>
      </c>
      <c r="B165" t="s">
        <v>443</v>
      </c>
      <c r="C165">
        <v>0</v>
      </c>
      <c r="D165" t="s">
        <v>1</v>
      </c>
      <c r="E165">
        <v>20.47</v>
      </c>
      <c r="K165">
        <f t="shared" ref="K165:K178" si="24">E165/314.15</f>
        <v>6.5159955435301606E-2</v>
      </c>
      <c r="L165">
        <f t="shared" si="23"/>
        <v>0</v>
      </c>
      <c r="O165" s="16"/>
    </row>
    <row r="166" spans="1:17" x14ac:dyDescent="0.25">
      <c r="A166" t="s">
        <v>7</v>
      </c>
      <c r="B166" t="s">
        <v>444</v>
      </c>
      <c r="C166">
        <v>0</v>
      </c>
      <c r="D166" t="s">
        <v>1</v>
      </c>
      <c r="E166">
        <v>16.170000000000002</v>
      </c>
      <c r="K166">
        <f t="shared" si="24"/>
        <v>5.1472226643323266E-2</v>
      </c>
      <c r="L166">
        <f t="shared" si="23"/>
        <v>0</v>
      </c>
      <c r="O166" s="16"/>
    </row>
    <row r="167" spans="1:17" x14ac:dyDescent="0.25">
      <c r="A167" s="4" t="s">
        <v>13</v>
      </c>
      <c r="B167" s="4" t="s">
        <v>442</v>
      </c>
      <c r="C167" s="4">
        <v>41.17</v>
      </c>
      <c r="D167" s="4" t="s">
        <v>1</v>
      </c>
      <c r="E167">
        <v>21.98</v>
      </c>
      <c r="F167" s="3">
        <f>_xlfn.STDEV.S(C167:C169)</f>
        <v>23.530772051365698</v>
      </c>
      <c r="J167">
        <v>314.14999999999998</v>
      </c>
      <c r="K167">
        <f t="shared" si="24"/>
        <v>6.9966576476205647E-2</v>
      </c>
      <c r="L167">
        <f t="shared" si="23"/>
        <v>58.842381710646031</v>
      </c>
      <c r="M167" s="10">
        <f>AVERAGE(L167:L169)</f>
        <v>45.731772052383967</v>
      </c>
      <c r="N167" s="7">
        <f>_xlfn.STDEV.S(L167:L169)</f>
        <v>40.788621554339102</v>
      </c>
      <c r="O167" s="16">
        <f>N167/M167*100</f>
        <v>89.19099287824956</v>
      </c>
    </row>
    <row r="168" spans="1:17" x14ac:dyDescent="0.25">
      <c r="A168" s="4" t="s">
        <v>13</v>
      </c>
      <c r="B168" s="4" t="s">
        <v>443</v>
      </c>
      <c r="C168" s="4">
        <v>0</v>
      </c>
      <c r="D168" s="4" t="s">
        <v>1</v>
      </c>
      <c r="E168">
        <v>20.47</v>
      </c>
      <c r="K168">
        <f t="shared" si="24"/>
        <v>6.5159955435301606E-2</v>
      </c>
      <c r="L168">
        <f t="shared" si="23"/>
        <v>0</v>
      </c>
      <c r="N168" s="16"/>
    </row>
    <row r="169" spans="1:17" x14ac:dyDescent="0.25">
      <c r="A169" s="4" t="s">
        <v>13</v>
      </c>
      <c r="B169" s="4" t="s">
        <v>444</v>
      </c>
      <c r="C169" s="4">
        <v>40.33</v>
      </c>
      <c r="D169" s="4" t="s">
        <v>1</v>
      </c>
      <c r="E169">
        <v>16.170000000000002</v>
      </c>
      <c r="K169">
        <f t="shared" si="24"/>
        <v>5.1472226643323266E-2</v>
      </c>
      <c r="L169">
        <f t="shared" si="23"/>
        <v>78.352934446505856</v>
      </c>
      <c r="N169" s="16"/>
    </row>
    <row r="170" spans="1:17" x14ac:dyDescent="0.25">
      <c r="A170" t="s">
        <v>0</v>
      </c>
      <c r="B170" t="s">
        <v>442</v>
      </c>
      <c r="C170">
        <v>23.56</v>
      </c>
      <c r="D170" t="s">
        <v>1</v>
      </c>
      <c r="E170">
        <v>21.98</v>
      </c>
      <c r="F170" s="3">
        <f>_xlfn.STDEV.S(C170:C172)</f>
        <v>1.1207289294621294</v>
      </c>
      <c r="J170">
        <v>314.14999999999998</v>
      </c>
      <c r="K170">
        <f t="shared" si="24"/>
        <v>6.9966576476205647E-2</v>
      </c>
      <c r="L170">
        <f t="shared" si="23"/>
        <v>33.67322111010008</v>
      </c>
      <c r="M170" s="10">
        <f>AVERAGE(L170:L172)</f>
        <v>37.083866663424992</v>
      </c>
      <c r="N170" s="7">
        <f>_xlfn.STDEV.S(L170:L172)</f>
        <v>4.2102734116901974</v>
      </c>
      <c r="O170" s="16">
        <f>N170/M170*100</f>
        <v>11.353382995098238</v>
      </c>
    </row>
    <row r="171" spans="1:17" x14ac:dyDescent="0.25">
      <c r="A171" t="s">
        <v>0</v>
      </c>
      <c r="B171" t="s">
        <v>443</v>
      </c>
      <c r="C171">
        <v>23.32</v>
      </c>
      <c r="D171" t="s">
        <v>1</v>
      </c>
      <c r="E171">
        <v>20.47</v>
      </c>
      <c r="K171">
        <f t="shared" si="24"/>
        <v>6.5159955435301606E-2</v>
      </c>
      <c r="L171">
        <f t="shared" si="23"/>
        <v>35.788851978505129</v>
      </c>
      <c r="N171" s="16"/>
    </row>
    <row r="172" spans="1:17" x14ac:dyDescent="0.25">
      <c r="A172" t="s">
        <v>0</v>
      </c>
      <c r="B172" t="s">
        <v>444</v>
      </c>
      <c r="C172">
        <v>21.51</v>
      </c>
      <c r="D172" t="s">
        <v>1</v>
      </c>
      <c r="E172">
        <v>16.170000000000002</v>
      </c>
      <c r="K172">
        <f t="shared" si="24"/>
        <v>5.1472226643323266E-2</v>
      </c>
      <c r="L172">
        <f t="shared" si="23"/>
        <v>41.789526901669753</v>
      </c>
      <c r="N172" s="16"/>
    </row>
    <row r="173" spans="1:17" x14ac:dyDescent="0.25">
      <c r="A173" s="4" t="s">
        <v>9</v>
      </c>
      <c r="B173" s="4" t="s">
        <v>442</v>
      </c>
      <c r="C173" s="4">
        <v>0</v>
      </c>
      <c r="D173" s="4" t="s">
        <v>1</v>
      </c>
      <c r="E173">
        <v>21.98</v>
      </c>
      <c r="F173" s="3">
        <f>_xlfn.STDEV.S(C173:C175)</f>
        <v>0</v>
      </c>
      <c r="J173">
        <v>314.14999999999998</v>
      </c>
      <c r="K173">
        <f t="shared" si="24"/>
        <v>6.9966576476205647E-2</v>
      </c>
      <c r="L173">
        <f t="shared" si="23"/>
        <v>0</v>
      </c>
      <c r="M173" s="10">
        <f>AVERAGE(L173:L175)</f>
        <v>0</v>
      </c>
      <c r="N173" s="7">
        <f>_xlfn.STDEV.S(L173:L175)</f>
        <v>0</v>
      </c>
      <c r="O173" s="16" t="e">
        <f>N173/M173*100</f>
        <v>#DIV/0!</v>
      </c>
    </row>
    <row r="174" spans="1:17" x14ac:dyDescent="0.25">
      <c r="A174" s="4" t="s">
        <v>9</v>
      </c>
      <c r="B174" s="4" t="s">
        <v>443</v>
      </c>
      <c r="C174" s="4">
        <v>0</v>
      </c>
      <c r="D174" s="4" t="s">
        <v>1</v>
      </c>
      <c r="E174">
        <v>20.47</v>
      </c>
      <c r="K174">
        <f t="shared" si="24"/>
        <v>6.5159955435301606E-2</v>
      </c>
      <c r="L174">
        <f t="shared" si="23"/>
        <v>0</v>
      </c>
      <c r="N174" s="16"/>
    </row>
    <row r="175" spans="1:17" x14ac:dyDescent="0.25">
      <c r="A175" s="4" t="s">
        <v>9</v>
      </c>
      <c r="B175" s="4" t="s">
        <v>444</v>
      </c>
      <c r="C175" s="4">
        <v>0</v>
      </c>
      <c r="D175" s="4" t="s">
        <v>1</v>
      </c>
      <c r="E175">
        <v>16.170000000000002</v>
      </c>
      <c r="K175">
        <f t="shared" si="24"/>
        <v>5.1472226643323266E-2</v>
      </c>
      <c r="L175">
        <f t="shared" si="23"/>
        <v>0</v>
      </c>
      <c r="N175" s="16"/>
    </row>
    <row r="176" spans="1:17" x14ac:dyDescent="0.25">
      <c r="A176" t="s">
        <v>10</v>
      </c>
      <c r="B176" t="s">
        <v>442</v>
      </c>
      <c r="C176">
        <v>58.77</v>
      </c>
      <c r="D176" t="s">
        <v>1</v>
      </c>
      <c r="E176">
        <v>21.98</v>
      </c>
      <c r="F176" s="3">
        <f>_xlfn.STDEV.S(C176:C178)</f>
        <v>3.6723607302841792</v>
      </c>
      <c r="J176">
        <v>314.14999999999998</v>
      </c>
      <c r="K176">
        <f t="shared" si="24"/>
        <v>6.9966576476205647E-2</v>
      </c>
      <c r="L176">
        <f t="shared" si="23"/>
        <v>83.997249772520462</v>
      </c>
      <c r="M176" s="10">
        <f>AVERAGE(L176:L178)</f>
        <v>88.880394084186833</v>
      </c>
      <c r="N176" s="7">
        <f>_xlfn.STDEV.S(L176:L178)</f>
        <v>12.298953682612259</v>
      </c>
      <c r="O176" s="16">
        <f>N176/M176*100</f>
        <v>13.8376453090012</v>
      </c>
    </row>
    <row r="177" spans="1:14" x14ac:dyDescent="0.25">
      <c r="A177" t="s">
        <v>10</v>
      </c>
      <c r="B177" t="s">
        <v>443</v>
      </c>
      <c r="C177">
        <v>51.98</v>
      </c>
      <c r="D177" t="s">
        <v>1</v>
      </c>
      <c r="E177">
        <v>20.47</v>
      </c>
      <c r="K177">
        <f t="shared" si="24"/>
        <v>6.5159955435301606E-2</v>
      </c>
      <c r="L177">
        <f t="shared" si="23"/>
        <v>79.772921348314611</v>
      </c>
      <c r="N177" s="16"/>
    </row>
    <row r="178" spans="1:14" x14ac:dyDescent="0.25">
      <c r="A178" t="s">
        <v>10</v>
      </c>
      <c r="B178" t="s">
        <v>444</v>
      </c>
      <c r="C178">
        <v>52.95</v>
      </c>
      <c r="D178" t="s">
        <v>1</v>
      </c>
      <c r="E178">
        <v>16.170000000000002</v>
      </c>
      <c r="K178">
        <f t="shared" si="24"/>
        <v>5.1472226643323266E-2</v>
      </c>
      <c r="L178">
        <f t="shared" si="23"/>
        <v>102.8710111317254</v>
      </c>
      <c r="N178" s="16"/>
    </row>
    <row r="180" spans="1:14" x14ac:dyDescent="0.25">
      <c r="A180" s="88" t="s">
        <v>64</v>
      </c>
    </row>
    <row r="181" spans="1:14" x14ac:dyDescent="0.25">
      <c r="A181" s="4" t="s">
        <v>29</v>
      </c>
      <c r="B181" s="4" t="s">
        <v>445</v>
      </c>
      <c r="C181" s="4">
        <v>0</v>
      </c>
      <c r="D181" s="4" t="s">
        <v>1</v>
      </c>
      <c r="E181">
        <v>11.96</v>
      </c>
      <c r="F181" s="3">
        <f>_xlfn.STDEV.S(C181:C185)</f>
        <v>0</v>
      </c>
      <c r="H181" s="7"/>
      <c r="J181">
        <v>314.14999999999998</v>
      </c>
      <c r="K181">
        <f t="shared" ref="K181:K199" si="25">E181/314.15</f>
        <v>3.8070985198153752E-2</v>
      </c>
      <c r="L181" s="2">
        <f>C181/K181</f>
        <v>0</v>
      </c>
      <c r="M181" s="10">
        <f>AVERAGE(L181:L185)</f>
        <v>0</v>
      </c>
    </row>
    <row r="182" spans="1:14" x14ac:dyDescent="0.25">
      <c r="A182" s="4" t="s">
        <v>29</v>
      </c>
      <c r="B182" s="4" t="s">
        <v>446</v>
      </c>
      <c r="C182" s="4">
        <v>0</v>
      </c>
      <c r="D182" s="4" t="s">
        <v>1</v>
      </c>
      <c r="E182">
        <v>10.57</v>
      </c>
      <c r="H182" s="7"/>
      <c r="K182">
        <f t="shared" si="25"/>
        <v>3.364634728632819E-2</v>
      </c>
      <c r="L182" s="2">
        <f t="shared" ref="L182:L202" si="26">C182/K182</f>
        <v>0</v>
      </c>
    </row>
    <row r="183" spans="1:14" x14ac:dyDescent="0.25">
      <c r="A183" s="4" t="s">
        <v>29</v>
      </c>
      <c r="B183" s="4" t="s">
        <v>447</v>
      </c>
      <c r="C183" s="4">
        <v>0</v>
      </c>
      <c r="D183" s="4" t="s">
        <v>1</v>
      </c>
      <c r="E183">
        <v>15.95</v>
      </c>
      <c r="H183" s="7"/>
      <c r="K183">
        <f t="shared" si="25"/>
        <v>5.0771924240012735E-2</v>
      </c>
      <c r="L183" s="2">
        <f t="shared" si="26"/>
        <v>0</v>
      </c>
    </row>
    <row r="184" spans="1:14" x14ac:dyDescent="0.25">
      <c r="A184" s="4" t="s">
        <v>29</v>
      </c>
      <c r="B184" s="4" t="s">
        <v>448</v>
      </c>
      <c r="C184" s="4">
        <v>0</v>
      </c>
      <c r="D184" s="4" t="s">
        <v>1</v>
      </c>
      <c r="E184">
        <v>24.39</v>
      </c>
      <c r="H184" s="7"/>
      <c r="K184">
        <f t="shared" si="25"/>
        <v>7.7638070985198163E-2</v>
      </c>
      <c r="L184" s="2">
        <f t="shared" si="26"/>
        <v>0</v>
      </c>
    </row>
    <row r="185" spans="1:14" x14ac:dyDescent="0.25">
      <c r="A185" s="4" t="s">
        <v>29</v>
      </c>
      <c r="B185" s="4" t="s">
        <v>449</v>
      </c>
      <c r="C185" s="4">
        <v>0</v>
      </c>
      <c r="D185" s="4" t="s">
        <v>1</v>
      </c>
      <c r="E185">
        <v>27.15</v>
      </c>
      <c r="H185" s="7"/>
      <c r="K185">
        <f t="shared" si="25"/>
        <v>8.6423682954002864E-2</v>
      </c>
      <c r="L185" s="2">
        <f t="shared" si="26"/>
        <v>0</v>
      </c>
    </row>
    <row r="186" spans="1:14" x14ac:dyDescent="0.25">
      <c r="A186" t="s">
        <v>7</v>
      </c>
      <c r="B186" t="s">
        <v>445</v>
      </c>
      <c r="C186">
        <v>0</v>
      </c>
      <c r="D186" t="s">
        <v>1</v>
      </c>
      <c r="E186">
        <v>11.96</v>
      </c>
      <c r="F186" s="3">
        <f>_xlfn.STDEV.S(C186:C190)</f>
        <v>0</v>
      </c>
      <c r="J186">
        <v>314.14999999999998</v>
      </c>
      <c r="K186">
        <f t="shared" si="25"/>
        <v>3.8070985198153752E-2</v>
      </c>
      <c r="L186" s="2">
        <f t="shared" si="26"/>
        <v>0</v>
      </c>
      <c r="M186" s="10">
        <f>AVERAGE(L186:L190)</f>
        <v>0</v>
      </c>
    </row>
    <row r="187" spans="1:14" x14ac:dyDescent="0.25">
      <c r="A187" t="s">
        <v>7</v>
      </c>
      <c r="B187" t="s">
        <v>446</v>
      </c>
      <c r="C187">
        <v>0</v>
      </c>
      <c r="D187" t="s">
        <v>1</v>
      </c>
      <c r="E187">
        <v>10.57</v>
      </c>
      <c r="K187">
        <f t="shared" si="25"/>
        <v>3.364634728632819E-2</v>
      </c>
      <c r="L187" s="2">
        <f t="shared" si="26"/>
        <v>0</v>
      </c>
    </row>
    <row r="188" spans="1:14" x14ac:dyDescent="0.25">
      <c r="A188" t="s">
        <v>7</v>
      </c>
      <c r="B188" t="s">
        <v>447</v>
      </c>
      <c r="C188">
        <v>0</v>
      </c>
      <c r="D188" t="s">
        <v>1</v>
      </c>
      <c r="E188">
        <v>15.95</v>
      </c>
      <c r="K188">
        <f t="shared" si="25"/>
        <v>5.0771924240012735E-2</v>
      </c>
      <c r="L188" s="2">
        <f t="shared" si="26"/>
        <v>0</v>
      </c>
    </row>
    <row r="189" spans="1:14" x14ac:dyDescent="0.25">
      <c r="A189" t="s">
        <v>7</v>
      </c>
      <c r="B189" t="s">
        <v>448</v>
      </c>
      <c r="C189">
        <v>0</v>
      </c>
      <c r="D189" t="s">
        <v>1</v>
      </c>
      <c r="E189">
        <v>24.39</v>
      </c>
      <c r="K189">
        <f t="shared" si="25"/>
        <v>7.7638070985198163E-2</v>
      </c>
      <c r="L189" s="2">
        <f t="shared" si="26"/>
        <v>0</v>
      </c>
    </row>
    <row r="190" spans="1:14" x14ac:dyDescent="0.25">
      <c r="A190" t="s">
        <v>7</v>
      </c>
      <c r="B190" t="s">
        <v>449</v>
      </c>
      <c r="C190">
        <v>0</v>
      </c>
      <c r="D190" t="s">
        <v>1</v>
      </c>
      <c r="E190">
        <v>27.15</v>
      </c>
      <c r="K190">
        <f t="shared" si="25"/>
        <v>8.6423682954002864E-2</v>
      </c>
      <c r="L190" s="2">
        <f t="shared" si="26"/>
        <v>0</v>
      </c>
    </row>
    <row r="191" spans="1:14" x14ac:dyDescent="0.25">
      <c r="A191" s="4" t="s">
        <v>13</v>
      </c>
      <c r="B191" s="4" t="s">
        <v>445</v>
      </c>
      <c r="C191" s="4">
        <v>0</v>
      </c>
      <c r="D191" s="4" t="s">
        <v>1</v>
      </c>
      <c r="E191">
        <v>11.96</v>
      </c>
      <c r="F191" s="3">
        <f>_xlfn.STDEV.S(C191:C195)</f>
        <v>0</v>
      </c>
      <c r="J191">
        <v>314.14999999999998</v>
      </c>
      <c r="K191">
        <f t="shared" si="25"/>
        <v>3.8070985198153752E-2</v>
      </c>
      <c r="L191" s="2">
        <f t="shared" si="26"/>
        <v>0</v>
      </c>
      <c r="M191" s="10">
        <f>AVERAGE(L191:L195)</f>
        <v>0</v>
      </c>
    </row>
    <row r="192" spans="1:14" x14ac:dyDescent="0.25">
      <c r="A192" s="4" t="s">
        <v>13</v>
      </c>
      <c r="B192" s="4" t="s">
        <v>446</v>
      </c>
      <c r="C192" s="4">
        <v>0</v>
      </c>
      <c r="D192" s="4" t="s">
        <v>1</v>
      </c>
      <c r="E192">
        <v>10.57</v>
      </c>
      <c r="K192">
        <f t="shared" si="25"/>
        <v>3.364634728632819E-2</v>
      </c>
      <c r="L192" s="2">
        <f t="shared" si="26"/>
        <v>0</v>
      </c>
    </row>
    <row r="193" spans="1:13" x14ac:dyDescent="0.25">
      <c r="A193" s="4" t="s">
        <v>13</v>
      </c>
      <c r="B193" s="4" t="s">
        <v>447</v>
      </c>
      <c r="C193" s="4">
        <v>0</v>
      </c>
      <c r="D193" s="4" t="s">
        <v>1</v>
      </c>
      <c r="E193">
        <v>15.95</v>
      </c>
      <c r="K193">
        <f t="shared" si="25"/>
        <v>5.0771924240012735E-2</v>
      </c>
      <c r="L193" s="2">
        <f t="shared" si="26"/>
        <v>0</v>
      </c>
    </row>
    <row r="194" spans="1:13" x14ac:dyDescent="0.25">
      <c r="A194" s="4" t="s">
        <v>13</v>
      </c>
      <c r="B194" s="4" t="s">
        <v>448</v>
      </c>
      <c r="C194" s="4">
        <v>0</v>
      </c>
      <c r="D194" s="4" t="s">
        <v>1</v>
      </c>
      <c r="E194">
        <v>24.39</v>
      </c>
      <c r="K194">
        <f t="shared" si="25"/>
        <v>7.7638070985198163E-2</v>
      </c>
      <c r="L194" s="2">
        <f t="shared" si="26"/>
        <v>0</v>
      </c>
    </row>
    <row r="195" spans="1:13" x14ac:dyDescent="0.25">
      <c r="A195" s="4" t="s">
        <v>13</v>
      </c>
      <c r="B195" s="4" t="s">
        <v>449</v>
      </c>
      <c r="C195" s="4">
        <v>0</v>
      </c>
      <c r="D195" s="4" t="s">
        <v>1</v>
      </c>
      <c r="E195">
        <v>27.15</v>
      </c>
      <c r="K195">
        <f t="shared" si="25"/>
        <v>8.6423682954002864E-2</v>
      </c>
      <c r="L195" s="2">
        <f t="shared" si="26"/>
        <v>0</v>
      </c>
    </row>
    <row r="196" spans="1:13" x14ac:dyDescent="0.25">
      <c r="A196" t="s">
        <v>0</v>
      </c>
      <c r="B196" t="s">
        <v>445</v>
      </c>
      <c r="C196">
        <v>6.39</v>
      </c>
      <c r="D196" t="s">
        <v>1</v>
      </c>
      <c r="E196">
        <v>11.96</v>
      </c>
      <c r="F196" s="3">
        <f>_xlfn.STDEV.S(C196:C200)</f>
        <v>6.2630519716828159</v>
      </c>
      <c r="J196">
        <v>314.14999999999998</v>
      </c>
      <c r="K196">
        <f t="shared" si="25"/>
        <v>3.8070985198153752E-2</v>
      </c>
      <c r="L196" s="2">
        <f t="shared" si="26"/>
        <v>167.84435618729094</v>
      </c>
      <c r="M196" s="10">
        <f>AVERAGE(L196:L200)</f>
        <v>200.23270773169781</v>
      </c>
    </row>
    <row r="197" spans="1:13" x14ac:dyDescent="0.25">
      <c r="A197" t="s">
        <v>0</v>
      </c>
      <c r="B197" t="s">
        <v>446</v>
      </c>
      <c r="C197">
        <v>13.03</v>
      </c>
      <c r="D197" t="s">
        <v>1</v>
      </c>
      <c r="E197">
        <v>10.57</v>
      </c>
      <c r="K197">
        <f t="shared" si="25"/>
        <v>3.364634728632819E-2</v>
      </c>
      <c r="L197" s="2">
        <f t="shared" si="26"/>
        <v>387.26343424787126</v>
      </c>
    </row>
    <row r="198" spans="1:13" x14ac:dyDescent="0.25">
      <c r="A198" t="s">
        <v>0</v>
      </c>
      <c r="B198" t="s">
        <v>447</v>
      </c>
      <c r="C198">
        <v>15.85</v>
      </c>
      <c r="D198" t="s">
        <v>1</v>
      </c>
      <c r="E198">
        <v>15.95</v>
      </c>
      <c r="K198">
        <f t="shared" si="25"/>
        <v>5.0771924240012735E-2</v>
      </c>
      <c r="L198" s="2">
        <f t="shared" si="26"/>
        <v>312.18040752351095</v>
      </c>
    </row>
    <row r="199" spans="1:13" x14ac:dyDescent="0.25">
      <c r="A199" t="s">
        <v>0</v>
      </c>
      <c r="B199" t="s">
        <v>448</v>
      </c>
      <c r="C199">
        <v>0</v>
      </c>
      <c r="D199" t="s">
        <v>1</v>
      </c>
      <c r="E199">
        <v>24.39</v>
      </c>
      <c r="K199">
        <f t="shared" si="25"/>
        <v>7.7638070985198163E-2</v>
      </c>
      <c r="L199" s="2">
        <f t="shared" si="26"/>
        <v>0</v>
      </c>
    </row>
    <row r="200" spans="1:13" x14ac:dyDescent="0.25">
      <c r="A200" t="s">
        <v>0</v>
      </c>
      <c r="B200" t="s">
        <v>449</v>
      </c>
      <c r="C200">
        <v>11.57</v>
      </c>
      <c r="D200" t="s">
        <v>1</v>
      </c>
      <c r="E200">
        <v>27.15</v>
      </c>
      <c r="K200">
        <f>E200/314.15</f>
        <v>8.6423682954002864E-2</v>
      </c>
      <c r="L200" s="2">
        <f t="shared" si="26"/>
        <v>133.87534069981584</v>
      </c>
    </row>
    <row r="201" spans="1:13" x14ac:dyDescent="0.25">
      <c r="A201" s="4" t="s">
        <v>9</v>
      </c>
      <c r="B201" s="4" t="s">
        <v>445</v>
      </c>
      <c r="C201" s="4">
        <v>0</v>
      </c>
      <c r="D201" s="4" t="s">
        <v>1</v>
      </c>
      <c r="E201">
        <v>11.96</v>
      </c>
      <c r="F201" s="3">
        <f>_xlfn.STDEV.S(C201:C205)</f>
        <v>0</v>
      </c>
      <c r="J201">
        <v>314.14999999999998</v>
      </c>
      <c r="K201">
        <f t="shared" ref="K201:K204" si="27">E201/314.15</f>
        <v>3.8070985198153752E-2</v>
      </c>
      <c r="L201" s="2">
        <f t="shared" si="26"/>
        <v>0</v>
      </c>
      <c r="M201" s="10">
        <f>AVERAGE(L201:L205)</f>
        <v>0</v>
      </c>
    </row>
    <row r="202" spans="1:13" x14ac:dyDescent="0.25">
      <c r="A202" s="4" t="s">
        <v>9</v>
      </c>
      <c r="B202" s="4" t="s">
        <v>446</v>
      </c>
      <c r="C202" s="4">
        <v>0</v>
      </c>
      <c r="D202" s="4" t="s">
        <v>1</v>
      </c>
      <c r="E202">
        <v>10.57</v>
      </c>
      <c r="K202">
        <f t="shared" si="27"/>
        <v>3.364634728632819E-2</v>
      </c>
      <c r="L202" s="2">
        <f t="shared" si="26"/>
        <v>0</v>
      </c>
    </row>
    <row r="203" spans="1:13" x14ac:dyDescent="0.25">
      <c r="A203" s="4" t="s">
        <v>9</v>
      </c>
      <c r="B203" s="4" t="s">
        <v>447</v>
      </c>
      <c r="C203" s="4">
        <v>0</v>
      </c>
      <c r="D203" s="4" t="s">
        <v>1</v>
      </c>
      <c r="E203">
        <v>15.95</v>
      </c>
      <c r="K203">
        <f t="shared" si="27"/>
        <v>5.0771924240012735E-2</v>
      </c>
      <c r="L203" s="2">
        <f>C203/K203</f>
        <v>0</v>
      </c>
    </row>
    <row r="204" spans="1:13" x14ac:dyDescent="0.25">
      <c r="A204" s="4" t="s">
        <v>9</v>
      </c>
      <c r="B204" s="4" t="s">
        <v>448</v>
      </c>
      <c r="C204" s="4">
        <v>0</v>
      </c>
      <c r="D204" s="4" t="s">
        <v>1</v>
      </c>
      <c r="E204">
        <v>24.39</v>
      </c>
      <c r="K204">
        <f t="shared" si="27"/>
        <v>7.7638070985198163E-2</v>
      </c>
      <c r="L204" s="2">
        <f>C204/K204</f>
        <v>0</v>
      </c>
    </row>
    <row r="205" spans="1:13" x14ac:dyDescent="0.25">
      <c r="A205" s="4" t="s">
        <v>9</v>
      </c>
      <c r="B205" s="4" t="s">
        <v>449</v>
      </c>
      <c r="C205" s="4">
        <v>0</v>
      </c>
      <c r="D205" s="4" t="s">
        <v>1</v>
      </c>
      <c r="E205">
        <v>27.15</v>
      </c>
      <c r="K205">
        <f>E205/314.15</f>
        <v>8.6423682954002864E-2</v>
      </c>
      <c r="L205" s="2">
        <f>C205/K205</f>
        <v>0</v>
      </c>
    </row>
    <row r="206" spans="1:13" x14ac:dyDescent="0.25">
      <c r="A206" t="s">
        <v>10</v>
      </c>
      <c r="B206" t="s">
        <v>445</v>
      </c>
      <c r="C206">
        <v>0</v>
      </c>
      <c r="D206" t="s">
        <v>1</v>
      </c>
      <c r="E206">
        <v>11.96</v>
      </c>
      <c r="F206" s="3">
        <f>_xlfn.STDEV.S(C206:C210)</f>
        <v>21.610939359500321</v>
      </c>
      <c r="J206">
        <v>314.14999999999998</v>
      </c>
      <c r="K206">
        <f>E206/314.15</f>
        <v>3.8070985198153752E-2</v>
      </c>
      <c r="L206" s="2">
        <f t="shared" ref="L206:L207" si="28">C206/K206</f>
        <v>0</v>
      </c>
      <c r="M206" s="10">
        <f>AVERAGE(L206:L210)</f>
        <v>251.35823113204825</v>
      </c>
    </row>
    <row r="207" spans="1:13" x14ac:dyDescent="0.25">
      <c r="A207" t="s">
        <v>10</v>
      </c>
      <c r="B207" t="s">
        <v>446</v>
      </c>
      <c r="C207">
        <v>0</v>
      </c>
      <c r="D207" t="s">
        <v>1</v>
      </c>
      <c r="E207">
        <v>10.57</v>
      </c>
      <c r="K207">
        <f t="shared" ref="K207:K209" si="29">E207/314.15</f>
        <v>3.364634728632819E-2</v>
      </c>
      <c r="L207" s="2">
        <f t="shared" si="28"/>
        <v>0</v>
      </c>
    </row>
    <row r="208" spans="1:13" x14ac:dyDescent="0.25">
      <c r="A208" t="s">
        <v>10</v>
      </c>
      <c r="B208" t="s">
        <v>447</v>
      </c>
      <c r="C208">
        <v>43.53</v>
      </c>
      <c r="D208" t="s">
        <v>1</v>
      </c>
      <c r="E208">
        <v>15.95</v>
      </c>
      <c r="K208">
        <f t="shared" si="29"/>
        <v>5.0771924240012735E-2</v>
      </c>
      <c r="L208" s="2">
        <f>C208/K208</f>
        <v>857.36360501567401</v>
      </c>
    </row>
    <row r="209" spans="1:12" x14ac:dyDescent="0.25">
      <c r="A209" t="s">
        <v>10</v>
      </c>
      <c r="B209" t="s">
        <v>448</v>
      </c>
      <c r="C209">
        <v>0</v>
      </c>
      <c r="D209" t="s">
        <v>1</v>
      </c>
      <c r="E209">
        <v>24.39</v>
      </c>
      <c r="K209">
        <f t="shared" si="29"/>
        <v>7.7638070985198163E-2</v>
      </c>
      <c r="L209" s="2">
        <f>C209/K209</f>
        <v>0</v>
      </c>
    </row>
    <row r="210" spans="1:12" x14ac:dyDescent="0.25">
      <c r="A210" t="s">
        <v>10</v>
      </c>
      <c r="B210" t="s">
        <v>449</v>
      </c>
      <c r="C210">
        <v>34.520000000000003</v>
      </c>
      <c r="D210" t="s">
        <v>1</v>
      </c>
      <c r="E210">
        <v>27.15</v>
      </c>
      <c r="K210">
        <f>E210/314.15</f>
        <v>8.6423682954002864E-2</v>
      </c>
      <c r="L210" s="2">
        <f>C210/K210</f>
        <v>399.42755064456725</v>
      </c>
    </row>
    <row r="211" spans="1:12" x14ac:dyDescent="0.25">
      <c r="B211" s="7"/>
    </row>
  </sheetData>
  <conditionalFormatting sqref="A54">
    <cfRule type="containsText" dxfId="3" priority="1" operator="containsText" text="PS">
      <formula>NOT(ISERROR(SEARCH("PS",A54)))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782A-E9B6-455C-835F-3E7D00E36CBA}">
  <dimension ref="A1:Q210"/>
  <sheetViews>
    <sheetView zoomScale="90" zoomScaleNormal="90" workbookViewId="0">
      <selection activeCell="A11" sqref="A11:XFD11"/>
    </sheetView>
  </sheetViews>
  <sheetFormatPr defaultColWidth="9.140625" defaultRowHeight="15" x14ac:dyDescent="0.25"/>
  <cols>
    <col min="1" max="1" width="21.5703125" customWidth="1"/>
    <col min="2" max="2" width="30.28515625" customWidth="1"/>
    <col min="5" max="5" width="13.5703125" customWidth="1"/>
    <col min="6" max="6" width="8.85546875" style="3"/>
    <col min="7" max="7" width="12.28515625" customWidth="1"/>
    <col min="8" max="8" width="9.85546875" customWidth="1"/>
    <col min="9" max="9" width="14.7109375" customWidth="1"/>
    <col min="10" max="10" width="11.42578125" customWidth="1"/>
    <col min="11" max="11" width="17.5703125" customWidth="1"/>
    <col min="12" max="12" width="21.85546875" customWidth="1"/>
    <col min="13" max="13" width="8.28515625" style="7" customWidth="1"/>
    <col min="14" max="14" width="6" style="7" customWidth="1"/>
    <col min="15" max="15" width="8.42578125" style="7" customWidth="1"/>
    <col min="16" max="16" width="17" style="7" customWidth="1"/>
    <col min="17" max="17" width="12.140625" style="7" customWidth="1"/>
  </cols>
  <sheetData>
    <row r="1" spans="1:17" x14ac:dyDescent="0.25">
      <c r="A1" s="5" t="s">
        <v>2</v>
      </c>
      <c r="F1" s="3" t="s">
        <v>12</v>
      </c>
      <c r="G1" t="s">
        <v>45</v>
      </c>
      <c r="H1" s="7" t="s">
        <v>40</v>
      </c>
      <c r="I1" t="s">
        <v>39</v>
      </c>
      <c r="J1" t="s">
        <v>36</v>
      </c>
      <c r="K1" t="s">
        <v>49</v>
      </c>
      <c r="L1" s="2" t="s">
        <v>41</v>
      </c>
      <c r="M1" s="15" t="s">
        <v>43</v>
      </c>
      <c r="N1" s="15" t="s">
        <v>12</v>
      </c>
      <c r="O1" s="7" t="s">
        <v>42</v>
      </c>
      <c r="P1" s="15" t="s">
        <v>46</v>
      </c>
      <c r="Q1" s="15" t="s">
        <v>47</v>
      </c>
    </row>
    <row r="2" spans="1:17" x14ac:dyDescent="0.25">
      <c r="A2" s="4" t="s">
        <v>29</v>
      </c>
      <c r="B2" s="4" t="s">
        <v>450</v>
      </c>
      <c r="C2" s="4">
        <v>124.83</v>
      </c>
      <c r="D2" s="4" t="s">
        <v>1</v>
      </c>
      <c r="F2" s="3">
        <f>_xlfn.STDEV.S(C2:C4)</f>
        <v>66.485593176266391</v>
      </c>
      <c r="G2" s="6" t="s">
        <v>17</v>
      </c>
      <c r="H2" s="7">
        <f>F2/(AVERAGE(C2:C4))*100</f>
        <v>87.897399757094647</v>
      </c>
      <c r="I2">
        <f>1.5*1.5*3.1415</f>
        <v>7.0683750000000005</v>
      </c>
      <c r="J2">
        <v>314.14999999999998</v>
      </c>
      <c r="K2">
        <f>I2/J2</f>
        <v>2.2500000000000003E-2</v>
      </c>
      <c r="L2" s="2">
        <f>(C2/K$2-M$22)/10</f>
        <v>554.79999999999995</v>
      </c>
      <c r="M2" s="10">
        <f>AVERAGE(L2:L4)</f>
        <v>336.17777777777775</v>
      </c>
      <c r="N2" s="7">
        <f>_xlfn.STDEV.S(L2:L4)</f>
        <v>295.4915252278505</v>
      </c>
      <c r="O2" s="7">
        <f>N2/M2*100</f>
        <v>87.897399757094618</v>
      </c>
      <c r="P2" s="10">
        <f>SQRT(N2^2+N5^2+N8^2+N11^2+N14^2+N17^2)</f>
        <v>327.46320422828717</v>
      </c>
      <c r="Q2" s="10">
        <f>SUM(M2,M5,M8,M11,M14,M17)</f>
        <v>3036.8829629629627</v>
      </c>
    </row>
    <row r="3" spans="1:17" x14ac:dyDescent="0.25">
      <c r="A3" s="4" t="s">
        <v>29</v>
      </c>
      <c r="B3" s="4" t="s">
        <v>451</v>
      </c>
      <c r="C3" s="4">
        <v>0</v>
      </c>
      <c r="D3" s="4" t="s">
        <v>1</v>
      </c>
      <c r="H3" s="7"/>
      <c r="L3" s="2">
        <f>(C3/K$2-M$22)/10</f>
        <v>0</v>
      </c>
    </row>
    <row r="4" spans="1:17" x14ac:dyDescent="0.25">
      <c r="A4" s="4" t="s">
        <v>29</v>
      </c>
      <c r="B4" s="4" t="s">
        <v>452</v>
      </c>
      <c r="C4" s="4">
        <v>102.09</v>
      </c>
      <c r="D4" s="4" t="s">
        <v>1</v>
      </c>
      <c r="H4" s="7"/>
      <c r="L4" s="2">
        <f>(C4/K$2-M$22)/10</f>
        <v>453.73333333333329</v>
      </c>
    </row>
    <row r="5" spans="1:17" x14ac:dyDescent="0.25">
      <c r="A5" t="s">
        <v>7</v>
      </c>
      <c r="B5" t="s">
        <v>450</v>
      </c>
      <c r="C5">
        <v>86.72</v>
      </c>
      <c r="D5" t="s">
        <v>1</v>
      </c>
      <c r="F5" s="3">
        <f>_xlfn.STDEV.S(C5:C7)</f>
        <v>5.6858068908467141</v>
      </c>
      <c r="H5" s="7">
        <f>F5/(AVERAGE(C5:C7))*100</f>
        <v>6.6813241960595944</v>
      </c>
      <c r="I5">
        <f>1.5*1.5*3.1415</f>
        <v>7.0683750000000005</v>
      </c>
      <c r="J5">
        <v>314.14999999999998</v>
      </c>
      <c r="K5">
        <f>I5/J5</f>
        <v>2.2500000000000003E-2</v>
      </c>
      <c r="L5" s="2">
        <f>(C5/K$5-M$27)/10</f>
        <v>385.42222222222216</v>
      </c>
      <c r="M5" s="10">
        <f>AVERAGE(L5:L7)</f>
        <v>378.22222222222217</v>
      </c>
      <c r="N5" s="7">
        <f>_xlfn.STDEV.S(L5:L7)</f>
        <v>25.270252848207587</v>
      </c>
      <c r="O5" s="7">
        <f>N5/M5*100</f>
        <v>6.6813241960595864</v>
      </c>
    </row>
    <row r="6" spans="1:17" x14ac:dyDescent="0.25">
      <c r="A6" t="s">
        <v>7</v>
      </c>
      <c r="B6" t="s">
        <v>451</v>
      </c>
      <c r="C6">
        <v>89.8</v>
      </c>
      <c r="D6" t="s">
        <v>1</v>
      </c>
      <c r="H6" s="7"/>
      <c r="L6" s="2">
        <f>(C6/K$5-M$27)/10</f>
        <v>399.11111111111103</v>
      </c>
    </row>
    <row r="7" spans="1:17" x14ac:dyDescent="0.25">
      <c r="A7" t="s">
        <v>7</v>
      </c>
      <c r="B7" t="s">
        <v>452</v>
      </c>
      <c r="C7">
        <v>78.78</v>
      </c>
      <c r="D7" t="s">
        <v>1</v>
      </c>
      <c r="H7" s="7"/>
      <c r="L7" s="2">
        <f>(C7/K$5-M$27)/10</f>
        <v>350.13333333333333</v>
      </c>
    </row>
    <row r="8" spans="1:17" x14ac:dyDescent="0.25">
      <c r="A8" s="4" t="s">
        <v>8</v>
      </c>
      <c r="B8" s="4" t="s">
        <v>450</v>
      </c>
      <c r="C8" s="4">
        <v>45.47</v>
      </c>
      <c r="D8" s="4" t="s">
        <v>1</v>
      </c>
      <c r="F8" s="3">
        <f>_xlfn.STDEV.S(C8:C10)</f>
        <v>3.7590025272670387</v>
      </c>
      <c r="H8" s="7">
        <f>F8/(AVERAGE(C8:C10))*100</f>
        <v>9.1326592013290533</v>
      </c>
      <c r="I8">
        <f>1.5*1.5*3.1415</f>
        <v>7.0683750000000005</v>
      </c>
      <c r="J8">
        <v>314.14999999999998</v>
      </c>
      <c r="K8">
        <f>I8/J8</f>
        <v>2.2500000000000003E-2</v>
      </c>
      <c r="L8" s="2">
        <f>(C8/K$8-M$32)/10</f>
        <v>202.08888888888887</v>
      </c>
      <c r="M8" s="10">
        <f>AVERAGE(L8:L10)</f>
        <v>182.93333333333331</v>
      </c>
      <c r="N8" s="7">
        <f>_xlfn.STDEV.S(L8:L10)</f>
        <v>16.706677898964625</v>
      </c>
      <c r="O8" s="7">
        <f>N8/M8*100</f>
        <v>9.1326592013290604</v>
      </c>
    </row>
    <row r="9" spans="1:17" x14ac:dyDescent="0.25">
      <c r="A9" s="4" t="s">
        <v>8</v>
      </c>
      <c r="B9" s="4" t="s">
        <v>451</v>
      </c>
      <c r="C9" s="4">
        <v>38.56</v>
      </c>
      <c r="D9" s="4" t="s">
        <v>1</v>
      </c>
      <c r="H9" s="7"/>
      <c r="L9" s="2">
        <f t="shared" ref="L9:L10" si="0">(C9/K$8-M$32)/10</f>
        <v>171.37777777777777</v>
      </c>
    </row>
    <row r="10" spans="1:17" x14ac:dyDescent="0.25">
      <c r="A10" s="4" t="s">
        <v>8</v>
      </c>
      <c r="B10" s="4" t="s">
        <v>452</v>
      </c>
      <c r="C10" s="4">
        <v>39.450000000000003</v>
      </c>
      <c r="D10" s="4" t="s">
        <v>1</v>
      </c>
      <c r="H10" s="7"/>
      <c r="L10" s="2">
        <f t="shared" si="0"/>
        <v>175.33333333333331</v>
      </c>
    </row>
    <row r="11" spans="1:17" x14ac:dyDescent="0.25">
      <c r="A11" t="s">
        <v>0</v>
      </c>
      <c r="B11" t="s">
        <v>450</v>
      </c>
      <c r="C11">
        <v>88.96</v>
      </c>
      <c r="D11" t="s">
        <v>1</v>
      </c>
      <c r="F11" s="3">
        <f>_xlfn.STDEV.S(C11:C13)</f>
        <v>1.6308382302770976</v>
      </c>
      <c r="H11" s="7">
        <f>F11/(AVERAGE(C11:C13))*100</f>
        <v>1.8424080929509672</v>
      </c>
      <c r="I11">
        <f>1.5*1.5*3.1415</f>
        <v>7.0683750000000005</v>
      </c>
      <c r="J11">
        <v>314.14999999999998</v>
      </c>
      <c r="K11">
        <f>I11/J11</f>
        <v>2.2500000000000003E-2</v>
      </c>
      <c r="L11" s="2">
        <f>(C11/K$11-M$37)/10</f>
        <v>389.20888888888879</v>
      </c>
      <c r="M11" s="10">
        <f>AVERAGE(L11:L13)</f>
        <v>387.23851851851845</v>
      </c>
      <c r="N11" s="7">
        <f>_xlfn.STDEV.S(L11:L13)</f>
        <v>7.2481699123426591</v>
      </c>
      <c r="O11" s="7">
        <f>N11/M11*100</f>
        <v>1.8717585068945146</v>
      </c>
    </row>
    <row r="12" spans="1:17" x14ac:dyDescent="0.25">
      <c r="A12" t="s">
        <v>0</v>
      </c>
      <c r="B12" t="s">
        <v>451</v>
      </c>
      <c r="C12">
        <v>89.88</v>
      </c>
      <c r="D12" t="s">
        <v>1</v>
      </c>
      <c r="F12"/>
      <c r="H12" s="7"/>
      <c r="L12" s="2">
        <f>(C12/K$11-M$37)/10</f>
        <v>393.2977777777777</v>
      </c>
    </row>
    <row r="13" spans="1:17" x14ac:dyDescent="0.25">
      <c r="A13" t="s">
        <v>0</v>
      </c>
      <c r="B13" t="s">
        <v>452</v>
      </c>
      <c r="C13">
        <v>86.71</v>
      </c>
      <c r="D13" t="s">
        <v>1</v>
      </c>
      <c r="H13" s="7"/>
      <c r="L13" s="2">
        <f>(C13/K$11-M$37)/10</f>
        <v>379.20888888888879</v>
      </c>
    </row>
    <row r="14" spans="1:17" x14ac:dyDescent="0.25">
      <c r="A14" s="4" t="s">
        <v>9</v>
      </c>
      <c r="B14" s="4" t="s">
        <v>450</v>
      </c>
      <c r="C14" s="4">
        <v>221.46</v>
      </c>
      <c r="D14" s="4" t="s">
        <v>1</v>
      </c>
      <c r="F14" s="3">
        <f>_xlfn.STDEV.S(C14:C16)</f>
        <v>29.762823006786704</v>
      </c>
      <c r="H14" s="7">
        <f>F14/(AVERAGE(C14:C16))*100</f>
        <v>14.622112704762232</v>
      </c>
      <c r="I14">
        <f>1.5*1.5*3.1415</f>
        <v>7.0683750000000005</v>
      </c>
      <c r="J14">
        <v>314.14999999999998</v>
      </c>
      <c r="K14">
        <f>I14/J14</f>
        <v>2.2500000000000003E-2</v>
      </c>
      <c r="L14" s="2">
        <f>(C14/K$14-M$42)/10</f>
        <v>984.26666666666665</v>
      </c>
      <c r="M14" s="10">
        <f>AVERAGE(L14:L16)</f>
        <v>904.6518518518518</v>
      </c>
      <c r="N14" s="7">
        <f>_xlfn.STDEV.S(L14:L16)</f>
        <v>132.27921336349874</v>
      </c>
      <c r="O14" s="7">
        <f>N14/M14*100</f>
        <v>14.622112704762488</v>
      </c>
    </row>
    <row r="15" spans="1:17" x14ac:dyDescent="0.25">
      <c r="A15" s="4" t="s">
        <v>9</v>
      </c>
      <c r="B15" s="4" t="s">
        <v>451</v>
      </c>
      <c r="C15" s="4">
        <v>219.99</v>
      </c>
      <c r="D15" s="4" t="s">
        <v>1</v>
      </c>
      <c r="F15"/>
      <c r="H15" s="7"/>
      <c r="L15" s="2">
        <f t="shared" ref="L15:L16" si="1">(C15/K$14-M$42)/10</f>
        <v>977.73333333333323</v>
      </c>
    </row>
    <row r="16" spans="1:17" x14ac:dyDescent="0.25">
      <c r="A16" s="4" t="s">
        <v>9</v>
      </c>
      <c r="B16" s="4" t="s">
        <v>452</v>
      </c>
      <c r="C16" s="4">
        <v>169.19</v>
      </c>
      <c r="D16" s="4" t="s">
        <v>1</v>
      </c>
      <c r="H16" s="7"/>
      <c r="L16" s="2">
        <f t="shared" si="1"/>
        <v>751.95555555555552</v>
      </c>
    </row>
    <row r="17" spans="1:15" x14ac:dyDescent="0.25">
      <c r="A17" t="s">
        <v>10</v>
      </c>
      <c r="B17" t="s">
        <v>450</v>
      </c>
      <c r="C17">
        <v>197.41</v>
      </c>
      <c r="D17" t="s">
        <v>1</v>
      </c>
      <c r="F17" s="3">
        <f>_xlfn.STDEV.S(C17:C19)</f>
        <v>8.5644458859481016</v>
      </c>
      <c r="H17" s="7">
        <f>F17/(AVERAGE(C17:C19))*100</f>
        <v>4.4905076564385231</v>
      </c>
      <c r="I17">
        <f>1.5*1.5*3.1415</f>
        <v>7.0683750000000005</v>
      </c>
      <c r="J17">
        <v>314.14999999999998</v>
      </c>
      <c r="K17">
        <f>I17/J17</f>
        <v>2.2500000000000003E-2</v>
      </c>
      <c r="L17" s="2">
        <f>(C17/K$17-M$47)/10</f>
        <v>877.37777777777774</v>
      </c>
      <c r="M17" s="10">
        <f>AVERAGE(L17:L19)</f>
        <v>847.65925925925922</v>
      </c>
      <c r="N17" s="7">
        <f>_xlfn.STDEV.S(L17:L19)</f>
        <v>38.06420393754712</v>
      </c>
      <c r="O17" s="7">
        <f>N17/M17*100</f>
        <v>4.4905076564385249</v>
      </c>
    </row>
    <row r="18" spans="1:15" x14ac:dyDescent="0.25">
      <c r="A18" t="s">
        <v>10</v>
      </c>
      <c r="B18" t="s">
        <v>451</v>
      </c>
      <c r="C18">
        <v>193.69</v>
      </c>
      <c r="D18" t="s">
        <v>1</v>
      </c>
      <c r="F18"/>
      <c r="H18" s="7"/>
      <c r="L18" s="2">
        <f t="shared" ref="L18:L19" si="2">(C18/K$17-M$47)/10</f>
        <v>860.84444444444432</v>
      </c>
    </row>
    <row r="19" spans="1:15" x14ac:dyDescent="0.25">
      <c r="A19" t="s">
        <v>10</v>
      </c>
      <c r="B19" t="s">
        <v>452</v>
      </c>
      <c r="C19">
        <v>181.07</v>
      </c>
      <c r="D19" t="s">
        <v>1</v>
      </c>
      <c r="H19" s="7"/>
      <c r="L19" s="2">
        <f t="shared" si="2"/>
        <v>804.75555555555547</v>
      </c>
    </row>
    <row r="20" spans="1:15" x14ac:dyDescent="0.25">
      <c r="H20" s="7"/>
      <c r="L20" s="2"/>
    </row>
    <row r="21" spans="1:15" x14ac:dyDescent="0.25">
      <c r="A21" s="88" t="s">
        <v>64</v>
      </c>
      <c r="H21" s="7"/>
      <c r="L21" s="2"/>
    </row>
    <row r="22" spans="1:15" x14ac:dyDescent="0.25">
      <c r="A22" s="4" t="s">
        <v>29</v>
      </c>
      <c r="B22" s="4" t="s">
        <v>453</v>
      </c>
      <c r="C22" s="4">
        <v>0</v>
      </c>
      <c r="D22" s="4" t="s">
        <v>1</v>
      </c>
      <c r="F22" s="3">
        <f>_xlfn.STDEV.S(C22:C26)</f>
        <v>0</v>
      </c>
      <c r="H22" s="7" t="e">
        <f>F22/(AVERAGE(C22:C26))*100</f>
        <v>#DIV/0!</v>
      </c>
      <c r="I22">
        <f>1.5*1.5*3.1415</f>
        <v>7.0683750000000005</v>
      </c>
      <c r="J22">
        <v>314.14999999999998</v>
      </c>
      <c r="K22">
        <f>I22/J22</f>
        <v>2.2500000000000003E-2</v>
      </c>
      <c r="L22" s="2">
        <f>C22/K$22</f>
        <v>0</v>
      </c>
      <c r="M22" s="10">
        <f>AVERAGE(L22:L26)</f>
        <v>0</v>
      </c>
    </row>
    <row r="23" spans="1:15" x14ac:dyDescent="0.25">
      <c r="A23" s="4" t="s">
        <v>29</v>
      </c>
      <c r="B23" s="4" t="s">
        <v>454</v>
      </c>
      <c r="C23" s="4">
        <v>0</v>
      </c>
      <c r="D23" s="4" t="s">
        <v>1</v>
      </c>
      <c r="H23" s="7"/>
      <c r="L23" s="2">
        <f>C23/K$22</f>
        <v>0</v>
      </c>
    </row>
    <row r="24" spans="1:15" x14ac:dyDescent="0.25">
      <c r="A24" s="4" t="s">
        <v>29</v>
      </c>
      <c r="B24" s="4" t="s">
        <v>455</v>
      </c>
      <c r="C24" s="4">
        <v>0</v>
      </c>
      <c r="D24" s="4" t="s">
        <v>1</v>
      </c>
      <c r="H24" s="7"/>
      <c r="L24" s="2">
        <f>C24/K$22</f>
        <v>0</v>
      </c>
    </row>
    <row r="25" spans="1:15" x14ac:dyDescent="0.25">
      <c r="A25" s="4" t="s">
        <v>29</v>
      </c>
      <c r="B25" s="4" t="s">
        <v>456</v>
      </c>
      <c r="C25" s="4">
        <v>0</v>
      </c>
      <c r="D25" s="4" t="s">
        <v>1</v>
      </c>
      <c r="H25" s="7"/>
      <c r="L25" s="2">
        <f>C25/K$22</f>
        <v>0</v>
      </c>
    </row>
    <row r="26" spans="1:15" x14ac:dyDescent="0.25">
      <c r="A26" s="4" t="s">
        <v>29</v>
      </c>
      <c r="B26" s="4" t="s">
        <v>457</v>
      </c>
      <c r="C26" s="4">
        <v>0</v>
      </c>
      <c r="D26" s="4" t="s">
        <v>1</v>
      </c>
      <c r="L26" s="2">
        <f>C26/K$22</f>
        <v>0</v>
      </c>
    </row>
    <row r="27" spans="1:15" x14ac:dyDescent="0.25">
      <c r="A27" t="s">
        <v>7</v>
      </c>
      <c r="B27" t="s">
        <v>453</v>
      </c>
      <c r="C27">
        <v>0</v>
      </c>
      <c r="D27" t="s">
        <v>1</v>
      </c>
      <c r="F27" s="3">
        <f>_xlfn.STDEV.S(C27:C31)</f>
        <v>0</v>
      </c>
      <c r="H27" s="7" t="e">
        <f>F27/(AVERAGE(C27:C31))*100</f>
        <v>#DIV/0!</v>
      </c>
      <c r="I27">
        <f>1.5*1.5*3.1415</f>
        <v>7.0683750000000005</v>
      </c>
      <c r="J27">
        <v>314.14999999999998</v>
      </c>
      <c r="K27">
        <f>I27/J27</f>
        <v>2.2500000000000003E-2</v>
      </c>
      <c r="L27" s="2">
        <f>C27/K$27</f>
        <v>0</v>
      </c>
      <c r="M27" s="10">
        <f>AVERAGE(L27:L31)</f>
        <v>0</v>
      </c>
    </row>
    <row r="28" spans="1:15" x14ac:dyDescent="0.25">
      <c r="A28" t="s">
        <v>7</v>
      </c>
      <c r="B28" t="s">
        <v>454</v>
      </c>
      <c r="C28">
        <v>0</v>
      </c>
      <c r="D28" t="s">
        <v>1</v>
      </c>
      <c r="H28" s="7"/>
      <c r="L28" s="2">
        <f>C28/K$27</f>
        <v>0</v>
      </c>
    </row>
    <row r="29" spans="1:15" x14ac:dyDescent="0.25">
      <c r="A29" t="s">
        <v>7</v>
      </c>
      <c r="B29" t="s">
        <v>455</v>
      </c>
      <c r="C29">
        <v>0</v>
      </c>
      <c r="D29" t="s">
        <v>1</v>
      </c>
      <c r="H29" s="7"/>
      <c r="L29" s="2">
        <f>C29/K$27</f>
        <v>0</v>
      </c>
    </row>
    <row r="30" spans="1:15" x14ac:dyDescent="0.25">
      <c r="A30" t="s">
        <v>7</v>
      </c>
      <c r="B30" t="s">
        <v>456</v>
      </c>
      <c r="C30">
        <v>0</v>
      </c>
      <c r="D30" t="s">
        <v>1</v>
      </c>
      <c r="H30" s="7"/>
      <c r="L30" s="2">
        <f>C30/K$27</f>
        <v>0</v>
      </c>
    </row>
    <row r="31" spans="1:15" x14ac:dyDescent="0.25">
      <c r="A31" t="s">
        <v>7</v>
      </c>
      <c r="B31" t="s">
        <v>457</v>
      </c>
      <c r="C31">
        <v>0</v>
      </c>
      <c r="D31" t="s">
        <v>1</v>
      </c>
      <c r="L31" s="2">
        <f>C31/K$27</f>
        <v>0</v>
      </c>
    </row>
    <row r="32" spans="1:15" x14ac:dyDescent="0.25">
      <c r="A32" s="4" t="s">
        <v>8</v>
      </c>
      <c r="B32" s="4" t="s">
        <v>453</v>
      </c>
      <c r="C32" s="4">
        <v>0</v>
      </c>
      <c r="D32" s="4" t="s">
        <v>1</v>
      </c>
      <c r="F32" s="3">
        <f>_xlfn.STDEV.S(C32:C36)</f>
        <v>0</v>
      </c>
      <c r="H32" s="7" t="e">
        <f>F32/(AVERAGE(C32:C36))*100</f>
        <v>#DIV/0!</v>
      </c>
      <c r="I32">
        <f>1.5*1.5*3.1415</f>
        <v>7.0683750000000005</v>
      </c>
      <c r="J32">
        <v>314.14999999999998</v>
      </c>
      <c r="K32">
        <f>I32/J32</f>
        <v>2.2500000000000003E-2</v>
      </c>
      <c r="L32" s="2">
        <f>C32/K$32</f>
        <v>0</v>
      </c>
      <c r="M32" s="10">
        <f>AVERAGE(L32:L36)</f>
        <v>0</v>
      </c>
    </row>
    <row r="33" spans="1:13" x14ac:dyDescent="0.25">
      <c r="A33" s="4" t="s">
        <v>8</v>
      </c>
      <c r="B33" s="4" t="s">
        <v>454</v>
      </c>
      <c r="C33" s="4">
        <v>0</v>
      </c>
      <c r="D33" s="4" t="s">
        <v>1</v>
      </c>
      <c r="H33" s="7"/>
      <c r="L33" s="2">
        <f>C33/K$32</f>
        <v>0</v>
      </c>
    </row>
    <row r="34" spans="1:13" x14ac:dyDescent="0.25">
      <c r="A34" s="4" t="s">
        <v>8</v>
      </c>
      <c r="B34" s="4" t="s">
        <v>455</v>
      </c>
      <c r="C34" s="4">
        <v>0</v>
      </c>
      <c r="D34" s="4" t="s">
        <v>1</v>
      </c>
      <c r="H34" s="7"/>
      <c r="L34" s="2">
        <f>C34/K$32</f>
        <v>0</v>
      </c>
    </row>
    <row r="35" spans="1:13" x14ac:dyDescent="0.25">
      <c r="A35" s="4" t="s">
        <v>8</v>
      </c>
      <c r="B35" s="4" t="s">
        <v>456</v>
      </c>
      <c r="C35" s="4">
        <v>0</v>
      </c>
      <c r="D35" s="4" t="s">
        <v>1</v>
      </c>
      <c r="H35" s="7"/>
      <c r="L35" s="2">
        <f>C35/K$32</f>
        <v>0</v>
      </c>
    </row>
    <row r="36" spans="1:13" x14ac:dyDescent="0.25">
      <c r="A36" s="4" t="s">
        <v>8</v>
      </c>
      <c r="B36" s="4" t="s">
        <v>457</v>
      </c>
      <c r="C36" s="4">
        <v>0</v>
      </c>
      <c r="D36" s="4" t="s">
        <v>1</v>
      </c>
      <c r="L36" s="2">
        <f>C36/K$32</f>
        <v>0</v>
      </c>
    </row>
    <row r="37" spans="1:13" x14ac:dyDescent="0.25">
      <c r="A37" t="s">
        <v>0</v>
      </c>
      <c r="B37" t="s">
        <v>453</v>
      </c>
      <c r="C37">
        <v>6.94</v>
      </c>
      <c r="D37" t="s">
        <v>1</v>
      </c>
      <c r="F37" s="3">
        <f>_xlfn.STDEV.S(C37:C41)</f>
        <v>3.103662352769708</v>
      </c>
      <c r="H37" s="7">
        <f>F37/(AVERAGE(C37:C41))*100</f>
        <v>223.60679774997894</v>
      </c>
      <c r="I37">
        <f>1.5*1.5*3.1415</f>
        <v>7.0683750000000005</v>
      </c>
      <c r="J37">
        <v>314.14999999999998</v>
      </c>
      <c r="K37">
        <f>I37/J37</f>
        <v>2.2500000000000003E-2</v>
      </c>
      <c r="L37" s="2">
        <f>C37/K$37</f>
        <v>308.4444444444444</v>
      </c>
      <c r="M37" s="10">
        <f>AVERAGE(L37:L41)</f>
        <v>61.688888888888883</v>
      </c>
    </row>
    <row r="38" spans="1:13" x14ac:dyDescent="0.25">
      <c r="A38" t="s">
        <v>0</v>
      </c>
      <c r="B38" t="s">
        <v>454</v>
      </c>
      <c r="C38">
        <v>0</v>
      </c>
      <c r="D38" t="s">
        <v>1</v>
      </c>
      <c r="H38" s="7"/>
      <c r="L38" s="2">
        <f>C38/K$37</f>
        <v>0</v>
      </c>
    </row>
    <row r="39" spans="1:13" x14ac:dyDescent="0.25">
      <c r="A39" t="s">
        <v>0</v>
      </c>
      <c r="B39" t="s">
        <v>455</v>
      </c>
      <c r="C39">
        <v>0</v>
      </c>
      <c r="D39" t="s">
        <v>1</v>
      </c>
      <c r="H39" s="7"/>
      <c r="L39" s="2">
        <f>C39/K$37</f>
        <v>0</v>
      </c>
    </row>
    <row r="40" spans="1:13" x14ac:dyDescent="0.25">
      <c r="A40" t="s">
        <v>0</v>
      </c>
      <c r="B40" t="s">
        <v>456</v>
      </c>
      <c r="C40">
        <v>0</v>
      </c>
      <c r="D40" t="s">
        <v>1</v>
      </c>
      <c r="H40" s="7"/>
      <c r="L40" s="2">
        <f>C40/K$37</f>
        <v>0</v>
      </c>
    </row>
    <row r="41" spans="1:13" x14ac:dyDescent="0.25">
      <c r="A41" t="s">
        <v>0</v>
      </c>
      <c r="B41" t="s">
        <v>457</v>
      </c>
      <c r="C41">
        <v>0</v>
      </c>
      <c r="D41" t="s">
        <v>1</v>
      </c>
      <c r="L41" s="2">
        <f>C41/K$37</f>
        <v>0</v>
      </c>
    </row>
    <row r="42" spans="1:13" x14ac:dyDescent="0.25">
      <c r="A42" s="4" t="s">
        <v>9</v>
      </c>
      <c r="B42" s="4" t="s">
        <v>453</v>
      </c>
      <c r="C42" s="4">
        <v>0</v>
      </c>
      <c r="D42" s="4" t="s">
        <v>1</v>
      </c>
      <c r="F42" s="3">
        <f>_xlfn.STDEV.S(C42:C46)</f>
        <v>0</v>
      </c>
      <c r="H42" s="7" t="e">
        <f>F42/(AVERAGE(C42:C46))*100</f>
        <v>#DIV/0!</v>
      </c>
      <c r="I42">
        <f>1.5*1.5*3.1415</f>
        <v>7.0683750000000005</v>
      </c>
      <c r="J42">
        <v>314.14999999999998</v>
      </c>
      <c r="K42">
        <f>I42/J42</f>
        <v>2.2500000000000003E-2</v>
      </c>
      <c r="L42" s="2">
        <f>C42/K$42</f>
        <v>0</v>
      </c>
      <c r="M42" s="10">
        <f>AVERAGE(L42:L46)</f>
        <v>0</v>
      </c>
    </row>
    <row r="43" spans="1:13" x14ac:dyDescent="0.25">
      <c r="A43" s="4" t="s">
        <v>9</v>
      </c>
      <c r="B43" s="4" t="s">
        <v>454</v>
      </c>
      <c r="C43" s="4">
        <v>0</v>
      </c>
      <c r="D43" s="4" t="s">
        <v>1</v>
      </c>
      <c r="H43" s="7"/>
      <c r="L43" s="2">
        <f>C43/K$42</f>
        <v>0</v>
      </c>
    </row>
    <row r="44" spans="1:13" x14ac:dyDescent="0.25">
      <c r="A44" s="4" t="s">
        <v>9</v>
      </c>
      <c r="B44" s="4" t="s">
        <v>455</v>
      </c>
      <c r="C44" s="4">
        <v>0</v>
      </c>
      <c r="D44" s="4" t="s">
        <v>1</v>
      </c>
      <c r="H44" s="7"/>
      <c r="L44" s="2">
        <f>C44/K$42</f>
        <v>0</v>
      </c>
    </row>
    <row r="45" spans="1:13" x14ac:dyDescent="0.25">
      <c r="A45" s="4" t="s">
        <v>9</v>
      </c>
      <c r="B45" s="4" t="s">
        <v>456</v>
      </c>
      <c r="C45" s="4">
        <v>0</v>
      </c>
      <c r="D45" s="4" t="s">
        <v>1</v>
      </c>
      <c r="H45" s="7"/>
      <c r="L45" s="2">
        <f>C45/K$42</f>
        <v>0</v>
      </c>
    </row>
    <row r="46" spans="1:13" x14ac:dyDescent="0.25">
      <c r="A46" s="4" t="s">
        <v>9</v>
      </c>
      <c r="B46" s="4" t="s">
        <v>457</v>
      </c>
      <c r="C46" s="4">
        <v>0</v>
      </c>
      <c r="D46" s="4" t="s">
        <v>1</v>
      </c>
      <c r="L46" s="2">
        <f>C46/K$42</f>
        <v>0</v>
      </c>
    </row>
    <row r="47" spans="1:13" x14ac:dyDescent="0.25">
      <c r="A47" t="s">
        <v>10</v>
      </c>
      <c r="B47" t="s">
        <v>453</v>
      </c>
      <c r="C47">
        <v>0</v>
      </c>
      <c r="D47" t="s">
        <v>1</v>
      </c>
      <c r="F47" s="3">
        <f>_xlfn.STDEV.S(C47:C51)</f>
        <v>0</v>
      </c>
      <c r="H47" s="7" t="e">
        <f>F47/(AVERAGE(C47:C51))*100</f>
        <v>#DIV/0!</v>
      </c>
      <c r="I47">
        <f>1.5*1.5*3.1415</f>
        <v>7.0683750000000005</v>
      </c>
      <c r="J47">
        <v>314.14999999999998</v>
      </c>
      <c r="K47">
        <f>I47/J47</f>
        <v>2.2500000000000003E-2</v>
      </c>
      <c r="L47" s="2">
        <f>C47/K$47</f>
        <v>0</v>
      </c>
      <c r="M47" s="10">
        <f>AVERAGE(L47:L51)</f>
        <v>0</v>
      </c>
    </row>
    <row r="48" spans="1:13" x14ac:dyDescent="0.25">
      <c r="A48" t="s">
        <v>10</v>
      </c>
      <c r="B48" t="s">
        <v>454</v>
      </c>
      <c r="C48">
        <v>0</v>
      </c>
      <c r="D48" t="s">
        <v>1</v>
      </c>
      <c r="H48" s="7"/>
      <c r="L48" s="2">
        <f>C48/K$47</f>
        <v>0</v>
      </c>
    </row>
    <row r="49" spans="1:17" x14ac:dyDescent="0.25">
      <c r="A49" t="s">
        <v>10</v>
      </c>
      <c r="B49" t="s">
        <v>455</v>
      </c>
      <c r="C49">
        <v>0</v>
      </c>
      <c r="D49" t="s">
        <v>1</v>
      </c>
      <c r="H49" s="7"/>
      <c r="L49" s="2">
        <f>C49/K$47</f>
        <v>0</v>
      </c>
    </row>
    <row r="50" spans="1:17" x14ac:dyDescent="0.25">
      <c r="A50" t="s">
        <v>10</v>
      </c>
      <c r="B50" t="s">
        <v>456</v>
      </c>
      <c r="C50">
        <v>0</v>
      </c>
      <c r="D50" t="s">
        <v>1</v>
      </c>
      <c r="H50" s="7"/>
      <c r="L50" s="2">
        <f>C50/K$47</f>
        <v>0</v>
      </c>
    </row>
    <row r="51" spans="1:17" x14ac:dyDescent="0.25">
      <c r="A51" t="s">
        <v>10</v>
      </c>
      <c r="B51" t="s">
        <v>457</v>
      </c>
      <c r="C51">
        <v>0</v>
      </c>
      <c r="D51" t="s">
        <v>1</v>
      </c>
      <c r="L51" s="2">
        <f>C51/K$47</f>
        <v>0</v>
      </c>
    </row>
    <row r="52" spans="1:17" x14ac:dyDescent="0.25">
      <c r="F52"/>
    </row>
    <row r="53" spans="1:17" x14ac:dyDescent="0.25">
      <c r="F53"/>
    </row>
    <row r="54" spans="1:17" x14ac:dyDescent="0.25">
      <c r="A54" s="5" t="s">
        <v>4</v>
      </c>
      <c r="F54"/>
    </row>
    <row r="55" spans="1:17" x14ac:dyDescent="0.25">
      <c r="A55" s="4" t="s">
        <v>29</v>
      </c>
      <c r="B55" s="4" t="s">
        <v>458</v>
      </c>
      <c r="C55" s="4">
        <v>52.61</v>
      </c>
      <c r="D55" s="4" t="s">
        <v>1</v>
      </c>
      <c r="F55" s="3">
        <f>_xlfn.STDEV.S(C55:C57)</f>
        <v>26.503302309963818</v>
      </c>
      <c r="G55" s="6" t="s">
        <v>16</v>
      </c>
      <c r="H55" s="7">
        <f>F55/(AVERAGE(C55:C57))*100</f>
        <v>94.072298781225101</v>
      </c>
      <c r="I55">
        <f>1.5*1.5*3.1415</f>
        <v>7.0683750000000005</v>
      </c>
      <c r="J55">
        <v>314.14999999999998</v>
      </c>
      <c r="K55">
        <f>I55/J55</f>
        <v>2.2500000000000003E-2</v>
      </c>
      <c r="L55" s="2">
        <f>(C55/K$55-M$75)/10</f>
        <v>233.82222222222217</v>
      </c>
      <c r="M55" s="10">
        <f>AVERAGE(L55:L57)</f>
        <v>125.2148148148148</v>
      </c>
      <c r="N55" s="7">
        <f>_xlfn.STDEV.S(L55:L57)</f>
        <v>117.79245471095028</v>
      </c>
      <c r="O55" s="7">
        <f>N55/M55*100</f>
        <v>94.072298781225101</v>
      </c>
      <c r="P55" s="10">
        <f>SQRT(N55^2+N58^2+N61^2+N64^2+N67^2+N70^2)</f>
        <v>211.25584122734901</v>
      </c>
      <c r="Q55" s="10">
        <f>SUM(M55,M58,M61,M64,M67,M70)</f>
        <v>547.86666666666667</v>
      </c>
    </row>
    <row r="56" spans="1:17" x14ac:dyDescent="0.25">
      <c r="A56" s="4" t="s">
        <v>29</v>
      </c>
      <c r="B56" s="4" t="s">
        <v>459</v>
      </c>
      <c r="C56" s="4">
        <v>31.91</v>
      </c>
      <c r="D56" s="4" t="s">
        <v>1</v>
      </c>
      <c r="H56" s="7"/>
      <c r="L56" s="2">
        <f>(C56/K$55-M$75)/10</f>
        <v>141.82222222222222</v>
      </c>
    </row>
    <row r="57" spans="1:17" x14ac:dyDescent="0.25">
      <c r="A57" s="4" t="s">
        <v>29</v>
      </c>
      <c r="B57" s="4" t="s">
        <v>460</v>
      </c>
      <c r="C57" s="4">
        <v>0</v>
      </c>
      <c r="D57" s="4" t="s">
        <v>1</v>
      </c>
      <c r="H57" s="7"/>
      <c r="L57" s="2">
        <f>(C57/K$55-M$75)/10</f>
        <v>0</v>
      </c>
    </row>
    <row r="58" spans="1:17" x14ac:dyDescent="0.25">
      <c r="A58" t="s">
        <v>7</v>
      </c>
      <c r="B58" t="s">
        <v>458</v>
      </c>
      <c r="C58">
        <v>19.02</v>
      </c>
      <c r="D58" t="s">
        <v>1</v>
      </c>
      <c r="F58" s="3">
        <f>_xlfn.STDEV.S(C58:C60)</f>
        <v>10.623249659747874</v>
      </c>
      <c r="H58" s="7">
        <f>F58/(AVERAGE(C58:C60))*100</f>
        <v>86.767625862356709</v>
      </c>
      <c r="I58">
        <f>1.5*1.5*3.1415</f>
        <v>7.0683750000000005</v>
      </c>
      <c r="J58">
        <v>314.14999999999998</v>
      </c>
      <c r="K58">
        <f>I58/J58</f>
        <v>2.2500000000000003E-2</v>
      </c>
      <c r="L58" s="2">
        <f>(C58/K$58-M$80)/10</f>
        <v>84.533333333333331</v>
      </c>
      <c r="M58" s="10">
        <f>AVERAGE(L58:L60)</f>
        <v>54.414814814814811</v>
      </c>
      <c r="N58" s="7">
        <f>_xlfn.STDEV.S(L58:L60)</f>
        <v>47.214442932212776</v>
      </c>
      <c r="O58" s="7">
        <f>N58/M58*100</f>
        <v>86.767625862356724</v>
      </c>
    </row>
    <row r="59" spans="1:17" x14ac:dyDescent="0.25">
      <c r="A59" t="s">
        <v>7</v>
      </c>
      <c r="B59" t="s">
        <v>459</v>
      </c>
      <c r="C59">
        <v>17.71</v>
      </c>
      <c r="D59" t="s">
        <v>1</v>
      </c>
      <c r="H59" s="7"/>
      <c r="L59" s="2">
        <f t="shared" ref="L59:L60" si="3">(C59/K$58-M$80)/10</f>
        <v>78.711111111111109</v>
      </c>
    </row>
    <row r="60" spans="1:17" x14ac:dyDescent="0.25">
      <c r="A60" t="s">
        <v>7</v>
      </c>
      <c r="B60" t="s">
        <v>460</v>
      </c>
      <c r="C60">
        <v>0</v>
      </c>
      <c r="D60" t="s">
        <v>1</v>
      </c>
      <c r="H60" s="7"/>
      <c r="L60" s="2">
        <f t="shared" si="3"/>
        <v>0</v>
      </c>
    </row>
    <row r="61" spans="1:17" x14ac:dyDescent="0.25">
      <c r="A61" s="4" t="s">
        <v>8</v>
      </c>
      <c r="B61" s="4" t="s">
        <v>458</v>
      </c>
      <c r="C61" s="4">
        <v>40.380000000000003</v>
      </c>
      <c r="D61" s="4" t="s">
        <v>1</v>
      </c>
      <c r="F61" s="3">
        <f>_xlfn.STDEV.S(C61:C63)</f>
        <v>20.190020637268635</v>
      </c>
      <c r="H61" s="7">
        <f>F61/(AVERAGE(C61:C63))*100</f>
        <v>100.08271961633493</v>
      </c>
      <c r="I61">
        <f>1.5*1.5*3.1415</f>
        <v>7.0683750000000005</v>
      </c>
      <c r="J61">
        <v>314.14999999999998</v>
      </c>
      <c r="K61">
        <f>I61/J61</f>
        <v>2.2500000000000003E-2</v>
      </c>
      <c r="L61" s="2">
        <f>(C61/K$61-M$85)/10</f>
        <v>179.46666666666664</v>
      </c>
      <c r="M61" s="10">
        <f>AVERAGE(L61:L63)</f>
        <v>89.659259259259258</v>
      </c>
      <c r="N61" s="7">
        <f>_xlfn.STDEV.S(L61:L63)</f>
        <v>89.733425054527245</v>
      </c>
      <c r="O61" s="7">
        <f>N61/M61*100</f>
        <v>100.08271961633493</v>
      </c>
    </row>
    <row r="62" spans="1:17" x14ac:dyDescent="0.25">
      <c r="A62" s="4" t="s">
        <v>8</v>
      </c>
      <c r="B62" s="4" t="s">
        <v>459</v>
      </c>
      <c r="C62" s="4">
        <v>20.14</v>
      </c>
      <c r="D62" s="4" t="s">
        <v>1</v>
      </c>
      <c r="H62" s="7"/>
      <c r="L62" s="2">
        <f t="shared" ref="L62:L63" si="4">(C62/K$61-M$85)/10</f>
        <v>89.511111111111106</v>
      </c>
    </row>
    <row r="63" spans="1:17" x14ac:dyDescent="0.25">
      <c r="A63" s="4" t="s">
        <v>8</v>
      </c>
      <c r="B63" s="4" t="s">
        <v>460</v>
      </c>
      <c r="C63" s="4">
        <v>0</v>
      </c>
      <c r="D63" s="4" t="s">
        <v>1</v>
      </c>
      <c r="H63" s="7"/>
      <c r="L63" s="2">
        <f t="shared" si="4"/>
        <v>0</v>
      </c>
    </row>
    <row r="64" spans="1:17" x14ac:dyDescent="0.25">
      <c r="A64" t="s">
        <v>0</v>
      </c>
      <c r="B64" t="s">
        <v>458</v>
      </c>
      <c r="C64">
        <v>15.92</v>
      </c>
      <c r="D64" t="s">
        <v>1</v>
      </c>
      <c r="F64" s="3">
        <f>_xlfn.STDEV.S(C64:C66)</f>
        <v>7.2208655990816002</v>
      </c>
      <c r="H64" s="7">
        <f>F64/(AVERAGE(C64:C66))*100</f>
        <v>59.824901400841753</v>
      </c>
      <c r="I64">
        <f>1.5*1.5*3.1415</f>
        <v>7.0683750000000005</v>
      </c>
      <c r="J64">
        <v>314.14999999999998</v>
      </c>
      <c r="K64">
        <f>I64/J64</f>
        <v>2.2500000000000003E-2</v>
      </c>
      <c r="L64" s="2">
        <f>(C64/K$64-M$90)/10</f>
        <v>70.755555555555546</v>
      </c>
      <c r="M64" s="10">
        <f>AVERAGE(L64:L66)</f>
        <v>53.644444444444446</v>
      </c>
      <c r="N64" s="7">
        <f>_xlfn.STDEV.S(L64:L66)</f>
        <v>32.09273599591819</v>
      </c>
      <c r="O64" s="7">
        <f>N64/M64*100</f>
        <v>59.824901400841689</v>
      </c>
    </row>
    <row r="65" spans="1:15" x14ac:dyDescent="0.25">
      <c r="A65" t="s">
        <v>0</v>
      </c>
      <c r="B65" t="s">
        <v>459</v>
      </c>
      <c r="C65">
        <v>16.55</v>
      </c>
      <c r="D65" t="s">
        <v>1</v>
      </c>
      <c r="H65" s="7"/>
      <c r="L65" s="2">
        <f t="shared" ref="L65:L66" si="5">(C65/K$64-M$90)/10</f>
        <v>73.555555555555557</v>
      </c>
    </row>
    <row r="66" spans="1:15" x14ac:dyDescent="0.25">
      <c r="A66" t="s">
        <v>0</v>
      </c>
      <c r="B66" t="s">
        <v>460</v>
      </c>
      <c r="C66">
        <v>3.74</v>
      </c>
      <c r="D66" t="s">
        <v>1</v>
      </c>
      <c r="H66" s="7"/>
      <c r="L66" s="2">
        <f t="shared" si="5"/>
        <v>16.62222222222222</v>
      </c>
    </row>
    <row r="67" spans="1:15" x14ac:dyDescent="0.25">
      <c r="A67" s="4" t="s">
        <v>9</v>
      </c>
      <c r="B67" s="4" t="s">
        <v>458</v>
      </c>
      <c r="C67" s="4">
        <v>34.39</v>
      </c>
      <c r="D67" s="4" t="s">
        <v>1</v>
      </c>
      <c r="F67" s="3">
        <f>_xlfn.STDEV.S(C67:C69)</f>
        <v>19.166518550152329</v>
      </c>
      <c r="H67" s="7">
        <f>F67/(AVERAGE(C67:C69))*100</f>
        <v>86.791782113897341</v>
      </c>
      <c r="I67">
        <f>1.5*1.5*3.1415</f>
        <v>7.0683750000000005</v>
      </c>
      <c r="J67">
        <v>314.14999999999998</v>
      </c>
      <c r="K67">
        <f>I67/J67</f>
        <v>2.2500000000000003E-2</v>
      </c>
      <c r="L67" s="2">
        <f>(C67/K$67-M$95)/10</f>
        <v>152.84444444444443</v>
      </c>
      <c r="M67" s="10">
        <f>AVERAGE(L67:L69)</f>
        <v>98.148148148148138</v>
      </c>
      <c r="N67" s="7">
        <f>_xlfn.STDEV.S(L67:L69)</f>
        <v>85.184526889565902</v>
      </c>
      <c r="O67" s="7">
        <f>N67/M67*100</f>
        <v>86.791782113897341</v>
      </c>
    </row>
    <row r="68" spans="1:15" x14ac:dyDescent="0.25">
      <c r="A68" s="4" t="s">
        <v>9</v>
      </c>
      <c r="B68" s="4" t="s">
        <v>459</v>
      </c>
      <c r="C68" s="4">
        <v>31.86</v>
      </c>
      <c r="D68" s="4" t="s">
        <v>1</v>
      </c>
      <c r="H68" s="7"/>
      <c r="L68" s="2">
        <f t="shared" ref="L68:L69" si="6">(C68/K$67-M$95)/10</f>
        <v>141.59999999999997</v>
      </c>
    </row>
    <row r="69" spans="1:15" x14ac:dyDescent="0.25">
      <c r="A69" s="4" t="s">
        <v>9</v>
      </c>
      <c r="B69" s="4" t="s">
        <v>460</v>
      </c>
      <c r="C69" s="4">
        <v>0</v>
      </c>
      <c r="D69" s="4" t="s">
        <v>1</v>
      </c>
      <c r="H69" s="7"/>
      <c r="L69" s="2">
        <f t="shared" si="6"/>
        <v>0</v>
      </c>
    </row>
    <row r="70" spans="1:15" x14ac:dyDescent="0.25">
      <c r="A70" t="s">
        <v>10</v>
      </c>
      <c r="B70" t="s">
        <v>458</v>
      </c>
      <c r="C70">
        <v>45.36</v>
      </c>
      <c r="D70" t="s">
        <v>1</v>
      </c>
      <c r="F70" s="3">
        <f>_xlfn.STDEV.S(C70:C72)</f>
        <v>24.838134658893637</v>
      </c>
      <c r="H70" s="7">
        <f>F70/(AVERAGE(C70:C72))*100</f>
        <v>87.069880786025834</v>
      </c>
      <c r="I70">
        <f>1.5*1.5*3.1415</f>
        <v>7.0683750000000005</v>
      </c>
      <c r="J70">
        <v>314.14999999999998</v>
      </c>
      <c r="K70">
        <f>I70/J70</f>
        <v>2.2500000000000003E-2</v>
      </c>
      <c r="L70" s="2">
        <f>(C70/K$70-M$100)/10</f>
        <v>201.59999999999997</v>
      </c>
      <c r="M70" s="10">
        <f>AVERAGE(L70:L72)</f>
        <v>126.78518518518517</v>
      </c>
      <c r="N70" s="7">
        <f>_xlfn.STDEV.S(L70:L72)</f>
        <v>110.39170959508282</v>
      </c>
      <c r="O70" s="7">
        <f>N70/M70*100</f>
        <v>87.069880786025834</v>
      </c>
    </row>
    <row r="71" spans="1:15" x14ac:dyDescent="0.25">
      <c r="A71" t="s">
        <v>10</v>
      </c>
      <c r="B71" t="s">
        <v>459</v>
      </c>
      <c r="C71">
        <v>40.22</v>
      </c>
      <c r="D71" t="s">
        <v>1</v>
      </c>
      <c r="H71" s="7"/>
      <c r="L71" s="2">
        <f t="shared" ref="L71:L72" si="7">(C71/K$70-M$100)/10</f>
        <v>178.75555555555553</v>
      </c>
    </row>
    <row r="72" spans="1:15" x14ac:dyDescent="0.25">
      <c r="A72" t="s">
        <v>10</v>
      </c>
      <c r="B72" t="s">
        <v>460</v>
      </c>
      <c r="C72">
        <v>0</v>
      </c>
      <c r="D72" t="s">
        <v>1</v>
      </c>
      <c r="H72" s="7"/>
      <c r="L72" s="2">
        <f t="shared" si="7"/>
        <v>0</v>
      </c>
    </row>
    <row r="73" spans="1:15" x14ac:dyDescent="0.25">
      <c r="H73" s="7"/>
      <c r="L73" s="2"/>
    </row>
    <row r="74" spans="1:15" x14ac:dyDescent="0.25">
      <c r="A74" s="88" t="s">
        <v>64</v>
      </c>
      <c r="H74" s="7"/>
      <c r="L74" s="2"/>
    </row>
    <row r="75" spans="1:15" x14ac:dyDescent="0.25">
      <c r="A75" s="4" t="s">
        <v>29</v>
      </c>
      <c r="B75" s="4" t="s">
        <v>461</v>
      </c>
      <c r="C75" s="4">
        <v>0</v>
      </c>
      <c r="D75" s="4" t="s">
        <v>1</v>
      </c>
      <c r="F75" s="3">
        <f>_xlfn.STDEV.S(C75:C79)</f>
        <v>0</v>
      </c>
      <c r="H75" s="7" t="e">
        <f>F75/(AVERAGE(C75:C79))*100</f>
        <v>#DIV/0!</v>
      </c>
      <c r="I75">
        <f>1.5*1.5*3.1415</f>
        <v>7.0683750000000005</v>
      </c>
      <c r="J75">
        <v>314.14999999999998</v>
      </c>
      <c r="K75">
        <f>I75/J75</f>
        <v>2.2500000000000003E-2</v>
      </c>
      <c r="L75" s="2">
        <f>C75/K$22</f>
        <v>0</v>
      </c>
      <c r="M75" s="10">
        <f>AVERAGE(L75:L79)</f>
        <v>0</v>
      </c>
    </row>
    <row r="76" spans="1:15" x14ac:dyDescent="0.25">
      <c r="A76" s="4" t="s">
        <v>29</v>
      </c>
      <c r="B76" s="4" t="s">
        <v>462</v>
      </c>
      <c r="C76" s="4">
        <v>0</v>
      </c>
      <c r="D76" s="4" t="s">
        <v>1</v>
      </c>
      <c r="H76" s="7"/>
      <c r="L76" s="2">
        <f>C76/K$22</f>
        <v>0</v>
      </c>
    </row>
    <row r="77" spans="1:15" x14ac:dyDescent="0.25">
      <c r="A77" s="4" t="s">
        <v>29</v>
      </c>
      <c r="B77" s="4" t="s">
        <v>463</v>
      </c>
      <c r="C77" s="4">
        <v>0</v>
      </c>
      <c r="D77" s="4" t="s">
        <v>1</v>
      </c>
      <c r="H77" s="7"/>
      <c r="L77" s="2">
        <f>C77/K$22</f>
        <v>0</v>
      </c>
    </row>
    <row r="78" spans="1:15" x14ac:dyDescent="0.25">
      <c r="A78" s="4" t="s">
        <v>29</v>
      </c>
      <c r="B78" s="4" t="s">
        <v>464</v>
      </c>
      <c r="C78" s="4">
        <v>0</v>
      </c>
      <c r="D78" s="4" t="s">
        <v>1</v>
      </c>
      <c r="H78" s="7"/>
      <c r="L78" s="2">
        <f>C78/K$22</f>
        <v>0</v>
      </c>
    </row>
    <row r="79" spans="1:15" x14ac:dyDescent="0.25">
      <c r="A79" s="4" t="s">
        <v>29</v>
      </c>
      <c r="B79" s="4" t="s">
        <v>465</v>
      </c>
      <c r="C79" s="4">
        <v>0</v>
      </c>
      <c r="D79" s="4" t="s">
        <v>1</v>
      </c>
      <c r="L79" s="2">
        <f>C79/K$22</f>
        <v>0</v>
      </c>
    </row>
    <row r="80" spans="1:15" x14ac:dyDescent="0.25">
      <c r="A80" t="s">
        <v>7</v>
      </c>
      <c r="B80" t="s">
        <v>461</v>
      </c>
      <c r="C80">
        <v>0</v>
      </c>
      <c r="D80" t="s">
        <v>1</v>
      </c>
      <c r="F80" s="3">
        <f>_xlfn.STDEV.S(C80:C84)</f>
        <v>0</v>
      </c>
      <c r="H80" s="7" t="e">
        <f>F80/(AVERAGE(C80:C84))*100</f>
        <v>#DIV/0!</v>
      </c>
      <c r="I80">
        <f>1.5*1.5*3.1415</f>
        <v>7.0683750000000005</v>
      </c>
      <c r="J80">
        <v>314.14999999999998</v>
      </c>
      <c r="K80">
        <f>I80/J80</f>
        <v>2.2500000000000003E-2</v>
      </c>
      <c r="L80" s="2">
        <f>C80/K$27</f>
        <v>0</v>
      </c>
      <c r="M80" s="10">
        <f>AVERAGE(L80:L84)</f>
        <v>0</v>
      </c>
    </row>
    <row r="81" spans="1:13" x14ac:dyDescent="0.25">
      <c r="A81" t="s">
        <v>7</v>
      </c>
      <c r="B81" t="s">
        <v>462</v>
      </c>
      <c r="C81">
        <v>0</v>
      </c>
      <c r="D81" t="s">
        <v>1</v>
      </c>
      <c r="H81" s="7"/>
      <c r="L81" s="2">
        <f>C81/K$27</f>
        <v>0</v>
      </c>
    </row>
    <row r="82" spans="1:13" x14ac:dyDescent="0.25">
      <c r="A82" t="s">
        <v>7</v>
      </c>
      <c r="B82" t="s">
        <v>463</v>
      </c>
      <c r="C82">
        <v>0</v>
      </c>
      <c r="D82" t="s">
        <v>1</v>
      </c>
      <c r="H82" s="7"/>
      <c r="L82" s="2">
        <f>C82/K$27</f>
        <v>0</v>
      </c>
    </row>
    <row r="83" spans="1:13" x14ac:dyDescent="0.25">
      <c r="A83" t="s">
        <v>7</v>
      </c>
      <c r="B83" t="s">
        <v>464</v>
      </c>
      <c r="C83">
        <v>0</v>
      </c>
      <c r="D83" t="s">
        <v>1</v>
      </c>
      <c r="H83" s="7"/>
      <c r="L83" s="2">
        <f>C83/K$27</f>
        <v>0</v>
      </c>
    </row>
    <row r="84" spans="1:13" x14ac:dyDescent="0.25">
      <c r="A84" t="s">
        <v>7</v>
      </c>
      <c r="B84" t="s">
        <v>465</v>
      </c>
      <c r="C84">
        <v>0</v>
      </c>
      <c r="D84" t="s">
        <v>1</v>
      </c>
      <c r="L84" s="2">
        <f>C84/K$27</f>
        <v>0</v>
      </c>
    </row>
    <row r="85" spans="1:13" x14ac:dyDescent="0.25">
      <c r="A85" s="4" t="s">
        <v>8</v>
      </c>
      <c r="B85" s="4" t="s">
        <v>461</v>
      </c>
      <c r="C85" s="4">
        <v>0</v>
      </c>
      <c r="D85" s="4" t="s">
        <v>1</v>
      </c>
      <c r="F85" s="3">
        <f>_xlfn.STDEV.S(C85:C89)</f>
        <v>0</v>
      </c>
      <c r="H85" s="7" t="e">
        <f>F85/(AVERAGE(C85:C89))*100</f>
        <v>#DIV/0!</v>
      </c>
      <c r="I85">
        <f>1.5*1.5*3.1415</f>
        <v>7.0683750000000005</v>
      </c>
      <c r="J85">
        <v>314.14999999999998</v>
      </c>
      <c r="K85">
        <f>I85/J85</f>
        <v>2.2500000000000003E-2</v>
      </c>
      <c r="L85" s="2">
        <f>C85/K$32</f>
        <v>0</v>
      </c>
      <c r="M85" s="10">
        <f>AVERAGE(L85:L89)</f>
        <v>0</v>
      </c>
    </row>
    <row r="86" spans="1:13" x14ac:dyDescent="0.25">
      <c r="A86" s="4" t="s">
        <v>8</v>
      </c>
      <c r="B86" s="4" t="s">
        <v>462</v>
      </c>
      <c r="C86" s="4">
        <v>0</v>
      </c>
      <c r="D86" s="4" t="s">
        <v>1</v>
      </c>
      <c r="H86" s="7"/>
      <c r="L86" s="2">
        <f>C86/K$32</f>
        <v>0</v>
      </c>
    </row>
    <row r="87" spans="1:13" x14ac:dyDescent="0.25">
      <c r="A87" s="4" t="s">
        <v>8</v>
      </c>
      <c r="B87" s="4" t="s">
        <v>463</v>
      </c>
      <c r="C87" s="4">
        <v>0</v>
      </c>
      <c r="D87" s="4" t="s">
        <v>1</v>
      </c>
      <c r="H87" s="7"/>
      <c r="L87" s="2">
        <f>C87/K$32</f>
        <v>0</v>
      </c>
    </row>
    <row r="88" spans="1:13" x14ac:dyDescent="0.25">
      <c r="A88" s="4" t="s">
        <v>8</v>
      </c>
      <c r="B88" s="4" t="s">
        <v>464</v>
      </c>
      <c r="C88" s="4">
        <v>0</v>
      </c>
      <c r="D88" s="4" t="s">
        <v>1</v>
      </c>
      <c r="H88" s="7"/>
      <c r="L88" s="2">
        <f>C88/K$32</f>
        <v>0</v>
      </c>
    </row>
    <row r="89" spans="1:13" x14ac:dyDescent="0.25">
      <c r="A89" s="4" t="s">
        <v>8</v>
      </c>
      <c r="B89" s="4" t="s">
        <v>465</v>
      </c>
      <c r="C89" s="4">
        <v>0</v>
      </c>
      <c r="D89" s="4" t="s">
        <v>1</v>
      </c>
      <c r="L89" s="2">
        <f>C89/K$32</f>
        <v>0</v>
      </c>
    </row>
    <row r="90" spans="1:13" x14ac:dyDescent="0.25">
      <c r="A90" t="s">
        <v>0</v>
      </c>
      <c r="B90" t="s">
        <v>461</v>
      </c>
      <c r="C90">
        <v>0</v>
      </c>
      <c r="D90" t="s">
        <v>1</v>
      </c>
      <c r="F90" s="3">
        <f>_xlfn.STDEV.S(C90:C94)</f>
        <v>0</v>
      </c>
      <c r="H90" s="7" t="e">
        <f>F90/(AVERAGE(C90:C94))*100</f>
        <v>#DIV/0!</v>
      </c>
      <c r="I90">
        <f>1.5*1.5*3.1415</f>
        <v>7.0683750000000005</v>
      </c>
      <c r="J90">
        <v>314.14999999999998</v>
      </c>
      <c r="K90">
        <f>I90/J90</f>
        <v>2.2500000000000003E-2</v>
      </c>
      <c r="L90" s="2">
        <f>C90/K$37</f>
        <v>0</v>
      </c>
      <c r="M90" s="10">
        <f>AVERAGE(L90:L94)</f>
        <v>0</v>
      </c>
    </row>
    <row r="91" spans="1:13" x14ac:dyDescent="0.25">
      <c r="A91" t="s">
        <v>0</v>
      </c>
      <c r="B91" t="s">
        <v>462</v>
      </c>
      <c r="C91">
        <v>0</v>
      </c>
      <c r="D91" t="s">
        <v>1</v>
      </c>
      <c r="H91" s="7"/>
      <c r="L91" s="2">
        <f>C91/K$37</f>
        <v>0</v>
      </c>
    </row>
    <row r="92" spans="1:13" x14ac:dyDescent="0.25">
      <c r="A92" t="s">
        <v>0</v>
      </c>
      <c r="B92" t="s">
        <v>463</v>
      </c>
      <c r="C92">
        <v>0</v>
      </c>
      <c r="D92" t="s">
        <v>1</v>
      </c>
      <c r="H92" s="7"/>
      <c r="L92" s="2">
        <f>C92/K$37</f>
        <v>0</v>
      </c>
    </row>
    <row r="93" spans="1:13" x14ac:dyDescent="0.25">
      <c r="A93" t="s">
        <v>0</v>
      </c>
      <c r="B93" t="s">
        <v>464</v>
      </c>
      <c r="C93">
        <v>0</v>
      </c>
      <c r="D93" t="s">
        <v>1</v>
      </c>
      <c r="H93" s="7"/>
      <c r="L93" s="2">
        <f>C93/K$37</f>
        <v>0</v>
      </c>
    </row>
    <row r="94" spans="1:13" x14ac:dyDescent="0.25">
      <c r="A94" t="s">
        <v>0</v>
      </c>
      <c r="B94" t="s">
        <v>465</v>
      </c>
      <c r="C94">
        <v>0</v>
      </c>
      <c r="D94" t="s">
        <v>1</v>
      </c>
      <c r="L94" s="2">
        <f>C94/K$37</f>
        <v>0</v>
      </c>
    </row>
    <row r="95" spans="1:13" x14ac:dyDescent="0.25">
      <c r="A95" s="4" t="s">
        <v>9</v>
      </c>
      <c r="B95" s="4" t="s">
        <v>461</v>
      </c>
      <c r="C95" s="4">
        <v>0</v>
      </c>
      <c r="D95" s="4" t="s">
        <v>1</v>
      </c>
      <c r="F95" s="3">
        <f>_xlfn.STDEV.S(C95:C99)</f>
        <v>0</v>
      </c>
      <c r="H95" s="7" t="e">
        <f>F95/(AVERAGE(C95:C99))*100</f>
        <v>#DIV/0!</v>
      </c>
      <c r="I95">
        <f>1.5*1.5*3.1415</f>
        <v>7.0683750000000005</v>
      </c>
      <c r="J95">
        <v>314.14999999999998</v>
      </c>
      <c r="K95">
        <f>I95/J95</f>
        <v>2.2500000000000003E-2</v>
      </c>
      <c r="L95" s="2">
        <f>C95/K$42</f>
        <v>0</v>
      </c>
      <c r="M95" s="10">
        <f>AVERAGE(L95:L99)</f>
        <v>0</v>
      </c>
    </row>
    <row r="96" spans="1:13" x14ac:dyDescent="0.25">
      <c r="A96" s="4" t="s">
        <v>9</v>
      </c>
      <c r="B96" s="4" t="s">
        <v>462</v>
      </c>
      <c r="C96" s="4">
        <v>0</v>
      </c>
      <c r="D96" s="4" t="s">
        <v>1</v>
      </c>
      <c r="H96" s="7"/>
      <c r="L96" s="2">
        <f>C96/K$42</f>
        <v>0</v>
      </c>
    </row>
    <row r="97" spans="1:17" x14ac:dyDescent="0.25">
      <c r="A97" s="4" t="s">
        <v>9</v>
      </c>
      <c r="B97" s="4" t="s">
        <v>463</v>
      </c>
      <c r="C97" s="4">
        <v>0</v>
      </c>
      <c r="D97" s="4" t="s">
        <v>1</v>
      </c>
      <c r="H97" s="7"/>
      <c r="L97" s="2">
        <f>C97/K$42</f>
        <v>0</v>
      </c>
    </row>
    <row r="98" spans="1:17" x14ac:dyDescent="0.25">
      <c r="A98" s="4" t="s">
        <v>9</v>
      </c>
      <c r="B98" s="4" t="s">
        <v>464</v>
      </c>
      <c r="C98" s="4">
        <v>0</v>
      </c>
      <c r="D98" s="4" t="s">
        <v>1</v>
      </c>
      <c r="H98" s="7"/>
      <c r="L98" s="2">
        <f>C98/K$42</f>
        <v>0</v>
      </c>
    </row>
    <row r="99" spans="1:17" x14ac:dyDescent="0.25">
      <c r="A99" s="4" t="s">
        <v>9</v>
      </c>
      <c r="B99" s="4" t="s">
        <v>465</v>
      </c>
      <c r="C99" s="4">
        <v>0</v>
      </c>
      <c r="D99" s="4" t="s">
        <v>1</v>
      </c>
      <c r="L99" s="2">
        <f>C99/K$42</f>
        <v>0</v>
      </c>
    </row>
    <row r="100" spans="1:17" x14ac:dyDescent="0.25">
      <c r="A100" t="s">
        <v>10</v>
      </c>
      <c r="B100" t="s">
        <v>461</v>
      </c>
      <c r="C100">
        <v>0</v>
      </c>
      <c r="D100" t="s">
        <v>1</v>
      </c>
      <c r="F100" s="3">
        <f>_xlfn.STDEV.S(C100:C104)</f>
        <v>0</v>
      </c>
      <c r="H100" s="7" t="e">
        <f>F100/(AVERAGE(C100:C104))*100</f>
        <v>#DIV/0!</v>
      </c>
      <c r="I100">
        <f>1.5*1.5*3.1415</f>
        <v>7.0683750000000005</v>
      </c>
      <c r="J100">
        <v>314.14999999999998</v>
      </c>
      <c r="K100">
        <f>I100/J100</f>
        <v>2.2500000000000003E-2</v>
      </c>
      <c r="L100" s="2">
        <f>C100/K$47</f>
        <v>0</v>
      </c>
      <c r="M100" s="10">
        <f>AVERAGE(L100:L104)</f>
        <v>0</v>
      </c>
    </row>
    <row r="101" spans="1:17" x14ac:dyDescent="0.25">
      <c r="A101" t="s">
        <v>10</v>
      </c>
      <c r="B101" t="s">
        <v>462</v>
      </c>
      <c r="C101">
        <v>0</v>
      </c>
      <c r="D101" t="s">
        <v>1</v>
      </c>
      <c r="H101" s="7"/>
      <c r="L101" s="2">
        <f>C101/K$47</f>
        <v>0</v>
      </c>
    </row>
    <row r="102" spans="1:17" x14ac:dyDescent="0.25">
      <c r="A102" t="s">
        <v>10</v>
      </c>
      <c r="B102" t="s">
        <v>463</v>
      </c>
      <c r="C102">
        <v>0</v>
      </c>
      <c r="D102" t="s">
        <v>1</v>
      </c>
      <c r="H102" s="7"/>
      <c r="L102" s="2">
        <f>C102/K$47</f>
        <v>0</v>
      </c>
    </row>
    <row r="103" spans="1:17" x14ac:dyDescent="0.25">
      <c r="A103" t="s">
        <v>10</v>
      </c>
      <c r="B103" t="s">
        <v>464</v>
      </c>
      <c r="C103">
        <v>0</v>
      </c>
      <c r="D103" t="s">
        <v>1</v>
      </c>
      <c r="H103" s="7"/>
      <c r="L103" s="2">
        <f>C103/K$47</f>
        <v>0</v>
      </c>
    </row>
    <row r="104" spans="1:17" x14ac:dyDescent="0.25">
      <c r="A104" t="s">
        <v>10</v>
      </c>
      <c r="B104" t="s">
        <v>465</v>
      </c>
      <c r="C104">
        <v>0</v>
      </c>
      <c r="D104" t="s">
        <v>1</v>
      </c>
      <c r="L104" s="2">
        <f>C104/K$47</f>
        <v>0</v>
      </c>
    </row>
    <row r="105" spans="1:17" x14ac:dyDescent="0.25">
      <c r="H105" s="7"/>
      <c r="L105" s="2"/>
    </row>
    <row r="106" spans="1:17" x14ac:dyDescent="0.25">
      <c r="H106" s="7"/>
      <c r="L106" s="2"/>
    </row>
    <row r="107" spans="1:17" x14ac:dyDescent="0.25">
      <c r="A107" s="5" t="s">
        <v>3</v>
      </c>
      <c r="E107" t="s">
        <v>11</v>
      </c>
      <c r="J107" t="s">
        <v>36</v>
      </c>
      <c r="K107" t="s">
        <v>37</v>
      </c>
      <c r="L107" t="s">
        <v>44</v>
      </c>
      <c r="M107" s="15" t="s">
        <v>43</v>
      </c>
      <c r="N107" s="15" t="s">
        <v>12</v>
      </c>
      <c r="O107" s="7" t="s">
        <v>42</v>
      </c>
      <c r="P107" s="15" t="s">
        <v>46</v>
      </c>
    </row>
    <row r="108" spans="1:17" x14ac:dyDescent="0.25">
      <c r="A108" s="4" t="s">
        <v>29</v>
      </c>
      <c r="B108" s="4" t="s">
        <v>466</v>
      </c>
      <c r="C108" s="4">
        <v>0</v>
      </c>
      <c r="D108" s="4" t="s">
        <v>1</v>
      </c>
      <c r="E108">
        <v>10.75</v>
      </c>
      <c r="F108" s="3">
        <f>_xlfn.STDEV.S(C108:C110)</f>
        <v>0</v>
      </c>
      <c r="G108" s="6" t="s">
        <v>15</v>
      </c>
      <c r="J108">
        <v>314.14999999999998</v>
      </c>
      <c r="K108">
        <f>E108/314.15</f>
        <v>3.4219321979945885E-2</v>
      </c>
      <c r="L108">
        <f>(C108/K108-M$128)/10</f>
        <v>0</v>
      </c>
      <c r="M108" s="10">
        <f>AVERAGE(L108:L110)</f>
        <v>0</v>
      </c>
      <c r="N108" s="7">
        <f>_xlfn.STDEV.S(L108:L110)</f>
        <v>0</v>
      </c>
      <c r="O108" s="16" t="e">
        <f>N108/M108*100</f>
        <v>#DIV/0!</v>
      </c>
      <c r="P108" s="10">
        <f>SQRT(N108^2+N111^2+N114^2+N117^2+N120^2+N123^2)</f>
        <v>0.51125085124975245</v>
      </c>
      <c r="Q108" s="10">
        <f>SUM(M108,M111,M114,M117,M120,M123)</f>
        <v>8.46381546687293</v>
      </c>
    </row>
    <row r="109" spans="1:17" x14ac:dyDescent="0.25">
      <c r="A109" s="4" t="s">
        <v>29</v>
      </c>
      <c r="B109" s="4" t="s">
        <v>467</v>
      </c>
      <c r="C109" s="4">
        <v>0</v>
      </c>
      <c r="D109" s="4" t="s">
        <v>1</v>
      </c>
      <c r="E109">
        <v>24.81</v>
      </c>
      <c r="K109">
        <f>E109/314.15</f>
        <v>7.8975011936972789E-2</v>
      </c>
      <c r="L109">
        <f>(C109/K109-M$128)/10</f>
        <v>0</v>
      </c>
      <c r="N109" s="16"/>
    </row>
    <row r="110" spans="1:17" x14ac:dyDescent="0.25">
      <c r="A110" s="4" t="s">
        <v>29</v>
      </c>
      <c r="B110" s="4" t="s">
        <v>468</v>
      </c>
      <c r="C110" s="4">
        <v>0</v>
      </c>
      <c r="D110" s="4" t="s">
        <v>1</v>
      </c>
      <c r="E110">
        <v>19.68</v>
      </c>
      <c r="K110">
        <f>E110/314.15</f>
        <v>6.2645233168868372E-2</v>
      </c>
      <c r="L110">
        <f>(C110/K110-M$128)/10</f>
        <v>0</v>
      </c>
      <c r="N110" s="16"/>
    </row>
    <row r="111" spans="1:17" x14ac:dyDescent="0.25">
      <c r="A111" t="s">
        <v>7</v>
      </c>
      <c r="B111" t="s">
        <v>466</v>
      </c>
      <c r="C111">
        <v>0</v>
      </c>
      <c r="D111" t="s">
        <v>1</v>
      </c>
      <c r="E111">
        <v>10.75</v>
      </c>
      <c r="F111" s="3">
        <f>_xlfn.STDEV.S(C111:C113)</f>
        <v>0</v>
      </c>
      <c r="J111">
        <v>314.14999999999998</v>
      </c>
      <c r="K111">
        <f t="shared" ref="K111:K125" si="8">E111/314.15</f>
        <v>3.4219321979945885E-2</v>
      </c>
      <c r="L111">
        <f>-(C111/K111-M$133)/10</f>
        <v>7.1392467771639048</v>
      </c>
      <c r="M111" s="10">
        <f>AVERAGE(L111:L113)</f>
        <v>7.1392467771639048</v>
      </c>
      <c r="N111" s="7">
        <f>_xlfn.STDEV.S(L111:L113)</f>
        <v>0</v>
      </c>
      <c r="O111" s="16">
        <f>N111/M111*100</f>
        <v>0</v>
      </c>
    </row>
    <row r="112" spans="1:17" x14ac:dyDescent="0.25">
      <c r="A112" t="s">
        <v>7</v>
      </c>
      <c r="B112" t="s">
        <v>467</v>
      </c>
      <c r="C112">
        <v>0</v>
      </c>
      <c r="D112" t="s">
        <v>1</v>
      </c>
      <c r="E112">
        <v>24.81</v>
      </c>
      <c r="K112">
        <f t="shared" si="8"/>
        <v>7.8975011936972789E-2</v>
      </c>
      <c r="L112">
        <f>-(C112/K112-M$133)/10</f>
        <v>7.1392467771639048</v>
      </c>
      <c r="O112" s="16"/>
    </row>
    <row r="113" spans="1:15" x14ac:dyDescent="0.25">
      <c r="A113" t="s">
        <v>7</v>
      </c>
      <c r="B113" t="s">
        <v>468</v>
      </c>
      <c r="C113">
        <v>0</v>
      </c>
      <c r="D113" t="s">
        <v>1</v>
      </c>
      <c r="E113">
        <v>19.68</v>
      </c>
      <c r="K113">
        <f t="shared" si="8"/>
        <v>6.2645233168868372E-2</v>
      </c>
      <c r="L113">
        <f>-(C113/K113-M$133)/10</f>
        <v>7.1392467771639048</v>
      </c>
      <c r="O113" s="16"/>
    </row>
    <row r="114" spans="1:15" x14ac:dyDescent="0.25">
      <c r="A114" s="4" t="s">
        <v>8</v>
      </c>
      <c r="B114" s="4" t="s">
        <v>466</v>
      </c>
      <c r="C114" s="4">
        <v>0</v>
      </c>
      <c r="D114" s="4" t="s">
        <v>1</v>
      </c>
      <c r="E114">
        <v>10.75</v>
      </c>
      <c r="F114" s="3">
        <f>_xlfn.STDEV.S(C114:C116)</f>
        <v>0</v>
      </c>
      <c r="J114">
        <v>314.14999999999998</v>
      </c>
      <c r="K114">
        <f t="shared" si="8"/>
        <v>3.4219321979945885E-2</v>
      </c>
      <c r="L114">
        <f>(C114/K114-M$138)/10</f>
        <v>0</v>
      </c>
      <c r="M114" s="10">
        <f>AVERAGE(L114:L116)</f>
        <v>0</v>
      </c>
      <c r="N114" s="7">
        <f>_xlfn.STDEV.S(L114:L116)</f>
        <v>0</v>
      </c>
      <c r="O114" s="16" t="e">
        <f>N114/M114*100</f>
        <v>#DIV/0!</v>
      </c>
    </row>
    <row r="115" spans="1:15" x14ac:dyDescent="0.25">
      <c r="A115" s="4" t="s">
        <v>8</v>
      </c>
      <c r="B115" s="4" t="s">
        <v>467</v>
      </c>
      <c r="C115" s="4">
        <v>0</v>
      </c>
      <c r="D115" s="4" t="s">
        <v>1</v>
      </c>
      <c r="E115">
        <v>24.81</v>
      </c>
      <c r="K115">
        <f t="shared" si="8"/>
        <v>7.8975011936972789E-2</v>
      </c>
      <c r="L115">
        <f>(C115/K115-M$138)/10</f>
        <v>0</v>
      </c>
      <c r="N115" s="16"/>
    </row>
    <row r="116" spans="1:15" x14ac:dyDescent="0.25">
      <c r="A116" s="4" t="s">
        <v>8</v>
      </c>
      <c r="B116" s="4" t="s">
        <v>468</v>
      </c>
      <c r="C116" s="4">
        <v>0</v>
      </c>
      <c r="D116" s="4" t="s">
        <v>1</v>
      </c>
      <c r="E116">
        <v>19.68</v>
      </c>
      <c r="K116">
        <f t="shared" si="8"/>
        <v>6.2645233168868372E-2</v>
      </c>
      <c r="L116">
        <f>(C116/K116-M$138)/10</f>
        <v>0</v>
      </c>
      <c r="N116" s="16"/>
    </row>
    <row r="117" spans="1:15" x14ac:dyDescent="0.25">
      <c r="A117" t="s">
        <v>0</v>
      </c>
      <c r="B117" t="s">
        <v>466</v>
      </c>
      <c r="C117">
        <v>0.77</v>
      </c>
      <c r="D117" t="s">
        <v>1</v>
      </c>
      <c r="E117">
        <v>10.75</v>
      </c>
      <c r="F117" s="3">
        <f>_xlfn.STDEV.S(C117:C119)</f>
        <v>1.2339097751996833</v>
      </c>
      <c r="J117">
        <v>314.14999999999998</v>
      </c>
      <c r="K117">
        <f t="shared" si="8"/>
        <v>3.4219321979945885E-2</v>
      </c>
      <c r="L117">
        <f>-(C117/K117-M$143)/10</f>
        <v>0.96420598740845453</v>
      </c>
      <c r="M117" s="10">
        <f>AVERAGE(L117:L119)</f>
        <v>1.3245686897090259</v>
      </c>
      <c r="N117" s="7">
        <f>_xlfn.STDEV.S(L117:L119)</f>
        <v>0.51125085124975245</v>
      </c>
      <c r="O117" s="16">
        <f>N117/M117*100</f>
        <v>38.597534066886432</v>
      </c>
    </row>
    <row r="118" spans="1:15" x14ac:dyDescent="0.25">
      <c r="A118" t="s">
        <v>0</v>
      </c>
      <c r="B118" t="s">
        <v>467</v>
      </c>
      <c r="C118">
        <v>1.67</v>
      </c>
      <c r="D118" t="s">
        <v>1</v>
      </c>
      <c r="E118">
        <v>24.81</v>
      </c>
      <c r="K118">
        <f t="shared" si="8"/>
        <v>7.8975011936972789E-2</v>
      </c>
      <c r="L118">
        <f>-(C118/K118-M$143)/10</f>
        <v>1.099803778996618</v>
      </c>
      <c r="N118" s="16"/>
    </row>
    <row r="119" spans="1:15" x14ac:dyDescent="0.25">
      <c r="A119" t="s">
        <v>0</v>
      </c>
      <c r="B119" t="s">
        <v>468</v>
      </c>
      <c r="C119">
        <v>3.21</v>
      </c>
      <c r="D119" t="s">
        <v>1</v>
      </c>
      <c r="E119">
        <v>19.68</v>
      </c>
      <c r="K119">
        <f t="shared" si="8"/>
        <v>6.2645233168868372E-2</v>
      </c>
      <c r="L119">
        <f>(C119/K119-M$143)/10</f>
        <v>1.9096963027220049</v>
      </c>
      <c r="N119" s="16"/>
    </row>
    <row r="120" spans="1:15" x14ac:dyDescent="0.25">
      <c r="A120" s="4" t="s">
        <v>9</v>
      </c>
      <c r="B120" s="4" t="s">
        <v>466</v>
      </c>
      <c r="C120" s="4">
        <v>0</v>
      </c>
      <c r="D120" s="4" t="s">
        <v>1</v>
      </c>
      <c r="E120">
        <v>10.75</v>
      </c>
      <c r="F120" s="3">
        <f>_xlfn.STDEV.S(C120:C122)</f>
        <v>0</v>
      </c>
      <c r="J120">
        <v>314.14999999999998</v>
      </c>
      <c r="K120">
        <f t="shared" si="8"/>
        <v>3.4219321979945885E-2</v>
      </c>
      <c r="L120">
        <f>(C120/K120-M$148)/10</f>
        <v>0</v>
      </c>
      <c r="M120" s="10">
        <f>AVERAGE(L120:L122)</f>
        <v>0</v>
      </c>
      <c r="N120" s="7">
        <f>_xlfn.STDEV.S(L120:L122)</f>
        <v>0</v>
      </c>
      <c r="O120" s="16" t="e">
        <f>N120/M120*100</f>
        <v>#DIV/0!</v>
      </c>
    </row>
    <row r="121" spans="1:15" x14ac:dyDescent="0.25">
      <c r="A121" s="4" t="s">
        <v>9</v>
      </c>
      <c r="B121" s="4" t="s">
        <v>467</v>
      </c>
      <c r="C121" s="4">
        <v>0</v>
      </c>
      <c r="D121" s="4" t="s">
        <v>1</v>
      </c>
      <c r="E121">
        <v>24.81</v>
      </c>
      <c r="K121">
        <f t="shared" si="8"/>
        <v>7.8975011936972789E-2</v>
      </c>
      <c r="L121">
        <f>(C121/K121-M$148)/10</f>
        <v>0</v>
      </c>
      <c r="N121" s="16"/>
    </row>
    <row r="122" spans="1:15" x14ac:dyDescent="0.25">
      <c r="A122" s="4" t="s">
        <v>9</v>
      </c>
      <c r="B122" s="4" t="s">
        <v>468</v>
      </c>
      <c r="C122" s="4">
        <v>0</v>
      </c>
      <c r="D122" s="4" t="s">
        <v>1</v>
      </c>
      <c r="E122">
        <v>19.68</v>
      </c>
      <c r="K122">
        <f t="shared" si="8"/>
        <v>6.2645233168868372E-2</v>
      </c>
      <c r="L122">
        <f>(C122/K122-M$148)/10</f>
        <v>0</v>
      </c>
      <c r="N122" s="16"/>
    </row>
    <row r="123" spans="1:15" x14ac:dyDescent="0.25">
      <c r="A123" t="s">
        <v>10</v>
      </c>
      <c r="B123" t="s">
        <v>466</v>
      </c>
      <c r="C123">
        <v>0</v>
      </c>
      <c r="D123" t="s">
        <v>1</v>
      </c>
      <c r="E123">
        <v>10.75</v>
      </c>
      <c r="F123" s="3">
        <f>_xlfn.STDEV.S(C123:C125)</f>
        <v>0</v>
      </c>
      <c r="J123">
        <v>314.14999999999998</v>
      </c>
      <c r="K123">
        <f t="shared" si="8"/>
        <v>3.4219321979945885E-2</v>
      </c>
      <c r="L123">
        <f>(C123/K123-M$153)/10</f>
        <v>0</v>
      </c>
      <c r="M123" s="10">
        <f>AVERAGE(L123:L125)</f>
        <v>0</v>
      </c>
      <c r="N123" s="7">
        <f>_xlfn.STDEV.S(L123:L125)</f>
        <v>0</v>
      </c>
      <c r="O123" s="16" t="e">
        <f>N123/M123*100</f>
        <v>#DIV/0!</v>
      </c>
    </row>
    <row r="124" spans="1:15" x14ac:dyDescent="0.25">
      <c r="A124" t="s">
        <v>10</v>
      </c>
      <c r="B124" t="s">
        <v>467</v>
      </c>
      <c r="C124">
        <v>0</v>
      </c>
      <c r="D124" t="s">
        <v>1</v>
      </c>
      <c r="E124">
        <v>24.81</v>
      </c>
      <c r="K124">
        <f t="shared" si="8"/>
        <v>7.8975011936972789E-2</v>
      </c>
      <c r="L124">
        <f>(C124/K124-M$153)/10</f>
        <v>0</v>
      </c>
      <c r="N124" s="16"/>
    </row>
    <row r="125" spans="1:15" x14ac:dyDescent="0.25">
      <c r="A125" t="s">
        <v>10</v>
      </c>
      <c r="B125" t="s">
        <v>468</v>
      </c>
      <c r="C125">
        <v>0</v>
      </c>
      <c r="D125" t="s">
        <v>1</v>
      </c>
      <c r="E125">
        <v>19.68</v>
      </c>
      <c r="K125">
        <f t="shared" si="8"/>
        <v>6.2645233168868372E-2</v>
      </c>
      <c r="L125">
        <f>(C125/K125-M$153)/10</f>
        <v>0</v>
      </c>
      <c r="N125" s="16"/>
    </row>
    <row r="126" spans="1:15" x14ac:dyDescent="0.25">
      <c r="N126" s="16"/>
    </row>
    <row r="127" spans="1:15" x14ac:dyDescent="0.25">
      <c r="A127" s="88" t="s">
        <v>64</v>
      </c>
      <c r="N127" s="16"/>
    </row>
    <row r="128" spans="1:15" x14ac:dyDescent="0.25">
      <c r="A128" s="4" t="s">
        <v>29</v>
      </c>
      <c r="B128" s="4" t="s">
        <v>469</v>
      </c>
      <c r="C128" s="4">
        <v>0</v>
      </c>
      <c r="D128" s="4" t="s">
        <v>1</v>
      </c>
      <c r="E128">
        <v>11.96</v>
      </c>
      <c r="F128" s="3">
        <f>_xlfn.STDEV.S(C128:C132)</f>
        <v>0</v>
      </c>
      <c r="H128" s="7"/>
      <c r="J128">
        <v>314.14999999999998</v>
      </c>
      <c r="K128">
        <f>E128/314.15</f>
        <v>3.8070985198153752E-2</v>
      </c>
      <c r="L128" s="2">
        <f>C128/K128</f>
        <v>0</v>
      </c>
      <c r="M128" s="10">
        <f>AVERAGE(L128:L132)</f>
        <v>0</v>
      </c>
      <c r="N128" s="16"/>
    </row>
    <row r="129" spans="1:14" x14ac:dyDescent="0.25">
      <c r="A129" s="4" t="s">
        <v>29</v>
      </c>
      <c r="B129" s="4" t="s">
        <v>470</v>
      </c>
      <c r="C129" s="4">
        <v>0</v>
      </c>
      <c r="D129" s="4" t="s">
        <v>1</v>
      </c>
      <c r="E129">
        <v>10.57</v>
      </c>
      <c r="H129" s="7"/>
      <c r="K129">
        <f>E129/314.15</f>
        <v>3.364634728632819E-2</v>
      </c>
      <c r="L129" s="2">
        <f>C129/K129</f>
        <v>0</v>
      </c>
      <c r="N129" s="16"/>
    </row>
    <row r="130" spans="1:14" x14ac:dyDescent="0.25">
      <c r="A130" s="4" t="s">
        <v>29</v>
      </c>
      <c r="B130" s="4" t="s">
        <v>471</v>
      </c>
      <c r="C130" s="4">
        <v>0</v>
      </c>
      <c r="D130" s="4" t="s">
        <v>1</v>
      </c>
      <c r="E130">
        <v>15.95</v>
      </c>
      <c r="H130" s="7"/>
      <c r="K130">
        <f>E130/314.15</f>
        <v>5.0771924240012735E-2</v>
      </c>
      <c r="L130" s="2">
        <f>C130/K130</f>
        <v>0</v>
      </c>
      <c r="N130" s="16"/>
    </row>
    <row r="131" spans="1:14" x14ac:dyDescent="0.25">
      <c r="A131" s="4" t="s">
        <v>29</v>
      </c>
      <c r="B131" s="4" t="s">
        <v>472</v>
      </c>
      <c r="C131" s="4">
        <v>0</v>
      </c>
      <c r="D131" s="4" t="s">
        <v>1</v>
      </c>
      <c r="E131">
        <v>24.39</v>
      </c>
      <c r="H131" s="7"/>
      <c r="K131">
        <f>E131/314.15</f>
        <v>7.7638070985198163E-2</v>
      </c>
      <c r="L131" s="2">
        <f>C131/K131</f>
        <v>0</v>
      </c>
      <c r="N131" s="16"/>
    </row>
    <row r="132" spans="1:14" x14ac:dyDescent="0.25">
      <c r="A132" s="4" t="s">
        <v>29</v>
      </c>
      <c r="B132" s="4" t="s">
        <v>473</v>
      </c>
      <c r="C132" s="4">
        <v>0</v>
      </c>
      <c r="D132" s="4" t="s">
        <v>1</v>
      </c>
      <c r="E132">
        <v>27.15</v>
      </c>
      <c r="H132" s="7"/>
      <c r="K132">
        <f>E132/314.15</f>
        <v>8.6423682954002864E-2</v>
      </c>
      <c r="L132" s="2">
        <f t="shared" ref="L132:L149" si="9">C132/K132</f>
        <v>0</v>
      </c>
      <c r="N132" s="16"/>
    </row>
    <row r="133" spans="1:14" x14ac:dyDescent="0.25">
      <c r="A133" t="s">
        <v>7</v>
      </c>
      <c r="B133" t="s">
        <v>469</v>
      </c>
      <c r="C133">
        <v>0</v>
      </c>
      <c r="D133" t="s">
        <v>1</v>
      </c>
      <c r="E133">
        <v>11.96</v>
      </c>
      <c r="F133" s="3">
        <f>_xlfn.STDEV.S(C133:C137)</f>
        <v>13.796539421173703</v>
      </c>
      <c r="J133">
        <v>314.14999999999998</v>
      </c>
      <c r="K133">
        <f t="shared" ref="K133:K146" si="10">E133/314.15</f>
        <v>3.8070985198153752E-2</v>
      </c>
      <c r="L133" s="2">
        <f t="shared" si="9"/>
        <v>0</v>
      </c>
      <c r="M133" s="10">
        <f>AVERAGE(L133:L137)</f>
        <v>71.392467771639048</v>
      </c>
      <c r="N133" s="16"/>
    </row>
    <row r="134" spans="1:14" x14ac:dyDescent="0.25">
      <c r="A134" t="s">
        <v>7</v>
      </c>
      <c r="B134" t="s">
        <v>470</v>
      </c>
      <c r="C134">
        <v>0</v>
      </c>
      <c r="D134" t="s">
        <v>1</v>
      </c>
      <c r="E134">
        <v>10.57</v>
      </c>
      <c r="K134">
        <f t="shared" si="10"/>
        <v>3.364634728632819E-2</v>
      </c>
      <c r="L134" s="2">
        <f t="shared" si="9"/>
        <v>0</v>
      </c>
      <c r="N134" s="16"/>
    </row>
    <row r="135" spans="1:14" x14ac:dyDescent="0.25">
      <c r="A135" t="s">
        <v>7</v>
      </c>
      <c r="B135" t="s">
        <v>471</v>
      </c>
      <c r="C135">
        <v>0</v>
      </c>
      <c r="D135" t="s">
        <v>1</v>
      </c>
      <c r="E135">
        <v>15.95</v>
      </c>
      <c r="K135">
        <f t="shared" si="10"/>
        <v>5.0771924240012735E-2</v>
      </c>
      <c r="L135" s="2">
        <f t="shared" si="9"/>
        <v>0</v>
      </c>
      <c r="N135" s="16"/>
    </row>
    <row r="136" spans="1:14" x14ac:dyDescent="0.25">
      <c r="A136" t="s">
        <v>7</v>
      </c>
      <c r="B136" t="s">
        <v>472</v>
      </c>
      <c r="C136">
        <v>0</v>
      </c>
      <c r="D136" t="s">
        <v>1</v>
      </c>
      <c r="E136">
        <v>24.39</v>
      </c>
      <c r="K136">
        <f t="shared" si="10"/>
        <v>7.7638070985198163E-2</v>
      </c>
      <c r="L136" s="2">
        <f t="shared" si="9"/>
        <v>0</v>
      </c>
      <c r="N136" s="16"/>
    </row>
    <row r="137" spans="1:14" x14ac:dyDescent="0.25">
      <c r="A137" t="s">
        <v>7</v>
      </c>
      <c r="B137" t="s">
        <v>473</v>
      </c>
      <c r="C137">
        <v>30.85</v>
      </c>
      <c r="D137" t="s">
        <v>1</v>
      </c>
      <c r="E137">
        <v>27.15</v>
      </c>
      <c r="K137">
        <f t="shared" si="10"/>
        <v>8.6423682954002864E-2</v>
      </c>
      <c r="L137" s="2">
        <f>C137/K137</f>
        <v>356.96233885819521</v>
      </c>
      <c r="N137" s="16"/>
    </row>
    <row r="138" spans="1:14" x14ac:dyDescent="0.25">
      <c r="A138" s="4" t="s">
        <v>8</v>
      </c>
      <c r="B138" s="4" t="s">
        <v>469</v>
      </c>
      <c r="C138" s="4">
        <v>0</v>
      </c>
      <c r="D138" s="4" t="s">
        <v>1</v>
      </c>
      <c r="E138">
        <v>11.96</v>
      </c>
      <c r="F138" s="3">
        <f>_xlfn.STDEV.S(C138:C142)</f>
        <v>0</v>
      </c>
      <c r="J138">
        <v>314.14999999999998</v>
      </c>
      <c r="K138">
        <f t="shared" si="10"/>
        <v>3.8070985198153752E-2</v>
      </c>
      <c r="L138" s="2">
        <f t="shared" si="9"/>
        <v>0</v>
      </c>
      <c r="M138" s="10">
        <f>AVERAGE(L138:L142)</f>
        <v>0</v>
      </c>
      <c r="N138" s="16"/>
    </row>
    <row r="139" spans="1:14" x14ac:dyDescent="0.25">
      <c r="A139" s="4" t="s">
        <v>8</v>
      </c>
      <c r="B139" s="4" t="s">
        <v>470</v>
      </c>
      <c r="C139" s="4">
        <v>0</v>
      </c>
      <c r="D139" s="4" t="s">
        <v>1</v>
      </c>
      <c r="E139">
        <v>10.57</v>
      </c>
      <c r="K139">
        <f t="shared" si="10"/>
        <v>3.364634728632819E-2</v>
      </c>
      <c r="L139" s="2">
        <f t="shared" si="9"/>
        <v>0</v>
      </c>
      <c r="N139" s="16"/>
    </row>
    <row r="140" spans="1:14" x14ac:dyDescent="0.25">
      <c r="A140" s="4" t="s">
        <v>8</v>
      </c>
      <c r="B140" s="4" t="s">
        <v>471</v>
      </c>
      <c r="C140" s="4">
        <v>0</v>
      </c>
      <c r="D140" s="4" t="s">
        <v>1</v>
      </c>
      <c r="E140">
        <v>15.95</v>
      </c>
      <c r="K140">
        <f t="shared" si="10"/>
        <v>5.0771924240012735E-2</v>
      </c>
      <c r="L140" s="2">
        <f t="shared" si="9"/>
        <v>0</v>
      </c>
      <c r="N140" s="16"/>
    </row>
    <row r="141" spans="1:14" x14ac:dyDescent="0.25">
      <c r="A141" s="4" t="s">
        <v>8</v>
      </c>
      <c r="B141" s="4" t="s">
        <v>472</v>
      </c>
      <c r="C141" s="4">
        <v>0</v>
      </c>
      <c r="D141" s="4" t="s">
        <v>1</v>
      </c>
      <c r="E141">
        <v>24.39</v>
      </c>
      <c r="K141">
        <f t="shared" si="10"/>
        <v>7.7638070985198163E-2</v>
      </c>
      <c r="L141" s="2">
        <f t="shared" si="9"/>
        <v>0</v>
      </c>
      <c r="N141" s="16"/>
    </row>
    <row r="142" spans="1:14" x14ac:dyDescent="0.25">
      <c r="A142" s="4" t="s">
        <v>8</v>
      </c>
      <c r="B142" s="4" t="s">
        <v>473</v>
      </c>
      <c r="C142" s="4">
        <v>0</v>
      </c>
      <c r="D142" s="4" t="s">
        <v>1</v>
      </c>
      <c r="E142">
        <v>27.15</v>
      </c>
      <c r="K142">
        <f t="shared" si="10"/>
        <v>8.6423682954002864E-2</v>
      </c>
      <c r="L142" s="2">
        <f t="shared" si="9"/>
        <v>0</v>
      </c>
      <c r="N142" s="16"/>
    </row>
    <row r="143" spans="1:14" x14ac:dyDescent="0.25">
      <c r="A143" t="s">
        <v>0</v>
      </c>
      <c r="B143" t="s">
        <v>469</v>
      </c>
      <c r="C143">
        <v>0</v>
      </c>
      <c r="D143" t="s">
        <v>1</v>
      </c>
      <c r="E143">
        <v>11.96</v>
      </c>
      <c r="F143" s="3">
        <f>_xlfn.STDEV.S(C143:C147)</f>
        <v>6.211796841494416</v>
      </c>
      <c r="J143">
        <v>314.14999999999998</v>
      </c>
      <c r="K143">
        <f t="shared" si="10"/>
        <v>3.8070985198153752E-2</v>
      </c>
      <c r="L143" s="2">
        <f t="shared" si="9"/>
        <v>0</v>
      </c>
      <c r="M143" s="10">
        <f>AVERAGE(L143:L147)</f>
        <v>32.143966850828733</v>
      </c>
      <c r="N143" s="16"/>
    </row>
    <row r="144" spans="1:14" x14ac:dyDescent="0.25">
      <c r="A144" t="s">
        <v>0</v>
      </c>
      <c r="B144" t="s">
        <v>470</v>
      </c>
      <c r="C144">
        <v>0</v>
      </c>
      <c r="D144" t="s">
        <v>1</v>
      </c>
      <c r="E144">
        <v>10.57</v>
      </c>
      <c r="K144">
        <f t="shared" si="10"/>
        <v>3.364634728632819E-2</v>
      </c>
      <c r="L144" s="2">
        <f t="shared" si="9"/>
        <v>0</v>
      </c>
      <c r="N144" s="16"/>
    </row>
    <row r="145" spans="1:14" x14ac:dyDescent="0.25">
      <c r="A145" t="s">
        <v>0</v>
      </c>
      <c r="B145" t="s">
        <v>471</v>
      </c>
      <c r="C145">
        <v>0</v>
      </c>
      <c r="D145" t="s">
        <v>1</v>
      </c>
      <c r="E145">
        <v>15.95</v>
      </c>
      <c r="K145">
        <f t="shared" si="10"/>
        <v>5.0771924240012735E-2</v>
      </c>
      <c r="L145" s="2">
        <f t="shared" si="9"/>
        <v>0</v>
      </c>
      <c r="N145" s="16"/>
    </row>
    <row r="146" spans="1:14" x14ac:dyDescent="0.25">
      <c r="A146" t="s">
        <v>0</v>
      </c>
      <c r="B146" t="s">
        <v>472</v>
      </c>
      <c r="C146">
        <v>0</v>
      </c>
      <c r="D146" t="s">
        <v>1</v>
      </c>
      <c r="E146">
        <v>24.39</v>
      </c>
      <c r="K146">
        <f t="shared" si="10"/>
        <v>7.7638070985198163E-2</v>
      </c>
      <c r="L146" s="2">
        <f t="shared" si="9"/>
        <v>0</v>
      </c>
      <c r="N146" s="16"/>
    </row>
    <row r="147" spans="1:14" x14ac:dyDescent="0.25">
      <c r="A147" t="s">
        <v>0</v>
      </c>
      <c r="B147" t="s">
        <v>473</v>
      </c>
      <c r="C147">
        <v>13.89</v>
      </c>
      <c r="D147" t="s">
        <v>1</v>
      </c>
      <c r="E147">
        <v>27.15</v>
      </c>
      <c r="K147">
        <f>E147/314.15</f>
        <v>8.6423682954002864E-2</v>
      </c>
      <c r="L147" s="2">
        <f>C147/K147</f>
        <v>160.71983425414365</v>
      </c>
      <c r="N147" s="16"/>
    </row>
    <row r="148" spans="1:14" x14ac:dyDescent="0.25">
      <c r="A148" s="4" t="s">
        <v>9</v>
      </c>
      <c r="B148" s="4" t="s">
        <v>469</v>
      </c>
      <c r="C148" s="4">
        <v>0</v>
      </c>
      <c r="D148" s="4" t="s">
        <v>1</v>
      </c>
      <c r="E148">
        <v>11.96</v>
      </c>
      <c r="F148" s="3">
        <f>_xlfn.STDEV.S(C148:C152)</f>
        <v>0</v>
      </c>
      <c r="J148">
        <v>314.14999999999998</v>
      </c>
      <c r="K148">
        <f t="shared" ref="K148:K151" si="11">E148/314.15</f>
        <v>3.8070985198153752E-2</v>
      </c>
      <c r="L148" s="2">
        <f t="shared" si="9"/>
        <v>0</v>
      </c>
      <c r="M148" s="10">
        <f>AVERAGE(L148:L152)</f>
        <v>0</v>
      </c>
      <c r="N148" s="16"/>
    </row>
    <row r="149" spans="1:14" x14ac:dyDescent="0.25">
      <c r="A149" s="4" t="s">
        <v>9</v>
      </c>
      <c r="B149" s="4" t="s">
        <v>470</v>
      </c>
      <c r="C149" s="4">
        <v>0</v>
      </c>
      <c r="D149" s="4" t="s">
        <v>1</v>
      </c>
      <c r="E149">
        <v>10.57</v>
      </c>
      <c r="K149">
        <f t="shared" si="11"/>
        <v>3.364634728632819E-2</v>
      </c>
      <c r="L149" s="2">
        <f t="shared" si="9"/>
        <v>0</v>
      </c>
      <c r="N149" s="16"/>
    </row>
    <row r="150" spans="1:14" x14ac:dyDescent="0.25">
      <c r="A150" s="4" t="s">
        <v>9</v>
      </c>
      <c r="B150" s="4" t="s">
        <v>471</v>
      </c>
      <c r="C150" s="4">
        <v>0</v>
      </c>
      <c r="D150" s="4" t="s">
        <v>1</v>
      </c>
      <c r="E150">
        <v>15.95</v>
      </c>
      <c r="K150">
        <f t="shared" si="11"/>
        <v>5.0771924240012735E-2</v>
      </c>
      <c r="L150" s="2">
        <f t="shared" ref="L150:L156" si="12">C150/K150</f>
        <v>0</v>
      </c>
      <c r="N150" s="16"/>
    </row>
    <row r="151" spans="1:14" x14ac:dyDescent="0.25">
      <c r="A151" s="4" t="s">
        <v>9</v>
      </c>
      <c r="B151" s="4" t="s">
        <v>472</v>
      </c>
      <c r="C151" s="4">
        <v>0</v>
      </c>
      <c r="D151" s="4" t="s">
        <v>1</v>
      </c>
      <c r="E151">
        <v>24.39</v>
      </c>
      <c r="K151">
        <f t="shared" si="11"/>
        <v>7.7638070985198163E-2</v>
      </c>
      <c r="L151" s="2">
        <f t="shared" si="12"/>
        <v>0</v>
      </c>
      <c r="N151" s="16"/>
    </row>
    <row r="152" spans="1:14" x14ac:dyDescent="0.25">
      <c r="A152" s="4" t="s">
        <v>9</v>
      </c>
      <c r="B152" s="4" t="s">
        <v>473</v>
      </c>
      <c r="C152" s="4">
        <v>0</v>
      </c>
      <c r="D152" s="4" t="s">
        <v>1</v>
      </c>
      <c r="E152">
        <v>27.15</v>
      </c>
      <c r="K152">
        <f t="shared" ref="K152:K157" si="13">E152/314.15</f>
        <v>8.6423682954002864E-2</v>
      </c>
      <c r="L152" s="2">
        <f t="shared" si="12"/>
        <v>0</v>
      </c>
      <c r="N152" s="16"/>
    </row>
    <row r="153" spans="1:14" x14ac:dyDescent="0.25">
      <c r="A153" t="s">
        <v>10</v>
      </c>
      <c r="B153" t="s">
        <v>469</v>
      </c>
      <c r="C153">
        <v>0</v>
      </c>
      <c r="D153" t="s">
        <v>1</v>
      </c>
      <c r="E153">
        <v>11.96</v>
      </c>
      <c r="F153" s="3">
        <f>_xlfn.STDEV.S(C153:C157)</f>
        <v>0</v>
      </c>
      <c r="H153" s="7"/>
      <c r="J153">
        <v>314.14999999999998</v>
      </c>
      <c r="K153">
        <f t="shared" si="13"/>
        <v>3.8070985198153752E-2</v>
      </c>
      <c r="L153" s="2">
        <f t="shared" si="12"/>
        <v>0</v>
      </c>
      <c r="M153" s="10">
        <f>AVERAGE(L153:L157)</f>
        <v>0</v>
      </c>
      <c r="N153" s="16"/>
    </row>
    <row r="154" spans="1:14" x14ac:dyDescent="0.25">
      <c r="A154" t="s">
        <v>10</v>
      </c>
      <c r="B154" t="s">
        <v>470</v>
      </c>
      <c r="C154">
        <v>0</v>
      </c>
      <c r="D154" t="s">
        <v>1</v>
      </c>
      <c r="E154">
        <v>10.57</v>
      </c>
      <c r="H154" s="7"/>
      <c r="K154">
        <f t="shared" si="13"/>
        <v>3.364634728632819E-2</v>
      </c>
      <c r="L154" s="2">
        <f t="shared" si="12"/>
        <v>0</v>
      </c>
      <c r="N154" s="16"/>
    </row>
    <row r="155" spans="1:14" x14ac:dyDescent="0.25">
      <c r="A155" t="s">
        <v>10</v>
      </c>
      <c r="B155" t="s">
        <v>471</v>
      </c>
      <c r="C155">
        <v>0</v>
      </c>
      <c r="D155" t="s">
        <v>1</v>
      </c>
      <c r="E155">
        <v>15.95</v>
      </c>
      <c r="H155" s="7"/>
      <c r="K155">
        <f t="shared" si="13"/>
        <v>5.0771924240012735E-2</v>
      </c>
      <c r="L155" s="2">
        <f t="shared" si="12"/>
        <v>0</v>
      </c>
      <c r="N155" s="16"/>
    </row>
    <row r="156" spans="1:14" x14ac:dyDescent="0.25">
      <c r="A156" t="s">
        <v>10</v>
      </c>
      <c r="B156" t="s">
        <v>472</v>
      </c>
      <c r="C156">
        <v>0</v>
      </c>
      <c r="D156" t="s">
        <v>1</v>
      </c>
      <c r="E156">
        <v>24.39</v>
      </c>
      <c r="H156" s="7"/>
      <c r="K156">
        <f t="shared" si="13"/>
        <v>7.7638070985198163E-2</v>
      </c>
      <c r="L156" s="2">
        <f t="shared" si="12"/>
        <v>0</v>
      </c>
      <c r="N156" s="16"/>
    </row>
    <row r="157" spans="1:14" x14ac:dyDescent="0.25">
      <c r="A157" t="s">
        <v>10</v>
      </c>
      <c r="B157" t="s">
        <v>473</v>
      </c>
      <c r="C157">
        <v>0</v>
      </c>
      <c r="D157" t="s">
        <v>1</v>
      </c>
      <c r="E157">
        <v>27.15</v>
      </c>
      <c r="H157" s="7"/>
      <c r="K157">
        <f t="shared" si="13"/>
        <v>8.6423682954002864E-2</v>
      </c>
      <c r="L157" s="2">
        <f t="shared" ref="L157" si="14">C157/K157</f>
        <v>0</v>
      </c>
      <c r="N157" s="16"/>
    </row>
    <row r="158" spans="1:14" x14ac:dyDescent="0.25">
      <c r="N158" s="16"/>
    </row>
    <row r="159" spans="1:14" x14ac:dyDescent="0.25">
      <c r="N159" s="16"/>
    </row>
    <row r="160" spans="1:14" x14ac:dyDescent="0.25">
      <c r="A160" s="5" t="s">
        <v>5</v>
      </c>
      <c r="E160" t="s">
        <v>11</v>
      </c>
      <c r="F160"/>
    </row>
    <row r="161" spans="1:17" x14ac:dyDescent="0.25">
      <c r="A161" s="4" t="s">
        <v>29</v>
      </c>
      <c r="B161" s="4" t="s">
        <v>474</v>
      </c>
      <c r="C161" s="4">
        <v>0</v>
      </c>
      <c r="D161" s="4" t="s">
        <v>1</v>
      </c>
      <c r="E161">
        <v>11.9</v>
      </c>
      <c r="F161" s="3">
        <f>_xlfn.STDEV.S(C161:C163)</f>
        <v>0</v>
      </c>
      <c r="G161" s="6" t="s">
        <v>14</v>
      </c>
      <c r="J161">
        <v>314.14999999999998</v>
      </c>
      <c r="K161">
        <f>E161/314.15</f>
        <v>3.7879993633614523E-2</v>
      </c>
      <c r="L161">
        <f>(C161/K161-M$181)/10</f>
        <v>0</v>
      </c>
      <c r="M161" s="10">
        <f>AVERAGE(L161:L163)</f>
        <v>0</v>
      </c>
      <c r="N161" s="7">
        <f>_xlfn.STDEV.S(L161:L163)</f>
        <v>0</v>
      </c>
      <c r="O161" s="16" t="e">
        <f>N161/M161*100</f>
        <v>#DIV/0!</v>
      </c>
      <c r="P161" s="10">
        <f>SQRT(N161^2+N164^2+N167^2+N170^2+N173^2+N176^2)</f>
        <v>285.05383275770936</v>
      </c>
      <c r="Q161" s="10">
        <f>SUM(M161,M164,M167,M170,M173,M176)</f>
        <v>352.18796091055327</v>
      </c>
    </row>
    <row r="162" spans="1:17" x14ac:dyDescent="0.25">
      <c r="A162" s="4" t="s">
        <v>29</v>
      </c>
      <c r="B162" s="4" t="s">
        <v>475</v>
      </c>
      <c r="C162" s="4">
        <v>0</v>
      </c>
      <c r="D162" s="4" t="s">
        <v>1</v>
      </c>
      <c r="E162">
        <v>13.41</v>
      </c>
      <c r="G162" s="3"/>
      <c r="K162">
        <f>E162/314.15</f>
        <v>4.2686614674518543E-2</v>
      </c>
      <c r="L162">
        <f t="shared" ref="L162:L163" si="15">(C162/K162-M$181)/10</f>
        <v>0</v>
      </c>
      <c r="N162" s="16"/>
    </row>
    <row r="163" spans="1:17" x14ac:dyDescent="0.25">
      <c r="A163" s="4" t="s">
        <v>29</v>
      </c>
      <c r="B163" s="4" t="s">
        <v>476</v>
      </c>
      <c r="C163" s="4">
        <v>0</v>
      </c>
      <c r="D163" s="4" t="s">
        <v>1</v>
      </c>
      <c r="E163">
        <v>7.74</v>
      </c>
      <c r="K163">
        <f>E163/314.15</f>
        <v>2.4637911825561042E-2</v>
      </c>
      <c r="L163">
        <f t="shared" si="15"/>
        <v>0</v>
      </c>
      <c r="N163" s="16"/>
    </row>
    <row r="164" spans="1:17" x14ac:dyDescent="0.25">
      <c r="A164" t="s">
        <v>7</v>
      </c>
      <c r="B164" t="s">
        <v>474</v>
      </c>
      <c r="C164">
        <v>0</v>
      </c>
      <c r="D164" t="s">
        <v>1</v>
      </c>
      <c r="E164">
        <v>11.9</v>
      </c>
      <c r="F164" s="3">
        <f>_xlfn.STDEV.S(C164:C166)</f>
        <v>38.428433917261493</v>
      </c>
      <c r="J164">
        <v>314.14999999999998</v>
      </c>
      <c r="K164">
        <f t="shared" ref="K164:K178" si="16">E164/314.15</f>
        <v>3.7879993633614523E-2</v>
      </c>
      <c r="L164">
        <f>(C164/K164-M$186)/10</f>
        <v>0</v>
      </c>
      <c r="M164" s="10">
        <f>AVERAGE(L164:L166)</f>
        <v>51.975699726572209</v>
      </c>
      <c r="N164" s="7">
        <f>_xlfn.STDEV.S(L164:L166)</f>
        <v>90.024552685366871</v>
      </c>
      <c r="O164" s="16">
        <f>N164/M164*100</f>
        <v>173.20508075688775</v>
      </c>
    </row>
    <row r="165" spans="1:17" x14ac:dyDescent="0.25">
      <c r="A165" t="s">
        <v>7</v>
      </c>
      <c r="B165" t="s">
        <v>475</v>
      </c>
      <c r="C165">
        <v>66.56</v>
      </c>
      <c r="D165" t="s">
        <v>1</v>
      </c>
      <c r="E165">
        <v>13.41</v>
      </c>
      <c r="K165">
        <f t="shared" si="16"/>
        <v>4.2686614674518543E-2</v>
      </c>
      <c r="L165">
        <f t="shared" ref="L165:L166" si="17">(C165/K165-M$186)/10</f>
        <v>155.92709917971663</v>
      </c>
      <c r="O165" s="16"/>
    </row>
    <row r="166" spans="1:17" x14ac:dyDescent="0.25">
      <c r="A166" t="s">
        <v>7</v>
      </c>
      <c r="B166" t="s">
        <v>476</v>
      </c>
      <c r="C166">
        <v>0</v>
      </c>
      <c r="D166" t="s">
        <v>1</v>
      </c>
      <c r="E166">
        <v>7.74</v>
      </c>
      <c r="K166">
        <f t="shared" si="16"/>
        <v>2.4637911825561042E-2</v>
      </c>
      <c r="L166">
        <f t="shared" si="17"/>
        <v>0</v>
      </c>
      <c r="O166" s="16"/>
    </row>
    <row r="167" spans="1:17" x14ac:dyDescent="0.25">
      <c r="A167" s="4" t="s">
        <v>8</v>
      </c>
      <c r="B167" s="4" t="s">
        <v>474</v>
      </c>
      <c r="C167" s="4">
        <v>3.07</v>
      </c>
      <c r="D167" s="4" t="s">
        <v>1</v>
      </c>
      <c r="E167">
        <v>11.9</v>
      </c>
      <c r="F167" s="3">
        <f>_xlfn.STDEV.S(C167:C169)</f>
        <v>1.772465326412151</v>
      </c>
      <c r="J167">
        <v>314.14999999999998</v>
      </c>
      <c r="K167">
        <f t="shared" si="16"/>
        <v>3.7879993633614523E-2</v>
      </c>
      <c r="L167">
        <f>(C167/K167-M$191)/10</f>
        <v>8.1045420168067217</v>
      </c>
      <c r="M167" s="10">
        <f>AVERAGE(L167:L169)</f>
        <v>2.7015140056022404</v>
      </c>
      <c r="N167" s="7">
        <f>_xlfn.STDEV.S(L167:L169)</f>
        <v>4.6791595150619933</v>
      </c>
      <c r="O167" s="16">
        <f>N167/M167*100</f>
        <v>173.20508075688775</v>
      </c>
    </row>
    <row r="168" spans="1:17" x14ac:dyDescent="0.25">
      <c r="A168" s="4" t="s">
        <v>8</v>
      </c>
      <c r="B168" s="4" t="s">
        <v>475</v>
      </c>
      <c r="C168" s="4">
        <v>0</v>
      </c>
      <c r="D168" s="4" t="s">
        <v>1</v>
      </c>
      <c r="E168">
        <v>13.41</v>
      </c>
      <c r="K168">
        <f t="shared" si="16"/>
        <v>4.2686614674518543E-2</v>
      </c>
      <c r="L168">
        <f t="shared" ref="L168:L169" si="18">(C168/K168-M$191)/10</f>
        <v>0</v>
      </c>
      <c r="N168" s="16"/>
    </row>
    <row r="169" spans="1:17" x14ac:dyDescent="0.25">
      <c r="A169" s="4" t="s">
        <v>8</v>
      </c>
      <c r="B169" s="4" t="s">
        <v>476</v>
      </c>
      <c r="C169" s="4">
        <v>0</v>
      </c>
      <c r="D169" s="4" t="s">
        <v>1</v>
      </c>
      <c r="E169">
        <v>7.74</v>
      </c>
      <c r="K169">
        <f t="shared" si="16"/>
        <v>2.4637911825561042E-2</v>
      </c>
      <c r="L169">
        <f t="shared" si="18"/>
        <v>0</v>
      </c>
      <c r="N169" s="16"/>
    </row>
    <row r="170" spans="1:17" x14ac:dyDescent="0.25">
      <c r="A170" t="s">
        <v>0</v>
      </c>
      <c r="B170" t="s">
        <v>474</v>
      </c>
      <c r="C170">
        <v>11.05</v>
      </c>
      <c r="D170" t="s">
        <v>1</v>
      </c>
      <c r="E170">
        <v>11.9</v>
      </c>
      <c r="F170" s="3">
        <f>_xlfn.STDEV.S(C170:C172)</f>
        <v>54.182702036720173</v>
      </c>
      <c r="J170">
        <v>314.14999999999998</v>
      </c>
      <c r="K170">
        <f t="shared" si="16"/>
        <v>3.7879993633614523E-2</v>
      </c>
      <c r="L170">
        <f>(C170/K170-M$196)/10</f>
        <v>13.794494545992745</v>
      </c>
      <c r="M170" s="10">
        <f>AVERAGE(L170:L172)</f>
        <v>81.277673585865642</v>
      </c>
      <c r="N170" s="7">
        <f>_xlfn.STDEV.S(L170:L172)</f>
        <v>123.18377850478555</v>
      </c>
      <c r="O170" s="16">
        <f>N170/M170*100</f>
        <v>151.55918356182806</v>
      </c>
    </row>
    <row r="171" spans="1:17" x14ac:dyDescent="0.25">
      <c r="A171" t="s">
        <v>0</v>
      </c>
      <c r="B171" t="s">
        <v>475</v>
      </c>
      <c r="C171">
        <v>101.95</v>
      </c>
      <c r="D171" t="s">
        <v>1</v>
      </c>
      <c r="E171">
        <v>13.41</v>
      </c>
      <c r="K171">
        <f t="shared" si="16"/>
        <v>4.2686614674518543E-2</v>
      </c>
      <c r="L171">
        <f t="shared" ref="L171:L172" si="19">(C171/K171-M$196)/10</f>
        <v>223.4570733784206</v>
      </c>
      <c r="N171" s="16"/>
    </row>
    <row r="172" spans="1:17" x14ac:dyDescent="0.25">
      <c r="A172" t="s">
        <v>0</v>
      </c>
      <c r="B172" t="s">
        <v>476</v>
      </c>
      <c r="C172">
        <v>5.41</v>
      </c>
      <c r="D172" t="s">
        <v>1</v>
      </c>
      <c r="E172">
        <v>7.74</v>
      </c>
      <c r="K172">
        <f t="shared" si="16"/>
        <v>2.4637911825561042E-2</v>
      </c>
      <c r="L172">
        <f t="shared" si="19"/>
        <v>6.5814528331835929</v>
      </c>
      <c r="N172" s="16"/>
    </row>
    <row r="173" spans="1:17" x14ac:dyDescent="0.25">
      <c r="A173" s="4" t="s">
        <v>9</v>
      </c>
      <c r="B173" s="4" t="s">
        <v>474</v>
      </c>
      <c r="C173" s="4">
        <v>0</v>
      </c>
      <c r="D173" s="4" t="s">
        <v>1</v>
      </c>
      <c r="E173">
        <v>11.9</v>
      </c>
      <c r="F173" s="3">
        <f>_xlfn.STDEV.S(C173:C175)</f>
        <v>86.608313881135757</v>
      </c>
      <c r="J173">
        <v>314.14999999999998</v>
      </c>
      <c r="K173">
        <f t="shared" si="16"/>
        <v>3.7879993633614523E-2</v>
      </c>
      <c r="L173">
        <f>(C173/K173-M$201)/10</f>
        <v>0</v>
      </c>
      <c r="M173" s="10">
        <f>AVERAGE(L173:L175)</f>
        <v>117.14054561272683</v>
      </c>
      <c r="N173" s="7">
        <f>_xlfn.STDEV.S(L173:L175)</f>
        <v>202.89337662758237</v>
      </c>
      <c r="O173" s="16">
        <f>N173/M173*100</f>
        <v>173.2050807568877</v>
      </c>
    </row>
    <row r="174" spans="1:17" x14ac:dyDescent="0.25">
      <c r="A174" s="4" t="s">
        <v>9</v>
      </c>
      <c r="B174" s="4" t="s">
        <v>475</v>
      </c>
      <c r="C174" s="4">
        <v>150.01</v>
      </c>
      <c r="D174" s="4" t="s">
        <v>1</v>
      </c>
      <c r="E174">
        <v>13.41</v>
      </c>
      <c r="K174">
        <f t="shared" si="16"/>
        <v>4.2686614674518543E-2</v>
      </c>
      <c r="L174">
        <f t="shared" ref="L174:L175" si="20">(C174/K174-M$201)/10</f>
        <v>351.42163683818046</v>
      </c>
      <c r="N174" s="16"/>
    </row>
    <row r="175" spans="1:17" x14ac:dyDescent="0.25">
      <c r="A175" s="4" t="s">
        <v>9</v>
      </c>
      <c r="B175" s="4" t="s">
        <v>476</v>
      </c>
      <c r="C175" s="4">
        <v>0</v>
      </c>
      <c r="D175" s="4" t="s">
        <v>1</v>
      </c>
      <c r="E175">
        <v>7.74</v>
      </c>
      <c r="K175">
        <f t="shared" si="16"/>
        <v>2.4637911825561042E-2</v>
      </c>
      <c r="L175">
        <f t="shared" si="20"/>
        <v>0</v>
      </c>
      <c r="N175" s="16"/>
    </row>
    <row r="176" spans="1:17" x14ac:dyDescent="0.25">
      <c r="A176" t="s">
        <v>10</v>
      </c>
      <c r="B176" t="s">
        <v>474</v>
      </c>
      <c r="C176">
        <v>18.399999999999999</v>
      </c>
      <c r="D176" t="s">
        <v>1</v>
      </c>
      <c r="E176">
        <v>11.9</v>
      </c>
      <c r="F176" s="3">
        <f>_xlfn.STDEV.S(C176:C178)</f>
        <v>62.983189291535034</v>
      </c>
      <c r="J176">
        <v>314.14999999999998</v>
      </c>
      <c r="K176">
        <f t="shared" si="16"/>
        <v>3.7879993633614523E-2</v>
      </c>
      <c r="L176">
        <f>(C176/K176-M$206)/10</f>
        <v>22.90586134428068</v>
      </c>
      <c r="M176" s="10">
        <f>AVERAGE(L176:L178)</f>
        <v>99.092527979786325</v>
      </c>
      <c r="N176" s="7">
        <f>_xlfn.STDEV.S(L176:L178)</f>
        <v>129.57394562115601</v>
      </c>
      <c r="O176" s="16">
        <f>N176/M176*100</f>
        <v>130.76056112685663</v>
      </c>
    </row>
    <row r="177" spans="1:14" x14ac:dyDescent="0.25">
      <c r="A177" t="s">
        <v>10</v>
      </c>
      <c r="B177" t="s">
        <v>475</v>
      </c>
      <c r="C177">
        <v>117.12</v>
      </c>
      <c r="D177" t="s">
        <v>1</v>
      </c>
      <c r="E177">
        <v>13.41</v>
      </c>
      <c r="K177">
        <f t="shared" si="16"/>
        <v>4.2686614674518543E-2</v>
      </c>
      <c r="L177">
        <f t="shared" ref="L177" si="21">(C177/K177-M$206)/10</f>
        <v>248.70313015784637</v>
      </c>
      <c r="N177" s="16"/>
    </row>
    <row r="178" spans="1:14" x14ac:dyDescent="0.25">
      <c r="A178" t="s">
        <v>10</v>
      </c>
      <c r="B178" t="s">
        <v>476</v>
      </c>
      <c r="C178">
        <v>0</v>
      </c>
      <c r="D178" t="s">
        <v>1</v>
      </c>
      <c r="E178">
        <v>7.74</v>
      </c>
      <c r="K178">
        <f t="shared" si="16"/>
        <v>2.4637911825561042E-2</v>
      </c>
      <c r="L178">
        <f>-(C178/K178-M$206)/10</f>
        <v>25.668592437231911</v>
      </c>
      <c r="N178" s="16"/>
    </row>
    <row r="180" spans="1:14" x14ac:dyDescent="0.25">
      <c r="A180" s="88" t="s">
        <v>64</v>
      </c>
    </row>
    <row r="181" spans="1:14" x14ac:dyDescent="0.25">
      <c r="A181" s="4" t="s">
        <v>29</v>
      </c>
      <c r="B181" s="4" t="s">
        <v>477</v>
      </c>
      <c r="C181" s="4">
        <v>0</v>
      </c>
      <c r="D181" s="4" t="s">
        <v>1</v>
      </c>
      <c r="E181">
        <v>11.96</v>
      </c>
      <c r="F181" s="3">
        <f>_xlfn.STDEV.S(C181:C185)</f>
        <v>0</v>
      </c>
      <c r="H181" s="7"/>
      <c r="J181">
        <v>314.14999999999998</v>
      </c>
      <c r="K181">
        <f>E181/314.15</f>
        <v>3.8070985198153752E-2</v>
      </c>
      <c r="L181" s="2">
        <f>C181/K181</f>
        <v>0</v>
      </c>
      <c r="M181" s="10">
        <f>AVERAGE(L181:L185)</f>
        <v>0</v>
      </c>
    </row>
    <row r="182" spans="1:14" x14ac:dyDescent="0.25">
      <c r="A182" s="4" t="s">
        <v>29</v>
      </c>
      <c r="B182" s="4" t="s">
        <v>478</v>
      </c>
      <c r="C182" s="4">
        <v>0</v>
      </c>
      <c r="D182" s="4" t="s">
        <v>1</v>
      </c>
      <c r="E182">
        <v>10.57</v>
      </c>
      <c r="H182" s="7"/>
      <c r="K182">
        <f>E182/314.15</f>
        <v>3.364634728632819E-2</v>
      </c>
      <c r="L182" s="2">
        <f>C182/K182</f>
        <v>0</v>
      </c>
    </row>
    <row r="183" spans="1:14" x14ac:dyDescent="0.25">
      <c r="A183" s="4" t="s">
        <v>29</v>
      </c>
      <c r="B183" s="4" t="s">
        <v>479</v>
      </c>
      <c r="C183" s="4">
        <v>0</v>
      </c>
      <c r="D183" s="4" t="s">
        <v>1</v>
      </c>
      <c r="E183">
        <v>15.95</v>
      </c>
      <c r="H183" s="7"/>
      <c r="K183">
        <f>E183/314.15</f>
        <v>5.0771924240012735E-2</v>
      </c>
      <c r="L183" s="2">
        <f>C183/K183</f>
        <v>0</v>
      </c>
    </row>
    <row r="184" spans="1:14" x14ac:dyDescent="0.25">
      <c r="A184" s="4" t="s">
        <v>29</v>
      </c>
      <c r="B184" s="4" t="s">
        <v>480</v>
      </c>
      <c r="C184" s="4">
        <v>0</v>
      </c>
      <c r="D184" s="4" t="s">
        <v>1</v>
      </c>
      <c r="E184">
        <v>24.39</v>
      </c>
      <c r="H184" s="7"/>
      <c r="K184">
        <f>E184/314.15</f>
        <v>7.7638070985198163E-2</v>
      </c>
      <c r="L184" s="2">
        <f>C184/K184</f>
        <v>0</v>
      </c>
    </row>
    <row r="185" spans="1:14" x14ac:dyDescent="0.25">
      <c r="A185" s="4" t="s">
        <v>29</v>
      </c>
      <c r="B185" s="4" t="s">
        <v>481</v>
      </c>
      <c r="C185" s="4">
        <v>0</v>
      </c>
      <c r="D185" s="4" t="s">
        <v>1</v>
      </c>
      <c r="E185">
        <v>27.15</v>
      </c>
      <c r="H185" s="7"/>
      <c r="K185">
        <f>E185/314.15</f>
        <v>8.6423682954002864E-2</v>
      </c>
      <c r="L185" s="2">
        <f t="shared" ref="L185:L189" si="22">C185/K185</f>
        <v>0</v>
      </c>
    </row>
    <row r="186" spans="1:14" x14ac:dyDescent="0.25">
      <c r="A186" t="s">
        <v>7</v>
      </c>
      <c r="B186" t="s">
        <v>477</v>
      </c>
      <c r="C186">
        <v>0</v>
      </c>
      <c r="D186" t="s">
        <v>1</v>
      </c>
      <c r="E186">
        <v>11.96</v>
      </c>
      <c r="F186" s="3">
        <f>_xlfn.STDEV.S(C186:C190)</f>
        <v>0</v>
      </c>
      <c r="J186">
        <v>314.14999999999998</v>
      </c>
      <c r="K186">
        <f t="shared" ref="K186:K199" si="23">E186/314.15</f>
        <v>3.8070985198153752E-2</v>
      </c>
      <c r="L186" s="2">
        <f t="shared" si="22"/>
        <v>0</v>
      </c>
      <c r="M186" s="10">
        <f>AVERAGE(L186:L190)</f>
        <v>0</v>
      </c>
    </row>
    <row r="187" spans="1:14" x14ac:dyDescent="0.25">
      <c r="A187" t="s">
        <v>7</v>
      </c>
      <c r="B187" t="s">
        <v>478</v>
      </c>
      <c r="C187">
        <v>0</v>
      </c>
      <c r="D187" t="s">
        <v>1</v>
      </c>
      <c r="E187">
        <v>10.57</v>
      </c>
      <c r="K187">
        <f t="shared" si="23"/>
        <v>3.364634728632819E-2</v>
      </c>
      <c r="L187" s="2">
        <f t="shared" si="22"/>
        <v>0</v>
      </c>
    </row>
    <row r="188" spans="1:14" x14ac:dyDescent="0.25">
      <c r="A188" t="s">
        <v>7</v>
      </c>
      <c r="B188" t="s">
        <v>479</v>
      </c>
      <c r="C188">
        <v>0</v>
      </c>
      <c r="D188" t="s">
        <v>1</v>
      </c>
      <c r="E188">
        <v>15.95</v>
      </c>
      <c r="K188">
        <f t="shared" si="23"/>
        <v>5.0771924240012735E-2</v>
      </c>
      <c r="L188" s="2">
        <f t="shared" si="22"/>
        <v>0</v>
      </c>
    </row>
    <row r="189" spans="1:14" x14ac:dyDescent="0.25">
      <c r="A189" t="s">
        <v>7</v>
      </c>
      <c r="B189" t="s">
        <v>480</v>
      </c>
      <c r="C189">
        <v>0</v>
      </c>
      <c r="D189" t="s">
        <v>1</v>
      </c>
      <c r="E189">
        <v>24.39</v>
      </c>
      <c r="K189">
        <f t="shared" si="23"/>
        <v>7.7638070985198163E-2</v>
      </c>
      <c r="L189" s="2">
        <f t="shared" si="22"/>
        <v>0</v>
      </c>
    </row>
    <row r="190" spans="1:14" x14ac:dyDescent="0.25">
      <c r="A190" t="s">
        <v>7</v>
      </c>
      <c r="B190" t="s">
        <v>481</v>
      </c>
      <c r="C190">
        <v>0</v>
      </c>
      <c r="D190" t="s">
        <v>1</v>
      </c>
      <c r="E190">
        <v>27.15</v>
      </c>
      <c r="K190">
        <f t="shared" si="23"/>
        <v>8.6423682954002864E-2</v>
      </c>
      <c r="L190" s="2">
        <f>C190/K190</f>
        <v>0</v>
      </c>
    </row>
    <row r="191" spans="1:14" x14ac:dyDescent="0.25">
      <c r="A191" s="4" t="s">
        <v>8</v>
      </c>
      <c r="B191" s="4" t="s">
        <v>477</v>
      </c>
      <c r="C191" s="4">
        <v>0</v>
      </c>
      <c r="D191" s="4" t="s">
        <v>1</v>
      </c>
      <c r="E191">
        <v>11.96</v>
      </c>
      <c r="F191" s="3">
        <f>_xlfn.STDEV.S(C191:C195)</f>
        <v>0</v>
      </c>
      <c r="J191">
        <v>314.14999999999998</v>
      </c>
      <c r="K191">
        <f t="shared" si="23"/>
        <v>3.8070985198153752E-2</v>
      </c>
      <c r="L191" s="2">
        <f t="shared" ref="L191:L199" si="24">C191/K191</f>
        <v>0</v>
      </c>
      <c r="M191" s="10">
        <f>AVERAGE(L191:L195)</f>
        <v>0</v>
      </c>
    </row>
    <row r="192" spans="1:14" x14ac:dyDescent="0.25">
      <c r="A192" s="4" t="s">
        <v>8</v>
      </c>
      <c r="B192" s="4" t="s">
        <v>478</v>
      </c>
      <c r="C192" s="4">
        <v>0</v>
      </c>
      <c r="D192" s="4" t="s">
        <v>1</v>
      </c>
      <c r="E192">
        <v>10.57</v>
      </c>
      <c r="K192">
        <f t="shared" si="23"/>
        <v>3.364634728632819E-2</v>
      </c>
      <c r="L192" s="2">
        <f t="shared" si="24"/>
        <v>0</v>
      </c>
    </row>
    <row r="193" spans="1:13" x14ac:dyDescent="0.25">
      <c r="A193" s="4" t="s">
        <v>8</v>
      </c>
      <c r="B193" s="4" t="s">
        <v>479</v>
      </c>
      <c r="C193" s="4">
        <v>0</v>
      </c>
      <c r="D193" s="4" t="s">
        <v>1</v>
      </c>
      <c r="E193">
        <v>15.95</v>
      </c>
      <c r="K193">
        <f t="shared" si="23"/>
        <v>5.0771924240012735E-2</v>
      </c>
      <c r="L193" s="2">
        <f t="shared" si="24"/>
        <v>0</v>
      </c>
    </row>
    <row r="194" spans="1:13" x14ac:dyDescent="0.25">
      <c r="A194" s="4" t="s">
        <v>8</v>
      </c>
      <c r="B194" s="4" t="s">
        <v>480</v>
      </c>
      <c r="C194" s="4">
        <v>0</v>
      </c>
      <c r="D194" s="4" t="s">
        <v>1</v>
      </c>
      <c r="E194">
        <v>24.39</v>
      </c>
      <c r="K194">
        <f t="shared" si="23"/>
        <v>7.7638070985198163E-2</v>
      </c>
      <c r="L194" s="2">
        <f t="shared" si="24"/>
        <v>0</v>
      </c>
    </row>
    <row r="195" spans="1:13" x14ac:dyDescent="0.25">
      <c r="A195" s="4" t="s">
        <v>8</v>
      </c>
      <c r="B195" s="4" t="s">
        <v>481</v>
      </c>
      <c r="C195" s="4">
        <v>0</v>
      </c>
      <c r="D195" s="4" t="s">
        <v>1</v>
      </c>
      <c r="E195">
        <v>27.15</v>
      </c>
      <c r="K195">
        <f t="shared" si="23"/>
        <v>8.6423682954002864E-2</v>
      </c>
      <c r="L195" s="2">
        <f t="shared" si="24"/>
        <v>0</v>
      </c>
    </row>
    <row r="196" spans="1:13" x14ac:dyDescent="0.25">
      <c r="A196" t="s">
        <v>0</v>
      </c>
      <c r="B196" t="s">
        <v>477</v>
      </c>
      <c r="C196">
        <v>0</v>
      </c>
      <c r="D196" t="s">
        <v>1</v>
      </c>
      <c r="E196">
        <v>11.96</v>
      </c>
      <c r="F196" s="3">
        <f>_xlfn.STDEV.S(C196:C200)</f>
        <v>6.9763944842590426</v>
      </c>
      <c r="J196">
        <v>314.14999999999998</v>
      </c>
      <c r="K196">
        <f t="shared" si="23"/>
        <v>3.8070985198153752E-2</v>
      </c>
      <c r="L196" s="2">
        <f t="shared" si="24"/>
        <v>0</v>
      </c>
      <c r="M196" s="10">
        <f>AVERAGE(L196:L200)</f>
        <v>153.76576882578678</v>
      </c>
    </row>
    <row r="197" spans="1:13" x14ac:dyDescent="0.25">
      <c r="A197" t="s">
        <v>0</v>
      </c>
      <c r="B197" t="s">
        <v>478</v>
      </c>
      <c r="C197">
        <v>12.02</v>
      </c>
      <c r="D197" t="s">
        <v>1</v>
      </c>
      <c r="E197">
        <v>10.57</v>
      </c>
      <c r="K197">
        <f t="shared" si="23"/>
        <v>3.364634728632819E-2</v>
      </c>
      <c r="L197" s="2">
        <f t="shared" si="24"/>
        <v>357.24531693472085</v>
      </c>
    </row>
    <row r="198" spans="1:13" x14ac:dyDescent="0.25">
      <c r="A198" t="s">
        <v>0</v>
      </c>
      <c r="B198" t="s">
        <v>479</v>
      </c>
      <c r="C198">
        <v>14.84</v>
      </c>
      <c r="D198" t="s">
        <v>1</v>
      </c>
      <c r="E198">
        <v>15.95</v>
      </c>
      <c r="K198">
        <f t="shared" si="23"/>
        <v>5.0771924240012735E-2</v>
      </c>
      <c r="L198" s="2">
        <f t="shared" si="24"/>
        <v>292.28752351097177</v>
      </c>
    </row>
    <row r="199" spans="1:13" x14ac:dyDescent="0.25">
      <c r="A199" t="s">
        <v>0</v>
      </c>
      <c r="B199" t="s">
        <v>480</v>
      </c>
      <c r="C199">
        <v>0</v>
      </c>
      <c r="D199" t="s">
        <v>1</v>
      </c>
      <c r="E199">
        <v>24.39</v>
      </c>
      <c r="K199">
        <f t="shared" si="23"/>
        <v>7.7638070985198163E-2</v>
      </c>
      <c r="L199" s="2">
        <f t="shared" si="24"/>
        <v>0</v>
      </c>
    </row>
    <row r="200" spans="1:13" x14ac:dyDescent="0.25">
      <c r="A200" t="s">
        <v>0</v>
      </c>
      <c r="B200" t="s">
        <v>481</v>
      </c>
      <c r="C200">
        <v>10.31</v>
      </c>
      <c r="D200" t="s">
        <v>1</v>
      </c>
      <c r="E200">
        <v>27.15</v>
      </c>
      <c r="K200">
        <f>E200/314.15</f>
        <v>8.6423682954002864E-2</v>
      </c>
      <c r="L200" s="2">
        <f>C200/K200</f>
        <v>119.29600368324125</v>
      </c>
    </row>
    <row r="201" spans="1:13" x14ac:dyDescent="0.25">
      <c r="A201" s="4" t="s">
        <v>9</v>
      </c>
      <c r="B201" s="4" t="s">
        <v>477</v>
      </c>
      <c r="C201" s="4">
        <v>0</v>
      </c>
      <c r="D201" s="4" t="s">
        <v>1</v>
      </c>
      <c r="E201">
        <v>11.96</v>
      </c>
      <c r="F201" s="3">
        <f>_xlfn.STDEV.S(C201:C205)</f>
        <v>0</v>
      </c>
      <c r="J201">
        <v>314.14999999999998</v>
      </c>
      <c r="K201">
        <f t="shared" ref="K201:K204" si="25">E201/314.15</f>
        <v>3.8070985198153752E-2</v>
      </c>
      <c r="L201" s="2">
        <f t="shared" ref="L201:L202" si="26">C201/K201</f>
        <v>0</v>
      </c>
      <c r="M201" s="10">
        <f>AVERAGE(L201:L205)</f>
        <v>0</v>
      </c>
    </row>
    <row r="202" spans="1:13" x14ac:dyDescent="0.25">
      <c r="A202" s="4" t="s">
        <v>9</v>
      </c>
      <c r="B202" s="4" t="s">
        <v>478</v>
      </c>
      <c r="C202" s="4">
        <v>0</v>
      </c>
      <c r="D202" s="4" t="s">
        <v>1</v>
      </c>
      <c r="E202">
        <v>10.57</v>
      </c>
      <c r="K202">
        <f t="shared" si="25"/>
        <v>3.364634728632819E-2</v>
      </c>
      <c r="L202" s="2">
        <f t="shared" si="26"/>
        <v>0</v>
      </c>
    </row>
    <row r="203" spans="1:13" x14ac:dyDescent="0.25">
      <c r="A203" s="4" t="s">
        <v>9</v>
      </c>
      <c r="B203" s="4" t="s">
        <v>479</v>
      </c>
      <c r="C203" s="4">
        <v>0</v>
      </c>
      <c r="D203" s="4" t="s">
        <v>1</v>
      </c>
      <c r="E203">
        <v>15.95</v>
      </c>
      <c r="K203">
        <f t="shared" si="25"/>
        <v>5.0771924240012735E-2</v>
      </c>
      <c r="L203" s="2">
        <f t="shared" ref="L203:L209" si="27">C203/K203</f>
        <v>0</v>
      </c>
    </row>
    <row r="204" spans="1:13" x14ac:dyDescent="0.25">
      <c r="A204" s="4" t="s">
        <v>9</v>
      </c>
      <c r="B204" s="4" t="s">
        <v>480</v>
      </c>
      <c r="C204" s="4">
        <v>0</v>
      </c>
      <c r="D204" s="4" t="s">
        <v>1</v>
      </c>
      <c r="E204">
        <v>24.39</v>
      </c>
      <c r="K204">
        <f t="shared" si="25"/>
        <v>7.7638070985198163E-2</v>
      </c>
      <c r="L204" s="2">
        <f t="shared" si="27"/>
        <v>0</v>
      </c>
    </row>
    <row r="205" spans="1:13" x14ac:dyDescent="0.25">
      <c r="A205" s="4" t="s">
        <v>9</v>
      </c>
      <c r="B205" s="4" t="s">
        <v>481</v>
      </c>
      <c r="C205" s="4">
        <v>0</v>
      </c>
      <c r="D205" s="4" t="s">
        <v>1</v>
      </c>
      <c r="E205">
        <v>27.15</v>
      </c>
      <c r="K205">
        <f t="shared" ref="K205:K210" si="28">E205/314.15</f>
        <v>8.6423682954002864E-2</v>
      </c>
      <c r="L205" s="2">
        <f t="shared" si="27"/>
        <v>0</v>
      </c>
    </row>
    <row r="206" spans="1:13" x14ac:dyDescent="0.25">
      <c r="A206" t="s">
        <v>10</v>
      </c>
      <c r="B206" t="s">
        <v>477</v>
      </c>
      <c r="C206">
        <v>0</v>
      </c>
      <c r="D206" t="s">
        <v>1</v>
      </c>
      <c r="E206">
        <v>11.96</v>
      </c>
      <c r="F206" s="3">
        <f>_xlfn.STDEV.S(C206:C210)</f>
        <v>22.065305345723178</v>
      </c>
      <c r="H206" s="7"/>
      <c r="J206">
        <v>314.14999999999998</v>
      </c>
      <c r="K206">
        <f t="shared" si="28"/>
        <v>3.8070985198153752E-2</v>
      </c>
      <c r="L206" s="2">
        <f t="shared" si="27"/>
        <v>0</v>
      </c>
      <c r="M206" s="10">
        <f>AVERAGE(L206:L210)</f>
        <v>256.68592437231911</v>
      </c>
    </row>
    <row r="207" spans="1:13" x14ac:dyDescent="0.25">
      <c r="A207" t="s">
        <v>10</v>
      </c>
      <c r="B207" t="s">
        <v>478</v>
      </c>
      <c r="C207">
        <v>0</v>
      </c>
      <c r="D207" t="s">
        <v>1</v>
      </c>
      <c r="E207">
        <v>10.57</v>
      </c>
      <c r="H207" s="7"/>
      <c r="K207">
        <f t="shared" si="28"/>
        <v>3.364634728632819E-2</v>
      </c>
      <c r="L207" s="2">
        <f t="shared" si="27"/>
        <v>0</v>
      </c>
    </row>
    <row r="208" spans="1:13" x14ac:dyDescent="0.25">
      <c r="A208" t="s">
        <v>10</v>
      </c>
      <c r="B208" t="s">
        <v>479</v>
      </c>
      <c r="C208">
        <v>44.53</v>
      </c>
      <c r="D208" t="s">
        <v>1</v>
      </c>
      <c r="E208">
        <v>15.95</v>
      </c>
      <c r="H208" s="7"/>
      <c r="K208">
        <f t="shared" si="28"/>
        <v>5.0771924240012735E-2</v>
      </c>
      <c r="L208" s="2">
        <f t="shared" si="27"/>
        <v>877.05952978056428</v>
      </c>
    </row>
    <row r="209" spans="1:12" x14ac:dyDescent="0.25">
      <c r="A209" t="s">
        <v>10</v>
      </c>
      <c r="B209" t="s">
        <v>480</v>
      </c>
      <c r="C209">
        <v>0</v>
      </c>
      <c r="D209" t="s">
        <v>1</v>
      </c>
      <c r="E209">
        <v>24.39</v>
      </c>
      <c r="H209" s="7"/>
      <c r="K209">
        <f t="shared" si="28"/>
        <v>7.7638070985198163E-2</v>
      </c>
      <c r="L209" s="2">
        <f t="shared" si="27"/>
        <v>0</v>
      </c>
    </row>
    <row r="210" spans="1:12" x14ac:dyDescent="0.25">
      <c r="A210" t="s">
        <v>10</v>
      </c>
      <c r="B210" t="s">
        <v>481</v>
      </c>
      <c r="C210">
        <v>35.119999999999997</v>
      </c>
      <c r="D210" t="s">
        <v>1</v>
      </c>
      <c r="E210">
        <v>27.15</v>
      </c>
      <c r="H210" s="7"/>
      <c r="K210">
        <f t="shared" si="28"/>
        <v>8.6423682954002864E-2</v>
      </c>
      <c r="L210" s="2">
        <f t="shared" ref="L210" si="29">C210/K210</f>
        <v>406.37009208103126</v>
      </c>
    </row>
  </sheetData>
  <conditionalFormatting sqref="A54">
    <cfRule type="containsText" dxfId="2" priority="1" operator="containsText" text="PS">
      <formula>NOT(ISERROR(SEARCH("PS",A54)))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95A8-2CF0-43FE-B65A-0F54447A632F}">
  <dimension ref="B2:AB43"/>
  <sheetViews>
    <sheetView topLeftCell="A13" zoomScaleNormal="100" workbookViewId="0">
      <selection activeCell="Y29" sqref="Y29"/>
    </sheetView>
  </sheetViews>
  <sheetFormatPr defaultColWidth="9.140625" defaultRowHeight="15" x14ac:dyDescent="0.25"/>
  <cols>
    <col min="2" max="2" width="9.7109375" customWidth="1"/>
    <col min="23" max="23" width="10.28515625" customWidth="1"/>
    <col min="24" max="24" width="10" customWidth="1"/>
  </cols>
  <sheetData>
    <row r="2" spans="2:28" x14ac:dyDescent="0.25">
      <c r="B2" s="23"/>
      <c r="C2" s="24"/>
      <c r="D2" s="24"/>
      <c r="E2" s="24"/>
      <c r="F2" s="24"/>
      <c r="G2" s="24"/>
      <c r="H2" s="24"/>
      <c r="I2" s="24"/>
      <c r="J2" s="25"/>
      <c r="L2" s="23"/>
      <c r="M2" s="24"/>
      <c r="N2" s="24"/>
      <c r="O2" s="24"/>
      <c r="P2" s="24"/>
      <c r="Q2" s="24"/>
      <c r="R2" s="24"/>
      <c r="S2" s="24"/>
      <c r="T2" s="25"/>
    </row>
    <row r="3" spans="2:28" x14ac:dyDescent="0.25">
      <c r="B3" s="26" t="s">
        <v>14</v>
      </c>
      <c r="C3" s="7"/>
      <c r="D3" s="7"/>
      <c r="E3" s="7"/>
      <c r="F3" s="7"/>
      <c r="G3" s="7"/>
      <c r="H3" s="7"/>
      <c r="J3" s="27"/>
      <c r="L3" s="26" t="s">
        <v>15</v>
      </c>
      <c r="M3" s="7"/>
      <c r="N3" s="7"/>
      <c r="O3" s="7"/>
      <c r="P3" s="7"/>
      <c r="Q3" s="7"/>
      <c r="R3" s="7"/>
      <c r="T3" s="27"/>
    </row>
    <row r="4" spans="2:28" x14ac:dyDescent="0.25">
      <c r="B4" s="28" t="s">
        <v>5</v>
      </c>
      <c r="C4" s="8" t="s">
        <v>50</v>
      </c>
      <c r="D4" s="8" t="s">
        <v>18</v>
      </c>
      <c r="E4" s="8" t="s">
        <v>19</v>
      </c>
      <c r="F4" s="8" t="s">
        <v>20</v>
      </c>
      <c r="G4" s="8" t="s">
        <v>30</v>
      </c>
      <c r="H4" s="8" t="s">
        <v>21</v>
      </c>
      <c r="I4" s="11" t="s">
        <v>12</v>
      </c>
      <c r="J4" s="20" t="s">
        <v>28</v>
      </c>
      <c r="L4" s="28" t="s">
        <v>3</v>
      </c>
      <c r="M4" s="8" t="s">
        <v>50</v>
      </c>
      <c r="N4" s="8" t="s">
        <v>18</v>
      </c>
      <c r="O4" s="8" t="s">
        <v>19</v>
      </c>
      <c r="P4" s="8" t="s">
        <v>20</v>
      </c>
      <c r="Q4" s="8" t="s">
        <v>30</v>
      </c>
      <c r="R4" s="8" t="s">
        <v>21</v>
      </c>
      <c r="S4" s="11" t="s">
        <v>12</v>
      </c>
      <c r="T4" s="20" t="s">
        <v>28</v>
      </c>
      <c r="V4" s="46" t="s">
        <v>62</v>
      </c>
      <c r="W4" s="24"/>
      <c r="X4" s="24"/>
      <c r="Y4" s="24"/>
      <c r="Z4" s="24"/>
      <c r="AA4" s="24"/>
      <c r="AB4" s="25"/>
    </row>
    <row r="5" spans="2:28" x14ac:dyDescent="0.25">
      <c r="B5" s="29">
        <v>1</v>
      </c>
      <c r="C5" s="7">
        <v>305</v>
      </c>
      <c r="D5" s="7">
        <v>90</v>
      </c>
      <c r="E5" s="7">
        <v>74</v>
      </c>
      <c r="F5" s="7">
        <v>208</v>
      </c>
      <c r="G5" s="7">
        <v>153</v>
      </c>
      <c r="H5" s="7">
        <v>249</v>
      </c>
      <c r="I5" s="13">
        <v>297</v>
      </c>
      <c r="J5" s="20">
        <f>SUM(C5:H5)</f>
        <v>1079</v>
      </c>
      <c r="L5" s="29">
        <v>1</v>
      </c>
      <c r="M5" s="7">
        <v>76</v>
      </c>
      <c r="N5" s="7">
        <v>17</v>
      </c>
      <c r="O5" s="7">
        <v>20</v>
      </c>
      <c r="P5" s="7">
        <v>48</v>
      </c>
      <c r="Q5" s="7">
        <v>0</v>
      </c>
      <c r="R5" s="7">
        <v>0</v>
      </c>
      <c r="S5" s="13">
        <v>21</v>
      </c>
      <c r="T5" s="20">
        <f>SUM(M5:R5)</f>
        <v>161</v>
      </c>
      <c r="V5" s="47"/>
      <c r="W5" s="8" t="s">
        <v>50</v>
      </c>
      <c r="X5" s="8" t="s">
        <v>18</v>
      </c>
      <c r="Y5" s="8" t="s">
        <v>19</v>
      </c>
      <c r="Z5" s="8" t="s">
        <v>20</v>
      </c>
      <c r="AA5" s="8" t="s">
        <v>30</v>
      </c>
      <c r="AB5" s="48" t="s">
        <v>21</v>
      </c>
    </row>
    <row r="6" spans="2:28" x14ac:dyDescent="0.25">
      <c r="B6" s="29">
        <v>2</v>
      </c>
      <c r="C6" s="7">
        <v>0</v>
      </c>
      <c r="D6" s="7">
        <v>0</v>
      </c>
      <c r="E6" s="7">
        <v>20</v>
      </c>
      <c r="F6" s="7">
        <v>23</v>
      </c>
      <c r="G6" s="7">
        <v>27</v>
      </c>
      <c r="H6" s="7">
        <v>36</v>
      </c>
      <c r="I6" s="13">
        <v>54</v>
      </c>
      <c r="J6" s="20">
        <f t="shared" ref="J6:J19" si="0">SUM(C6:H6)</f>
        <v>106</v>
      </c>
      <c r="L6" s="29">
        <v>2</v>
      </c>
      <c r="M6" s="7">
        <v>0</v>
      </c>
      <c r="N6" s="7">
        <v>0</v>
      </c>
      <c r="O6" s="7">
        <v>7</v>
      </c>
      <c r="P6" s="7">
        <v>0</v>
      </c>
      <c r="Q6" s="7">
        <v>0</v>
      </c>
      <c r="R6" s="7">
        <v>0</v>
      </c>
      <c r="S6" s="13">
        <v>0</v>
      </c>
      <c r="T6" s="20">
        <f t="shared" ref="T6:T19" si="1">SUM(M6:R6)</f>
        <v>7</v>
      </c>
      <c r="V6" s="29">
        <v>1</v>
      </c>
      <c r="W6" s="7">
        <f>C5+M5+C27+M27</f>
        <v>882</v>
      </c>
      <c r="X6" s="7">
        <f t="shared" ref="X6:X20" si="2">D5+N5+D27+N27</f>
        <v>259</v>
      </c>
      <c r="Y6" s="7">
        <f t="shared" ref="Y6:Y20" si="3">E5+O5+E27+O27</f>
        <v>243</v>
      </c>
      <c r="Z6" s="7">
        <f t="shared" ref="Z6:Z20" si="4">F5+P5+F27+P27</f>
        <v>614</v>
      </c>
      <c r="AA6" s="7">
        <f t="shared" ref="AA6:AA20" si="5">G5+Q5+G27+Q27</f>
        <v>153</v>
      </c>
      <c r="AB6" s="20">
        <f t="shared" ref="AB6:AB20" si="6">H5+R5+H27+R27</f>
        <v>249</v>
      </c>
    </row>
    <row r="7" spans="2:28" x14ac:dyDescent="0.25">
      <c r="B7" s="29">
        <v>3</v>
      </c>
      <c r="C7" s="7">
        <v>0</v>
      </c>
      <c r="D7" s="7">
        <v>54</v>
      </c>
      <c r="E7" s="7">
        <v>49</v>
      </c>
      <c r="F7" s="7">
        <v>0</v>
      </c>
      <c r="G7" s="7">
        <v>0</v>
      </c>
      <c r="H7" s="7">
        <v>0</v>
      </c>
      <c r="I7" s="13">
        <v>0</v>
      </c>
      <c r="J7" s="20">
        <f t="shared" si="0"/>
        <v>103</v>
      </c>
      <c r="L7" s="29">
        <v>3</v>
      </c>
      <c r="M7" s="7">
        <v>52</v>
      </c>
      <c r="N7" s="7">
        <v>32</v>
      </c>
      <c r="O7" s="7">
        <v>33</v>
      </c>
      <c r="P7" s="7">
        <v>0</v>
      </c>
      <c r="Q7" s="7">
        <v>0</v>
      </c>
      <c r="R7" s="7">
        <v>0</v>
      </c>
      <c r="S7" s="13">
        <v>20</v>
      </c>
      <c r="T7" s="20">
        <f t="shared" si="1"/>
        <v>117</v>
      </c>
      <c r="V7" s="29">
        <v>2</v>
      </c>
      <c r="W7" s="7">
        <f>C6+M6+C28+M28</f>
        <v>0</v>
      </c>
      <c r="X7" s="7">
        <f t="shared" si="2"/>
        <v>0</v>
      </c>
      <c r="Y7" s="7">
        <f t="shared" si="3"/>
        <v>27</v>
      </c>
      <c r="Z7" s="7">
        <f t="shared" si="4"/>
        <v>91</v>
      </c>
      <c r="AA7" s="7">
        <f t="shared" si="5"/>
        <v>119</v>
      </c>
      <c r="AB7" s="20">
        <f t="shared" si="6"/>
        <v>197</v>
      </c>
    </row>
    <row r="8" spans="2:28" x14ac:dyDescent="0.25">
      <c r="B8" s="29">
        <v>4</v>
      </c>
      <c r="C8" s="7">
        <v>60</v>
      </c>
      <c r="D8" s="7">
        <v>65</v>
      </c>
      <c r="E8" s="7">
        <v>25</v>
      </c>
      <c r="F8" s="7">
        <v>0</v>
      </c>
      <c r="G8" s="7">
        <v>0</v>
      </c>
      <c r="H8" s="7">
        <v>0</v>
      </c>
      <c r="I8" s="13">
        <v>91</v>
      </c>
      <c r="J8" s="20">
        <f t="shared" si="0"/>
        <v>150</v>
      </c>
      <c r="L8" s="29">
        <v>4</v>
      </c>
      <c r="M8" s="7">
        <v>575</v>
      </c>
      <c r="N8" s="7">
        <v>197</v>
      </c>
      <c r="O8" s="7">
        <v>181</v>
      </c>
      <c r="P8" s="7">
        <v>438</v>
      </c>
      <c r="Q8" s="7">
        <v>0</v>
      </c>
      <c r="R8" s="7">
        <v>0</v>
      </c>
      <c r="S8" s="13">
        <v>117</v>
      </c>
      <c r="T8" s="20">
        <f t="shared" si="1"/>
        <v>1391</v>
      </c>
      <c r="V8" s="29">
        <v>3</v>
      </c>
      <c r="W8" s="7">
        <f>C7+M7+C29+M29</f>
        <v>52</v>
      </c>
      <c r="X8" s="7">
        <f t="shared" si="2"/>
        <v>130</v>
      </c>
      <c r="Y8" s="7">
        <f t="shared" si="3"/>
        <v>111</v>
      </c>
      <c r="Z8" s="7">
        <f t="shared" si="4"/>
        <v>0</v>
      </c>
      <c r="AA8" s="7">
        <f t="shared" si="5"/>
        <v>0</v>
      </c>
      <c r="AB8" s="20">
        <f t="shared" si="6"/>
        <v>0</v>
      </c>
    </row>
    <row r="9" spans="2:28" x14ac:dyDescent="0.25">
      <c r="B9" s="29">
        <v>5</v>
      </c>
      <c r="C9" s="7">
        <v>26</v>
      </c>
      <c r="D9" s="7">
        <v>58</v>
      </c>
      <c r="E9" s="7">
        <v>5</v>
      </c>
      <c r="F9" s="7">
        <v>0</v>
      </c>
      <c r="G9" s="7">
        <v>0</v>
      </c>
      <c r="H9" s="7">
        <v>0</v>
      </c>
      <c r="I9" s="13">
        <v>51</v>
      </c>
      <c r="J9" s="20">
        <f t="shared" si="0"/>
        <v>89</v>
      </c>
      <c r="L9" s="29">
        <v>5</v>
      </c>
      <c r="M9" s="7">
        <v>0</v>
      </c>
      <c r="N9" s="7">
        <v>63</v>
      </c>
      <c r="O9" s="7">
        <v>0</v>
      </c>
      <c r="P9" s="7">
        <v>0</v>
      </c>
      <c r="Q9" s="7">
        <v>0</v>
      </c>
      <c r="R9" s="7">
        <v>0</v>
      </c>
      <c r="S9" s="13">
        <v>19</v>
      </c>
      <c r="T9" s="20">
        <f t="shared" si="1"/>
        <v>63</v>
      </c>
      <c r="V9" s="29">
        <v>4</v>
      </c>
      <c r="W9" s="7">
        <f>C8+M8+C30+M30</f>
        <v>1635</v>
      </c>
      <c r="X9" s="7">
        <f t="shared" si="2"/>
        <v>739</v>
      </c>
      <c r="Y9" s="7">
        <f t="shared" si="3"/>
        <v>483</v>
      </c>
      <c r="Z9" s="7">
        <f t="shared" si="4"/>
        <v>1008</v>
      </c>
      <c r="AA9" s="7">
        <f t="shared" si="5"/>
        <v>269</v>
      </c>
      <c r="AB9" s="20">
        <f t="shared" si="6"/>
        <v>424</v>
      </c>
    </row>
    <row r="10" spans="2:28" x14ac:dyDescent="0.25">
      <c r="B10" s="29">
        <v>6</v>
      </c>
      <c r="C10" s="7">
        <v>269</v>
      </c>
      <c r="D10" s="7">
        <v>97</v>
      </c>
      <c r="E10" s="7">
        <v>78</v>
      </c>
      <c r="F10" s="7">
        <v>0</v>
      </c>
      <c r="G10" s="7">
        <v>332</v>
      </c>
      <c r="H10" s="7">
        <v>475</v>
      </c>
      <c r="I10" s="13">
        <v>260</v>
      </c>
      <c r="J10" s="20">
        <f t="shared" si="0"/>
        <v>1251</v>
      </c>
      <c r="L10" s="29">
        <v>6</v>
      </c>
      <c r="M10" s="7">
        <v>5</v>
      </c>
      <c r="N10" s="7">
        <v>5</v>
      </c>
      <c r="O10" s="7">
        <v>1</v>
      </c>
      <c r="P10" s="7">
        <v>0</v>
      </c>
      <c r="Q10" s="7">
        <v>0</v>
      </c>
      <c r="R10" s="7">
        <v>0</v>
      </c>
      <c r="S10" s="13">
        <v>8</v>
      </c>
      <c r="T10" s="20">
        <f t="shared" si="1"/>
        <v>11</v>
      </c>
      <c r="V10" s="29">
        <v>5</v>
      </c>
      <c r="W10" s="7">
        <f t="shared" ref="W10:W20" si="7">C9+M9+C31+M31</f>
        <v>1957</v>
      </c>
      <c r="X10" s="7">
        <f t="shared" si="2"/>
        <v>968</v>
      </c>
      <c r="Y10" s="7">
        <f t="shared" si="3"/>
        <v>548</v>
      </c>
      <c r="Z10" s="7">
        <f t="shared" si="4"/>
        <v>791</v>
      </c>
      <c r="AA10" s="7">
        <f t="shared" si="5"/>
        <v>0</v>
      </c>
      <c r="AB10" s="20">
        <f t="shared" si="6"/>
        <v>0</v>
      </c>
    </row>
    <row r="11" spans="2:28" x14ac:dyDescent="0.25">
      <c r="B11" s="29">
        <v>7</v>
      </c>
      <c r="C11" s="7">
        <v>321</v>
      </c>
      <c r="D11" s="7">
        <v>163</v>
      </c>
      <c r="E11" s="7">
        <v>214</v>
      </c>
      <c r="F11" s="7">
        <v>385</v>
      </c>
      <c r="G11" s="7">
        <v>88</v>
      </c>
      <c r="H11" s="7">
        <v>244</v>
      </c>
      <c r="I11" s="13">
        <v>120</v>
      </c>
      <c r="J11" s="20">
        <f t="shared" si="0"/>
        <v>1415</v>
      </c>
      <c r="L11" s="29">
        <v>7</v>
      </c>
      <c r="M11" s="7">
        <v>55</v>
      </c>
      <c r="N11" s="7">
        <v>31</v>
      </c>
      <c r="O11" s="7">
        <v>25</v>
      </c>
      <c r="P11" s="7">
        <v>0</v>
      </c>
      <c r="Q11" s="7">
        <v>26</v>
      </c>
      <c r="R11" s="7">
        <v>14</v>
      </c>
      <c r="S11" s="13">
        <v>34</v>
      </c>
      <c r="T11" s="20">
        <f t="shared" si="1"/>
        <v>151</v>
      </c>
      <c r="V11" s="29">
        <v>6</v>
      </c>
      <c r="W11" s="7">
        <f t="shared" si="7"/>
        <v>528</v>
      </c>
      <c r="X11" s="7">
        <f t="shared" si="2"/>
        <v>197</v>
      </c>
      <c r="Y11" s="7">
        <f t="shared" si="3"/>
        <v>163</v>
      </c>
      <c r="Z11" s="7">
        <f t="shared" si="4"/>
        <v>0</v>
      </c>
      <c r="AA11" s="7">
        <f t="shared" si="5"/>
        <v>449</v>
      </c>
      <c r="AB11" s="20">
        <f t="shared" si="6"/>
        <v>648</v>
      </c>
    </row>
    <row r="12" spans="2:28" x14ac:dyDescent="0.25">
      <c r="B12" s="29">
        <v>8</v>
      </c>
      <c r="C12" s="7">
        <v>272</v>
      </c>
      <c r="D12" s="7">
        <v>87</v>
      </c>
      <c r="E12" s="7">
        <v>81</v>
      </c>
      <c r="F12" s="7">
        <v>237</v>
      </c>
      <c r="G12" s="7">
        <v>0</v>
      </c>
      <c r="H12" s="7">
        <v>0</v>
      </c>
      <c r="I12" s="13">
        <v>83</v>
      </c>
      <c r="J12" s="20">
        <f t="shared" si="0"/>
        <v>677</v>
      </c>
      <c r="L12" s="29">
        <v>8</v>
      </c>
      <c r="M12" s="7">
        <v>0</v>
      </c>
      <c r="N12" s="7">
        <v>40</v>
      </c>
      <c r="O12" s="7">
        <v>15</v>
      </c>
      <c r="P12" s="7">
        <v>0</v>
      </c>
      <c r="Q12" s="7">
        <v>0</v>
      </c>
      <c r="R12" s="7">
        <v>0</v>
      </c>
      <c r="S12" s="13">
        <v>20</v>
      </c>
      <c r="T12" s="20">
        <f t="shared" si="1"/>
        <v>55</v>
      </c>
      <c r="V12" s="29">
        <v>7</v>
      </c>
      <c r="W12" s="7">
        <f t="shared" si="7"/>
        <v>3424</v>
      </c>
      <c r="X12" s="7">
        <f t="shared" si="2"/>
        <v>1738</v>
      </c>
      <c r="Y12" s="7">
        <f t="shared" si="3"/>
        <v>2043</v>
      </c>
      <c r="Z12" s="7">
        <f>F11+P11+F33+P33</f>
        <v>2956</v>
      </c>
      <c r="AA12" s="7">
        <f t="shared" si="5"/>
        <v>619</v>
      </c>
      <c r="AB12" s="20">
        <f t="shared" si="6"/>
        <v>258</v>
      </c>
    </row>
    <row r="13" spans="2:28" x14ac:dyDescent="0.25">
      <c r="B13" s="29">
        <v>9</v>
      </c>
      <c r="C13" s="7">
        <v>66</v>
      </c>
      <c r="D13" s="7">
        <v>0</v>
      </c>
      <c r="E13" s="7">
        <v>18</v>
      </c>
      <c r="F13" s="7">
        <v>42</v>
      </c>
      <c r="G13" s="7">
        <v>0</v>
      </c>
      <c r="H13" s="7">
        <v>0</v>
      </c>
      <c r="I13" s="13">
        <v>39</v>
      </c>
      <c r="J13" s="20">
        <f t="shared" si="0"/>
        <v>126</v>
      </c>
      <c r="L13" s="29">
        <v>9</v>
      </c>
      <c r="M13" s="7">
        <v>13</v>
      </c>
      <c r="N13" s="7">
        <v>0</v>
      </c>
      <c r="O13" s="7">
        <v>6</v>
      </c>
      <c r="P13" s="7">
        <v>8</v>
      </c>
      <c r="Q13" s="7">
        <v>0</v>
      </c>
      <c r="R13" s="7">
        <v>0</v>
      </c>
      <c r="S13" s="13">
        <v>18</v>
      </c>
      <c r="T13" s="20">
        <f t="shared" si="1"/>
        <v>27</v>
      </c>
      <c r="V13" s="29">
        <v>8</v>
      </c>
      <c r="W13" s="7">
        <f t="shared" si="7"/>
        <v>837</v>
      </c>
      <c r="X13" s="7">
        <f t="shared" si="2"/>
        <v>319</v>
      </c>
      <c r="Y13" s="7">
        <f t="shared" si="3"/>
        <v>285</v>
      </c>
      <c r="Z13" s="7">
        <f t="shared" si="4"/>
        <v>764</v>
      </c>
      <c r="AA13" s="7">
        <f t="shared" si="5"/>
        <v>0</v>
      </c>
      <c r="AB13" s="20">
        <f t="shared" si="6"/>
        <v>0</v>
      </c>
    </row>
    <row r="14" spans="2:28" x14ac:dyDescent="0.25">
      <c r="B14" s="29">
        <v>10</v>
      </c>
      <c r="C14" s="7">
        <v>20</v>
      </c>
      <c r="D14" s="7">
        <v>8</v>
      </c>
      <c r="E14" s="7">
        <v>9</v>
      </c>
      <c r="F14" s="7">
        <v>0</v>
      </c>
      <c r="G14" s="7">
        <v>14</v>
      </c>
      <c r="H14" s="7">
        <v>19</v>
      </c>
      <c r="I14" s="13">
        <v>46</v>
      </c>
      <c r="J14" s="20">
        <f t="shared" si="0"/>
        <v>70</v>
      </c>
      <c r="L14" s="29">
        <v>10</v>
      </c>
      <c r="M14" s="7">
        <v>35</v>
      </c>
      <c r="N14" s="7">
        <v>14</v>
      </c>
      <c r="O14" s="7">
        <v>8</v>
      </c>
      <c r="P14" s="7">
        <v>0</v>
      </c>
      <c r="Q14" s="7">
        <v>25</v>
      </c>
      <c r="R14" s="7">
        <v>27</v>
      </c>
      <c r="S14" s="13">
        <v>28</v>
      </c>
      <c r="T14" s="20">
        <f t="shared" si="1"/>
        <v>109</v>
      </c>
      <c r="V14" s="29">
        <v>9</v>
      </c>
      <c r="W14" s="7">
        <f t="shared" si="7"/>
        <v>1275</v>
      </c>
      <c r="X14" s="7">
        <f t="shared" si="2"/>
        <v>0</v>
      </c>
      <c r="Y14" s="7">
        <f t="shared" si="3"/>
        <v>771</v>
      </c>
      <c r="Z14" s="7">
        <f t="shared" si="4"/>
        <v>1126</v>
      </c>
      <c r="AA14" s="7">
        <f t="shared" si="5"/>
        <v>0</v>
      </c>
      <c r="AB14" s="20">
        <f t="shared" si="6"/>
        <v>0</v>
      </c>
    </row>
    <row r="15" spans="2:28" x14ac:dyDescent="0.25">
      <c r="B15" s="29">
        <v>11</v>
      </c>
      <c r="C15" s="7">
        <v>23</v>
      </c>
      <c r="D15" s="7">
        <v>0</v>
      </c>
      <c r="E15" s="7">
        <v>14</v>
      </c>
      <c r="F15" s="7">
        <v>0</v>
      </c>
      <c r="G15" s="7">
        <v>0</v>
      </c>
      <c r="H15" s="7">
        <v>0</v>
      </c>
      <c r="I15" s="13">
        <v>2</v>
      </c>
      <c r="J15" s="20">
        <f t="shared" si="0"/>
        <v>37</v>
      </c>
      <c r="L15" s="29">
        <v>11</v>
      </c>
      <c r="M15" s="7">
        <v>42</v>
      </c>
      <c r="N15" s="7">
        <v>32</v>
      </c>
      <c r="O15" s="7">
        <v>17</v>
      </c>
      <c r="P15" s="7">
        <v>0</v>
      </c>
      <c r="Q15" s="7">
        <v>12</v>
      </c>
      <c r="R15" s="7">
        <v>10</v>
      </c>
      <c r="S15" s="13">
        <v>27</v>
      </c>
      <c r="T15" s="20">
        <f t="shared" si="1"/>
        <v>113</v>
      </c>
      <c r="V15" s="29">
        <v>10</v>
      </c>
      <c r="W15" s="7">
        <f t="shared" si="7"/>
        <v>2053</v>
      </c>
      <c r="X15" s="7">
        <f t="shared" si="2"/>
        <v>971</v>
      </c>
      <c r="Y15" s="7">
        <f t="shared" si="3"/>
        <v>837</v>
      </c>
      <c r="Z15" s="7">
        <f t="shared" si="4"/>
        <v>2205</v>
      </c>
      <c r="AA15" s="7">
        <f t="shared" si="5"/>
        <v>718</v>
      </c>
      <c r="AB15" s="20">
        <f t="shared" si="6"/>
        <v>1771</v>
      </c>
    </row>
    <row r="16" spans="2:28" x14ac:dyDescent="0.25">
      <c r="B16" s="29">
        <v>12</v>
      </c>
      <c r="C16" s="7">
        <v>89</v>
      </c>
      <c r="D16" s="7">
        <v>0</v>
      </c>
      <c r="E16" s="7">
        <v>37</v>
      </c>
      <c r="F16" s="7">
        <v>0</v>
      </c>
      <c r="G16" s="7">
        <v>46</v>
      </c>
      <c r="H16" s="7">
        <v>58</v>
      </c>
      <c r="I16" s="13">
        <v>67</v>
      </c>
      <c r="J16" s="20">
        <f t="shared" si="0"/>
        <v>230</v>
      </c>
      <c r="L16" s="29">
        <v>12</v>
      </c>
      <c r="M16" s="7">
        <v>43</v>
      </c>
      <c r="N16" s="7">
        <v>20</v>
      </c>
      <c r="O16" s="7">
        <v>15</v>
      </c>
      <c r="P16" s="7">
        <v>0</v>
      </c>
      <c r="Q16" s="7">
        <v>27</v>
      </c>
      <c r="R16" s="7">
        <v>41</v>
      </c>
      <c r="S16" s="13">
        <v>4</v>
      </c>
      <c r="T16" s="20">
        <f t="shared" si="1"/>
        <v>146</v>
      </c>
      <c r="V16" s="29">
        <v>11</v>
      </c>
      <c r="W16" s="7">
        <f t="shared" si="7"/>
        <v>615</v>
      </c>
      <c r="X16" s="7">
        <f t="shared" si="2"/>
        <v>265</v>
      </c>
      <c r="Y16" s="7">
        <f t="shared" si="3"/>
        <v>230</v>
      </c>
      <c r="Z16" s="7">
        <f t="shared" si="4"/>
        <v>347</v>
      </c>
      <c r="AA16" s="7">
        <f t="shared" si="5"/>
        <v>267</v>
      </c>
      <c r="AB16" s="20">
        <f t="shared" si="6"/>
        <v>511</v>
      </c>
    </row>
    <row r="17" spans="2:28" x14ac:dyDescent="0.25">
      <c r="B17" s="29">
        <v>13</v>
      </c>
      <c r="C17" s="7">
        <v>99</v>
      </c>
      <c r="D17" s="7">
        <v>52</v>
      </c>
      <c r="E17" s="7">
        <v>81</v>
      </c>
      <c r="F17" s="7">
        <v>117</v>
      </c>
      <c r="G17" s="7">
        <v>3</v>
      </c>
      <c r="H17" s="7">
        <v>0</v>
      </c>
      <c r="I17" s="13">
        <v>285</v>
      </c>
      <c r="J17" s="20">
        <f t="shared" si="0"/>
        <v>352</v>
      </c>
      <c r="L17" s="29">
        <v>13</v>
      </c>
      <c r="M17" s="7">
        <v>0</v>
      </c>
      <c r="N17" s="7">
        <v>7</v>
      </c>
      <c r="O17" s="7">
        <v>1</v>
      </c>
      <c r="P17" s="7">
        <v>0</v>
      </c>
      <c r="Q17" s="7">
        <v>0</v>
      </c>
      <c r="R17" s="7">
        <v>0</v>
      </c>
      <c r="S17" s="13">
        <v>1</v>
      </c>
      <c r="T17" s="20">
        <f t="shared" si="1"/>
        <v>8</v>
      </c>
      <c r="V17" s="29">
        <v>12</v>
      </c>
      <c r="W17" s="7">
        <f t="shared" si="7"/>
        <v>928</v>
      </c>
      <c r="X17" s="7">
        <f t="shared" si="2"/>
        <v>303</v>
      </c>
      <c r="Y17" s="7">
        <f t="shared" si="3"/>
        <v>302</v>
      </c>
      <c r="Z17" s="7">
        <f t="shared" si="4"/>
        <v>497</v>
      </c>
      <c r="AA17" s="7">
        <f t="shared" si="5"/>
        <v>380</v>
      </c>
      <c r="AB17" s="20">
        <f t="shared" si="6"/>
        <v>648</v>
      </c>
    </row>
    <row r="18" spans="2:28" x14ac:dyDescent="0.25">
      <c r="B18" s="29">
        <v>14</v>
      </c>
      <c r="C18" s="7">
        <v>16</v>
      </c>
      <c r="D18" s="7">
        <v>10</v>
      </c>
      <c r="E18" s="7">
        <v>5</v>
      </c>
      <c r="F18" s="7">
        <v>0</v>
      </c>
      <c r="G18" s="7">
        <v>6</v>
      </c>
      <c r="H18" s="7">
        <v>0</v>
      </c>
      <c r="I18" s="13">
        <v>13</v>
      </c>
      <c r="J18" s="20">
        <f t="shared" si="0"/>
        <v>37</v>
      </c>
      <c r="L18" s="29">
        <v>14</v>
      </c>
      <c r="M18" s="7">
        <v>17</v>
      </c>
      <c r="N18" s="7">
        <v>7</v>
      </c>
      <c r="O18" s="7">
        <v>10</v>
      </c>
      <c r="P18" s="7">
        <v>0</v>
      </c>
      <c r="Q18" s="7">
        <v>21</v>
      </c>
      <c r="R18" s="7">
        <v>16</v>
      </c>
      <c r="S18" s="13">
        <v>26</v>
      </c>
      <c r="T18" s="20">
        <f t="shared" si="1"/>
        <v>71</v>
      </c>
      <c r="V18" s="29">
        <v>13</v>
      </c>
      <c r="W18" s="7">
        <f t="shared" si="7"/>
        <v>1074</v>
      </c>
      <c r="X18" s="7">
        <f t="shared" si="2"/>
        <v>491</v>
      </c>
      <c r="Y18" s="7">
        <f t="shared" si="3"/>
        <v>523</v>
      </c>
      <c r="Z18" s="7">
        <f t="shared" si="4"/>
        <v>1120</v>
      </c>
      <c r="AA18" s="7">
        <f t="shared" si="5"/>
        <v>276</v>
      </c>
      <c r="AB18" s="20">
        <f t="shared" si="6"/>
        <v>461</v>
      </c>
    </row>
    <row r="19" spans="2:28" x14ac:dyDescent="0.25">
      <c r="B19" s="29">
        <v>15</v>
      </c>
      <c r="C19" s="7">
        <v>0</v>
      </c>
      <c r="D19" s="7">
        <v>11</v>
      </c>
      <c r="E19" s="7">
        <v>8</v>
      </c>
      <c r="F19" s="7">
        <v>0</v>
      </c>
      <c r="G19" s="7">
        <v>0</v>
      </c>
      <c r="H19" s="7">
        <v>0</v>
      </c>
      <c r="I19" s="13">
        <v>23</v>
      </c>
      <c r="J19" s="20">
        <f t="shared" si="0"/>
        <v>19</v>
      </c>
      <c r="L19" s="29">
        <v>15</v>
      </c>
      <c r="M19" s="7">
        <v>41</v>
      </c>
      <c r="N19" s="7">
        <v>6</v>
      </c>
      <c r="O19" s="7">
        <v>16</v>
      </c>
      <c r="P19" s="7">
        <v>0</v>
      </c>
      <c r="Q19" s="7">
        <v>34</v>
      </c>
      <c r="R19" s="7">
        <v>35</v>
      </c>
      <c r="S19" s="13">
        <v>60</v>
      </c>
      <c r="T19" s="20">
        <f t="shared" si="1"/>
        <v>132</v>
      </c>
      <c r="V19" s="29">
        <v>14</v>
      </c>
      <c r="W19" s="7">
        <f t="shared" si="7"/>
        <v>283</v>
      </c>
      <c r="X19" s="7">
        <f t="shared" si="2"/>
        <v>67</v>
      </c>
      <c r="Y19" s="7">
        <f t="shared" si="3"/>
        <v>179</v>
      </c>
      <c r="Z19" s="7">
        <f t="shared" si="4"/>
        <v>302</v>
      </c>
      <c r="AA19" s="7">
        <f t="shared" si="5"/>
        <v>135</v>
      </c>
      <c r="AB19" s="20">
        <f t="shared" si="6"/>
        <v>186</v>
      </c>
    </row>
    <row r="20" spans="2:28" x14ac:dyDescent="0.25">
      <c r="B20" s="30" t="s">
        <v>22</v>
      </c>
      <c r="C20" s="31">
        <f t="shared" ref="C20:I20" si="8">SUM(C5:C19)</f>
        <v>1566</v>
      </c>
      <c r="D20" s="31">
        <f t="shared" si="8"/>
        <v>695</v>
      </c>
      <c r="E20" s="31">
        <f t="shared" si="8"/>
        <v>718</v>
      </c>
      <c r="F20" s="31">
        <f t="shared" si="8"/>
        <v>1012</v>
      </c>
      <c r="G20" s="31">
        <f t="shared" si="8"/>
        <v>669</v>
      </c>
      <c r="H20" s="31">
        <f t="shared" si="8"/>
        <v>1081</v>
      </c>
      <c r="I20" s="50">
        <f t="shared" si="8"/>
        <v>1431</v>
      </c>
      <c r="J20" s="32"/>
      <c r="L20" s="30" t="s">
        <v>22</v>
      </c>
      <c r="M20" s="31">
        <f>SUM(M5:M19)</f>
        <v>954</v>
      </c>
      <c r="N20" s="31">
        <f t="shared" ref="N20:R20" si="9">SUM(N5:N19)</f>
        <v>471</v>
      </c>
      <c r="O20" s="31">
        <f t="shared" si="9"/>
        <v>355</v>
      </c>
      <c r="P20" s="31">
        <f t="shared" si="9"/>
        <v>494</v>
      </c>
      <c r="Q20" s="31">
        <f t="shared" si="9"/>
        <v>145</v>
      </c>
      <c r="R20" s="31">
        <f t="shared" si="9"/>
        <v>143</v>
      </c>
      <c r="S20" s="50">
        <f>SUM(S5:S19)</f>
        <v>403</v>
      </c>
      <c r="T20" s="32"/>
      <c r="V20" s="29">
        <v>15</v>
      </c>
      <c r="W20" s="7">
        <f t="shared" si="7"/>
        <v>160</v>
      </c>
      <c r="X20" s="7">
        <f t="shared" si="2"/>
        <v>17</v>
      </c>
      <c r="Y20" s="7">
        <f t="shared" si="3"/>
        <v>97</v>
      </c>
      <c r="Z20" s="7">
        <f t="shared" si="4"/>
        <v>0</v>
      </c>
      <c r="AA20" s="7">
        <f t="shared" si="5"/>
        <v>50</v>
      </c>
      <c r="AB20" s="20">
        <f t="shared" si="6"/>
        <v>62</v>
      </c>
    </row>
    <row r="21" spans="2:28" x14ac:dyDescent="0.25">
      <c r="V21" s="30" t="s">
        <v>22</v>
      </c>
      <c r="W21" s="31">
        <f>SUM(W6:W20)</f>
        <v>15703</v>
      </c>
      <c r="X21" s="31">
        <f t="shared" ref="X21:AB21" si="10">SUM(X6:X20)</f>
        <v>6464</v>
      </c>
      <c r="Y21" s="31">
        <f t="shared" si="10"/>
        <v>6842</v>
      </c>
      <c r="Z21" s="31">
        <f t="shared" si="10"/>
        <v>11821</v>
      </c>
      <c r="AA21" s="31">
        <f t="shared" si="10"/>
        <v>3435</v>
      </c>
      <c r="AB21" s="49">
        <f t="shared" si="10"/>
        <v>5415</v>
      </c>
    </row>
    <row r="23" spans="2:28" x14ac:dyDescent="0.25">
      <c r="B23" s="23"/>
      <c r="C23" s="18"/>
      <c r="D23" s="18"/>
      <c r="E23" s="18"/>
      <c r="F23" s="18"/>
      <c r="G23" s="18"/>
      <c r="H23" s="18"/>
      <c r="I23" s="18"/>
      <c r="J23" s="19"/>
      <c r="K23" s="7"/>
      <c r="L23" s="33"/>
      <c r="M23" s="18"/>
      <c r="N23" s="18"/>
      <c r="O23" s="18"/>
      <c r="P23" s="18"/>
      <c r="Q23" s="18"/>
      <c r="R23" s="18"/>
      <c r="S23" s="18"/>
      <c r="T23" s="19"/>
    </row>
    <row r="24" spans="2:28" x14ac:dyDescent="0.25">
      <c r="B24" s="26" t="s">
        <v>31</v>
      </c>
      <c r="C24" s="7"/>
      <c r="D24" s="7"/>
      <c r="E24" s="7"/>
      <c r="F24" s="7"/>
      <c r="G24" s="7"/>
      <c r="H24" s="7"/>
      <c r="I24" s="7"/>
      <c r="J24" s="20"/>
      <c r="K24" s="7"/>
      <c r="L24" s="26" t="s">
        <v>32</v>
      </c>
      <c r="M24" s="7"/>
      <c r="N24" s="7"/>
      <c r="O24" s="7"/>
      <c r="P24" s="7"/>
      <c r="Q24" s="7"/>
      <c r="R24" s="7"/>
      <c r="S24" s="7"/>
      <c r="T24" s="20"/>
      <c r="W24" s="41" t="s">
        <v>24</v>
      </c>
      <c r="X24" s="42"/>
      <c r="Y24" s="42"/>
      <c r="Z24" s="25"/>
    </row>
    <row r="25" spans="2:28" x14ac:dyDescent="0.25">
      <c r="B25" s="28" t="s">
        <v>33</v>
      </c>
      <c r="C25" s="8" t="s">
        <v>50</v>
      </c>
      <c r="D25" s="8" t="s">
        <v>18</v>
      </c>
      <c r="E25" s="8" t="s">
        <v>19</v>
      </c>
      <c r="F25" s="8" t="s">
        <v>20</v>
      </c>
      <c r="G25" s="8" t="s">
        <v>30</v>
      </c>
      <c r="H25" s="8" t="s">
        <v>21</v>
      </c>
      <c r="I25" s="11" t="s">
        <v>12</v>
      </c>
      <c r="J25" s="20" t="s">
        <v>28</v>
      </c>
      <c r="K25" s="7"/>
      <c r="L25" s="28" t="s">
        <v>34</v>
      </c>
      <c r="M25" s="8" t="s">
        <v>50</v>
      </c>
      <c r="N25" s="8" t="s">
        <v>18</v>
      </c>
      <c r="O25" s="8" t="s">
        <v>19</v>
      </c>
      <c r="P25" s="8" t="s">
        <v>20</v>
      </c>
      <c r="Q25" s="8" t="s">
        <v>30</v>
      </c>
      <c r="R25" s="8" t="s">
        <v>21</v>
      </c>
      <c r="S25" s="11" t="s">
        <v>12</v>
      </c>
      <c r="T25" s="20" t="s">
        <v>28</v>
      </c>
      <c r="W25" s="43"/>
      <c r="X25" s="8" t="s">
        <v>25</v>
      </c>
      <c r="Y25" s="8" t="s">
        <v>23</v>
      </c>
      <c r="Z25" s="27"/>
    </row>
    <row r="26" spans="2:28" x14ac:dyDescent="0.25">
      <c r="B26" s="40" t="s">
        <v>35</v>
      </c>
      <c r="C26" s="7"/>
      <c r="D26" s="7"/>
      <c r="E26" s="7"/>
      <c r="F26" s="7"/>
      <c r="G26" s="7"/>
      <c r="H26" s="7"/>
      <c r="I26" s="7"/>
      <c r="J26" s="20"/>
      <c r="K26" s="7"/>
      <c r="L26" s="28" t="s">
        <v>35</v>
      </c>
      <c r="M26" s="7"/>
      <c r="N26" s="7"/>
      <c r="O26" s="7"/>
      <c r="P26" s="7"/>
      <c r="Q26" s="7"/>
      <c r="R26" s="7"/>
      <c r="S26" s="7"/>
      <c r="T26" s="20"/>
      <c r="W26" s="34" t="s">
        <v>26</v>
      </c>
      <c r="X26" s="8" t="s">
        <v>27</v>
      </c>
      <c r="Y26" s="8" t="s">
        <v>51</v>
      </c>
      <c r="Z26" s="27"/>
    </row>
    <row r="27" spans="2:28" ht="15.75" x14ac:dyDescent="0.25">
      <c r="B27" s="29">
        <v>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3">
        <v>0</v>
      </c>
      <c r="J27" s="20">
        <f>SUM(C27:H27)</f>
        <v>0</v>
      </c>
      <c r="K27" s="7"/>
      <c r="L27" s="34">
        <v>1</v>
      </c>
      <c r="M27" s="7">
        <v>501</v>
      </c>
      <c r="N27" s="7">
        <v>152</v>
      </c>
      <c r="O27" s="7">
        <v>149</v>
      </c>
      <c r="P27" s="7">
        <v>358</v>
      </c>
      <c r="Q27" s="7">
        <v>0</v>
      </c>
      <c r="R27" s="7">
        <v>0</v>
      </c>
      <c r="S27" s="13">
        <v>51</v>
      </c>
      <c r="T27" s="20">
        <f>SUM(M27:R27)</f>
        <v>1160</v>
      </c>
      <c r="W27" s="44" t="s">
        <v>50</v>
      </c>
      <c r="X27" s="7">
        <f>C20</f>
        <v>1566</v>
      </c>
      <c r="Y27" s="7">
        <f>C42+M42</f>
        <v>13183</v>
      </c>
      <c r="Z27" s="27"/>
    </row>
    <row r="28" spans="2:28" ht="15.75" x14ac:dyDescent="0.25">
      <c r="B28" s="29">
        <v>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13">
        <v>0</v>
      </c>
      <c r="J28" s="20">
        <f>SUM(C28:H28)</f>
        <v>0</v>
      </c>
      <c r="K28" s="7"/>
      <c r="L28" s="34">
        <v>2</v>
      </c>
      <c r="M28" s="7">
        <v>0</v>
      </c>
      <c r="N28" s="7">
        <v>0</v>
      </c>
      <c r="O28" s="7">
        <v>0</v>
      </c>
      <c r="P28" s="7">
        <v>68</v>
      </c>
      <c r="Q28" s="7">
        <v>92</v>
      </c>
      <c r="R28" s="7">
        <v>161</v>
      </c>
      <c r="S28" s="13">
        <v>67</v>
      </c>
      <c r="T28" s="20">
        <f t="shared" ref="T28:T41" si="11">SUM(M28:R28)</f>
        <v>321</v>
      </c>
      <c r="W28" s="44" t="s">
        <v>18</v>
      </c>
      <c r="X28" s="7">
        <f>D20</f>
        <v>695</v>
      </c>
      <c r="Y28" s="7">
        <f>E42+N42</f>
        <v>5037</v>
      </c>
      <c r="Z28" s="27"/>
    </row>
    <row r="29" spans="2:28" ht="15.75" x14ac:dyDescent="0.25">
      <c r="B29" s="29">
        <v>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3">
        <v>0</v>
      </c>
      <c r="J29" s="20">
        <f t="shared" ref="J29:J41" si="12">SUM(C29:H29)</f>
        <v>0</v>
      </c>
      <c r="K29" s="7"/>
      <c r="L29" s="34">
        <v>3</v>
      </c>
      <c r="M29" s="7">
        <v>0</v>
      </c>
      <c r="N29" s="7">
        <v>44</v>
      </c>
      <c r="O29" s="7">
        <v>29</v>
      </c>
      <c r="P29" s="7">
        <v>0</v>
      </c>
      <c r="Q29" s="7">
        <v>0</v>
      </c>
      <c r="R29" s="7">
        <v>0</v>
      </c>
      <c r="S29" s="13">
        <v>0</v>
      </c>
      <c r="T29" s="20">
        <f t="shared" si="11"/>
        <v>73</v>
      </c>
      <c r="W29" s="44" t="s">
        <v>19</v>
      </c>
      <c r="X29" s="7">
        <f>E20</f>
        <v>718</v>
      </c>
      <c r="Y29" s="7">
        <f>E42+O42</f>
        <v>5769</v>
      </c>
      <c r="Z29" s="27"/>
    </row>
    <row r="30" spans="2:28" ht="15.75" x14ac:dyDescent="0.25">
      <c r="B30" s="29">
        <v>4</v>
      </c>
      <c r="C30" s="7">
        <v>153</v>
      </c>
      <c r="D30" s="7">
        <v>145</v>
      </c>
      <c r="E30" s="7">
        <v>0</v>
      </c>
      <c r="F30" s="7">
        <v>61</v>
      </c>
      <c r="G30" s="7">
        <v>95</v>
      </c>
      <c r="H30" s="7">
        <v>162</v>
      </c>
      <c r="I30" s="13">
        <v>131</v>
      </c>
      <c r="J30" s="20">
        <f>SUM(C30:H30)</f>
        <v>616</v>
      </c>
      <c r="K30" s="7"/>
      <c r="L30" s="34">
        <v>4</v>
      </c>
      <c r="M30" s="7">
        <v>847</v>
      </c>
      <c r="N30" s="7">
        <v>332</v>
      </c>
      <c r="O30" s="7">
        <v>277</v>
      </c>
      <c r="P30" s="7">
        <v>509</v>
      </c>
      <c r="Q30" s="7">
        <v>174</v>
      </c>
      <c r="R30" s="7">
        <v>262</v>
      </c>
      <c r="S30" s="13">
        <v>926</v>
      </c>
      <c r="T30" s="20">
        <f t="shared" si="11"/>
        <v>2401</v>
      </c>
      <c r="W30" s="44" t="s">
        <v>20</v>
      </c>
      <c r="X30" s="7">
        <f>F20</f>
        <v>1012</v>
      </c>
      <c r="Y30" s="7">
        <f>F42+P42</f>
        <v>10315</v>
      </c>
      <c r="Z30" s="27"/>
    </row>
    <row r="31" spans="2:28" ht="15.75" x14ac:dyDescent="0.25">
      <c r="B31" s="29">
        <v>5</v>
      </c>
      <c r="C31" s="7">
        <v>125</v>
      </c>
      <c r="D31" s="7">
        <v>72</v>
      </c>
      <c r="E31" s="7">
        <v>19</v>
      </c>
      <c r="F31" s="7">
        <v>99</v>
      </c>
      <c r="G31" s="7">
        <v>0</v>
      </c>
      <c r="H31" s="7">
        <v>0</v>
      </c>
      <c r="I31" s="13">
        <v>123</v>
      </c>
      <c r="J31" s="20">
        <f>SUM(C31:H31)</f>
        <v>315</v>
      </c>
      <c r="K31" s="7"/>
      <c r="L31" s="34">
        <v>5</v>
      </c>
      <c r="M31" s="7">
        <v>1806</v>
      </c>
      <c r="N31" s="7">
        <v>775</v>
      </c>
      <c r="O31" s="7">
        <v>524</v>
      </c>
      <c r="P31" s="7">
        <v>692</v>
      </c>
      <c r="Q31" s="7">
        <v>0</v>
      </c>
      <c r="R31" s="7">
        <v>0</v>
      </c>
      <c r="S31" s="13">
        <v>1399</v>
      </c>
      <c r="T31" s="20">
        <f t="shared" si="11"/>
        <v>3797</v>
      </c>
      <c r="W31" s="44" t="s">
        <v>30</v>
      </c>
      <c r="X31" s="7">
        <f>G20</f>
        <v>669</v>
      </c>
      <c r="Y31" s="7">
        <f>G42+Q42</f>
        <v>2621</v>
      </c>
      <c r="Z31" s="27"/>
    </row>
    <row r="32" spans="2:28" ht="15.75" x14ac:dyDescent="0.25">
      <c r="B32" s="29">
        <v>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3">
        <v>0</v>
      </c>
      <c r="J32" s="20">
        <f>SUM(C32:H32)</f>
        <v>0</v>
      </c>
      <c r="K32" s="7"/>
      <c r="L32" s="34">
        <v>6</v>
      </c>
      <c r="M32" s="7">
        <v>254</v>
      </c>
      <c r="N32" s="7">
        <v>95</v>
      </c>
      <c r="O32" s="7">
        <v>84</v>
      </c>
      <c r="P32" s="7">
        <v>0</v>
      </c>
      <c r="Q32" s="7">
        <v>117</v>
      </c>
      <c r="R32" s="7">
        <v>173</v>
      </c>
      <c r="S32" s="13">
        <v>76</v>
      </c>
      <c r="T32" s="20">
        <f t="shared" si="11"/>
        <v>723</v>
      </c>
      <c r="W32" s="45" t="s">
        <v>21</v>
      </c>
      <c r="X32" s="21">
        <f>H20</f>
        <v>1081</v>
      </c>
      <c r="Y32" s="21">
        <f>H42+R42</f>
        <v>4191</v>
      </c>
      <c r="Z32" s="32"/>
    </row>
    <row r="33" spans="2:20" x14ac:dyDescent="0.25">
      <c r="B33" s="29">
        <v>7</v>
      </c>
      <c r="C33" s="7">
        <v>0</v>
      </c>
      <c r="D33" s="7">
        <v>0</v>
      </c>
      <c r="E33" s="7">
        <v>7</v>
      </c>
      <c r="F33" s="7">
        <v>0</v>
      </c>
      <c r="G33" s="7">
        <v>0</v>
      </c>
      <c r="H33" s="7">
        <v>0</v>
      </c>
      <c r="I33" s="13">
        <v>7</v>
      </c>
      <c r="J33" s="20">
        <f t="shared" si="12"/>
        <v>7</v>
      </c>
      <c r="K33" s="7"/>
      <c r="L33" s="34">
        <v>7</v>
      </c>
      <c r="M33" s="7">
        <v>3048</v>
      </c>
      <c r="N33" s="7">
        <v>1544</v>
      </c>
      <c r="O33" s="7">
        <v>1797</v>
      </c>
      <c r="P33" s="7">
        <v>2571</v>
      </c>
      <c r="Q33" s="7">
        <v>505</v>
      </c>
      <c r="R33" s="7">
        <v>0</v>
      </c>
      <c r="S33" s="13">
        <v>138</v>
      </c>
      <c r="T33" s="20">
        <f t="shared" si="11"/>
        <v>9465</v>
      </c>
    </row>
    <row r="34" spans="2:20" x14ac:dyDescent="0.25">
      <c r="B34" s="29">
        <v>8</v>
      </c>
      <c r="C34" s="7">
        <v>0</v>
      </c>
      <c r="D34" s="7">
        <v>30</v>
      </c>
      <c r="E34" s="7">
        <v>0</v>
      </c>
      <c r="F34" s="7">
        <v>0</v>
      </c>
      <c r="G34" s="7">
        <v>0</v>
      </c>
      <c r="H34" s="7">
        <v>0</v>
      </c>
      <c r="I34" s="13">
        <v>51</v>
      </c>
      <c r="J34" s="20">
        <f>SUM(C34:H34)</f>
        <v>30</v>
      </c>
      <c r="K34" s="7"/>
      <c r="L34" s="34">
        <v>8</v>
      </c>
      <c r="M34" s="7">
        <v>565</v>
      </c>
      <c r="N34" s="7">
        <v>162</v>
      </c>
      <c r="O34" s="7">
        <v>189</v>
      </c>
      <c r="P34" s="7">
        <v>527</v>
      </c>
      <c r="Q34" s="7">
        <v>0</v>
      </c>
      <c r="R34" s="7">
        <v>0</v>
      </c>
      <c r="S34" s="13">
        <v>63</v>
      </c>
      <c r="T34" s="20">
        <f t="shared" si="11"/>
        <v>1443</v>
      </c>
    </row>
    <row r="35" spans="2:20" x14ac:dyDescent="0.25">
      <c r="B35" s="29">
        <v>9</v>
      </c>
      <c r="C35" s="7">
        <v>0</v>
      </c>
      <c r="D35" s="7">
        <v>0</v>
      </c>
      <c r="E35" s="7">
        <v>3</v>
      </c>
      <c r="F35" s="7">
        <v>0</v>
      </c>
      <c r="G35" s="7">
        <v>0</v>
      </c>
      <c r="H35" s="7">
        <v>0</v>
      </c>
      <c r="I35" s="13">
        <v>6</v>
      </c>
      <c r="J35" s="20">
        <f>SUM(C35:H35)</f>
        <v>3</v>
      </c>
      <c r="K35" s="7"/>
      <c r="L35" s="34">
        <v>9</v>
      </c>
      <c r="M35" s="7">
        <v>1196</v>
      </c>
      <c r="N35" s="7">
        <v>0</v>
      </c>
      <c r="O35" s="7">
        <v>744</v>
      </c>
      <c r="P35" s="7">
        <v>1076</v>
      </c>
      <c r="Q35" s="7">
        <v>0</v>
      </c>
      <c r="R35" s="7">
        <v>0</v>
      </c>
      <c r="S35" s="13">
        <v>1005</v>
      </c>
      <c r="T35" s="20">
        <f t="shared" si="11"/>
        <v>3016</v>
      </c>
    </row>
    <row r="36" spans="2:20" x14ac:dyDescent="0.25">
      <c r="B36" s="29">
        <v>10</v>
      </c>
      <c r="C36" s="7">
        <v>204</v>
      </c>
      <c r="D36" s="7">
        <v>47</v>
      </c>
      <c r="E36" s="7">
        <v>61</v>
      </c>
      <c r="F36" s="7">
        <v>77</v>
      </c>
      <c r="G36" s="7">
        <v>31</v>
      </c>
      <c r="H36" s="7">
        <v>60</v>
      </c>
      <c r="I36" s="13">
        <v>261</v>
      </c>
      <c r="J36" s="20">
        <f t="shared" si="12"/>
        <v>480</v>
      </c>
      <c r="K36" s="7"/>
      <c r="L36" s="34">
        <v>10</v>
      </c>
      <c r="M36" s="7">
        <v>1794</v>
      </c>
      <c r="N36" s="7">
        <v>902</v>
      </c>
      <c r="O36" s="7">
        <v>759</v>
      </c>
      <c r="P36" s="7">
        <v>2128</v>
      </c>
      <c r="Q36" s="7">
        <v>648</v>
      </c>
      <c r="R36" s="7">
        <v>1665</v>
      </c>
      <c r="S36" s="13">
        <v>189</v>
      </c>
      <c r="T36" s="20">
        <f t="shared" si="11"/>
        <v>7896</v>
      </c>
    </row>
    <row r="37" spans="2:20" x14ac:dyDescent="0.25">
      <c r="B37" s="29">
        <v>11</v>
      </c>
      <c r="C37" s="7">
        <v>0</v>
      </c>
      <c r="D37" s="7">
        <v>0</v>
      </c>
      <c r="E37" s="7">
        <v>3</v>
      </c>
      <c r="F37" s="7">
        <v>0</v>
      </c>
      <c r="G37" s="7">
        <v>0</v>
      </c>
      <c r="H37" s="7">
        <v>0</v>
      </c>
      <c r="I37" s="13">
        <v>5</v>
      </c>
      <c r="J37" s="20">
        <f t="shared" si="12"/>
        <v>3</v>
      </c>
      <c r="K37" s="7"/>
      <c r="L37" s="34">
        <v>11</v>
      </c>
      <c r="M37" s="7">
        <v>550</v>
      </c>
      <c r="N37" s="7">
        <v>233</v>
      </c>
      <c r="O37" s="7">
        <v>196</v>
      </c>
      <c r="P37" s="7">
        <v>347</v>
      </c>
      <c r="Q37" s="7">
        <v>255</v>
      </c>
      <c r="R37" s="7">
        <v>501</v>
      </c>
      <c r="S37" s="13">
        <v>340</v>
      </c>
      <c r="T37" s="20">
        <f t="shared" si="11"/>
        <v>2082</v>
      </c>
    </row>
    <row r="38" spans="2:20" x14ac:dyDescent="0.25">
      <c r="B38" s="29">
        <v>12</v>
      </c>
      <c r="C38" s="7">
        <v>158</v>
      </c>
      <c r="D38" s="7">
        <v>86</v>
      </c>
      <c r="E38" s="7">
        <v>18</v>
      </c>
      <c r="F38" s="7">
        <v>0</v>
      </c>
      <c r="G38" s="7">
        <v>45</v>
      </c>
      <c r="H38" s="7">
        <v>27</v>
      </c>
      <c r="I38" s="13">
        <v>318</v>
      </c>
      <c r="J38" s="20">
        <f t="shared" si="12"/>
        <v>334</v>
      </c>
      <c r="K38" s="7"/>
      <c r="L38" s="34">
        <v>12</v>
      </c>
      <c r="M38" s="7">
        <v>638</v>
      </c>
      <c r="N38" s="7">
        <v>197</v>
      </c>
      <c r="O38" s="7">
        <v>232</v>
      </c>
      <c r="P38" s="7">
        <v>497</v>
      </c>
      <c r="Q38" s="7">
        <v>262</v>
      </c>
      <c r="R38" s="7">
        <v>522</v>
      </c>
      <c r="S38" s="13">
        <v>382</v>
      </c>
      <c r="T38" s="20">
        <f t="shared" si="11"/>
        <v>2348</v>
      </c>
    </row>
    <row r="39" spans="2:20" x14ac:dyDescent="0.25">
      <c r="B39" s="29">
        <v>13</v>
      </c>
      <c r="C39" s="7">
        <v>127</v>
      </c>
      <c r="D39" s="7">
        <v>54</v>
      </c>
      <c r="E39" s="7">
        <v>54</v>
      </c>
      <c r="F39" s="7">
        <v>98</v>
      </c>
      <c r="G39" s="7">
        <v>90</v>
      </c>
      <c r="H39" s="7">
        <v>125</v>
      </c>
      <c r="I39" s="13">
        <v>211</v>
      </c>
      <c r="J39" s="20">
        <f t="shared" si="12"/>
        <v>548</v>
      </c>
      <c r="K39" s="7"/>
      <c r="L39" s="34">
        <v>13</v>
      </c>
      <c r="M39" s="7">
        <v>848</v>
      </c>
      <c r="N39" s="7">
        <v>378</v>
      </c>
      <c r="O39" s="7">
        <v>387</v>
      </c>
      <c r="P39" s="7">
        <v>905</v>
      </c>
      <c r="Q39" s="7">
        <v>183</v>
      </c>
      <c r="R39" s="7">
        <v>336</v>
      </c>
      <c r="S39" s="13">
        <v>327</v>
      </c>
      <c r="T39" s="20">
        <f t="shared" si="11"/>
        <v>3037</v>
      </c>
    </row>
    <row r="40" spans="2:20" x14ac:dyDescent="0.25">
      <c r="B40" s="29">
        <v>14</v>
      </c>
      <c r="C40" s="7">
        <v>0</v>
      </c>
      <c r="D40" s="7">
        <v>0</v>
      </c>
      <c r="E40" s="7">
        <v>6</v>
      </c>
      <c r="F40" s="7">
        <v>10</v>
      </c>
      <c r="G40" s="7">
        <v>0</v>
      </c>
      <c r="H40" s="7">
        <v>5</v>
      </c>
      <c r="I40" s="13">
        <v>23</v>
      </c>
      <c r="J40" s="20">
        <f t="shared" si="12"/>
        <v>21</v>
      </c>
      <c r="K40" s="7"/>
      <c r="L40" s="34">
        <v>14</v>
      </c>
      <c r="M40" s="7">
        <v>250</v>
      </c>
      <c r="N40" s="7">
        <v>50</v>
      </c>
      <c r="O40" s="7">
        <v>158</v>
      </c>
      <c r="P40" s="7">
        <v>292</v>
      </c>
      <c r="Q40" s="7">
        <v>108</v>
      </c>
      <c r="R40" s="7">
        <v>165</v>
      </c>
      <c r="S40" s="13">
        <v>309</v>
      </c>
      <c r="T40" s="20">
        <f t="shared" si="11"/>
        <v>1023</v>
      </c>
    </row>
    <row r="41" spans="2:20" x14ac:dyDescent="0.25">
      <c r="B41" s="29">
        <v>15</v>
      </c>
      <c r="C41" s="7">
        <v>7</v>
      </c>
      <c r="D41" s="7">
        <v>0</v>
      </c>
      <c r="E41" s="7">
        <v>2</v>
      </c>
      <c r="F41" s="7">
        <v>0</v>
      </c>
      <c r="G41" s="7">
        <v>0</v>
      </c>
      <c r="H41" s="7">
        <v>0</v>
      </c>
      <c r="I41" s="13">
        <v>7</v>
      </c>
      <c r="J41" s="20">
        <f t="shared" si="12"/>
        <v>9</v>
      </c>
      <c r="K41" s="7"/>
      <c r="L41" s="34">
        <v>15</v>
      </c>
      <c r="M41" s="7">
        <v>112</v>
      </c>
      <c r="N41" s="7">
        <v>0</v>
      </c>
      <c r="O41" s="7">
        <v>71</v>
      </c>
      <c r="P41" s="7">
        <v>0</v>
      </c>
      <c r="Q41" s="7">
        <v>16</v>
      </c>
      <c r="R41" s="7">
        <v>27</v>
      </c>
      <c r="S41" s="13">
        <v>132</v>
      </c>
      <c r="T41" s="20">
        <f t="shared" si="11"/>
        <v>226</v>
      </c>
    </row>
    <row r="42" spans="2:20" x14ac:dyDescent="0.25">
      <c r="B42" s="30" t="s">
        <v>22</v>
      </c>
      <c r="C42" s="31">
        <f>SUM(C27:C41)</f>
        <v>774</v>
      </c>
      <c r="D42" s="31">
        <f t="shared" ref="D42:H42" si="13">SUM(D27:D41)</f>
        <v>434</v>
      </c>
      <c r="E42" s="31">
        <f t="shared" si="13"/>
        <v>173</v>
      </c>
      <c r="F42" s="31">
        <f t="shared" si="13"/>
        <v>345</v>
      </c>
      <c r="G42" s="31">
        <f t="shared" si="13"/>
        <v>261</v>
      </c>
      <c r="H42" s="31">
        <f t="shared" si="13"/>
        <v>379</v>
      </c>
      <c r="I42" s="50">
        <f>SUM(I27:I41)</f>
        <v>1143</v>
      </c>
      <c r="J42" s="22"/>
      <c r="K42" s="7"/>
      <c r="L42" s="30" t="s">
        <v>22</v>
      </c>
      <c r="M42" s="31">
        <f>SUM(M27:M41)</f>
        <v>12409</v>
      </c>
      <c r="N42" s="31">
        <f t="shared" ref="N42:R42" si="14">SUM(N27:N41)</f>
        <v>4864</v>
      </c>
      <c r="O42" s="31">
        <f t="shared" si="14"/>
        <v>5596</v>
      </c>
      <c r="P42" s="31">
        <f t="shared" si="14"/>
        <v>9970</v>
      </c>
      <c r="Q42" s="31">
        <f t="shared" si="14"/>
        <v>2360</v>
      </c>
      <c r="R42" s="31">
        <f t="shared" si="14"/>
        <v>3812</v>
      </c>
      <c r="S42" s="50">
        <f>SUM(S27:S41)</f>
        <v>5404</v>
      </c>
      <c r="T42" s="22"/>
    </row>
    <row r="43" spans="2:20" x14ac:dyDescent="0.25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F19C-0757-4B56-AE7E-87628853118B}">
  <dimension ref="A1:Q210"/>
  <sheetViews>
    <sheetView zoomScale="90" zoomScaleNormal="90" workbookViewId="0">
      <selection activeCell="A2" sqref="A2:XFD2"/>
    </sheetView>
  </sheetViews>
  <sheetFormatPr defaultColWidth="9.140625" defaultRowHeight="15" x14ac:dyDescent="0.25"/>
  <cols>
    <col min="1" max="1" width="21.7109375" customWidth="1"/>
    <col min="2" max="2" width="28.42578125" customWidth="1"/>
    <col min="5" max="5" width="13.5703125" customWidth="1"/>
    <col min="6" max="6" width="8.85546875" style="3"/>
    <col min="7" max="7" width="13.28515625" customWidth="1"/>
    <col min="8" max="8" width="8.28515625" customWidth="1"/>
    <col min="9" max="9" width="16.140625" customWidth="1"/>
    <col min="10" max="10" width="11.7109375" customWidth="1"/>
    <col min="11" max="11" width="15.28515625" customWidth="1"/>
    <col min="12" max="12" width="19.7109375" customWidth="1"/>
    <col min="13" max="13" width="8.85546875" style="7"/>
    <col min="14" max="14" width="6" style="7" customWidth="1"/>
    <col min="15" max="15" width="8.85546875" style="7" customWidth="1"/>
    <col min="16" max="16" width="15.28515625" style="7" customWidth="1"/>
    <col min="17" max="17" width="12.140625" style="7" customWidth="1"/>
  </cols>
  <sheetData>
    <row r="1" spans="1:17" x14ac:dyDescent="0.25">
      <c r="A1" s="5" t="s">
        <v>2</v>
      </c>
      <c r="F1" s="3" t="s">
        <v>12</v>
      </c>
      <c r="G1" t="s">
        <v>45</v>
      </c>
      <c r="H1" s="7" t="s">
        <v>40</v>
      </c>
      <c r="I1" t="s">
        <v>39</v>
      </c>
      <c r="J1" t="s">
        <v>36</v>
      </c>
      <c r="K1" t="s">
        <v>49</v>
      </c>
      <c r="L1" s="2" t="s">
        <v>41</v>
      </c>
      <c r="M1" s="15" t="s">
        <v>43</v>
      </c>
      <c r="N1" s="15" t="s">
        <v>12</v>
      </c>
      <c r="O1" s="7" t="s">
        <v>42</v>
      </c>
      <c r="P1" s="15" t="s">
        <v>46</v>
      </c>
      <c r="Q1" s="15" t="s">
        <v>47</v>
      </c>
    </row>
    <row r="2" spans="1:17" x14ac:dyDescent="0.25">
      <c r="A2" s="4" t="s">
        <v>6</v>
      </c>
      <c r="B2" s="4" t="s">
        <v>482</v>
      </c>
      <c r="C2" s="4">
        <v>47.69</v>
      </c>
      <c r="D2" s="4" t="s">
        <v>1</v>
      </c>
      <c r="F2" s="3">
        <f>_xlfn.STDEV.S(C2:C4)</f>
        <v>19.615939946890155</v>
      </c>
      <c r="G2" s="6" t="s">
        <v>17</v>
      </c>
      <c r="H2" s="7">
        <f>F2/(AVERAGE(C2:C4))*100</f>
        <v>33.163043020947008</v>
      </c>
      <c r="I2">
        <f>1.5*1.5*3.1415</f>
        <v>7.0683750000000005</v>
      </c>
      <c r="J2">
        <v>314.14999999999998</v>
      </c>
      <c r="K2">
        <f>I2/J2</f>
        <v>2.2500000000000003E-2</v>
      </c>
      <c r="L2" s="2">
        <f>(C2/K$2-M$22)/10</f>
        <v>114.49777777777774</v>
      </c>
      <c r="M2" s="10">
        <f>AVERAGE(L2:L4)</f>
        <v>165.43111111111105</v>
      </c>
      <c r="N2" s="7">
        <f>_xlfn.STDEV.S(L2:L4)</f>
        <v>87.181955319511673</v>
      </c>
      <c r="O2" s="7">
        <f>N2/M2*100</f>
        <v>52.699854781822943</v>
      </c>
      <c r="P2" s="10">
        <f>SQRT(N2^2+N5^2+N8^2+N11^2+N14^2+N17^2)</f>
        <v>308.87302383984104</v>
      </c>
      <c r="Q2" s="10">
        <f>SUM(M2,M5,M8,M11,M14,M17)</f>
        <v>1023.1555555555553</v>
      </c>
    </row>
    <row r="3" spans="1:17" x14ac:dyDescent="0.25">
      <c r="A3" s="4" t="s">
        <v>6</v>
      </c>
      <c r="B3" s="4" t="s">
        <v>483</v>
      </c>
      <c r="C3" s="4">
        <v>47.96</v>
      </c>
      <c r="D3" s="4" t="s">
        <v>1</v>
      </c>
      <c r="H3" s="7"/>
      <c r="L3" s="2">
        <f>(C3/K$2-M$22)/10</f>
        <v>115.69777777777774</v>
      </c>
    </row>
    <row r="4" spans="1:17" x14ac:dyDescent="0.25">
      <c r="A4" s="4" t="s">
        <v>6</v>
      </c>
      <c r="B4" s="4" t="s">
        <v>484</v>
      </c>
      <c r="C4" s="4">
        <v>81.8</v>
      </c>
      <c r="D4" s="4" t="s">
        <v>1</v>
      </c>
      <c r="H4" s="7"/>
      <c r="L4" s="2">
        <f>(C4/K$2-M$22)/10</f>
        <v>266.09777777777771</v>
      </c>
    </row>
    <row r="5" spans="1:17" x14ac:dyDescent="0.25">
      <c r="A5" t="s">
        <v>7</v>
      </c>
      <c r="B5" t="s">
        <v>482</v>
      </c>
      <c r="C5">
        <v>28.68</v>
      </c>
      <c r="D5" t="s">
        <v>1</v>
      </c>
      <c r="F5" s="3">
        <f>_xlfn.STDEV.S(C5:C7)</f>
        <v>8.6099090200380743</v>
      </c>
      <c r="H5" s="7">
        <f>F5/(AVERAGE(C5:C7))*100</f>
        <v>24.62319071507552</v>
      </c>
      <c r="I5">
        <f>1.5*1.5*3.1415</f>
        <v>7.0683750000000005</v>
      </c>
      <c r="J5">
        <v>314.14999999999998</v>
      </c>
      <c r="K5">
        <f>I5/J5</f>
        <v>2.2500000000000003E-2</v>
      </c>
      <c r="L5" s="2">
        <f>(C5/K$5-M$27)/10</f>
        <v>22.142222222222223</v>
      </c>
      <c r="M5" s="10">
        <f>AVERAGE(L5:L7)</f>
        <v>50.082962962962959</v>
      </c>
      <c r="N5" s="7">
        <f>_xlfn.STDEV.S(L5:L7)</f>
        <v>38.266262311280414</v>
      </c>
      <c r="O5" s="7">
        <f>N5/M5*100</f>
        <v>76.405747678265044</v>
      </c>
    </row>
    <row r="6" spans="1:17" x14ac:dyDescent="0.25">
      <c r="A6" t="s">
        <v>7</v>
      </c>
      <c r="B6" t="s">
        <v>483</v>
      </c>
      <c r="C6">
        <v>31.44</v>
      </c>
      <c r="D6" t="s">
        <v>1</v>
      </c>
      <c r="H6" s="7"/>
      <c r="L6" s="2">
        <f>(C6/K$5-M$27)/10</f>
        <v>34.408888888888896</v>
      </c>
    </row>
    <row r="7" spans="1:17" x14ac:dyDescent="0.25">
      <c r="A7" t="s">
        <v>7</v>
      </c>
      <c r="B7" t="s">
        <v>484</v>
      </c>
      <c r="C7">
        <v>44.78</v>
      </c>
      <c r="D7" t="s">
        <v>1</v>
      </c>
      <c r="H7" s="7"/>
      <c r="L7" s="2">
        <f>(C7/K$5-M$27)/10</f>
        <v>93.697777777777759</v>
      </c>
    </row>
    <row r="8" spans="1:17" x14ac:dyDescent="0.25">
      <c r="A8" s="4" t="s">
        <v>13</v>
      </c>
      <c r="B8" s="4" t="s">
        <v>482</v>
      </c>
      <c r="C8" s="4">
        <v>29.13</v>
      </c>
      <c r="D8" s="4" t="s">
        <v>1</v>
      </c>
      <c r="F8" s="3">
        <f>_xlfn.STDEV.S(C8:C10)</f>
        <v>15.116490994936637</v>
      </c>
      <c r="H8" s="7">
        <f>F8/(AVERAGE(C8:C10))*100</f>
        <v>38.839904920186633</v>
      </c>
      <c r="I8">
        <f>1.5*1.5*3.1415</f>
        <v>7.0683750000000005</v>
      </c>
      <c r="J8">
        <v>314.14999999999998</v>
      </c>
      <c r="K8">
        <f>I8/J8</f>
        <v>2.2500000000000003E-2</v>
      </c>
      <c r="L8" s="2">
        <f>(C8/K$8-M$32)/10</f>
        <v>64.47999999999999</v>
      </c>
      <c r="M8" s="10">
        <f>AVERAGE(L8:L10)</f>
        <v>107.9911111111111</v>
      </c>
      <c r="N8" s="7">
        <f>_xlfn.STDEV.S(L8:L10)</f>
        <v>67.184404421940542</v>
      </c>
      <c r="O8" s="7">
        <f>N8/M8*100</f>
        <v>62.212902275646655</v>
      </c>
    </row>
    <row r="9" spans="1:17" x14ac:dyDescent="0.25">
      <c r="A9" s="4" t="s">
        <v>13</v>
      </c>
      <c r="B9" s="4" t="s">
        <v>483</v>
      </c>
      <c r="C9" s="4">
        <v>31.3</v>
      </c>
      <c r="D9" s="4" t="s">
        <v>1</v>
      </c>
      <c r="H9" s="7"/>
      <c r="L9" s="2">
        <f>(C9/K$8-M$32)/10</f>
        <v>74.12444444444445</v>
      </c>
    </row>
    <row r="10" spans="1:17" x14ac:dyDescent="0.25">
      <c r="A10" s="4" t="s">
        <v>13</v>
      </c>
      <c r="B10" s="4" t="s">
        <v>484</v>
      </c>
      <c r="C10" s="4">
        <v>56.33</v>
      </c>
      <c r="D10" s="4" t="s">
        <v>1</v>
      </c>
      <c r="H10" s="7"/>
      <c r="L10" s="2">
        <f>(C10/K$8-M$32)/10</f>
        <v>185.36888888888888</v>
      </c>
    </row>
    <row r="11" spans="1:17" x14ac:dyDescent="0.25">
      <c r="A11" t="s">
        <v>0</v>
      </c>
      <c r="B11" t="s">
        <v>482</v>
      </c>
      <c r="C11">
        <v>33.5</v>
      </c>
      <c r="D11" t="s">
        <v>1</v>
      </c>
      <c r="F11" s="3">
        <f>_xlfn.STDEV.S(C11:C13)</f>
        <v>4.7196857240003824</v>
      </c>
      <c r="H11" s="7">
        <f>F11/(AVERAGE(C11:C13))*100</f>
        <v>13.311137700480536</v>
      </c>
      <c r="I11">
        <f>1.5*1.5*3.1415</f>
        <v>7.0683750000000005</v>
      </c>
      <c r="J11">
        <v>314.14999999999998</v>
      </c>
      <c r="K11">
        <f>I11/J11</f>
        <v>2.2500000000000003E-2</v>
      </c>
      <c r="L11" s="2">
        <f>(C11/K$11-M$37)/10</f>
        <v>148.88888888888886</v>
      </c>
      <c r="M11" s="10">
        <f>AVERAGE(L11:L13)</f>
        <v>157.58518518518517</v>
      </c>
      <c r="N11" s="7">
        <f>_xlfn.STDEV.S(L11:L13)</f>
        <v>20.976380995557349</v>
      </c>
      <c r="O11" s="7">
        <f>N11/M11*100</f>
        <v>13.311137700480598</v>
      </c>
    </row>
    <row r="12" spans="1:17" x14ac:dyDescent="0.25">
      <c r="A12" t="s">
        <v>0</v>
      </c>
      <c r="B12" t="s">
        <v>483</v>
      </c>
      <c r="C12">
        <v>32.03</v>
      </c>
      <c r="D12" t="s">
        <v>1</v>
      </c>
      <c r="F12"/>
      <c r="H12" s="7"/>
      <c r="L12" s="2">
        <f>(C12/K$11-M$37)/10</f>
        <v>142.35555555555555</v>
      </c>
    </row>
    <row r="13" spans="1:17" x14ac:dyDescent="0.25">
      <c r="A13" t="s">
        <v>0</v>
      </c>
      <c r="B13" t="s">
        <v>484</v>
      </c>
      <c r="C13">
        <v>40.840000000000003</v>
      </c>
      <c r="D13" t="s">
        <v>1</v>
      </c>
      <c r="H13" s="7"/>
      <c r="L13" s="2">
        <f>(C13/K$11-M$37)/10</f>
        <v>181.51111111111112</v>
      </c>
    </row>
    <row r="14" spans="1:17" x14ac:dyDescent="0.25">
      <c r="A14" s="4" t="s">
        <v>9</v>
      </c>
      <c r="B14" s="4" t="s">
        <v>482</v>
      </c>
      <c r="C14" s="4">
        <v>78.94</v>
      </c>
      <c r="D14" s="4" t="s">
        <v>1</v>
      </c>
      <c r="F14" s="3">
        <f>_xlfn.STDEV.S(C14:C16)</f>
        <v>60.317611303278028</v>
      </c>
      <c r="H14" s="7">
        <f>F14/(AVERAGE(C14:C16))*100</f>
        <v>91.663458745673523</v>
      </c>
      <c r="I14">
        <f>1.5*1.5*3.1415</f>
        <v>7.0683750000000005</v>
      </c>
      <c r="J14">
        <v>314.14999999999998</v>
      </c>
      <c r="K14">
        <f>I14/J14</f>
        <v>2.2500000000000003E-2</v>
      </c>
      <c r="L14" s="2">
        <f>(C14/K$14-M$42)/10</f>
        <v>350.84444444444438</v>
      </c>
      <c r="M14" s="10">
        <f>AVERAGE(L14:L16)</f>
        <v>292.45925925925923</v>
      </c>
      <c r="N14" s="7">
        <f>_xlfn.STDEV.S(L14:L16)</f>
        <v>268.07827245901336</v>
      </c>
      <c r="O14" s="7">
        <f>N14/M14*100</f>
        <v>91.663458745673481</v>
      </c>
    </row>
    <row r="15" spans="1:17" x14ac:dyDescent="0.25">
      <c r="A15" s="4" t="s">
        <v>9</v>
      </c>
      <c r="B15" s="4" t="s">
        <v>483</v>
      </c>
      <c r="C15" s="4">
        <v>0</v>
      </c>
      <c r="D15" s="4" t="s">
        <v>1</v>
      </c>
      <c r="F15"/>
      <c r="H15" s="7"/>
      <c r="L15" s="2">
        <f>(C15/K$14-M$42)/10</f>
        <v>0</v>
      </c>
    </row>
    <row r="16" spans="1:17" x14ac:dyDescent="0.25">
      <c r="A16" s="4" t="s">
        <v>9</v>
      </c>
      <c r="B16" s="4" t="s">
        <v>484</v>
      </c>
      <c r="C16" s="4">
        <v>118.47</v>
      </c>
      <c r="D16" s="4" t="s">
        <v>1</v>
      </c>
      <c r="H16" s="7"/>
      <c r="L16" s="2">
        <f>(C16/K$14-M$42)/10</f>
        <v>526.5333333333333</v>
      </c>
    </row>
    <row r="17" spans="1:15" x14ac:dyDescent="0.25">
      <c r="A17" t="s">
        <v>10</v>
      </c>
      <c r="B17" t="s">
        <v>482</v>
      </c>
      <c r="C17">
        <v>76.39</v>
      </c>
      <c r="D17" t="s">
        <v>1</v>
      </c>
      <c r="F17" s="3">
        <f>_xlfn.STDEV.S(C17:C19)</f>
        <v>21.950859512404929</v>
      </c>
      <c r="H17" s="7">
        <f>F17/(AVERAGE(C17:C19))*100</f>
        <v>24.649116086695162</v>
      </c>
      <c r="I17">
        <f>1.5*1.5*3.1415</f>
        <v>7.0683750000000005</v>
      </c>
      <c r="J17">
        <v>314.14999999999998</v>
      </c>
      <c r="K17">
        <f>I17/J17</f>
        <v>2.2500000000000003E-2</v>
      </c>
      <c r="L17" s="2">
        <f>(C17/K$17-M$47)/10</f>
        <v>193.32444444444445</v>
      </c>
      <c r="M17" s="10">
        <f>AVERAGE(L17:L19)</f>
        <v>249.60592592592593</v>
      </c>
      <c r="N17" s="7">
        <f>_xlfn.STDEV.S(L17:L19)</f>
        <v>97.559375610688093</v>
      </c>
      <c r="O17" s="7">
        <f>N17/M17*100</f>
        <v>39.085360353039142</v>
      </c>
    </row>
    <row r="18" spans="1:15" x14ac:dyDescent="0.25">
      <c r="A18" t="s">
        <v>10</v>
      </c>
      <c r="B18" t="s">
        <v>483</v>
      </c>
      <c r="C18">
        <v>76.37</v>
      </c>
      <c r="D18" t="s">
        <v>1</v>
      </c>
      <c r="F18"/>
      <c r="H18" s="7"/>
      <c r="L18" s="2">
        <f>(C18/K$17-M$47)/10</f>
        <v>193.23555555555558</v>
      </c>
    </row>
    <row r="19" spans="1:15" x14ac:dyDescent="0.25">
      <c r="A19" t="s">
        <v>10</v>
      </c>
      <c r="B19" t="s">
        <v>484</v>
      </c>
      <c r="C19">
        <v>114.4</v>
      </c>
      <c r="D19" t="s">
        <v>1</v>
      </c>
      <c r="H19" s="7"/>
      <c r="L19" s="2">
        <f>(C19/K$17-M$47)/10</f>
        <v>362.25777777777779</v>
      </c>
    </row>
    <row r="20" spans="1:15" x14ac:dyDescent="0.25">
      <c r="H20" s="7"/>
      <c r="L20" s="2"/>
    </row>
    <row r="21" spans="1:15" x14ac:dyDescent="0.25">
      <c r="A21" s="88" t="s">
        <v>64</v>
      </c>
      <c r="H21" s="7"/>
      <c r="L21" s="2"/>
    </row>
    <row r="22" spans="1:15" x14ac:dyDescent="0.25">
      <c r="A22" s="4" t="s">
        <v>6</v>
      </c>
      <c r="B22" s="4" t="s">
        <v>485</v>
      </c>
      <c r="C22" s="4">
        <v>33.65</v>
      </c>
      <c r="D22" s="4" t="s">
        <v>1</v>
      </c>
      <c r="F22" s="3">
        <f>_xlfn.STDEV.S(C22:C26)</f>
        <v>12.807114038689594</v>
      </c>
      <c r="H22" s="7">
        <f>F22/(AVERAGE(C22:C26))*100</f>
        <v>58.405299337329417</v>
      </c>
      <c r="I22">
        <f>1.5*1.5*3.1415</f>
        <v>7.0683750000000005</v>
      </c>
      <c r="J22">
        <v>314.14999999999998</v>
      </c>
      <c r="K22">
        <f>I22/J22</f>
        <v>2.2500000000000003E-2</v>
      </c>
      <c r="L22" s="2">
        <f>C22/K$22</f>
        <v>1495.5555555555554</v>
      </c>
      <c r="M22" s="10">
        <f>AVERAGE(L22:L26)</f>
        <v>974.57777777777778</v>
      </c>
    </row>
    <row r="23" spans="1:15" x14ac:dyDescent="0.25">
      <c r="A23" s="4" t="s">
        <v>6</v>
      </c>
      <c r="B23" s="4" t="s">
        <v>486</v>
      </c>
      <c r="C23" s="4">
        <v>0</v>
      </c>
      <c r="D23" s="4" t="s">
        <v>1</v>
      </c>
      <c r="H23" s="7"/>
      <c r="L23" s="2">
        <f>C23/K$22</f>
        <v>0</v>
      </c>
    </row>
    <row r="24" spans="1:15" x14ac:dyDescent="0.25">
      <c r="A24" s="4" t="s">
        <v>6</v>
      </c>
      <c r="B24" s="4" t="s">
        <v>487</v>
      </c>
      <c r="C24" s="4">
        <v>26.64</v>
      </c>
      <c r="D24" s="4" t="s">
        <v>1</v>
      </c>
      <c r="H24" s="7"/>
      <c r="L24" s="2">
        <f>C24/K$22</f>
        <v>1184</v>
      </c>
    </row>
    <row r="25" spans="1:15" x14ac:dyDescent="0.25">
      <c r="A25" s="4" t="s">
        <v>6</v>
      </c>
      <c r="B25" s="4" t="s">
        <v>488</v>
      </c>
      <c r="C25" s="4">
        <v>25.2</v>
      </c>
      <c r="D25" s="4" t="s">
        <v>1</v>
      </c>
      <c r="H25" s="7"/>
      <c r="L25" s="2">
        <f>C25/K$22</f>
        <v>1119.9999999999998</v>
      </c>
    </row>
    <row r="26" spans="1:15" x14ac:dyDescent="0.25">
      <c r="A26" s="4" t="s">
        <v>6</v>
      </c>
      <c r="B26" s="4" t="s">
        <v>489</v>
      </c>
      <c r="C26" s="4">
        <v>24.15</v>
      </c>
      <c r="D26" s="4" t="s">
        <v>1</v>
      </c>
      <c r="L26" s="2">
        <f>C26/K$22</f>
        <v>1073.3333333333333</v>
      </c>
    </row>
    <row r="27" spans="1:15" x14ac:dyDescent="0.25">
      <c r="A27" t="s">
        <v>7</v>
      </c>
      <c r="B27" t="s">
        <v>485</v>
      </c>
      <c r="C27">
        <v>30.2</v>
      </c>
      <c r="D27" t="s">
        <v>1</v>
      </c>
      <c r="F27" s="3">
        <f>_xlfn.STDEV.S(C27:C31)</f>
        <v>4.3699794049858083</v>
      </c>
      <c r="H27" s="7">
        <f>F27/(AVERAGE(C27:C31))*100</f>
        <v>18.44028780903793</v>
      </c>
      <c r="I27">
        <f>1.5*1.5*3.1415</f>
        <v>7.0683750000000005</v>
      </c>
      <c r="J27">
        <v>314.14999999999998</v>
      </c>
      <c r="K27">
        <f>I27/J27</f>
        <v>2.2500000000000003E-2</v>
      </c>
      <c r="L27" s="2">
        <f>C27/K$27</f>
        <v>1342.2222222222219</v>
      </c>
      <c r="M27" s="10">
        <f>AVERAGE(L27:L31)</f>
        <v>1053.2444444444443</v>
      </c>
    </row>
    <row r="28" spans="1:15" x14ac:dyDescent="0.25">
      <c r="A28" t="s">
        <v>7</v>
      </c>
      <c r="B28" t="s">
        <v>486</v>
      </c>
      <c r="C28">
        <v>23.82</v>
      </c>
      <c r="D28" t="s">
        <v>1</v>
      </c>
      <c r="H28" s="7"/>
      <c r="L28" s="2">
        <f>C28/K$27</f>
        <v>1058.6666666666665</v>
      </c>
    </row>
    <row r="29" spans="1:15" x14ac:dyDescent="0.25">
      <c r="A29" t="s">
        <v>7</v>
      </c>
      <c r="B29" t="s">
        <v>487</v>
      </c>
      <c r="C29">
        <v>22.68</v>
      </c>
      <c r="D29" t="s">
        <v>1</v>
      </c>
      <c r="H29" s="7"/>
      <c r="L29" s="2">
        <f>C29/K$27</f>
        <v>1007.9999999999999</v>
      </c>
    </row>
    <row r="30" spans="1:15" x14ac:dyDescent="0.25">
      <c r="A30" t="s">
        <v>7</v>
      </c>
      <c r="B30" t="s">
        <v>488</v>
      </c>
      <c r="C30">
        <v>17.95</v>
      </c>
      <c r="D30" t="s">
        <v>1</v>
      </c>
      <c r="H30" s="7"/>
      <c r="L30" s="2">
        <f>C30/K$27</f>
        <v>797.7777777777776</v>
      </c>
    </row>
    <row r="31" spans="1:15" x14ac:dyDescent="0.25">
      <c r="A31" t="s">
        <v>7</v>
      </c>
      <c r="B31" t="s">
        <v>489</v>
      </c>
      <c r="C31">
        <v>23.84</v>
      </c>
      <c r="D31" t="s">
        <v>1</v>
      </c>
      <c r="L31" s="2">
        <f>C31/K$27</f>
        <v>1059.5555555555554</v>
      </c>
    </row>
    <row r="32" spans="1:15" x14ac:dyDescent="0.25">
      <c r="A32" s="4" t="s">
        <v>13</v>
      </c>
      <c r="B32" s="4" t="s">
        <v>485</v>
      </c>
      <c r="C32" s="4">
        <v>19.059999999999999</v>
      </c>
      <c r="D32" s="4" t="s">
        <v>1</v>
      </c>
      <c r="F32" s="3">
        <f>_xlfn.STDEV.S(C32:C36)</f>
        <v>2.7635158765601489</v>
      </c>
      <c r="H32" s="7">
        <f>F32/(AVERAGE(C32:C36))*100</f>
        <v>18.89971191738578</v>
      </c>
      <c r="I32">
        <f>1.5*1.5*3.1415</f>
        <v>7.0683750000000005</v>
      </c>
      <c r="J32">
        <v>314.14999999999998</v>
      </c>
      <c r="K32">
        <f>I32/J32</f>
        <v>2.2500000000000003E-2</v>
      </c>
      <c r="L32" s="2">
        <f>C32/K$32</f>
        <v>847.11111111111097</v>
      </c>
      <c r="M32" s="10">
        <f>AVERAGE(L32:L36)</f>
        <v>649.86666666666656</v>
      </c>
    </row>
    <row r="33" spans="1:13" x14ac:dyDescent="0.25">
      <c r="A33" s="4" t="s">
        <v>13</v>
      </c>
      <c r="B33" s="4" t="s">
        <v>486</v>
      </c>
      <c r="C33" s="4">
        <v>11.74</v>
      </c>
      <c r="D33" s="4" t="s">
        <v>1</v>
      </c>
      <c r="H33" s="7"/>
      <c r="L33" s="2">
        <f>C33/K$32</f>
        <v>521.77777777777771</v>
      </c>
    </row>
    <row r="34" spans="1:13" x14ac:dyDescent="0.25">
      <c r="A34" s="4" t="s">
        <v>13</v>
      </c>
      <c r="B34" s="4" t="s">
        <v>487</v>
      </c>
      <c r="C34" s="4">
        <v>13.58</v>
      </c>
      <c r="D34" s="4" t="s">
        <v>1</v>
      </c>
      <c r="H34" s="7"/>
      <c r="L34" s="2">
        <f>C34/K$32</f>
        <v>603.55555555555554</v>
      </c>
    </row>
    <row r="35" spans="1:13" x14ac:dyDescent="0.25">
      <c r="A35" s="4" t="s">
        <v>13</v>
      </c>
      <c r="B35" s="4" t="s">
        <v>488</v>
      </c>
      <c r="C35" s="4">
        <v>15.18</v>
      </c>
      <c r="D35" s="4" t="s">
        <v>1</v>
      </c>
      <c r="H35" s="7"/>
      <c r="L35" s="2">
        <f>C35/K$32</f>
        <v>674.66666666666663</v>
      </c>
    </row>
    <row r="36" spans="1:13" x14ac:dyDescent="0.25">
      <c r="A36" s="4" t="s">
        <v>13</v>
      </c>
      <c r="B36" s="4" t="s">
        <v>489</v>
      </c>
      <c r="C36" s="4">
        <v>13.55</v>
      </c>
      <c r="D36" s="4" t="s">
        <v>1</v>
      </c>
      <c r="L36" s="2">
        <f>C36/K$32</f>
        <v>602.22222222222217</v>
      </c>
    </row>
    <row r="37" spans="1:13" x14ac:dyDescent="0.25">
      <c r="A37" t="s">
        <v>0</v>
      </c>
      <c r="B37" t="s">
        <v>485</v>
      </c>
      <c r="C37">
        <v>0</v>
      </c>
      <c r="D37" t="s">
        <v>1</v>
      </c>
      <c r="F37" s="3">
        <f>_xlfn.STDEV.S(C37:C41)</f>
        <v>0</v>
      </c>
      <c r="H37" s="7" t="e">
        <f>F37/(AVERAGE(C37:C41))*100</f>
        <v>#DIV/0!</v>
      </c>
      <c r="I37">
        <f>1.5*1.5*3.1415</f>
        <v>7.0683750000000005</v>
      </c>
      <c r="J37">
        <v>314.14999999999998</v>
      </c>
      <c r="K37">
        <f>I37/J37</f>
        <v>2.2500000000000003E-2</v>
      </c>
      <c r="L37" s="2">
        <f>C37/K$37</f>
        <v>0</v>
      </c>
      <c r="M37" s="10">
        <f>AVERAGE(L37:L41)</f>
        <v>0</v>
      </c>
    </row>
    <row r="38" spans="1:13" x14ac:dyDescent="0.25">
      <c r="A38" t="s">
        <v>0</v>
      </c>
      <c r="B38" t="s">
        <v>486</v>
      </c>
      <c r="C38">
        <v>0</v>
      </c>
      <c r="D38" t="s">
        <v>1</v>
      </c>
      <c r="H38" s="7"/>
      <c r="L38" s="2">
        <f>C38/K$37</f>
        <v>0</v>
      </c>
    </row>
    <row r="39" spans="1:13" x14ac:dyDescent="0.25">
      <c r="A39" t="s">
        <v>0</v>
      </c>
      <c r="B39" t="s">
        <v>487</v>
      </c>
      <c r="C39">
        <v>0</v>
      </c>
      <c r="D39" t="s">
        <v>1</v>
      </c>
      <c r="H39" s="7"/>
      <c r="L39" s="2">
        <f>C39/K$37</f>
        <v>0</v>
      </c>
    </row>
    <row r="40" spans="1:13" x14ac:dyDescent="0.25">
      <c r="A40" t="s">
        <v>0</v>
      </c>
      <c r="B40" t="s">
        <v>488</v>
      </c>
      <c r="C40">
        <v>0</v>
      </c>
      <c r="D40" t="s">
        <v>1</v>
      </c>
      <c r="H40" s="7"/>
      <c r="L40" s="2">
        <f>C40/K$37</f>
        <v>0</v>
      </c>
    </row>
    <row r="41" spans="1:13" x14ac:dyDescent="0.25">
      <c r="A41" t="s">
        <v>0</v>
      </c>
      <c r="B41" t="s">
        <v>489</v>
      </c>
      <c r="C41">
        <v>0</v>
      </c>
      <c r="D41" t="s">
        <v>1</v>
      </c>
      <c r="L41" s="2">
        <f>C41/K$37</f>
        <v>0</v>
      </c>
    </row>
    <row r="42" spans="1:13" x14ac:dyDescent="0.25">
      <c r="A42" s="4" t="s">
        <v>9</v>
      </c>
      <c r="B42" s="4" t="s">
        <v>485</v>
      </c>
      <c r="C42" s="4">
        <v>0</v>
      </c>
      <c r="D42" s="4" t="s">
        <v>1</v>
      </c>
      <c r="F42" s="3">
        <f>_xlfn.STDEV.S(C42:C46)</f>
        <v>0</v>
      </c>
      <c r="H42" s="7" t="e">
        <f>F42/(AVERAGE(C42:C46))*100</f>
        <v>#DIV/0!</v>
      </c>
      <c r="I42">
        <f>1.5*1.5*3.1415</f>
        <v>7.0683750000000005</v>
      </c>
      <c r="J42">
        <v>314.14999999999998</v>
      </c>
      <c r="K42">
        <f>I42/J42</f>
        <v>2.2500000000000003E-2</v>
      </c>
      <c r="L42" s="2">
        <f>C42/K$42</f>
        <v>0</v>
      </c>
      <c r="M42" s="10">
        <f>AVERAGE(L42:L46)</f>
        <v>0</v>
      </c>
    </row>
    <row r="43" spans="1:13" x14ac:dyDescent="0.25">
      <c r="A43" s="4" t="s">
        <v>9</v>
      </c>
      <c r="B43" s="4" t="s">
        <v>486</v>
      </c>
      <c r="C43" s="4">
        <v>0</v>
      </c>
      <c r="D43" s="4" t="s">
        <v>1</v>
      </c>
      <c r="H43" s="7"/>
      <c r="L43" s="2">
        <f>C43/K$42</f>
        <v>0</v>
      </c>
    </row>
    <row r="44" spans="1:13" x14ac:dyDescent="0.25">
      <c r="A44" s="4" t="s">
        <v>9</v>
      </c>
      <c r="B44" s="4" t="s">
        <v>487</v>
      </c>
      <c r="C44" s="4">
        <v>0</v>
      </c>
      <c r="D44" s="4" t="s">
        <v>1</v>
      </c>
      <c r="H44" s="7"/>
      <c r="L44" s="2">
        <f>C44/K$42</f>
        <v>0</v>
      </c>
    </row>
    <row r="45" spans="1:13" x14ac:dyDescent="0.25">
      <c r="A45" s="4" t="s">
        <v>9</v>
      </c>
      <c r="B45" s="4" t="s">
        <v>488</v>
      </c>
      <c r="C45" s="4">
        <v>0</v>
      </c>
      <c r="D45" s="4" t="s">
        <v>1</v>
      </c>
      <c r="H45" s="7"/>
      <c r="L45" s="2">
        <f>C45/K$42</f>
        <v>0</v>
      </c>
    </row>
    <row r="46" spans="1:13" x14ac:dyDescent="0.25">
      <c r="A46" s="4" t="s">
        <v>9</v>
      </c>
      <c r="B46" s="4" t="s">
        <v>489</v>
      </c>
      <c r="C46" s="4">
        <v>0</v>
      </c>
      <c r="D46" s="4" t="s">
        <v>1</v>
      </c>
      <c r="L46" s="2">
        <f>C46/K$42</f>
        <v>0</v>
      </c>
    </row>
    <row r="47" spans="1:13" x14ac:dyDescent="0.25">
      <c r="A47" t="s">
        <v>10</v>
      </c>
      <c r="B47" t="s">
        <v>485</v>
      </c>
      <c r="C47">
        <v>41.24</v>
      </c>
      <c r="D47" t="s">
        <v>1</v>
      </c>
      <c r="F47" s="3">
        <f>_xlfn.STDEV.S(C47:C51)</f>
        <v>5.0116833499334144</v>
      </c>
      <c r="H47" s="7">
        <f>F47/(AVERAGE(C47:C51))*100</f>
        <v>15.236785084316592</v>
      </c>
      <c r="I47">
        <f>1.5*1.5*3.1415</f>
        <v>7.0683750000000005</v>
      </c>
      <c r="J47">
        <v>314.14999999999998</v>
      </c>
      <c r="K47">
        <f>I47/J47</f>
        <v>2.2500000000000003E-2</v>
      </c>
      <c r="L47" s="2">
        <f>C47/K$47</f>
        <v>1832.8888888888887</v>
      </c>
      <c r="M47" s="10">
        <f>AVERAGE(L47:L51)</f>
        <v>1461.8666666666663</v>
      </c>
    </row>
    <row r="48" spans="1:13" x14ac:dyDescent="0.25">
      <c r="A48" t="s">
        <v>10</v>
      </c>
      <c r="B48" t="s">
        <v>486</v>
      </c>
      <c r="C48">
        <v>32.409999999999997</v>
      </c>
      <c r="D48" t="s">
        <v>1</v>
      </c>
      <c r="H48" s="7"/>
      <c r="L48" s="2">
        <f>C48/K$47</f>
        <v>1440.4444444444441</v>
      </c>
    </row>
    <row r="49" spans="1:17" x14ac:dyDescent="0.25">
      <c r="A49" t="s">
        <v>10</v>
      </c>
      <c r="B49" t="s">
        <v>487</v>
      </c>
      <c r="C49">
        <v>31.64</v>
      </c>
      <c r="D49" t="s">
        <v>1</v>
      </c>
      <c r="H49" s="7"/>
      <c r="L49" s="2">
        <f>C49/K$47</f>
        <v>1406.2222222222222</v>
      </c>
    </row>
    <row r="50" spans="1:17" x14ac:dyDescent="0.25">
      <c r="A50" t="s">
        <v>10</v>
      </c>
      <c r="B50" t="s">
        <v>488</v>
      </c>
      <c r="C50">
        <v>27.7</v>
      </c>
      <c r="D50" t="s">
        <v>1</v>
      </c>
      <c r="H50" s="7"/>
      <c r="L50" s="2">
        <f>C50/K$47</f>
        <v>1231.1111111111109</v>
      </c>
    </row>
    <row r="51" spans="1:17" x14ac:dyDescent="0.25">
      <c r="A51" t="s">
        <v>10</v>
      </c>
      <c r="B51" t="s">
        <v>489</v>
      </c>
      <c r="C51">
        <v>31.47</v>
      </c>
      <c r="D51" t="s">
        <v>1</v>
      </c>
      <c r="L51" s="2">
        <f>C51/K$47</f>
        <v>1398.6666666666665</v>
      </c>
    </row>
    <row r="52" spans="1:17" x14ac:dyDescent="0.25">
      <c r="F52"/>
    </row>
    <row r="53" spans="1:17" x14ac:dyDescent="0.25">
      <c r="F53"/>
    </row>
    <row r="54" spans="1:17" x14ac:dyDescent="0.25">
      <c r="A54" s="5" t="s">
        <v>4</v>
      </c>
      <c r="F54"/>
    </row>
    <row r="55" spans="1:17" x14ac:dyDescent="0.25">
      <c r="A55" s="4" t="s">
        <v>6</v>
      </c>
      <c r="B55" s="4" t="s">
        <v>490</v>
      </c>
      <c r="C55" s="4">
        <v>3.6</v>
      </c>
      <c r="D55" s="4" t="s">
        <v>1</v>
      </c>
      <c r="F55" s="3">
        <f>_xlfn.STDEV.S(C55:C57)</f>
        <v>2.078460969082653</v>
      </c>
      <c r="G55" s="6" t="s">
        <v>16</v>
      </c>
      <c r="H55" s="7">
        <f>F55/(AVERAGE(C55:C57))*100</f>
        <v>173.20508075688775</v>
      </c>
      <c r="I55">
        <f>1.5*1.5*3.1415</f>
        <v>7.0683750000000005</v>
      </c>
      <c r="J55">
        <v>314.14999999999998</v>
      </c>
      <c r="K55">
        <f>I55/J55</f>
        <v>2.2500000000000003E-2</v>
      </c>
      <c r="L55" s="2">
        <f>(C55/K$55-M$75)/10</f>
        <v>15.999999999999996</v>
      </c>
      <c r="M55" s="10">
        <f>AVERAGE(L55:L57)</f>
        <v>5.3333333333333321</v>
      </c>
      <c r="N55" s="7">
        <f>_xlfn.STDEV.S(L55:L57)</f>
        <v>9.2376043070340099</v>
      </c>
      <c r="O55" s="7">
        <f>N55/M55*100</f>
        <v>173.20508075688772</v>
      </c>
      <c r="P55" s="10">
        <f>SQRT(N55^2+N58^2+N61^2+N64^2+N67^2+N70^2)</f>
        <v>22.965079950205737</v>
      </c>
      <c r="Q55" s="10">
        <f>SUM(M55,M58,M61,M64,M67,M70)</f>
        <v>22.059259259259257</v>
      </c>
    </row>
    <row r="56" spans="1:17" x14ac:dyDescent="0.25">
      <c r="A56" s="4" t="s">
        <v>6</v>
      </c>
      <c r="B56" s="4" t="s">
        <v>491</v>
      </c>
      <c r="C56" s="4">
        <v>0</v>
      </c>
      <c r="D56" s="4" t="s">
        <v>1</v>
      </c>
      <c r="H56" s="7"/>
      <c r="L56" s="2">
        <f>(C56/K$55-M$75)/10</f>
        <v>0</v>
      </c>
    </row>
    <row r="57" spans="1:17" x14ac:dyDescent="0.25">
      <c r="A57" s="4" t="s">
        <v>6</v>
      </c>
      <c r="B57" s="4" t="s">
        <v>492</v>
      </c>
      <c r="C57" s="4">
        <v>0</v>
      </c>
      <c r="D57" s="4" t="s">
        <v>1</v>
      </c>
      <c r="H57" s="7"/>
      <c r="L57" s="2">
        <f>(C57/K$55-M$75)/10</f>
        <v>0</v>
      </c>
    </row>
    <row r="58" spans="1:17" x14ac:dyDescent="0.25">
      <c r="A58" t="s">
        <v>7</v>
      </c>
      <c r="B58" t="s">
        <v>490</v>
      </c>
      <c r="C58">
        <v>0</v>
      </c>
      <c r="D58" t="s">
        <v>1</v>
      </c>
      <c r="F58" s="3">
        <f>_xlfn.STDEV.S(C58:C60)</f>
        <v>0</v>
      </c>
      <c r="H58" s="7" t="e">
        <f>F58/(AVERAGE(C58:C60))*100</f>
        <v>#DIV/0!</v>
      </c>
      <c r="I58">
        <f>1.5*1.5*3.1415</f>
        <v>7.0683750000000005</v>
      </c>
      <c r="J58">
        <v>314.14999999999998</v>
      </c>
      <c r="K58">
        <f>I58/J58</f>
        <v>2.2500000000000003E-2</v>
      </c>
      <c r="L58" s="2">
        <f>(C58/K$58-M$80)/10</f>
        <v>0</v>
      </c>
      <c r="M58" s="10">
        <f>AVERAGE(L58:L60)</f>
        <v>0</v>
      </c>
      <c r="N58" s="7">
        <f>_xlfn.STDEV.S(L58:L60)</f>
        <v>0</v>
      </c>
      <c r="O58" s="7" t="e">
        <f>N58/M58*100</f>
        <v>#DIV/0!</v>
      </c>
    </row>
    <row r="59" spans="1:17" x14ac:dyDescent="0.25">
      <c r="A59" t="s">
        <v>7</v>
      </c>
      <c r="B59" t="s">
        <v>491</v>
      </c>
      <c r="C59">
        <v>0</v>
      </c>
      <c r="D59" t="s">
        <v>1</v>
      </c>
      <c r="H59" s="7"/>
      <c r="L59" s="2">
        <f>(C59/K$58-M$80)/10</f>
        <v>0</v>
      </c>
    </row>
    <row r="60" spans="1:17" x14ac:dyDescent="0.25">
      <c r="A60" t="s">
        <v>7</v>
      </c>
      <c r="B60" t="s">
        <v>492</v>
      </c>
      <c r="C60">
        <v>0</v>
      </c>
      <c r="D60" t="s">
        <v>1</v>
      </c>
      <c r="H60" s="7"/>
      <c r="L60" s="2">
        <f>(C60/K$58-M$80)/10</f>
        <v>0</v>
      </c>
    </row>
    <row r="61" spans="1:17" x14ac:dyDescent="0.25">
      <c r="A61" s="4" t="s">
        <v>13</v>
      </c>
      <c r="B61" s="4" t="s">
        <v>490</v>
      </c>
      <c r="C61" s="4">
        <v>0</v>
      </c>
      <c r="D61" s="4" t="s">
        <v>1</v>
      </c>
      <c r="F61" s="3">
        <f>_xlfn.STDEV.S(C61:C63)</f>
        <v>0</v>
      </c>
      <c r="H61" s="7" t="e">
        <f>F61/(AVERAGE(C61:C63))*100</f>
        <v>#DIV/0!</v>
      </c>
      <c r="I61">
        <f>1.5*1.5*3.1415</f>
        <v>7.0683750000000005</v>
      </c>
      <c r="J61">
        <v>314.14999999999998</v>
      </c>
      <c r="K61">
        <f>I61/J61</f>
        <v>2.2500000000000003E-2</v>
      </c>
      <c r="L61" s="2">
        <f>(C61/K$61-M$85)/10</f>
        <v>0</v>
      </c>
      <c r="M61" s="10">
        <f>AVERAGE(L61:L63)</f>
        <v>0</v>
      </c>
      <c r="N61" s="7">
        <f>_xlfn.STDEV.S(L61:L63)</f>
        <v>0</v>
      </c>
      <c r="O61" s="7" t="e">
        <f>N61/M61*100</f>
        <v>#DIV/0!</v>
      </c>
    </row>
    <row r="62" spans="1:17" x14ac:dyDescent="0.25">
      <c r="A62" s="4" t="s">
        <v>13</v>
      </c>
      <c r="B62" s="4" t="s">
        <v>491</v>
      </c>
      <c r="C62" s="4">
        <v>0</v>
      </c>
      <c r="D62" s="4" t="s">
        <v>1</v>
      </c>
      <c r="H62" s="7"/>
      <c r="L62" s="2">
        <f>(C62/K$61-M$85)/10</f>
        <v>0</v>
      </c>
    </row>
    <row r="63" spans="1:17" x14ac:dyDescent="0.25">
      <c r="A63" s="4" t="s">
        <v>13</v>
      </c>
      <c r="B63" s="4" t="s">
        <v>492</v>
      </c>
      <c r="C63" s="4">
        <v>0</v>
      </c>
      <c r="D63" s="4" t="s">
        <v>1</v>
      </c>
      <c r="H63" s="7"/>
      <c r="L63" s="2">
        <f>(C63/K$61-M$85)/10</f>
        <v>0</v>
      </c>
    </row>
    <row r="64" spans="1:17" x14ac:dyDescent="0.25">
      <c r="A64" t="s">
        <v>0</v>
      </c>
      <c r="B64" t="s">
        <v>490</v>
      </c>
      <c r="C64">
        <v>0</v>
      </c>
      <c r="D64" t="s">
        <v>1</v>
      </c>
      <c r="F64" s="3">
        <f>_xlfn.STDEV.S(C64:C66)</f>
        <v>2.505700168282976</v>
      </c>
      <c r="H64" s="7">
        <f>F64/(AVERAGE(C64:C66))*100</f>
        <v>173.20508075688775</v>
      </c>
      <c r="I64">
        <f>1.5*1.5*3.1415</f>
        <v>7.0683750000000005</v>
      </c>
      <c r="J64">
        <v>314.14999999999998</v>
      </c>
      <c r="K64">
        <f>I64/J64</f>
        <v>2.2500000000000003E-2</v>
      </c>
      <c r="L64" s="2">
        <f>(C64/K$64-M$90)/10</f>
        <v>0</v>
      </c>
      <c r="M64" s="10">
        <f>AVERAGE(L64:L66)</f>
        <v>6.4296296296296278</v>
      </c>
      <c r="N64" s="7">
        <f>_xlfn.STDEV.S(L64:L66)</f>
        <v>11.136445192368779</v>
      </c>
      <c r="O64" s="7">
        <f>N64/M64*100</f>
        <v>173.20508075688775</v>
      </c>
    </row>
    <row r="65" spans="1:15" x14ac:dyDescent="0.25">
      <c r="A65" t="s">
        <v>0</v>
      </c>
      <c r="B65" t="s">
        <v>491</v>
      </c>
      <c r="C65">
        <v>0</v>
      </c>
      <c r="D65" t="s">
        <v>1</v>
      </c>
      <c r="H65" s="7"/>
      <c r="L65" s="2">
        <f>(C65/K$64-M$90)/10</f>
        <v>0</v>
      </c>
    </row>
    <row r="66" spans="1:15" x14ac:dyDescent="0.25">
      <c r="A66" t="s">
        <v>0</v>
      </c>
      <c r="B66" t="s">
        <v>492</v>
      </c>
      <c r="C66">
        <v>4.34</v>
      </c>
      <c r="D66" t="s">
        <v>1</v>
      </c>
      <c r="H66" s="7"/>
      <c r="L66" s="2">
        <f>(C66/K$64-M$90)/10</f>
        <v>19.288888888888884</v>
      </c>
    </row>
    <row r="67" spans="1:15" x14ac:dyDescent="0.25">
      <c r="A67" s="4" t="s">
        <v>9</v>
      </c>
      <c r="B67" s="4" t="s">
        <v>490</v>
      </c>
      <c r="C67" s="4">
        <v>0</v>
      </c>
      <c r="D67" s="4" t="s">
        <v>1</v>
      </c>
      <c r="F67" s="3">
        <f>_xlfn.STDEV.S(C67:C69)</f>
        <v>4.0125843708678994</v>
      </c>
      <c r="H67" s="7">
        <f>F67/(AVERAGE(C67:C69))*100</f>
        <v>173.20508075688772</v>
      </c>
      <c r="I67">
        <f>1.5*1.5*3.1415</f>
        <v>7.0683750000000005</v>
      </c>
      <c r="J67">
        <v>314.14999999999998</v>
      </c>
      <c r="K67">
        <f>I67/J67</f>
        <v>2.2500000000000003E-2</v>
      </c>
      <c r="L67" s="2">
        <f>(C67/K$67-M$95)/10</f>
        <v>0</v>
      </c>
      <c r="M67" s="10">
        <f>AVERAGE(L67:L69)</f>
        <v>10.296296296296296</v>
      </c>
      <c r="N67" s="7">
        <f>_xlfn.STDEV.S(L67:L69)</f>
        <v>17.83370831496844</v>
      </c>
      <c r="O67" s="7">
        <f>N67/M67*100</f>
        <v>173.20508075688775</v>
      </c>
    </row>
    <row r="68" spans="1:15" x14ac:dyDescent="0.25">
      <c r="A68" s="4" t="s">
        <v>9</v>
      </c>
      <c r="B68" s="4" t="s">
        <v>491</v>
      </c>
      <c r="C68" s="4">
        <v>0</v>
      </c>
      <c r="D68" s="4" t="s">
        <v>1</v>
      </c>
      <c r="H68" s="7"/>
      <c r="L68" s="2">
        <f>(C68/K$67-M$95)/10</f>
        <v>0</v>
      </c>
    </row>
    <row r="69" spans="1:15" x14ac:dyDescent="0.25">
      <c r="A69" s="4" t="s">
        <v>9</v>
      </c>
      <c r="B69" s="4" t="s">
        <v>492</v>
      </c>
      <c r="C69" s="4">
        <v>6.95</v>
      </c>
      <c r="D69" s="4" t="s">
        <v>1</v>
      </c>
      <c r="H69" s="7"/>
      <c r="L69" s="2">
        <f>(C69/K$67-M$95)/10</f>
        <v>30.888888888888886</v>
      </c>
    </row>
    <row r="70" spans="1:15" x14ac:dyDescent="0.25">
      <c r="A70" t="s">
        <v>10</v>
      </c>
      <c r="B70" t="s">
        <v>490</v>
      </c>
      <c r="C70">
        <v>0</v>
      </c>
      <c r="D70" t="s">
        <v>1</v>
      </c>
      <c r="F70" s="3">
        <f>_xlfn.STDEV.S(C70:C72)</f>
        <v>0</v>
      </c>
      <c r="H70" s="7" t="e">
        <f>F70/(AVERAGE(C70:C72))*100</f>
        <v>#DIV/0!</v>
      </c>
      <c r="I70">
        <f>1.5*1.5*3.1415</f>
        <v>7.0683750000000005</v>
      </c>
      <c r="J70">
        <v>314.14999999999998</v>
      </c>
      <c r="K70">
        <f>I70/J70</f>
        <v>2.2500000000000003E-2</v>
      </c>
      <c r="L70" s="2">
        <f>(C70/K$70-M$100)/10</f>
        <v>0</v>
      </c>
      <c r="M70" s="10">
        <f>AVERAGE(L70:L72)</f>
        <v>0</v>
      </c>
      <c r="N70" s="7">
        <f>_xlfn.STDEV.S(L70:L72)</f>
        <v>0</v>
      </c>
      <c r="O70" s="7" t="e">
        <f>N70/M70*100</f>
        <v>#DIV/0!</v>
      </c>
    </row>
    <row r="71" spans="1:15" x14ac:dyDescent="0.25">
      <c r="A71" t="s">
        <v>10</v>
      </c>
      <c r="B71" t="s">
        <v>491</v>
      </c>
      <c r="C71">
        <v>0</v>
      </c>
      <c r="D71" t="s">
        <v>1</v>
      </c>
      <c r="H71" s="7"/>
      <c r="L71" s="2">
        <f>(C71/K$70-M$100)/10</f>
        <v>0</v>
      </c>
    </row>
    <row r="72" spans="1:15" x14ac:dyDescent="0.25">
      <c r="A72" t="s">
        <v>10</v>
      </c>
      <c r="B72" t="s">
        <v>492</v>
      </c>
      <c r="C72">
        <v>0</v>
      </c>
      <c r="D72" t="s">
        <v>1</v>
      </c>
      <c r="H72" s="7"/>
      <c r="L72" s="2">
        <f>(C72/K$70-M$100)/10</f>
        <v>0</v>
      </c>
    </row>
    <row r="73" spans="1:15" x14ac:dyDescent="0.25">
      <c r="H73" s="7"/>
      <c r="L73" s="2"/>
    </row>
    <row r="74" spans="1:15" x14ac:dyDescent="0.25">
      <c r="A74" s="88" t="s">
        <v>64</v>
      </c>
      <c r="H74" s="7"/>
      <c r="L74" s="2"/>
    </row>
    <row r="75" spans="1:15" x14ac:dyDescent="0.25">
      <c r="A75" s="4" t="s">
        <v>6</v>
      </c>
      <c r="B75" s="4" t="s">
        <v>493</v>
      </c>
      <c r="C75" s="4">
        <v>0</v>
      </c>
      <c r="D75" s="4" t="s">
        <v>1</v>
      </c>
      <c r="F75" s="3">
        <f>_xlfn.STDEV.S(C75:C79)</f>
        <v>0</v>
      </c>
      <c r="H75" s="7" t="e">
        <f>F75/(AVERAGE(C75:C79))*100</f>
        <v>#DIV/0!</v>
      </c>
      <c r="I75">
        <f>1.5*1.5*3.1415</f>
        <v>7.0683750000000005</v>
      </c>
      <c r="J75">
        <v>314.14999999999998</v>
      </c>
      <c r="K75">
        <f>I75/J75</f>
        <v>2.2500000000000003E-2</v>
      </c>
      <c r="L75" s="2">
        <f>C75/K$75</f>
        <v>0</v>
      </c>
      <c r="M75" s="10">
        <f>AVERAGE(L75:L79)</f>
        <v>0</v>
      </c>
    </row>
    <row r="76" spans="1:15" x14ac:dyDescent="0.25">
      <c r="A76" s="4" t="s">
        <v>6</v>
      </c>
      <c r="B76" s="4" t="s">
        <v>494</v>
      </c>
      <c r="C76" s="4">
        <v>0</v>
      </c>
      <c r="D76" s="4" t="s">
        <v>1</v>
      </c>
      <c r="H76" s="7"/>
      <c r="L76" s="2">
        <f>C76/K$75</f>
        <v>0</v>
      </c>
    </row>
    <row r="77" spans="1:15" x14ac:dyDescent="0.25">
      <c r="A77" s="4" t="s">
        <v>6</v>
      </c>
      <c r="B77" s="4" t="s">
        <v>495</v>
      </c>
      <c r="C77" s="4">
        <v>0</v>
      </c>
      <c r="D77" s="4" t="s">
        <v>1</v>
      </c>
      <c r="H77" s="7"/>
      <c r="L77" s="2">
        <f>C77/K$75</f>
        <v>0</v>
      </c>
    </row>
    <row r="78" spans="1:15" x14ac:dyDescent="0.25">
      <c r="A78" s="4" t="s">
        <v>6</v>
      </c>
      <c r="B78" s="4" t="s">
        <v>496</v>
      </c>
      <c r="C78" s="4">
        <v>0</v>
      </c>
      <c r="D78" s="4" t="s">
        <v>1</v>
      </c>
      <c r="H78" s="7"/>
      <c r="L78" s="2">
        <f>C78/K$75</f>
        <v>0</v>
      </c>
    </row>
    <row r="79" spans="1:15" x14ac:dyDescent="0.25">
      <c r="A79" s="4" t="s">
        <v>6</v>
      </c>
      <c r="B79" s="4" t="s">
        <v>497</v>
      </c>
      <c r="C79" s="4">
        <v>0</v>
      </c>
      <c r="D79" s="4" t="s">
        <v>1</v>
      </c>
      <c r="L79" s="2">
        <f>C79/K$75</f>
        <v>0</v>
      </c>
    </row>
    <row r="80" spans="1:15" x14ac:dyDescent="0.25">
      <c r="A80" t="s">
        <v>7</v>
      </c>
      <c r="B80" t="s">
        <v>493</v>
      </c>
      <c r="C80">
        <v>0</v>
      </c>
      <c r="D80" t="s">
        <v>1</v>
      </c>
      <c r="F80" s="3">
        <f>_xlfn.STDEV.S(C80:C84)</f>
        <v>0</v>
      </c>
      <c r="H80" s="7" t="e">
        <f>F80/(AVERAGE(C80:C84))*100</f>
        <v>#DIV/0!</v>
      </c>
      <c r="I80">
        <f>1.5*1.5*3.1415</f>
        <v>7.0683750000000005</v>
      </c>
      <c r="J80">
        <v>314.14999999999998</v>
      </c>
      <c r="K80">
        <f>I80/J80</f>
        <v>2.2500000000000003E-2</v>
      </c>
      <c r="L80" s="2">
        <f>C80/K$80</f>
        <v>0</v>
      </c>
      <c r="M80" s="10">
        <f>AVERAGE(L80:L84)</f>
        <v>0</v>
      </c>
    </row>
    <row r="81" spans="1:13" x14ac:dyDescent="0.25">
      <c r="A81" t="s">
        <v>7</v>
      </c>
      <c r="B81" t="s">
        <v>494</v>
      </c>
      <c r="C81">
        <v>0</v>
      </c>
      <c r="D81" t="s">
        <v>1</v>
      </c>
      <c r="H81" s="7"/>
      <c r="L81" s="2">
        <f t="shared" ref="L81:L84" si="0">C81/K$80</f>
        <v>0</v>
      </c>
    </row>
    <row r="82" spans="1:13" x14ac:dyDescent="0.25">
      <c r="A82" t="s">
        <v>7</v>
      </c>
      <c r="B82" t="s">
        <v>495</v>
      </c>
      <c r="C82">
        <v>0</v>
      </c>
      <c r="D82" t="s">
        <v>1</v>
      </c>
      <c r="H82" s="7"/>
      <c r="L82" s="2">
        <f t="shared" si="0"/>
        <v>0</v>
      </c>
    </row>
    <row r="83" spans="1:13" x14ac:dyDescent="0.25">
      <c r="A83" t="s">
        <v>7</v>
      </c>
      <c r="B83" t="s">
        <v>496</v>
      </c>
      <c r="C83">
        <v>0</v>
      </c>
      <c r="D83" t="s">
        <v>1</v>
      </c>
      <c r="H83" s="7"/>
      <c r="L83" s="2">
        <f t="shared" si="0"/>
        <v>0</v>
      </c>
    </row>
    <row r="84" spans="1:13" x14ac:dyDescent="0.25">
      <c r="A84" t="s">
        <v>7</v>
      </c>
      <c r="B84" t="s">
        <v>497</v>
      </c>
      <c r="C84">
        <v>0</v>
      </c>
      <c r="D84" t="s">
        <v>1</v>
      </c>
      <c r="L84" s="2">
        <f t="shared" si="0"/>
        <v>0</v>
      </c>
    </row>
    <row r="85" spans="1:13" x14ac:dyDescent="0.25">
      <c r="A85" s="4" t="s">
        <v>13</v>
      </c>
      <c r="B85" s="4" t="s">
        <v>493</v>
      </c>
      <c r="C85" s="4">
        <v>0</v>
      </c>
      <c r="D85" s="4" t="s">
        <v>1</v>
      </c>
      <c r="F85" s="3">
        <f>_xlfn.STDEV.S(C85:C89)</f>
        <v>0</v>
      </c>
      <c r="H85" s="7" t="e">
        <f>F85/(AVERAGE(C85:C89))*100</f>
        <v>#DIV/0!</v>
      </c>
      <c r="I85">
        <f>1.5*1.5*3.1415</f>
        <v>7.0683750000000005</v>
      </c>
      <c r="J85">
        <v>314.14999999999998</v>
      </c>
      <c r="K85">
        <f>I85/J85</f>
        <v>2.2500000000000003E-2</v>
      </c>
      <c r="L85" s="2">
        <f>C85/K$85</f>
        <v>0</v>
      </c>
      <c r="M85" s="10">
        <f>AVERAGE(L85:L89)</f>
        <v>0</v>
      </c>
    </row>
    <row r="86" spans="1:13" x14ac:dyDescent="0.25">
      <c r="A86" s="4" t="s">
        <v>13</v>
      </c>
      <c r="B86" s="4" t="s">
        <v>494</v>
      </c>
      <c r="C86" s="4">
        <v>0</v>
      </c>
      <c r="D86" s="4" t="s">
        <v>1</v>
      </c>
      <c r="H86" s="7"/>
      <c r="L86" s="2">
        <f t="shared" ref="L86:L89" si="1">C86/K$85</f>
        <v>0</v>
      </c>
    </row>
    <row r="87" spans="1:13" x14ac:dyDescent="0.25">
      <c r="A87" s="4" t="s">
        <v>13</v>
      </c>
      <c r="B87" s="4" t="s">
        <v>495</v>
      </c>
      <c r="C87" s="4">
        <v>0</v>
      </c>
      <c r="D87" s="4" t="s">
        <v>1</v>
      </c>
      <c r="H87" s="7"/>
      <c r="L87" s="2">
        <f t="shared" si="1"/>
        <v>0</v>
      </c>
    </row>
    <row r="88" spans="1:13" x14ac:dyDescent="0.25">
      <c r="A88" s="4" t="s">
        <v>13</v>
      </c>
      <c r="B88" s="4" t="s">
        <v>496</v>
      </c>
      <c r="C88" s="4">
        <v>0</v>
      </c>
      <c r="D88" s="4" t="s">
        <v>1</v>
      </c>
      <c r="H88" s="7"/>
      <c r="L88" s="2">
        <f t="shared" si="1"/>
        <v>0</v>
      </c>
    </row>
    <row r="89" spans="1:13" x14ac:dyDescent="0.25">
      <c r="A89" s="4" t="s">
        <v>13</v>
      </c>
      <c r="B89" s="4" t="s">
        <v>497</v>
      </c>
      <c r="C89" s="4">
        <v>0</v>
      </c>
      <c r="D89" s="4" t="s">
        <v>1</v>
      </c>
      <c r="L89" s="2">
        <f t="shared" si="1"/>
        <v>0</v>
      </c>
    </row>
    <row r="90" spans="1:13" x14ac:dyDescent="0.25">
      <c r="A90" t="s">
        <v>0</v>
      </c>
      <c r="B90" t="s">
        <v>493</v>
      </c>
      <c r="C90">
        <v>0</v>
      </c>
      <c r="D90" t="s">
        <v>1</v>
      </c>
      <c r="F90" s="3">
        <f>_xlfn.STDEV.S(C90:C94)</f>
        <v>0</v>
      </c>
      <c r="H90" s="7" t="e">
        <f>F90/(AVERAGE(C90:C94))*100</f>
        <v>#DIV/0!</v>
      </c>
      <c r="I90">
        <f>1.5*1.5*3.1415</f>
        <v>7.0683750000000005</v>
      </c>
      <c r="J90">
        <v>314.14999999999998</v>
      </c>
      <c r="K90">
        <f>I90/J90</f>
        <v>2.2500000000000003E-2</v>
      </c>
      <c r="L90" s="2">
        <f>C90/K$90</f>
        <v>0</v>
      </c>
      <c r="M90" s="10">
        <f>AVERAGE(L90:L94)</f>
        <v>0</v>
      </c>
    </row>
    <row r="91" spans="1:13" x14ac:dyDescent="0.25">
      <c r="A91" t="s">
        <v>0</v>
      </c>
      <c r="B91" t="s">
        <v>494</v>
      </c>
      <c r="C91">
        <v>0</v>
      </c>
      <c r="D91" t="s">
        <v>1</v>
      </c>
      <c r="H91" s="7"/>
      <c r="L91" s="2">
        <f t="shared" ref="L91:L94" si="2">C91/K$90</f>
        <v>0</v>
      </c>
    </row>
    <row r="92" spans="1:13" x14ac:dyDescent="0.25">
      <c r="A92" t="s">
        <v>0</v>
      </c>
      <c r="B92" t="s">
        <v>495</v>
      </c>
      <c r="C92">
        <v>0</v>
      </c>
      <c r="D92" t="s">
        <v>1</v>
      </c>
      <c r="H92" s="7"/>
      <c r="L92" s="2">
        <f t="shared" si="2"/>
        <v>0</v>
      </c>
    </row>
    <row r="93" spans="1:13" x14ac:dyDescent="0.25">
      <c r="A93" t="s">
        <v>0</v>
      </c>
      <c r="B93" t="s">
        <v>496</v>
      </c>
      <c r="C93">
        <v>0</v>
      </c>
      <c r="D93" t="s">
        <v>1</v>
      </c>
      <c r="H93" s="7"/>
      <c r="L93" s="2">
        <f t="shared" si="2"/>
        <v>0</v>
      </c>
    </row>
    <row r="94" spans="1:13" x14ac:dyDescent="0.25">
      <c r="A94" t="s">
        <v>0</v>
      </c>
      <c r="B94" t="s">
        <v>497</v>
      </c>
      <c r="C94">
        <v>0</v>
      </c>
      <c r="D94" t="s">
        <v>1</v>
      </c>
      <c r="L94" s="2">
        <f t="shared" si="2"/>
        <v>0</v>
      </c>
    </row>
    <row r="95" spans="1:13" x14ac:dyDescent="0.25">
      <c r="A95" s="4" t="s">
        <v>9</v>
      </c>
      <c r="B95" s="4" t="s">
        <v>493</v>
      </c>
      <c r="C95" s="4">
        <v>0</v>
      </c>
      <c r="D95" s="4" t="s">
        <v>1</v>
      </c>
      <c r="F95" s="3">
        <f>_xlfn.STDEV.S(C95:C99)</f>
        <v>0</v>
      </c>
      <c r="H95" s="7" t="e">
        <f>F95/(AVERAGE(C95:C99))*100</f>
        <v>#DIV/0!</v>
      </c>
      <c r="I95">
        <f>1.5*1.5*3.1415</f>
        <v>7.0683750000000005</v>
      </c>
      <c r="J95">
        <v>314.14999999999998</v>
      </c>
      <c r="K95">
        <f>I95/J95</f>
        <v>2.2500000000000003E-2</v>
      </c>
      <c r="L95" s="2">
        <f>C95/K$95</f>
        <v>0</v>
      </c>
      <c r="M95" s="10">
        <f>AVERAGE(L95:L99)</f>
        <v>0</v>
      </c>
    </row>
    <row r="96" spans="1:13" x14ac:dyDescent="0.25">
      <c r="A96" s="4" t="s">
        <v>9</v>
      </c>
      <c r="B96" s="4" t="s">
        <v>494</v>
      </c>
      <c r="C96" s="4">
        <v>0</v>
      </c>
      <c r="D96" s="4" t="s">
        <v>1</v>
      </c>
      <c r="H96" s="7"/>
      <c r="L96" s="2">
        <f t="shared" ref="L96:L99" si="3">C96/K$95</f>
        <v>0</v>
      </c>
    </row>
    <row r="97" spans="1:17" x14ac:dyDescent="0.25">
      <c r="A97" s="4" t="s">
        <v>9</v>
      </c>
      <c r="B97" s="4" t="s">
        <v>495</v>
      </c>
      <c r="C97" s="4">
        <v>0</v>
      </c>
      <c r="D97" s="4" t="s">
        <v>1</v>
      </c>
      <c r="H97" s="7"/>
      <c r="L97" s="2">
        <f t="shared" si="3"/>
        <v>0</v>
      </c>
    </row>
    <row r="98" spans="1:17" x14ac:dyDescent="0.25">
      <c r="A98" s="4" t="s">
        <v>9</v>
      </c>
      <c r="B98" s="4" t="s">
        <v>496</v>
      </c>
      <c r="C98" s="4">
        <v>0</v>
      </c>
      <c r="D98" s="4" t="s">
        <v>1</v>
      </c>
      <c r="H98" s="7"/>
      <c r="L98" s="2">
        <f t="shared" si="3"/>
        <v>0</v>
      </c>
    </row>
    <row r="99" spans="1:17" x14ac:dyDescent="0.25">
      <c r="A99" s="4" t="s">
        <v>9</v>
      </c>
      <c r="B99" s="4" t="s">
        <v>497</v>
      </c>
      <c r="C99" s="4">
        <v>0</v>
      </c>
      <c r="D99" s="4" t="s">
        <v>1</v>
      </c>
      <c r="L99" s="2">
        <f t="shared" si="3"/>
        <v>0</v>
      </c>
    </row>
    <row r="100" spans="1:17" x14ac:dyDescent="0.25">
      <c r="A100" t="s">
        <v>10</v>
      </c>
      <c r="B100" t="s">
        <v>493</v>
      </c>
      <c r="C100">
        <v>0</v>
      </c>
      <c r="D100" t="s">
        <v>1</v>
      </c>
      <c r="F100" s="3">
        <f>_xlfn.STDEV.S(C100:C104)</f>
        <v>0</v>
      </c>
      <c r="H100" s="7" t="e">
        <f>F100/(AVERAGE(C100:C104))*100</f>
        <v>#DIV/0!</v>
      </c>
      <c r="I100">
        <f>1.5*1.5*3.1415</f>
        <v>7.0683750000000005</v>
      </c>
      <c r="J100">
        <v>314.14999999999998</v>
      </c>
      <c r="K100">
        <f>I100/J100</f>
        <v>2.2500000000000003E-2</v>
      </c>
      <c r="L100" s="2">
        <f>C100/K$100</f>
        <v>0</v>
      </c>
      <c r="M100" s="10">
        <f>AVERAGE(L100:L104)</f>
        <v>0</v>
      </c>
    </row>
    <row r="101" spans="1:17" x14ac:dyDescent="0.25">
      <c r="A101" t="s">
        <v>10</v>
      </c>
      <c r="B101" t="s">
        <v>494</v>
      </c>
      <c r="C101">
        <v>0</v>
      </c>
      <c r="D101" t="s">
        <v>1</v>
      </c>
      <c r="H101" s="7"/>
      <c r="L101" s="2">
        <f t="shared" ref="L101:L104" si="4">C101/K$100</f>
        <v>0</v>
      </c>
    </row>
    <row r="102" spans="1:17" x14ac:dyDescent="0.25">
      <c r="A102" t="s">
        <v>10</v>
      </c>
      <c r="B102" t="s">
        <v>495</v>
      </c>
      <c r="C102">
        <v>0</v>
      </c>
      <c r="D102" t="s">
        <v>1</v>
      </c>
      <c r="H102" s="7"/>
      <c r="L102" s="2">
        <f t="shared" si="4"/>
        <v>0</v>
      </c>
    </row>
    <row r="103" spans="1:17" x14ac:dyDescent="0.25">
      <c r="A103" t="s">
        <v>10</v>
      </c>
      <c r="B103" t="s">
        <v>496</v>
      </c>
      <c r="C103">
        <v>0</v>
      </c>
      <c r="D103" t="s">
        <v>1</v>
      </c>
      <c r="H103" s="7"/>
      <c r="L103" s="2">
        <f t="shared" si="4"/>
        <v>0</v>
      </c>
    </row>
    <row r="104" spans="1:17" x14ac:dyDescent="0.25">
      <c r="A104" t="s">
        <v>10</v>
      </c>
      <c r="B104" t="s">
        <v>497</v>
      </c>
      <c r="C104">
        <v>0</v>
      </c>
      <c r="D104" t="s">
        <v>1</v>
      </c>
      <c r="L104" s="2">
        <f t="shared" si="4"/>
        <v>0</v>
      </c>
    </row>
    <row r="105" spans="1:17" x14ac:dyDescent="0.25">
      <c r="H105" s="7"/>
      <c r="L105" s="2"/>
    </row>
    <row r="106" spans="1:17" x14ac:dyDescent="0.25">
      <c r="H106" s="7"/>
      <c r="L106" s="2"/>
    </row>
    <row r="107" spans="1:17" x14ac:dyDescent="0.25">
      <c r="A107" s="5" t="s">
        <v>3</v>
      </c>
      <c r="E107" t="s">
        <v>11</v>
      </c>
      <c r="J107" t="s">
        <v>36</v>
      </c>
      <c r="K107" t="s">
        <v>37</v>
      </c>
      <c r="L107" t="s">
        <v>44</v>
      </c>
      <c r="M107" s="15" t="s">
        <v>43</v>
      </c>
      <c r="N107" s="15" t="s">
        <v>12</v>
      </c>
      <c r="O107" s="7" t="s">
        <v>42</v>
      </c>
      <c r="P107" s="15" t="s">
        <v>46</v>
      </c>
    </row>
    <row r="108" spans="1:17" x14ac:dyDescent="0.25">
      <c r="A108" s="4" t="s">
        <v>6</v>
      </c>
      <c r="B108" s="4" t="s">
        <v>498</v>
      </c>
      <c r="C108" s="4">
        <v>24.44</v>
      </c>
      <c r="D108" s="4" t="s">
        <v>1</v>
      </c>
      <c r="E108">
        <v>23.71</v>
      </c>
      <c r="F108" s="3">
        <f>_xlfn.STDEV.S(C108:C110)</f>
        <v>13.113387561318142</v>
      </c>
      <c r="G108" s="6" t="s">
        <v>15</v>
      </c>
      <c r="J108">
        <v>314.14999999999998</v>
      </c>
      <c r="K108">
        <f>E108/314.15</f>
        <v>7.5473499920420184E-2</v>
      </c>
      <c r="L108">
        <f>(C108/K108-M$128)/10</f>
        <v>32.382226908477435</v>
      </c>
      <c r="M108" s="10">
        <f>AVERAGE(L108:L110)</f>
        <v>16.220881613869377</v>
      </c>
      <c r="N108" s="7">
        <f>_xlfn.STDEV.S(L108:L110)</f>
        <v>16.191195549372299</v>
      </c>
      <c r="O108" s="16">
        <f>N108/M108*100</f>
        <v>99.816988587897129</v>
      </c>
      <c r="P108" s="10">
        <f>SQRT(N108^2+N111^2+N114^2+N117^2+N120^2+N123^2)</f>
        <v>25.729005065984477</v>
      </c>
      <c r="Q108" s="10">
        <f>SUM(M108,M111,M114,M117,M120,M123)</f>
        <v>70.853507310275361</v>
      </c>
    </row>
    <row r="109" spans="1:17" x14ac:dyDescent="0.25">
      <c r="A109" s="4" t="s">
        <v>6</v>
      </c>
      <c r="B109" s="4" t="s">
        <v>499</v>
      </c>
      <c r="C109" s="4">
        <v>20.46</v>
      </c>
      <c r="D109" s="4" t="s">
        <v>1</v>
      </c>
      <c r="E109">
        <v>39.479999999999997</v>
      </c>
      <c r="K109">
        <f>E109/314.15</f>
        <v>0.12567244946681522</v>
      </c>
      <c r="L109">
        <f>(C109/K109-M$128)/10</f>
        <v>16.2804179331307</v>
      </c>
      <c r="N109" s="16"/>
    </row>
    <row r="110" spans="1:17" x14ac:dyDescent="0.25">
      <c r="A110" s="4" t="s">
        <v>6</v>
      </c>
      <c r="B110" s="4" t="s">
        <v>500</v>
      </c>
      <c r="C110" s="4">
        <v>0</v>
      </c>
      <c r="D110" s="4" t="s">
        <v>1</v>
      </c>
      <c r="E110">
        <v>20.14</v>
      </c>
      <c r="K110">
        <f>E110/314.15</f>
        <v>6.4109501830335827E-2</v>
      </c>
      <c r="L110">
        <f>(C110/K110-M$128)/10</f>
        <v>0</v>
      </c>
      <c r="N110" s="16"/>
    </row>
    <row r="111" spans="1:17" x14ac:dyDescent="0.25">
      <c r="A111" t="s">
        <v>7</v>
      </c>
      <c r="B111" t="s">
        <v>498</v>
      </c>
      <c r="C111">
        <v>9.7200000000000006</v>
      </c>
      <c r="D111" t="s">
        <v>1</v>
      </c>
      <c r="E111">
        <v>23.71</v>
      </c>
      <c r="F111" s="3">
        <f>_xlfn.STDEV.S(C111:C113)</f>
        <v>5.6118446165231628</v>
      </c>
      <c r="J111">
        <v>314.14999999999998</v>
      </c>
      <c r="K111">
        <f t="shared" ref="K111:K125" si="5">E111/314.15</f>
        <v>7.5473499920420184E-2</v>
      </c>
      <c r="L111">
        <f>(C111/K111-M$133)/10</f>
        <v>5.72324649427979</v>
      </c>
      <c r="M111" s="10">
        <f>AVERAGE(L111:L113)</f>
        <v>6.678046191770366</v>
      </c>
      <c r="N111" s="7">
        <f>_xlfn.STDEV.S(L111:L113)</f>
        <v>0.82688079355254385</v>
      </c>
      <c r="O111" s="16">
        <f>N111/M111*100</f>
        <v>12.382076580595436</v>
      </c>
    </row>
    <row r="112" spans="1:17" x14ac:dyDescent="0.25">
      <c r="A112" t="s">
        <v>7</v>
      </c>
      <c r="B112" t="s">
        <v>499</v>
      </c>
      <c r="C112">
        <v>0</v>
      </c>
      <c r="D112" t="s">
        <v>1</v>
      </c>
      <c r="E112">
        <v>39.479999999999997</v>
      </c>
      <c r="K112">
        <f t="shared" si="5"/>
        <v>0.12567244946681522</v>
      </c>
      <c r="L112">
        <f>-(C112/K112-M$133)/10</f>
        <v>7.1554460405156544</v>
      </c>
      <c r="O112" s="16"/>
    </row>
    <row r="113" spans="1:15" x14ac:dyDescent="0.25">
      <c r="A113" t="s">
        <v>7</v>
      </c>
      <c r="B113" t="s">
        <v>500</v>
      </c>
      <c r="C113">
        <v>0</v>
      </c>
      <c r="D113" t="s">
        <v>1</v>
      </c>
      <c r="E113">
        <v>20.14</v>
      </c>
      <c r="K113">
        <f t="shared" si="5"/>
        <v>6.4109501830335827E-2</v>
      </c>
      <c r="L113">
        <f>-(C113/K113-M$133)/10</f>
        <v>7.1554460405156544</v>
      </c>
      <c r="O113" s="16"/>
    </row>
    <row r="114" spans="1:15" x14ac:dyDescent="0.25">
      <c r="A114" s="4" t="s">
        <v>13</v>
      </c>
      <c r="B114" s="4" t="s">
        <v>498</v>
      </c>
      <c r="C114" s="4">
        <v>25.43</v>
      </c>
      <c r="D114" s="4" t="s">
        <v>1</v>
      </c>
      <c r="E114">
        <v>23.71</v>
      </c>
      <c r="F114" s="3">
        <f>_xlfn.STDEV.S(C114:C116)</f>
        <v>9.9398507701742318</v>
      </c>
      <c r="J114">
        <v>314.14999999999998</v>
      </c>
      <c r="K114">
        <f t="shared" si="5"/>
        <v>7.5473499920420184E-2</v>
      </c>
      <c r="L114">
        <f>(C114/K114-M$138)/10</f>
        <v>33.693945592576974</v>
      </c>
      <c r="M114" s="10">
        <f>AVERAGE(L114:L116)</f>
        <v>21.194150814686452</v>
      </c>
      <c r="N114" s="7">
        <f>_xlfn.STDEV.S(L114:L116)</f>
        <v>11.414340823173948</v>
      </c>
      <c r="O114" s="16">
        <f>N114/M114*100</f>
        <v>53.856089460609105</v>
      </c>
    </row>
    <row r="115" spans="1:15" x14ac:dyDescent="0.25">
      <c r="A115" s="4" t="s">
        <v>13</v>
      </c>
      <c r="B115" s="4" t="s">
        <v>499</v>
      </c>
      <c r="C115" s="4">
        <v>23.33</v>
      </c>
      <c r="D115" s="4" t="s">
        <v>1</v>
      </c>
      <c r="E115">
        <v>39.479999999999997</v>
      </c>
      <c r="K115">
        <f t="shared" si="5"/>
        <v>0.12567244946681522</v>
      </c>
      <c r="L115">
        <f t="shared" ref="L115:L116" si="6">(C115/K115-M$138)/10</f>
        <v>18.564132472137789</v>
      </c>
      <c r="N115" s="16"/>
    </row>
    <row r="116" spans="1:15" x14ac:dyDescent="0.25">
      <c r="A116" s="4" t="s">
        <v>13</v>
      </c>
      <c r="B116" s="4" t="s">
        <v>500</v>
      </c>
      <c r="C116" s="4">
        <v>7.26</v>
      </c>
      <c r="D116" s="4" t="s">
        <v>1</v>
      </c>
      <c r="E116">
        <v>20.14</v>
      </c>
      <c r="K116">
        <f t="shared" si="5"/>
        <v>6.4109501830335827E-2</v>
      </c>
      <c r="L116">
        <f t="shared" si="6"/>
        <v>11.324374379344587</v>
      </c>
      <c r="N116" s="16"/>
    </row>
    <row r="117" spans="1:15" x14ac:dyDescent="0.25">
      <c r="A117" t="s">
        <v>0</v>
      </c>
      <c r="B117" t="s">
        <v>498</v>
      </c>
      <c r="C117">
        <v>10.63</v>
      </c>
      <c r="D117" t="s">
        <v>1</v>
      </c>
      <c r="E117">
        <v>23.71</v>
      </c>
      <c r="F117" s="3">
        <f>_xlfn.STDEV.S(C117:C119)</f>
        <v>3.6192586717908597</v>
      </c>
      <c r="J117">
        <v>314.14999999999998</v>
      </c>
      <c r="K117">
        <f t="shared" si="5"/>
        <v>7.5473499920420184E-2</v>
      </c>
      <c r="L117">
        <f>(C117/K117-M$143)/10</f>
        <v>14.084413749472796</v>
      </c>
      <c r="M117" s="10">
        <f>AVERAGE(L117:L119)</f>
        <v>9.9151607668390707</v>
      </c>
      <c r="N117" s="7">
        <f>_xlfn.STDEV.S(L117:L119)</f>
        <v>3.7041535673301587</v>
      </c>
      <c r="O117" s="16">
        <f>N117/M117*100</f>
        <v>37.358482171248077</v>
      </c>
    </row>
    <row r="118" spans="1:15" x14ac:dyDescent="0.25">
      <c r="A118" t="s">
        <v>0</v>
      </c>
      <c r="B118" t="s">
        <v>499</v>
      </c>
      <c r="C118">
        <v>10.88</v>
      </c>
      <c r="D118" t="s">
        <v>1</v>
      </c>
      <c r="E118">
        <v>39.479999999999997</v>
      </c>
      <c r="K118">
        <f t="shared" si="5"/>
        <v>0.12567244946681522</v>
      </c>
      <c r="L118">
        <f t="shared" ref="L118:L119" si="7">(C118/K118-M$143)/10</f>
        <v>8.6574265450861212</v>
      </c>
      <c r="N118" s="16"/>
    </row>
    <row r="119" spans="1:15" x14ac:dyDescent="0.25">
      <c r="A119" t="s">
        <v>0</v>
      </c>
      <c r="B119" t="s">
        <v>500</v>
      </c>
      <c r="C119">
        <v>4.49</v>
      </c>
      <c r="D119" t="s">
        <v>1</v>
      </c>
      <c r="E119">
        <v>20.14</v>
      </c>
      <c r="K119">
        <f t="shared" si="5"/>
        <v>6.4109501830335827E-2</v>
      </c>
      <c r="L119">
        <f t="shared" si="7"/>
        <v>7.0036420059582927</v>
      </c>
      <c r="N119" s="16"/>
    </row>
    <row r="120" spans="1:15" x14ac:dyDescent="0.25">
      <c r="A120" s="4" t="s">
        <v>9</v>
      </c>
      <c r="B120" s="4" t="s">
        <v>498</v>
      </c>
      <c r="C120" s="4">
        <v>0</v>
      </c>
      <c r="D120" s="4" t="s">
        <v>1</v>
      </c>
      <c r="E120">
        <v>23.71</v>
      </c>
      <c r="F120" s="3">
        <f>_xlfn.STDEV.S(C120:C122)</f>
        <v>0</v>
      </c>
      <c r="J120">
        <v>314.14999999999998</v>
      </c>
      <c r="K120">
        <f t="shared" si="5"/>
        <v>7.5473499920420184E-2</v>
      </c>
      <c r="L120">
        <f>(C120/K120-M$148)/10</f>
        <v>0</v>
      </c>
      <c r="M120" s="10">
        <f>AVERAGE(L120:L122)</f>
        <v>0</v>
      </c>
      <c r="N120" s="7">
        <f>_xlfn.STDEV.S(L120:L122)</f>
        <v>0</v>
      </c>
      <c r="O120" s="16" t="e">
        <f>N120/M120*100</f>
        <v>#DIV/0!</v>
      </c>
    </row>
    <row r="121" spans="1:15" x14ac:dyDescent="0.25">
      <c r="A121" s="4" t="s">
        <v>9</v>
      </c>
      <c r="B121" s="4" t="s">
        <v>499</v>
      </c>
      <c r="C121" s="4">
        <v>0</v>
      </c>
      <c r="D121" s="4" t="s">
        <v>1</v>
      </c>
      <c r="E121">
        <v>39.479999999999997</v>
      </c>
      <c r="K121">
        <f t="shared" si="5"/>
        <v>0.12567244946681522</v>
      </c>
      <c r="L121">
        <f t="shared" ref="L121:L122" si="8">(C121/K121-M$148)/10</f>
        <v>0</v>
      </c>
      <c r="N121" s="16"/>
    </row>
    <row r="122" spans="1:15" x14ac:dyDescent="0.25">
      <c r="A122" s="4" t="s">
        <v>9</v>
      </c>
      <c r="B122" s="4" t="s">
        <v>500</v>
      </c>
      <c r="C122" s="4">
        <v>0</v>
      </c>
      <c r="D122" s="4" t="s">
        <v>1</v>
      </c>
      <c r="E122">
        <v>20.14</v>
      </c>
      <c r="K122">
        <f t="shared" si="5"/>
        <v>6.4109501830335827E-2</v>
      </c>
      <c r="L122">
        <f t="shared" si="8"/>
        <v>0</v>
      </c>
      <c r="N122" s="16"/>
    </row>
    <row r="123" spans="1:15" x14ac:dyDescent="0.25">
      <c r="A123" t="s">
        <v>10</v>
      </c>
      <c r="B123" t="s">
        <v>498</v>
      </c>
      <c r="C123">
        <v>23.98</v>
      </c>
      <c r="D123" t="s">
        <v>1</v>
      </c>
      <c r="E123">
        <v>23.71</v>
      </c>
      <c r="F123" s="3">
        <f>_xlfn.STDEV.S(C123:C125)</f>
        <v>13.730846053078201</v>
      </c>
      <c r="J123">
        <v>314.14999999999998</v>
      </c>
      <c r="K123">
        <f t="shared" si="5"/>
        <v>7.5473499920420184E-2</v>
      </c>
      <c r="L123">
        <f>(C123/K123-M$153)/10</f>
        <v>31.772741459299873</v>
      </c>
      <c r="M123" s="10">
        <f>AVERAGE(L123:L125)</f>
        <v>16.845267923110089</v>
      </c>
      <c r="N123" s="7">
        <f>_xlfn.STDEV.S(L123:L125)</f>
        <v>15.972952965646506</v>
      </c>
      <c r="O123" s="16">
        <f>N123/M123*100</f>
        <v>94.82160235476664</v>
      </c>
    </row>
    <row r="124" spans="1:15" x14ac:dyDescent="0.25">
      <c r="A124" t="s">
        <v>10</v>
      </c>
      <c r="B124" t="s">
        <v>499</v>
      </c>
      <c r="C124">
        <v>23.58</v>
      </c>
      <c r="D124" t="s">
        <v>1</v>
      </c>
      <c r="E124">
        <v>39.479999999999997</v>
      </c>
      <c r="K124">
        <f t="shared" si="5"/>
        <v>0.12567244946681522</v>
      </c>
      <c r="L124">
        <f t="shared" ref="L124:L125" si="9">(C124/K124-M$153)/10</f>
        <v>18.763062310030396</v>
      </c>
      <c r="N124" s="16"/>
    </row>
    <row r="125" spans="1:15" x14ac:dyDescent="0.25">
      <c r="A125" t="s">
        <v>10</v>
      </c>
      <c r="B125" t="s">
        <v>500</v>
      </c>
      <c r="C125">
        <v>0</v>
      </c>
      <c r="D125" t="s">
        <v>1</v>
      </c>
      <c r="E125">
        <v>20.14</v>
      </c>
      <c r="K125">
        <f t="shared" si="5"/>
        <v>6.4109501830335827E-2</v>
      </c>
      <c r="L125">
        <f t="shared" si="9"/>
        <v>0</v>
      </c>
      <c r="N125" s="16"/>
    </row>
    <row r="126" spans="1:15" x14ac:dyDescent="0.25">
      <c r="N126" s="16"/>
    </row>
    <row r="127" spans="1:15" x14ac:dyDescent="0.25">
      <c r="A127" s="88" t="s">
        <v>64</v>
      </c>
      <c r="N127" s="16"/>
    </row>
    <row r="128" spans="1:15" x14ac:dyDescent="0.25">
      <c r="A128" s="4" t="s">
        <v>6</v>
      </c>
      <c r="B128" s="4" t="s">
        <v>501</v>
      </c>
      <c r="C128" s="4">
        <v>0</v>
      </c>
      <c r="D128" s="4" t="s">
        <v>1</v>
      </c>
      <c r="E128">
        <v>11.96</v>
      </c>
      <c r="F128" s="3">
        <f>_xlfn.STDEV.S(C128:C132)</f>
        <v>0</v>
      </c>
      <c r="H128" s="7"/>
      <c r="J128">
        <v>314.14999999999998</v>
      </c>
      <c r="K128">
        <f>E128/314.15</f>
        <v>3.8070985198153752E-2</v>
      </c>
      <c r="L128" s="2">
        <f>C128/K128</f>
        <v>0</v>
      </c>
      <c r="M128" s="10">
        <f>AVERAGE(L128:L132)</f>
        <v>0</v>
      </c>
      <c r="N128" s="16"/>
    </row>
    <row r="129" spans="1:14" x14ac:dyDescent="0.25">
      <c r="A129" s="4" t="s">
        <v>6</v>
      </c>
      <c r="B129" s="4" t="s">
        <v>502</v>
      </c>
      <c r="C129" s="4">
        <v>0</v>
      </c>
      <c r="D129" s="4" t="s">
        <v>1</v>
      </c>
      <c r="E129">
        <v>10.57</v>
      </c>
      <c r="H129" s="7"/>
      <c r="K129">
        <f>E129/314.15</f>
        <v>3.364634728632819E-2</v>
      </c>
      <c r="L129" s="2">
        <f>C129/K129</f>
        <v>0</v>
      </c>
      <c r="N129" s="16"/>
    </row>
    <row r="130" spans="1:14" x14ac:dyDescent="0.25">
      <c r="A130" s="4" t="s">
        <v>6</v>
      </c>
      <c r="B130" s="4" t="s">
        <v>503</v>
      </c>
      <c r="C130" s="4">
        <v>0</v>
      </c>
      <c r="D130" s="4" t="s">
        <v>1</v>
      </c>
      <c r="E130">
        <v>15.95</v>
      </c>
      <c r="H130" s="7"/>
      <c r="K130">
        <f>E130/314.15</f>
        <v>5.0771924240012735E-2</v>
      </c>
      <c r="L130" s="2">
        <f>C130/K130</f>
        <v>0</v>
      </c>
      <c r="N130" s="16"/>
    </row>
    <row r="131" spans="1:14" x14ac:dyDescent="0.25">
      <c r="A131" s="4" t="s">
        <v>6</v>
      </c>
      <c r="B131" s="4" t="s">
        <v>504</v>
      </c>
      <c r="C131" s="4">
        <v>0</v>
      </c>
      <c r="D131" s="4" t="s">
        <v>1</v>
      </c>
      <c r="E131">
        <v>24.39</v>
      </c>
      <c r="H131" s="7"/>
      <c r="K131">
        <f>E131/314.15</f>
        <v>7.7638070985198163E-2</v>
      </c>
      <c r="L131" s="2">
        <f>C131/K131</f>
        <v>0</v>
      </c>
      <c r="N131" s="16"/>
    </row>
    <row r="132" spans="1:14" x14ac:dyDescent="0.25">
      <c r="A132" s="4" t="s">
        <v>6</v>
      </c>
      <c r="B132" s="4" t="s">
        <v>505</v>
      </c>
      <c r="C132" s="4">
        <v>0</v>
      </c>
      <c r="D132" s="4" t="s">
        <v>1</v>
      </c>
      <c r="E132">
        <v>27.15</v>
      </c>
      <c r="H132" s="7"/>
      <c r="K132">
        <f>E132/314.15</f>
        <v>8.6423682954002864E-2</v>
      </c>
      <c r="L132" s="2">
        <f t="shared" ref="L132:L149" si="10">C132/K132</f>
        <v>0</v>
      </c>
      <c r="N132" s="16"/>
    </row>
    <row r="133" spans="1:14" x14ac:dyDescent="0.25">
      <c r="A133" t="s">
        <v>7</v>
      </c>
      <c r="B133" t="s">
        <v>501</v>
      </c>
      <c r="C133">
        <v>0</v>
      </c>
      <c r="D133" t="s">
        <v>1</v>
      </c>
      <c r="E133">
        <v>11.96</v>
      </c>
      <c r="F133" s="3">
        <f>_xlfn.STDEV.S(C133:C137)</f>
        <v>13.827844372858699</v>
      </c>
      <c r="J133">
        <v>314.14999999999998</v>
      </c>
      <c r="K133">
        <f t="shared" ref="K133:K146" si="11">E133/314.15</f>
        <v>3.8070985198153752E-2</v>
      </c>
      <c r="L133" s="2">
        <f t="shared" si="10"/>
        <v>0</v>
      </c>
      <c r="M133" s="10">
        <f>AVERAGE(L133:L137)</f>
        <v>71.554460405156547</v>
      </c>
      <c r="N133" s="16"/>
    </row>
    <row r="134" spans="1:14" x14ac:dyDescent="0.25">
      <c r="A134" t="s">
        <v>7</v>
      </c>
      <c r="B134" t="s">
        <v>502</v>
      </c>
      <c r="C134">
        <v>0</v>
      </c>
      <c r="D134" t="s">
        <v>1</v>
      </c>
      <c r="E134">
        <v>10.57</v>
      </c>
      <c r="K134">
        <f t="shared" si="11"/>
        <v>3.364634728632819E-2</v>
      </c>
      <c r="L134" s="2">
        <f t="shared" si="10"/>
        <v>0</v>
      </c>
      <c r="N134" s="16"/>
    </row>
    <row r="135" spans="1:14" x14ac:dyDescent="0.25">
      <c r="A135" t="s">
        <v>7</v>
      </c>
      <c r="B135" t="s">
        <v>503</v>
      </c>
      <c r="C135">
        <v>0</v>
      </c>
      <c r="D135" t="s">
        <v>1</v>
      </c>
      <c r="E135">
        <v>15.95</v>
      </c>
      <c r="K135">
        <f t="shared" si="11"/>
        <v>5.0771924240012735E-2</v>
      </c>
      <c r="L135" s="2">
        <f t="shared" si="10"/>
        <v>0</v>
      </c>
      <c r="N135" s="16"/>
    </row>
    <row r="136" spans="1:14" x14ac:dyDescent="0.25">
      <c r="A136" t="s">
        <v>7</v>
      </c>
      <c r="B136" t="s">
        <v>504</v>
      </c>
      <c r="C136">
        <v>0</v>
      </c>
      <c r="D136" t="s">
        <v>1</v>
      </c>
      <c r="E136">
        <v>24.39</v>
      </c>
      <c r="K136">
        <f t="shared" si="11"/>
        <v>7.7638070985198163E-2</v>
      </c>
      <c r="L136" s="2">
        <f t="shared" si="10"/>
        <v>0</v>
      </c>
      <c r="N136" s="16"/>
    </row>
    <row r="137" spans="1:14" x14ac:dyDescent="0.25">
      <c r="A137" t="s">
        <v>7</v>
      </c>
      <c r="B137" t="s">
        <v>505</v>
      </c>
      <c r="C137">
        <v>30.92</v>
      </c>
      <c r="D137" t="s">
        <v>1</v>
      </c>
      <c r="E137">
        <v>27.15</v>
      </c>
      <c r="K137">
        <f t="shared" si="11"/>
        <v>8.6423682954002864E-2</v>
      </c>
      <c r="L137" s="2">
        <f>C137/K137</f>
        <v>357.77230202578272</v>
      </c>
      <c r="N137" s="16"/>
    </row>
    <row r="138" spans="1:14" x14ac:dyDescent="0.25">
      <c r="A138" s="4" t="s">
        <v>13</v>
      </c>
      <c r="B138" s="4" t="s">
        <v>501</v>
      </c>
      <c r="C138" s="4">
        <v>0</v>
      </c>
      <c r="D138" s="4" t="s">
        <v>1</v>
      </c>
      <c r="E138">
        <v>11.96</v>
      </c>
      <c r="F138" s="3">
        <f>_xlfn.STDEV.S(C138:C142)</f>
        <v>0</v>
      </c>
      <c r="J138">
        <v>314.14999999999998</v>
      </c>
      <c r="K138">
        <f t="shared" si="11"/>
        <v>3.8070985198153752E-2</v>
      </c>
      <c r="L138" s="2">
        <f t="shared" si="10"/>
        <v>0</v>
      </c>
      <c r="M138" s="10">
        <f>AVERAGE(L138:L142)</f>
        <v>0</v>
      </c>
      <c r="N138" s="16"/>
    </row>
    <row r="139" spans="1:14" x14ac:dyDescent="0.25">
      <c r="A139" s="4" t="s">
        <v>13</v>
      </c>
      <c r="B139" s="4" t="s">
        <v>502</v>
      </c>
      <c r="C139" s="4">
        <v>0</v>
      </c>
      <c r="D139" s="4" t="s">
        <v>1</v>
      </c>
      <c r="E139">
        <v>10.57</v>
      </c>
      <c r="K139">
        <f t="shared" si="11"/>
        <v>3.364634728632819E-2</v>
      </c>
      <c r="L139" s="2">
        <f t="shared" si="10"/>
        <v>0</v>
      </c>
      <c r="N139" s="16"/>
    </row>
    <row r="140" spans="1:14" x14ac:dyDescent="0.25">
      <c r="A140" s="4" t="s">
        <v>13</v>
      </c>
      <c r="B140" s="4" t="s">
        <v>503</v>
      </c>
      <c r="C140" s="4">
        <v>0</v>
      </c>
      <c r="D140" s="4" t="s">
        <v>1</v>
      </c>
      <c r="E140">
        <v>15.95</v>
      </c>
      <c r="K140">
        <f t="shared" si="11"/>
        <v>5.0771924240012735E-2</v>
      </c>
      <c r="L140" s="2">
        <f t="shared" si="10"/>
        <v>0</v>
      </c>
      <c r="N140" s="16"/>
    </row>
    <row r="141" spans="1:14" x14ac:dyDescent="0.25">
      <c r="A141" s="4" t="s">
        <v>13</v>
      </c>
      <c r="B141" s="4" t="s">
        <v>504</v>
      </c>
      <c r="C141" s="4">
        <v>0</v>
      </c>
      <c r="D141" s="4" t="s">
        <v>1</v>
      </c>
      <c r="E141">
        <v>24.39</v>
      </c>
      <c r="K141">
        <f t="shared" si="11"/>
        <v>7.7638070985198163E-2</v>
      </c>
      <c r="L141" s="2">
        <f t="shared" si="10"/>
        <v>0</v>
      </c>
      <c r="N141" s="16"/>
    </row>
    <row r="142" spans="1:14" x14ac:dyDescent="0.25">
      <c r="A142" s="4" t="s">
        <v>13</v>
      </c>
      <c r="B142" s="4" t="s">
        <v>505</v>
      </c>
      <c r="C142" s="4">
        <v>0</v>
      </c>
      <c r="D142" s="4" t="s">
        <v>1</v>
      </c>
      <c r="E142">
        <v>27.15</v>
      </c>
      <c r="K142">
        <f t="shared" si="11"/>
        <v>8.6423682954002864E-2</v>
      </c>
      <c r="L142" s="2">
        <f t="shared" si="10"/>
        <v>0</v>
      </c>
      <c r="N142" s="16"/>
    </row>
    <row r="143" spans="1:14" x14ac:dyDescent="0.25">
      <c r="A143" t="s">
        <v>0</v>
      </c>
      <c r="B143" t="s">
        <v>501</v>
      </c>
      <c r="C143">
        <v>0</v>
      </c>
      <c r="D143" t="s">
        <v>1</v>
      </c>
      <c r="E143">
        <v>11.96</v>
      </c>
      <c r="F143" s="3">
        <f>_xlfn.STDEV.S(C143:C147)</f>
        <v>0</v>
      </c>
      <c r="J143">
        <v>314.14999999999998</v>
      </c>
      <c r="K143">
        <f t="shared" si="11"/>
        <v>3.8070985198153752E-2</v>
      </c>
      <c r="L143" s="2">
        <f t="shared" si="10"/>
        <v>0</v>
      </c>
      <c r="M143" s="10">
        <f>AVERAGE(L143:L147)</f>
        <v>0</v>
      </c>
      <c r="N143" s="16"/>
    </row>
    <row r="144" spans="1:14" x14ac:dyDescent="0.25">
      <c r="A144" t="s">
        <v>0</v>
      </c>
      <c r="B144" t="s">
        <v>502</v>
      </c>
      <c r="C144">
        <v>0</v>
      </c>
      <c r="D144" t="s">
        <v>1</v>
      </c>
      <c r="E144">
        <v>10.57</v>
      </c>
      <c r="K144">
        <f t="shared" si="11"/>
        <v>3.364634728632819E-2</v>
      </c>
      <c r="L144" s="2">
        <f t="shared" si="10"/>
        <v>0</v>
      </c>
      <c r="N144" s="16"/>
    </row>
    <row r="145" spans="1:14" x14ac:dyDescent="0.25">
      <c r="A145" t="s">
        <v>0</v>
      </c>
      <c r="B145" t="s">
        <v>503</v>
      </c>
      <c r="C145">
        <v>0</v>
      </c>
      <c r="D145" t="s">
        <v>1</v>
      </c>
      <c r="E145">
        <v>15.95</v>
      </c>
      <c r="K145">
        <f t="shared" si="11"/>
        <v>5.0771924240012735E-2</v>
      </c>
      <c r="L145" s="2">
        <f t="shared" si="10"/>
        <v>0</v>
      </c>
      <c r="N145" s="16"/>
    </row>
    <row r="146" spans="1:14" x14ac:dyDescent="0.25">
      <c r="A146" t="s">
        <v>0</v>
      </c>
      <c r="B146" t="s">
        <v>504</v>
      </c>
      <c r="C146">
        <v>0</v>
      </c>
      <c r="D146" t="s">
        <v>1</v>
      </c>
      <c r="E146">
        <v>24.39</v>
      </c>
      <c r="K146">
        <f t="shared" si="11"/>
        <v>7.7638070985198163E-2</v>
      </c>
      <c r="L146" s="2">
        <f t="shared" si="10"/>
        <v>0</v>
      </c>
      <c r="N146" s="16"/>
    </row>
    <row r="147" spans="1:14" x14ac:dyDescent="0.25">
      <c r="A147" t="s">
        <v>0</v>
      </c>
      <c r="B147" t="s">
        <v>505</v>
      </c>
      <c r="C147">
        <v>0</v>
      </c>
      <c r="D147" t="s">
        <v>1</v>
      </c>
      <c r="E147">
        <v>27.15</v>
      </c>
      <c r="K147">
        <f>E147/314.15</f>
        <v>8.6423682954002864E-2</v>
      </c>
      <c r="L147" s="2">
        <f>C147/K147</f>
        <v>0</v>
      </c>
      <c r="N147" s="16"/>
    </row>
    <row r="148" spans="1:14" x14ac:dyDescent="0.25">
      <c r="A148" s="4" t="s">
        <v>9</v>
      </c>
      <c r="B148" s="4" t="s">
        <v>501</v>
      </c>
      <c r="C148" s="4">
        <v>0</v>
      </c>
      <c r="D148" s="4" t="s">
        <v>1</v>
      </c>
      <c r="E148">
        <v>11.96</v>
      </c>
      <c r="F148" s="3">
        <f>_xlfn.STDEV.S(C148:C152)</f>
        <v>0</v>
      </c>
      <c r="J148">
        <v>314.14999999999998</v>
      </c>
      <c r="K148">
        <f t="shared" ref="K148:K151" si="12">E148/314.15</f>
        <v>3.8070985198153752E-2</v>
      </c>
      <c r="L148" s="2">
        <f t="shared" si="10"/>
        <v>0</v>
      </c>
      <c r="M148" s="10">
        <f>AVERAGE(L148:L152)</f>
        <v>0</v>
      </c>
      <c r="N148" s="16"/>
    </row>
    <row r="149" spans="1:14" x14ac:dyDescent="0.25">
      <c r="A149" s="4" t="s">
        <v>9</v>
      </c>
      <c r="B149" s="4" t="s">
        <v>502</v>
      </c>
      <c r="C149" s="4">
        <v>0</v>
      </c>
      <c r="D149" s="4" t="s">
        <v>1</v>
      </c>
      <c r="E149">
        <v>10.57</v>
      </c>
      <c r="K149">
        <f t="shared" si="12"/>
        <v>3.364634728632819E-2</v>
      </c>
      <c r="L149" s="2">
        <f t="shared" si="10"/>
        <v>0</v>
      </c>
      <c r="N149" s="16"/>
    </row>
    <row r="150" spans="1:14" x14ac:dyDescent="0.25">
      <c r="A150" s="4" t="s">
        <v>9</v>
      </c>
      <c r="B150" s="4" t="s">
        <v>503</v>
      </c>
      <c r="C150" s="4">
        <v>0</v>
      </c>
      <c r="D150" s="4" t="s">
        <v>1</v>
      </c>
      <c r="E150">
        <v>15.95</v>
      </c>
      <c r="K150">
        <f t="shared" si="12"/>
        <v>5.0771924240012735E-2</v>
      </c>
      <c r="L150" s="2">
        <f>C150/K150</f>
        <v>0</v>
      </c>
      <c r="N150" s="16"/>
    </row>
    <row r="151" spans="1:14" x14ac:dyDescent="0.25">
      <c r="A151" s="4" t="s">
        <v>9</v>
      </c>
      <c r="B151" s="4" t="s">
        <v>504</v>
      </c>
      <c r="C151" s="4">
        <v>0</v>
      </c>
      <c r="D151" s="4" t="s">
        <v>1</v>
      </c>
      <c r="E151">
        <v>24.39</v>
      </c>
      <c r="K151">
        <f t="shared" si="12"/>
        <v>7.7638070985198163E-2</v>
      </c>
      <c r="L151" s="2">
        <f>C151/K151</f>
        <v>0</v>
      </c>
      <c r="N151" s="16"/>
    </row>
    <row r="152" spans="1:14" x14ac:dyDescent="0.25">
      <c r="A152" s="4" t="s">
        <v>9</v>
      </c>
      <c r="B152" s="4" t="s">
        <v>505</v>
      </c>
      <c r="C152" s="4">
        <v>0</v>
      </c>
      <c r="D152" s="4" t="s">
        <v>1</v>
      </c>
      <c r="E152">
        <v>27.15</v>
      </c>
      <c r="K152">
        <f>E152/314.15</f>
        <v>8.6423682954002864E-2</v>
      </c>
      <c r="L152" s="2">
        <f>C152/K152</f>
        <v>0</v>
      </c>
      <c r="N152" s="16"/>
    </row>
    <row r="153" spans="1:14" x14ac:dyDescent="0.25">
      <c r="A153" t="s">
        <v>10</v>
      </c>
      <c r="B153" t="s">
        <v>501</v>
      </c>
      <c r="C153">
        <v>0</v>
      </c>
      <c r="D153" t="s">
        <v>1</v>
      </c>
      <c r="E153">
        <v>11.96</v>
      </c>
      <c r="F153" s="3">
        <f>_xlfn.STDEV.S(C153:C157)</f>
        <v>0</v>
      </c>
      <c r="J153">
        <v>314.14999999999998</v>
      </c>
      <c r="K153">
        <f t="shared" ref="K153:K156" si="13">E153/314.15</f>
        <v>3.8070985198153752E-2</v>
      </c>
      <c r="L153" s="2">
        <f t="shared" ref="L153:L154" si="14">C153/K153</f>
        <v>0</v>
      </c>
      <c r="M153" s="10">
        <f>AVERAGE(L153:L157)</f>
        <v>0</v>
      </c>
      <c r="N153" s="16"/>
    </row>
    <row r="154" spans="1:14" x14ac:dyDescent="0.25">
      <c r="A154" t="s">
        <v>10</v>
      </c>
      <c r="B154" t="s">
        <v>502</v>
      </c>
      <c r="C154">
        <v>0</v>
      </c>
      <c r="D154" t="s">
        <v>1</v>
      </c>
      <c r="E154">
        <v>10.57</v>
      </c>
      <c r="K154">
        <f t="shared" si="13"/>
        <v>3.364634728632819E-2</v>
      </c>
      <c r="L154" s="2">
        <f t="shared" si="14"/>
        <v>0</v>
      </c>
      <c r="N154" s="16"/>
    </row>
    <row r="155" spans="1:14" x14ac:dyDescent="0.25">
      <c r="A155" t="s">
        <v>10</v>
      </c>
      <c r="B155" t="s">
        <v>503</v>
      </c>
      <c r="C155">
        <v>0</v>
      </c>
      <c r="D155" t="s">
        <v>1</v>
      </c>
      <c r="E155">
        <v>15.95</v>
      </c>
      <c r="K155">
        <f t="shared" si="13"/>
        <v>5.0771924240012735E-2</v>
      </c>
      <c r="L155" s="2">
        <f>C155/K155</f>
        <v>0</v>
      </c>
      <c r="N155" s="16"/>
    </row>
    <row r="156" spans="1:14" x14ac:dyDescent="0.25">
      <c r="A156" t="s">
        <v>10</v>
      </c>
      <c r="B156" t="s">
        <v>504</v>
      </c>
      <c r="C156">
        <v>0</v>
      </c>
      <c r="D156" t="s">
        <v>1</v>
      </c>
      <c r="E156">
        <v>24.39</v>
      </c>
      <c r="K156">
        <f t="shared" si="13"/>
        <v>7.7638070985198163E-2</v>
      </c>
      <c r="L156" s="2">
        <f>C156/K156</f>
        <v>0</v>
      </c>
      <c r="N156" s="16"/>
    </row>
    <row r="157" spans="1:14" x14ac:dyDescent="0.25">
      <c r="A157" t="s">
        <v>10</v>
      </c>
      <c r="B157" t="s">
        <v>505</v>
      </c>
      <c r="C157">
        <v>0</v>
      </c>
      <c r="D157" t="s">
        <v>1</v>
      </c>
      <c r="E157">
        <v>27.15</v>
      </c>
      <c r="K157">
        <f>E157/314.15</f>
        <v>8.6423682954002864E-2</v>
      </c>
      <c r="L157" s="2">
        <f>C157/K157</f>
        <v>0</v>
      </c>
      <c r="N157" s="16"/>
    </row>
    <row r="158" spans="1:14" x14ac:dyDescent="0.25">
      <c r="N158" s="16"/>
    </row>
    <row r="159" spans="1:14" x14ac:dyDescent="0.25">
      <c r="N159" s="16"/>
    </row>
    <row r="160" spans="1:14" x14ac:dyDescent="0.25">
      <c r="A160" s="5" t="s">
        <v>5</v>
      </c>
      <c r="E160" t="s">
        <v>11</v>
      </c>
      <c r="F160"/>
    </row>
    <row r="161" spans="1:17" x14ac:dyDescent="0.25">
      <c r="A161" s="4" t="s">
        <v>6</v>
      </c>
      <c r="B161" s="4" t="s">
        <v>506</v>
      </c>
      <c r="C161" s="4">
        <v>0</v>
      </c>
      <c r="D161" s="4" t="s">
        <v>1</v>
      </c>
      <c r="E161">
        <v>11.34</v>
      </c>
      <c r="F161" s="3">
        <f>_xlfn.STDEV.S(C161:C163)</f>
        <v>0</v>
      </c>
      <c r="G161" s="6" t="s">
        <v>14</v>
      </c>
      <c r="J161">
        <v>314.14999999999998</v>
      </c>
      <c r="K161">
        <f>E161/314.15</f>
        <v>3.609740569791501E-2</v>
      </c>
      <c r="L161">
        <f>-(C161/K161-M$181)/10</f>
        <v>10.273394357366769</v>
      </c>
      <c r="M161" s="10">
        <f>AVERAGE(L161:L163)</f>
        <v>10.273394357366769</v>
      </c>
      <c r="N161" s="7">
        <f>_xlfn.STDEV.S(L161:L163)</f>
        <v>0</v>
      </c>
      <c r="O161" s="16">
        <f>N161/M161*100</f>
        <v>0</v>
      </c>
      <c r="P161" s="10">
        <f>SQRT(N161^2+N164^2+N167^2+N170^2+N173^2+N176^2)</f>
        <v>13.367291277821382</v>
      </c>
      <c r="Q161" s="10">
        <f>SUM(M161,M164,M167,M170,M173,M176)</f>
        <v>36.476160675122522</v>
      </c>
    </row>
    <row r="162" spans="1:17" x14ac:dyDescent="0.25">
      <c r="A162" s="4" t="s">
        <v>6</v>
      </c>
      <c r="B162" s="4" t="s">
        <v>507</v>
      </c>
      <c r="C162" s="4">
        <v>0</v>
      </c>
      <c r="D162" s="4" t="s">
        <v>1</v>
      </c>
      <c r="E162">
        <v>19.79</v>
      </c>
      <c r="G162" s="3"/>
      <c r="K162">
        <f>E162/314.15</f>
        <v>6.2995384370523641E-2</v>
      </c>
      <c r="L162">
        <f>-(C162/K162-M$181)/10</f>
        <v>10.273394357366769</v>
      </c>
      <c r="N162" s="16"/>
    </row>
    <row r="163" spans="1:17" x14ac:dyDescent="0.25">
      <c r="A163" s="4" t="s">
        <v>6</v>
      </c>
      <c r="B163" s="4" t="s">
        <v>508</v>
      </c>
      <c r="C163" s="4">
        <v>0</v>
      </c>
      <c r="D163" s="4" t="s">
        <v>1</v>
      </c>
      <c r="E163">
        <v>13.57</v>
      </c>
      <c r="K163">
        <f>E163/314.15</f>
        <v>4.319592551328983E-2</v>
      </c>
      <c r="L163">
        <f>-(C163/K163-M$181)/10</f>
        <v>10.273394357366769</v>
      </c>
      <c r="N163" s="16"/>
    </row>
    <row r="164" spans="1:17" x14ac:dyDescent="0.25">
      <c r="A164" t="s">
        <v>7</v>
      </c>
      <c r="B164" t="s">
        <v>506</v>
      </c>
      <c r="C164">
        <v>0</v>
      </c>
      <c r="D164" t="s">
        <v>1</v>
      </c>
      <c r="E164">
        <v>11.34</v>
      </c>
      <c r="F164" s="3">
        <f>_xlfn.STDEV.S(C164:C166)</f>
        <v>0</v>
      </c>
      <c r="J164">
        <v>314.14999999999998</v>
      </c>
      <c r="K164">
        <f>E164/314.15</f>
        <v>3.609740569791501E-2</v>
      </c>
      <c r="L164">
        <f>(C164/K164-M$186)/10</f>
        <v>0</v>
      </c>
      <c r="M164" s="10">
        <f>AVERAGE(L164:L166)</f>
        <v>0</v>
      </c>
      <c r="N164" s="7">
        <f>_xlfn.STDEV.S(L164:L166)</f>
        <v>0</v>
      </c>
      <c r="O164" s="16" t="e">
        <f>N164/M164*100</f>
        <v>#DIV/0!</v>
      </c>
    </row>
    <row r="165" spans="1:17" x14ac:dyDescent="0.25">
      <c r="A165" t="s">
        <v>7</v>
      </c>
      <c r="B165" t="s">
        <v>507</v>
      </c>
      <c r="C165">
        <v>0</v>
      </c>
      <c r="D165" t="s">
        <v>1</v>
      </c>
      <c r="E165">
        <v>19.79</v>
      </c>
      <c r="K165">
        <f t="shared" ref="K165:K178" si="15">E165/314.15</f>
        <v>6.2995384370523641E-2</v>
      </c>
      <c r="L165">
        <f t="shared" ref="L165:L166" si="16">(C165/K165-M$186)/10</f>
        <v>0</v>
      </c>
      <c r="O165" s="16"/>
    </row>
    <row r="166" spans="1:17" x14ac:dyDescent="0.25">
      <c r="A166" t="s">
        <v>7</v>
      </c>
      <c r="B166" t="s">
        <v>508</v>
      </c>
      <c r="C166">
        <v>0</v>
      </c>
      <c r="D166" t="s">
        <v>1</v>
      </c>
      <c r="E166">
        <v>13.57</v>
      </c>
      <c r="K166">
        <f t="shared" si="15"/>
        <v>4.319592551328983E-2</v>
      </c>
      <c r="L166">
        <f t="shared" si="16"/>
        <v>0</v>
      </c>
      <c r="O166" s="16"/>
    </row>
    <row r="167" spans="1:17" x14ac:dyDescent="0.25">
      <c r="A167" s="4" t="s">
        <v>13</v>
      </c>
      <c r="B167" s="4" t="s">
        <v>506</v>
      </c>
      <c r="C167" s="4">
        <v>0</v>
      </c>
      <c r="D167" s="4" t="s">
        <v>1</v>
      </c>
      <c r="E167">
        <v>11.34</v>
      </c>
      <c r="F167" s="3">
        <f>_xlfn.STDEV.S(C167:C169)</f>
        <v>4.2492979812356459</v>
      </c>
      <c r="J167">
        <v>314.14999999999998</v>
      </c>
      <c r="K167">
        <f t="shared" si="15"/>
        <v>3.609740569791501E-2</v>
      </c>
      <c r="L167">
        <f>(C167/K167-M$191)/10</f>
        <v>0</v>
      </c>
      <c r="M167" s="10">
        <f>AVERAGE(L167:L169)</f>
        <v>5.6795480225988699</v>
      </c>
      <c r="N167" s="7">
        <f>_xlfn.STDEV.S(L167:L169)</f>
        <v>9.8372657391685951</v>
      </c>
      <c r="O167" s="16">
        <f>N167/M167*100</f>
        <v>173.20508075688775</v>
      </c>
    </row>
    <row r="168" spans="1:17" x14ac:dyDescent="0.25">
      <c r="A168" s="4" t="s">
        <v>13</v>
      </c>
      <c r="B168" s="4" t="s">
        <v>507</v>
      </c>
      <c r="C168" s="4">
        <v>0</v>
      </c>
      <c r="D168" s="4" t="s">
        <v>1</v>
      </c>
      <c r="E168">
        <v>19.79</v>
      </c>
      <c r="K168">
        <f t="shared" si="15"/>
        <v>6.2995384370523641E-2</v>
      </c>
      <c r="L168">
        <f t="shared" ref="L168:L169" si="17">(C168/K168-M$191)/10</f>
        <v>0</v>
      </c>
      <c r="N168" s="16"/>
    </row>
    <row r="169" spans="1:17" x14ac:dyDescent="0.25">
      <c r="A169" s="4" t="s">
        <v>13</v>
      </c>
      <c r="B169" s="4" t="s">
        <v>508</v>
      </c>
      <c r="C169" s="4">
        <v>7.36</v>
      </c>
      <c r="D169" s="4" t="s">
        <v>1</v>
      </c>
      <c r="E169">
        <v>13.57</v>
      </c>
      <c r="K169">
        <f t="shared" si="15"/>
        <v>4.319592551328983E-2</v>
      </c>
      <c r="L169">
        <f t="shared" si="17"/>
        <v>17.038644067796611</v>
      </c>
      <c r="N169" s="16"/>
    </row>
    <row r="170" spans="1:17" x14ac:dyDescent="0.25">
      <c r="A170" t="s">
        <v>0</v>
      </c>
      <c r="B170" t="s">
        <v>506</v>
      </c>
      <c r="C170">
        <v>4.13</v>
      </c>
      <c r="D170" t="s">
        <v>1</v>
      </c>
      <c r="E170">
        <v>11.34</v>
      </c>
      <c r="F170" s="3">
        <f>_xlfn.STDEV.S(C170:C172)</f>
        <v>2.118073023607387</v>
      </c>
      <c r="J170">
        <v>314.14999999999998</v>
      </c>
      <c r="K170">
        <f t="shared" si="15"/>
        <v>3.609740569791501E-2</v>
      </c>
      <c r="L170">
        <f>-(C170/K170-M$196)/10</f>
        <v>4.4647694696278233</v>
      </c>
      <c r="M170" s="10">
        <f>AVERAGE(L170:L172)</f>
        <v>4.7992608237629879</v>
      </c>
      <c r="N170" s="7">
        <f>_xlfn.STDEV.S(L170:L172)</f>
        <v>1.5689875981313064</v>
      </c>
      <c r="O170" s="16">
        <f>N170/M170*100</f>
        <v>32.692276076404198</v>
      </c>
    </row>
    <row r="171" spans="1:17" x14ac:dyDescent="0.25">
      <c r="A171" t="s">
        <v>0</v>
      </c>
      <c r="B171" t="s">
        <v>507</v>
      </c>
      <c r="C171">
        <v>5.92</v>
      </c>
      <c r="D171" t="s">
        <v>1</v>
      </c>
      <c r="E171">
        <v>19.79</v>
      </c>
      <c r="K171">
        <f t="shared" si="15"/>
        <v>6.2995384370523641E-2</v>
      </c>
      <c r="L171">
        <f t="shared" ref="L171" si="18">-(C171/K171-M$196)/10</f>
        <v>6.5085210058195653</v>
      </c>
      <c r="N171" s="16"/>
    </row>
    <row r="172" spans="1:17" x14ac:dyDescent="0.25">
      <c r="A172" t="s">
        <v>0</v>
      </c>
      <c r="B172" t="s">
        <v>508</v>
      </c>
      <c r="C172">
        <v>8.35</v>
      </c>
      <c r="D172" t="s">
        <v>1</v>
      </c>
      <c r="E172">
        <v>13.57</v>
      </c>
      <c r="K172">
        <f t="shared" si="15"/>
        <v>4.319592551328983E-2</v>
      </c>
      <c r="L172">
        <f>(C172/K172-M$196)/10</f>
        <v>3.4244919958415752</v>
      </c>
      <c r="N172" s="16"/>
    </row>
    <row r="173" spans="1:17" x14ac:dyDescent="0.25">
      <c r="A173" s="4" t="s">
        <v>9</v>
      </c>
      <c r="B173" s="4" t="s">
        <v>506</v>
      </c>
      <c r="C173" s="4">
        <v>0</v>
      </c>
      <c r="D173" s="4" t="s">
        <v>1</v>
      </c>
      <c r="E173">
        <v>11.34</v>
      </c>
      <c r="F173" s="3">
        <f>_xlfn.STDEV.S(C173:C175)</f>
        <v>0</v>
      </c>
      <c r="J173">
        <v>314.14999999999998</v>
      </c>
      <c r="K173">
        <f t="shared" si="15"/>
        <v>3.609740569791501E-2</v>
      </c>
      <c r="L173">
        <f>(C173/K173-M$201)/10</f>
        <v>0</v>
      </c>
      <c r="M173" s="10">
        <f>AVERAGE(L173:L175)</f>
        <v>0</v>
      </c>
      <c r="N173" s="7">
        <f>_xlfn.STDEV.S(L173:L175)</f>
        <v>0</v>
      </c>
      <c r="O173" s="16" t="e">
        <f>N173/M173*100</f>
        <v>#DIV/0!</v>
      </c>
    </row>
    <row r="174" spans="1:17" x14ac:dyDescent="0.25">
      <c r="A174" s="4" t="s">
        <v>9</v>
      </c>
      <c r="B174" s="4" t="s">
        <v>507</v>
      </c>
      <c r="C174" s="4">
        <v>0</v>
      </c>
      <c r="D174" s="4" t="s">
        <v>1</v>
      </c>
      <c r="E174">
        <v>19.79</v>
      </c>
      <c r="K174">
        <f t="shared" si="15"/>
        <v>6.2995384370523641E-2</v>
      </c>
      <c r="L174">
        <f t="shared" ref="L174:L175" si="19">(C174/K174-M$201)/10</f>
        <v>0</v>
      </c>
      <c r="N174" s="16"/>
    </row>
    <row r="175" spans="1:17" x14ac:dyDescent="0.25">
      <c r="A175" s="4" t="s">
        <v>9</v>
      </c>
      <c r="B175" s="4" t="s">
        <v>508</v>
      </c>
      <c r="C175" s="4">
        <v>0</v>
      </c>
      <c r="D175" s="4" t="s">
        <v>1</v>
      </c>
      <c r="E175">
        <v>13.57</v>
      </c>
      <c r="K175">
        <f t="shared" si="15"/>
        <v>4.319592551328983E-2</v>
      </c>
      <c r="L175">
        <f t="shared" si="19"/>
        <v>0</v>
      </c>
      <c r="N175" s="16"/>
    </row>
    <row r="176" spans="1:17" x14ac:dyDescent="0.25">
      <c r="A176" t="s">
        <v>10</v>
      </c>
      <c r="B176" t="s">
        <v>506</v>
      </c>
      <c r="C176">
        <v>0</v>
      </c>
      <c r="D176" t="s">
        <v>1</v>
      </c>
      <c r="E176">
        <v>11.34</v>
      </c>
      <c r="F176" s="3">
        <f>_xlfn.STDEV.S(C176:C178)</f>
        <v>8.2349033590767391</v>
      </c>
      <c r="J176">
        <v>314.14999999999998</v>
      </c>
      <c r="K176">
        <f t="shared" si="15"/>
        <v>3.609740569791501E-2</v>
      </c>
      <c r="L176">
        <f>-(C176/K176-M$206)/10</f>
        <v>25.936058017400143</v>
      </c>
      <c r="M176" s="10">
        <f>AVERAGE(L176:L178)</f>
        <v>15.723957471393893</v>
      </c>
      <c r="N176" s="7">
        <f>_xlfn.STDEV.S(L176:L178)</f>
        <v>8.9135266196948937</v>
      </c>
      <c r="O176" s="16">
        <f>N176/M176*100</f>
        <v>56.687552328419834</v>
      </c>
    </row>
    <row r="177" spans="1:14" x14ac:dyDescent="0.25">
      <c r="A177" t="s">
        <v>10</v>
      </c>
      <c r="B177" t="s">
        <v>507</v>
      </c>
      <c r="C177">
        <v>10.35</v>
      </c>
      <c r="D177" t="s">
        <v>1</v>
      </c>
      <c r="E177">
        <v>19.79</v>
      </c>
      <c r="K177">
        <f t="shared" si="15"/>
        <v>6.2995384370523641E-2</v>
      </c>
      <c r="L177">
        <f>-(C177/K177-M$206)/10</f>
        <v>9.5062828784410751</v>
      </c>
      <c r="N177" s="16"/>
    </row>
    <row r="178" spans="1:14" x14ac:dyDescent="0.25">
      <c r="A178" t="s">
        <v>10</v>
      </c>
      <c r="B178" t="s">
        <v>508</v>
      </c>
      <c r="C178">
        <v>16.27</v>
      </c>
      <c r="D178" t="s">
        <v>1</v>
      </c>
      <c r="E178">
        <v>13.57</v>
      </c>
      <c r="K178">
        <f t="shared" si="15"/>
        <v>4.319592551328983E-2</v>
      </c>
      <c r="L178">
        <f t="shared" ref="L178" si="20">(C178/K178-M$206)/10</f>
        <v>11.729531518340462</v>
      </c>
      <c r="N178" s="16"/>
    </row>
    <row r="180" spans="1:14" x14ac:dyDescent="0.25">
      <c r="A180" s="88" t="s">
        <v>64</v>
      </c>
    </row>
    <row r="181" spans="1:14" x14ac:dyDescent="0.25">
      <c r="A181" s="4" t="s">
        <v>6</v>
      </c>
      <c r="B181" s="4" t="s">
        <v>509</v>
      </c>
      <c r="C181" s="4">
        <v>0</v>
      </c>
      <c r="D181" s="4" t="s">
        <v>1</v>
      </c>
      <c r="E181">
        <v>11.96</v>
      </c>
      <c r="F181" s="3">
        <f>_xlfn.STDEV.S(C181:C185)</f>
        <v>11.663330570638903</v>
      </c>
      <c r="H181" s="7"/>
      <c r="J181">
        <v>314.14999999999998</v>
      </c>
      <c r="K181">
        <f>E181/314.15</f>
        <v>3.8070985198153752E-2</v>
      </c>
      <c r="L181" s="2">
        <f>C181/K181</f>
        <v>0</v>
      </c>
      <c r="M181" s="10">
        <f>AVERAGE(L181:L185)</f>
        <v>102.73394357366769</v>
      </c>
    </row>
    <row r="182" spans="1:14" x14ac:dyDescent="0.25">
      <c r="A182" s="4" t="s">
        <v>6</v>
      </c>
      <c r="B182" s="4" t="s">
        <v>510</v>
      </c>
      <c r="C182" s="4">
        <v>0</v>
      </c>
      <c r="D182" s="4" t="s">
        <v>1</v>
      </c>
      <c r="E182">
        <v>10.57</v>
      </c>
      <c r="H182" s="7"/>
      <c r="K182">
        <f>E182/314.15</f>
        <v>3.364634728632819E-2</v>
      </c>
      <c r="L182" s="2">
        <f>C182/K182</f>
        <v>0</v>
      </c>
    </row>
    <row r="183" spans="1:14" x14ac:dyDescent="0.25">
      <c r="A183" s="4" t="s">
        <v>6</v>
      </c>
      <c r="B183" s="4" t="s">
        <v>511</v>
      </c>
      <c r="C183" s="4">
        <v>26.08</v>
      </c>
      <c r="D183" s="4" t="s">
        <v>1</v>
      </c>
      <c r="E183">
        <v>15.95</v>
      </c>
      <c r="H183" s="7"/>
      <c r="K183">
        <f>E183/314.15</f>
        <v>5.0771924240012735E-2</v>
      </c>
      <c r="L183" s="2">
        <f>C183/K183</f>
        <v>513.66971786833847</v>
      </c>
    </row>
    <row r="184" spans="1:14" x14ac:dyDescent="0.25">
      <c r="A184" s="4" t="s">
        <v>6</v>
      </c>
      <c r="B184" s="4" t="s">
        <v>512</v>
      </c>
      <c r="C184" s="4">
        <v>0</v>
      </c>
      <c r="D184" s="4" t="s">
        <v>1</v>
      </c>
      <c r="E184">
        <v>24.39</v>
      </c>
      <c r="H184" s="7"/>
      <c r="K184">
        <f>E184/314.15</f>
        <v>7.7638070985198163E-2</v>
      </c>
      <c r="L184" s="2">
        <f>C184/K184</f>
        <v>0</v>
      </c>
    </row>
    <row r="185" spans="1:14" x14ac:dyDescent="0.25">
      <c r="A185" s="4" t="s">
        <v>6</v>
      </c>
      <c r="B185" s="4" t="s">
        <v>513</v>
      </c>
      <c r="C185" s="4">
        <v>0</v>
      </c>
      <c r="D185" s="4" t="s">
        <v>1</v>
      </c>
      <c r="E185">
        <v>27.15</v>
      </c>
      <c r="H185" s="7"/>
      <c r="K185">
        <f>E185/314.15</f>
        <v>8.6423682954002864E-2</v>
      </c>
      <c r="L185" s="2">
        <f t="shared" ref="L185:L189" si="21">C185/K185</f>
        <v>0</v>
      </c>
    </row>
    <row r="186" spans="1:14" x14ac:dyDescent="0.25">
      <c r="A186" t="s">
        <v>7</v>
      </c>
      <c r="B186" t="s">
        <v>509</v>
      </c>
      <c r="C186">
        <v>0</v>
      </c>
      <c r="D186" t="s">
        <v>1</v>
      </c>
      <c r="E186">
        <v>11.96</v>
      </c>
      <c r="F186" s="3">
        <f>_xlfn.STDEV.S(C186:C190)</f>
        <v>0</v>
      </c>
      <c r="J186">
        <v>314.14999999999998</v>
      </c>
      <c r="K186">
        <f t="shared" ref="K186:K199" si="22">E186/314.15</f>
        <v>3.8070985198153752E-2</v>
      </c>
      <c r="L186" s="2">
        <f t="shared" si="21"/>
        <v>0</v>
      </c>
      <c r="M186" s="10">
        <f>AVERAGE(L186:L190)</f>
        <v>0</v>
      </c>
    </row>
    <row r="187" spans="1:14" x14ac:dyDescent="0.25">
      <c r="A187" t="s">
        <v>7</v>
      </c>
      <c r="B187" t="s">
        <v>510</v>
      </c>
      <c r="C187">
        <v>0</v>
      </c>
      <c r="D187" t="s">
        <v>1</v>
      </c>
      <c r="E187">
        <v>10.57</v>
      </c>
      <c r="K187">
        <f t="shared" si="22"/>
        <v>3.364634728632819E-2</v>
      </c>
      <c r="L187" s="2">
        <f t="shared" si="21"/>
        <v>0</v>
      </c>
    </row>
    <row r="188" spans="1:14" x14ac:dyDescent="0.25">
      <c r="A188" t="s">
        <v>7</v>
      </c>
      <c r="B188" t="s">
        <v>511</v>
      </c>
      <c r="C188">
        <v>0</v>
      </c>
      <c r="D188" t="s">
        <v>1</v>
      </c>
      <c r="E188">
        <v>15.95</v>
      </c>
      <c r="K188">
        <f t="shared" si="22"/>
        <v>5.0771924240012735E-2</v>
      </c>
      <c r="L188" s="2">
        <f t="shared" si="21"/>
        <v>0</v>
      </c>
    </row>
    <row r="189" spans="1:14" x14ac:dyDescent="0.25">
      <c r="A189" t="s">
        <v>7</v>
      </c>
      <c r="B189" t="s">
        <v>512</v>
      </c>
      <c r="C189">
        <v>0</v>
      </c>
      <c r="D189" t="s">
        <v>1</v>
      </c>
      <c r="E189">
        <v>24.39</v>
      </c>
      <c r="K189">
        <f t="shared" si="22"/>
        <v>7.7638070985198163E-2</v>
      </c>
      <c r="L189" s="2">
        <f t="shared" si="21"/>
        <v>0</v>
      </c>
    </row>
    <row r="190" spans="1:14" x14ac:dyDescent="0.25">
      <c r="A190" t="s">
        <v>7</v>
      </c>
      <c r="B190" t="s">
        <v>513</v>
      </c>
      <c r="C190">
        <v>0</v>
      </c>
      <c r="D190" t="s">
        <v>1</v>
      </c>
      <c r="E190">
        <v>27.15</v>
      </c>
      <c r="K190">
        <f t="shared" si="22"/>
        <v>8.6423682954002864E-2</v>
      </c>
      <c r="L190" s="2">
        <f>C190/K190</f>
        <v>0</v>
      </c>
    </row>
    <row r="191" spans="1:14" x14ac:dyDescent="0.25">
      <c r="A191" s="4" t="s">
        <v>13</v>
      </c>
      <c r="B191" s="4" t="s">
        <v>509</v>
      </c>
      <c r="C191" s="4">
        <v>0</v>
      </c>
      <c r="D191" s="4" t="s">
        <v>1</v>
      </c>
      <c r="E191">
        <v>11.96</v>
      </c>
      <c r="F191" s="3">
        <f>_xlfn.STDEV.S(C191:C195)</f>
        <v>0</v>
      </c>
      <c r="J191">
        <v>314.14999999999998</v>
      </c>
      <c r="K191">
        <f t="shared" si="22"/>
        <v>3.8070985198153752E-2</v>
      </c>
      <c r="L191" s="2">
        <f t="shared" ref="L191:L199" si="23">C191/K191</f>
        <v>0</v>
      </c>
      <c r="M191" s="10">
        <f>AVERAGE(L191:L195)</f>
        <v>0</v>
      </c>
    </row>
    <row r="192" spans="1:14" x14ac:dyDescent="0.25">
      <c r="A192" s="4" t="s">
        <v>13</v>
      </c>
      <c r="B192" s="4" t="s">
        <v>510</v>
      </c>
      <c r="C192" s="4">
        <v>0</v>
      </c>
      <c r="D192" s="4" t="s">
        <v>1</v>
      </c>
      <c r="E192">
        <v>10.57</v>
      </c>
      <c r="K192">
        <f t="shared" si="22"/>
        <v>3.364634728632819E-2</v>
      </c>
      <c r="L192" s="2">
        <f t="shared" si="23"/>
        <v>0</v>
      </c>
    </row>
    <row r="193" spans="1:13" x14ac:dyDescent="0.25">
      <c r="A193" s="4" t="s">
        <v>13</v>
      </c>
      <c r="B193" s="4" t="s">
        <v>511</v>
      </c>
      <c r="C193" s="4">
        <v>0</v>
      </c>
      <c r="D193" s="4" t="s">
        <v>1</v>
      </c>
      <c r="E193">
        <v>15.95</v>
      </c>
      <c r="K193">
        <f t="shared" si="22"/>
        <v>5.0771924240012735E-2</v>
      </c>
      <c r="L193" s="2">
        <f t="shared" si="23"/>
        <v>0</v>
      </c>
    </row>
    <row r="194" spans="1:13" x14ac:dyDescent="0.25">
      <c r="A194" s="4" t="s">
        <v>13</v>
      </c>
      <c r="B194" s="4" t="s">
        <v>512</v>
      </c>
      <c r="C194" s="4">
        <v>0</v>
      </c>
      <c r="D194" s="4" t="s">
        <v>1</v>
      </c>
      <c r="E194">
        <v>24.39</v>
      </c>
      <c r="K194">
        <f t="shared" si="22"/>
        <v>7.7638070985198163E-2</v>
      </c>
      <c r="L194" s="2">
        <f t="shared" si="23"/>
        <v>0</v>
      </c>
    </row>
    <row r="195" spans="1:13" x14ac:dyDescent="0.25">
      <c r="A195" s="4" t="s">
        <v>13</v>
      </c>
      <c r="B195" s="4" t="s">
        <v>513</v>
      </c>
      <c r="C195" s="4">
        <v>0</v>
      </c>
      <c r="D195" s="4" t="s">
        <v>1</v>
      </c>
      <c r="E195">
        <v>27.15</v>
      </c>
      <c r="K195">
        <f t="shared" si="22"/>
        <v>8.6423682954002864E-2</v>
      </c>
      <c r="L195" s="2">
        <f t="shared" si="23"/>
        <v>0</v>
      </c>
    </row>
    <row r="196" spans="1:13" x14ac:dyDescent="0.25">
      <c r="A196" t="s">
        <v>0</v>
      </c>
      <c r="B196" t="s">
        <v>509</v>
      </c>
      <c r="C196">
        <v>0</v>
      </c>
      <c r="D196" t="s">
        <v>1</v>
      </c>
      <c r="E196">
        <v>11.96</v>
      </c>
      <c r="F196" s="3">
        <f>_xlfn.STDEV.S(C196:C200)</f>
        <v>7.2307102002500407</v>
      </c>
      <c r="J196">
        <v>314.14999999999998</v>
      </c>
      <c r="K196">
        <f t="shared" si="22"/>
        <v>3.8070985198153752E-2</v>
      </c>
      <c r="L196" s="2">
        <f t="shared" si="23"/>
        <v>0</v>
      </c>
      <c r="M196" s="10">
        <f>AVERAGE(L196:L200)</f>
        <v>159.06034901726588</v>
      </c>
    </row>
    <row r="197" spans="1:13" x14ac:dyDescent="0.25">
      <c r="A197" t="s">
        <v>0</v>
      </c>
      <c r="B197" t="s">
        <v>510</v>
      </c>
      <c r="C197">
        <v>12.35</v>
      </c>
      <c r="D197" t="s">
        <v>1</v>
      </c>
      <c r="E197">
        <v>10.57</v>
      </c>
      <c r="K197">
        <f t="shared" si="22"/>
        <v>3.364634728632819E-2</v>
      </c>
      <c r="L197" s="2">
        <f t="shared" si="23"/>
        <v>367.05321665089872</v>
      </c>
    </row>
    <row r="198" spans="1:13" x14ac:dyDescent="0.25">
      <c r="A198" t="s">
        <v>0</v>
      </c>
      <c r="B198" t="s">
        <v>511</v>
      </c>
      <c r="C198">
        <v>15.41</v>
      </c>
      <c r="D198" t="s">
        <v>1</v>
      </c>
      <c r="E198">
        <v>15.95</v>
      </c>
      <c r="K198">
        <f t="shared" si="22"/>
        <v>5.0771924240012735E-2</v>
      </c>
      <c r="L198" s="2">
        <f t="shared" si="23"/>
        <v>303.51420062695922</v>
      </c>
    </row>
    <row r="199" spans="1:13" x14ac:dyDescent="0.25">
      <c r="A199" t="s">
        <v>0</v>
      </c>
      <c r="B199" t="s">
        <v>512</v>
      </c>
      <c r="C199">
        <v>0</v>
      </c>
      <c r="D199" t="s">
        <v>1</v>
      </c>
      <c r="E199">
        <v>24.39</v>
      </c>
      <c r="K199">
        <f t="shared" si="22"/>
        <v>7.7638070985198163E-2</v>
      </c>
      <c r="L199" s="2">
        <f t="shared" si="23"/>
        <v>0</v>
      </c>
    </row>
    <row r="200" spans="1:13" x14ac:dyDescent="0.25">
      <c r="A200" t="s">
        <v>0</v>
      </c>
      <c r="B200" t="s">
        <v>513</v>
      </c>
      <c r="C200">
        <v>10.78</v>
      </c>
      <c r="D200" t="s">
        <v>1</v>
      </c>
      <c r="E200">
        <v>27.15</v>
      </c>
      <c r="K200">
        <f>E200/314.15</f>
        <v>8.6423682954002864E-2</v>
      </c>
      <c r="L200" s="2">
        <f>C200/K200</f>
        <v>124.73432780847145</v>
      </c>
    </row>
    <row r="201" spans="1:13" x14ac:dyDescent="0.25">
      <c r="A201" s="4" t="s">
        <v>9</v>
      </c>
      <c r="B201" s="4" t="s">
        <v>509</v>
      </c>
      <c r="C201" s="4">
        <v>0</v>
      </c>
      <c r="D201" s="4" t="s">
        <v>1</v>
      </c>
      <c r="E201">
        <v>11.96</v>
      </c>
      <c r="F201" s="3">
        <f>_xlfn.STDEV.S(C201:C205)</f>
        <v>0</v>
      </c>
      <c r="J201">
        <v>314.14999999999998</v>
      </c>
      <c r="K201">
        <f t="shared" ref="K201:K204" si="24">E201/314.15</f>
        <v>3.8070985198153752E-2</v>
      </c>
      <c r="L201" s="2">
        <f t="shared" ref="L201:L202" si="25">C201/K201</f>
        <v>0</v>
      </c>
      <c r="M201" s="10">
        <f>AVERAGE(L201:L205)</f>
        <v>0</v>
      </c>
    </row>
    <row r="202" spans="1:13" x14ac:dyDescent="0.25">
      <c r="A202" s="4" t="s">
        <v>9</v>
      </c>
      <c r="B202" s="4" t="s">
        <v>510</v>
      </c>
      <c r="C202" s="4">
        <v>0</v>
      </c>
      <c r="D202" s="4" t="s">
        <v>1</v>
      </c>
      <c r="E202">
        <v>10.57</v>
      </c>
      <c r="K202">
        <f t="shared" si="24"/>
        <v>3.364634728632819E-2</v>
      </c>
      <c r="L202" s="2">
        <f t="shared" si="25"/>
        <v>0</v>
      </c>
    </row>
    <row r="203" spans="1:13" x14ac:dyDescent="0.25">
      <c r="A203" s="4" t="s">
        <v>9</v>
      </c>
      <c r="B203" s="4" t="s">
        <v>511</v>
      </c>
      <c r="C203" s="4">
        <v>0</v>
      </c>
      <c r="D203" s="4" t="s">
        <v>1</v>
      </c>
      <c r="E203">
        <v>15.95</v>
      </c>
      <c r="K203">
        <f t="shared" si="24"/>
        <v>5.0771924240012735E-2</v>
      </c>
      <c r="L203" s="2">
        <f>C203/K203</f>
        <v>0</v>
      </c>
    </row>
    <row r="204" spans="1:13" x14ac:dyDescent="0.25">
      <c r="A204" s="4" t="s">
        <v>9</v>
      </c>
      <c r="B204" s="4" t="s">
        <v>512</v>
      </c>
      <c r="C204" s="4">
        <v>0</v>
      </c>
      <c r="D204" s="4" t="s">
        <v>1</v>
      </c>
      <c r="E204">
        <v>24.39</v>
      </c>
      <c r="K204">
        <f t="shared" si="24"/>
        <v>7.7638070985198163E-2</v>
      </c>
      <c r="L204" s="2">
        <f>C204/K204</f>
        <v>0</v>
      </c>
    </row>
    <row r="205" spans="1:13" x14ac:dyDescent="0.25">
      <c r="A205" s="4" t="s">
        <v>9</v>
      </c>
      <c r="B205" s="4" t="s">
        <v>513</v>
      </c>
      <c r="C205" s="4">
        <v>0</v>
      </c>
      <c r="D205" s="4" t="s">
        <v>1</v>
      </c>
      <c r="E205">
        <v>27.15</v>
      </c>
      <c r="K205">
        <f>E205/314.15</f>
        <v>8.6423682954002864E-2</v>
      </c>
      <c r="L205" s="2">
        <f>C205/K205</f>
        <v>0</v>
      </c>
    </row>
    <row r="206" spans="1:13" x14ac:dyDescent="0.25">
      <c r="A206" t="s">
        <v>10</v>
      </c>
      <c r="B206" t="s">
        <v>509</v>
      </c>
      <c r="C206">
        <v>0</v>
      </c>
      <c r="D206" t="s">
        <v>1</v>
      </c>
      <c r="E206">
        <v>11.96</v>
      </c>
      <c r="F206" s="3">
        <f>_xlfn.STDEV.S(C206:C210)</f>
        <v>22.300751556842208</v>
      </c>
      <c r="J206">
        <v>314.14999999999998</v>
      </c>
      <c r="K206">
        <f t="shared" ref="K206:K209" si="26">E206/314.15</f>
        <v>3.8070985198153752E-2</v>
      </c>
      <c r="L206" s="2">
        <f t="shared" ref="L206:L207" si="27">C206/K206</f>
        <v>0</v>
      </c>
      <c r="M206" s="10">
        <f>AVERAGE(L206:L210)</f>
        <v>259.36058017400143</v>
      </c>
    </row>
    <row r="207" spans="1:13" x14ac:dyDescent="0.25">
      <c r="A207" t="s">
        <v>10</v>
      </c>
      <c r="B207" t="s">
        <v>510</v>
      </c>
      <c r="C207">
        <v>0</v>
      </c>
      <c r="D207" t="s">
        <v>1</v>
      </c>
      <c r="E207">
        <v>10.57</v>
      </c>
      <c r="K207">
        <f t="shared" si="26"/>
        <v>3.364634728632819E-2</v>
      </c>
      <c r="L207" s="2">
        <f t="shared" si="27"/>
        <v>0</v>
      </c>
    </row>
    <row r="208" spans="1:13" x14ac:dyDescent="0.25">
      <c r="A208" t="s">
        <v>10</v>
      </c>
      <c r="B208" t="s">
        <v>511</v>
      </c>
      <c r="C208">
        <v>44.88</v>
      </c>
      <c r="D208" t="s">
        <v>1</v>
      </c>
      <c r="E208">
        <v>15.95</v>
      </c>
      <c r="K208">
        <f t="shared" si="26"/>
        <v>5.0771924240012735E-2</v>
      </c>
      <c r="L208" s="2">
        <f>C208/K208</f>
        <v>883.9531034482759</v>
      </c>
    </row>
    <row r="209" spans="1:12" x14ac:dyDescent="0.25">
      <c r="A209" t="s">
        <v>10</v>
      </c>
      <c r="B209" t="s">
        <v>512</v>
      </c>
      <c r="C209">
        <v>0</v>
      </c>
      <c r="D209" t="s">
        <v>1</v>
      </c>
      <c r="E209">
        <v>24.39</v>
      </c>
      <c r="K209">
        <f t="shared" si="26"/>
        <v>7.7638070985198163E-2</v>
      </c>
      <c r="L209" s="2">
        <f>C209/K209</f>
        <v>0</v>
      </c>
    </row>
    <row r="210" spans="1:12" x14ac:dyDescent="0.25">
      <c r="A210" t="s">
        <v>10</v>
      </c>
      <c r="B210" t="s">
        <v>513</v>
      </c>
      <c r="C210">
        <v>35.68</v>
      </c>
      <c r="D210" t="s">
        <v>1</v>
      </c>
      <c r="E210">
        <v>27.15</v>
      </c>
      <c r="K210">
        <f>E210/314.15</f>
        <v>8.6423682954002864E-2</v>
      </c>
      <c r="L210" s="2">
        <f>C210/K210</f>
        <v>412.84979742173113</v>
      </c>
    </row>
  </sheetData>
  <conditionalFormatting sqref="A54">
    <cfRule type="containsText" dxfId="1" priority="1" operator="containsText" text="PS">
      <formula>NOT(ISERROR(SEARCH("PS",A54)))</formula>
    </cfRule>
  </conditionalFormatting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21DA-A62F-4976-8684-4775C1A833B3}">
  <dimension ref="A1:Q173"/>
  <sheetViews>
    <sheetView tabSelected="1" topLeftCell="A37" zoomScale="80" zoomScaleNormal="80" workbookViewId="0">
      <selection activeCell="R28" sqref="R28"/>
    </sheetView>
  </sheetViews>
  <sheetFormatPr defaultColWidth="9.140625" defaultRowHeight="15" x14ac:dyDescent="0.25"/>
  <cols>
    <col min="1" max="1" width="21.7109375" customWidth="1"/>
    <col min="2" max="2" width="29.42578125" customWidth="1"/>
    <col min="5" max="5" width="13.5703125" customWidth="1"/>
    <col min="6" max="6" width="8.85546875" style="3"/>
    <col min="7" max="7" width="12.85546875" customWidth="1"/>
    <col min="8" max="8" width="9.140625" customWidth="1"/>
    <col min="9" max="9" width="15.28515625" customWidth="1"/>
    <col min="10" max="10" width="11.28515625" customWidth="1"/>
    <col min="11" max="11" width="15.28515625" customWidth="1"/>
    <col min="12" max="12" width="19.42578125" customWidth="1"/>
    <col min="13" max="13" width="8.28515625" style="7" customWidth="1"/>
    <col min="14" max="14" width="5.7109375" style="7" customWidth="1"/>
    <col min="15" max="15" width="8.28515625" style="7" customWidth="1"/>
    <col min="16" max="16" width="15.28515625" style="7" customWidth="1"/>
    <col min="17" max="17" width="12.28515625" style="7" customWidth="1"/>
  </cols>
  <sheetData>
    <row r="1" spans="1:17" x14ac:dyDescent="0.25">
      <c r="A1" s="5" t="s">
        <v>2</v>
      </c>
      <c r="F1" s="3" t="s">
        <v>12</v>
      </c>
      <c r="G1" t="s">
        <v>45</v>
      </c>
      <c r="H1" s="7" t="s">
        <v>40</v>
      </c>
      <c r="I1" t="s">
        <v>39</v>
      </c>
      <c r="J1" t="s">
        <v>36</v>
      </c>
      <c r="K1" t="s">
        <v>49</v>
      </c>
      <c r="L1" s="2" t="s">
        <v>41</v>
      </c>
      <c r="M1" s="15" t="s">
        <v>43</v>
      </c>
      <c r="N1" s="15" t="s">
        <v>12</v>
      </c>
      <c r="O1" s="7" t="s">
        <v>42</v>
      </c>
      <c r="P1" s="15" t="s">
        <v>46</v>
      </c>
      <c r="Q1" s="15" t="s">
        <v>47</v>
      </c>
    </row>
    <row r="2" spans="1:17" x14ac:dyDescent="0.25">
      <c r="A2" s="4" t="s">
        <v>6</v>
      </c>
      <c r="B2" s="4" t="s">
        <v>514</v>
      </c>
      <c r="C2" s="4">
        <v>18.45</v>
      </c>
      <c r="D2" s="4" t="s">
        <v>1</v>
      </c>
      <c r="F2" s="3">
        <f>_xlfn.STDEV.S(C2:C4)</f>
        <v>10.652112466548596</v>
      </c>
      <c r="G2" s="6" t="s">
        <v>17</v>
      </c>
      <c r="H2" s="7">
        <f>F2/(AVERAGE(C2:C4))*100</f>
        <v>173.20508075688775</v>
      </c>
      <c r="I2">
        <f>1.5*1.5*3.1415</f>
        <v>7.0683750000000005</v>
      </c>
      <c r="J2">
        <v>314.14999999999998</v>
      </c>
      <c r="K2">
        <f>I2/J2</f>
        <v>2.2500000000000003E-2</v>
      </c>
      <c r="L2" s="2">
        <f>(C2/K$2-M$19)/10</f>
        <v>81.999999999999986</v>
      </c>
      <c r="M2" s="10">
        <f>AVERAGE(L2:L4)</f>
        <v>27.333333333333329</v>
      </c>
      <c r="N2" s="7">
        <f>_xlfn.STDEV.S(L2:L4)</f>
        <v>47.342722073549297</v>
      </c>
      <c r="O2" s="7">
        <f>N2/M2*100</f>
        <v>173.2050807568877</v>
      </c>
      <c r="P2" s="10">
        <f>SQRT(N2^2+N5^2+N8^2+N11^2+N14^2)</f>
        <v>132.28012177679588</v>
      </c>
      <c r="Q2" s="10">
        <f>SUM(M2,M5,M8,M11,M14)</f>
        <v>226.37037037037032</v>
      </c>
    </row>
    <row r="3" spans="1:17" x14ac:dyDescent="0.25">
      <c r="A3" s="4" t="s">
        <v>6</v>
      </c>
      <c r="B3" s="4" t="s">
        <v>515</v>
      </c>
      <c r="C3" s="4">
        <v>0</v>
      </c>
      <c r="D3" s="4" t="s">
        <v>1</v>
      </c>
      <c r="H3" s="7"/>
      <c r="L3" s="2">
        <f>(C3/K$2-M$19)/10</f>
        <v>0</v>
      </c>
    </row>
    <row r="4" spans="1:17" x14ac:dyDescent="0.25">
      <c r="A4" s="4" t="s">
        <v>6</v>
      </c>
      <c r="B4" s="4" t="s">
        <v>516</v>
      </c>
      <c r="C4" s="4">
        <v>0</v>
      </c>
      <c r="D4" s="4" t="s">
        <v>1</v>
      </c>
      <c r="H4" s="7"/>
      <c r="L4" s="2">
        <f>(C4/K$2-M$19)/10</f>
        <v>0</v>
      </c>
    </row>
    <row r="5" spans="1:17" x14ac:dyDescent="0.25">
      <c r="A5" t="s">
        <v>7</v>
      </c>
      <c r="B5" t="s">
        <v>514</v>
      </c>
      <c r="C5">
        <v>0</v>
      </c>
      <c r="D5" t="s">
        <v>1</v>
      </c>
      <c r="F5" s="3">
        <f>_xlfn.STDEV.S(C5:C7)</f>
        <v>0</v>
      </c>
      <c r="H5" s="7" t="e">
        <f>F5/(AVERAGE(C5:C7))*100</f>
        <v>#DIV/0!</v>
      </c>
      <c r="I5">
        <f>1.5*1.5*3.1415</f>
        <v>7.0683750000000005</v>
      </c>
      <c r="J5">
        <v>314.14999999999998</v>
      </c>
      <c r="K5">
        <f>I5/J5</f>
        <v>2.2500000000000003E-2</v>
      </c>
      <c r="L5" s="2">
        <f>(C5/K$5-M$24)/10</f>
        <v>0</v>
      </c>
      <c r="M5" s="10">
        <f>AVERAGE(L5:L7)</f>
        <v>0</v>
      </c>
      <c r="N5" s="7">
        <f>_xlfn.STDEV.S(L5:L7)</f>
        <v>0</v>
      </c>
      <c r="O5" s="7" t="e">
        <f>N5/M5*100</f>
        <v>#DIV/0!</v>
      </c>
    </row>
    <row r="6" spans="1:17" x14ac:dyDescent="0.25">
      <c r="A6" t="s">
        <v>7</v>
      </c>
      <c r="B6" t="s">
        <v>515</v>
      </c>
      <c r="C6">
        <v>0</v>
      </c>
      <c r="D6" t="s">
        <v>1</v>
      </c>
      <c r="H6" s="7"/>
      <c r="L6" s="2">
        <f>(C6/K$5-M$24)/10</f>
        <v>0</v>
      </c>
    </row>
    <row r="7" spans="1:17" x14ac:dyDescent="0.25">
      <c r="A7" t="s">
        <v>7</v>
      </c>
      <c r="B7" t="s">
        <v>516</v>
      </c>
      <c r="C7">
        <v>0</v>
      </c>
      <c r="D7" t="s">
        <v>1</v>
      </c>
      <c r="H7" s="7"/>
      <c r="L7" s="2">
        <f>(C7/K$5-M$24)/10</f>
        <v>0</v>
      </c>
    </row>
    <row r="8" spans="1:17" x14ac:dyDescent="0.25">
      <c r="A8" s="4" t="s">
        <v>13</v>
      </c>
      <c r="B8" s="4" t="s">
        <v>514</v>
      </c>
      <c r="C8" s="4">
        <v>10.78</v>
      </c>
      <c r="D8" s="4" t="s">
        <v>1</v>
      </c>
      <c r="F8" s="3">
        <f>_xlfn.STDEV.S(C8:C10)</f>
        <v>6.2238359018641649</v>
      </c>
      <c r="H8" s="7">
        <f>F8/(AVERAGE(C8:C10))*100</f>
        <v>173.20508075688772</v>
      </c>
      <c r="I8">
        <f>1.5*1.5*3.1415</f>
        <v>7.0683750000000005</v>
      </c>
      <c r="J8">
        <v>314.14999999999998</v>
      </c>
      <c r="K8">
        <f>I8/J8</f>
        <v>2.2500000000000003E-2</v>
      </c>
      <c r="L8" s="2">
        <f>(C8/K$8-M$29)/10</f>
        <v>47.911111111111104</v>
      </c>
      <c r="M8" s="10">
        <f>AVERAGE(L8:L10)</f>
        <v>15.970370370370368</v>
      </c>
      <c r="N8" s="7">
        <f>_xlfn.STDEV.S(L8:L10)</f>
        <v>27.661492897174067</v>
      </c>
      <c r="O8" s="7">
        <f>N8/M8*100</f>
        <v>173.20508075688775</v>
      </c>
    </row>
    <row r="9" spans="1:17" x14ac:dyDescent="0.25">
      <c r="A9" s="4" t="s">
        <v>13</v>
      </c>
      <c r="B9" s="4" t="s">
        <v>515</v>
      </c>
      <c r="C9" s="4">
        <v>0</v>
      </c>
      <c r="D9" s="4" t="s">
        <v>1</v>
      </c>
      <c r="H9" s="7"/>
      <c r="L9" s="2">
        <f>(C9/K$8-M$29)/10</f>
        <v>0</v>
      </c>
    </row>
    <row r="10" spans="1:17" x14ac:dyDescent="0.25">
      <c r="A10" s="4" t="s">
        <v>13</v>
      </c>
      <c r="B10" s="4" t="s">
        <v>516</v>
      </c>
      <c r="C10" s="4">
        <v>0</v>
      </c>
      <c r="D10" s="4" t="s">
        <v>1</v>
      </c>
      <c r="H10" s="7"/>
      <c r="L10" s="2">
        <f>(C10/K$8-M$29)/10</f>
        <v>0</v>
      </c>
    </row>
    <row r="11" spans="1:17" x14ac:dyDescent="0.25">
      <c r="A11" t="s">
        <v>0</v>
      </c>
      <c r="B11" t="s">
        <v>514</v>
      </c>
      <c r="C11">
        <v>26.44</v>
      </c>
      <c r="D11" t="s">
        <v>1</v>
      </c>
      <c r="F11" s="3">
        <f>_xlfn.STDEV.S(C11:C13)</f>
        <v>14.053858307715117</v>
      </c>
      <c r="H11" s="7">
        <f>F11/(AVERAGE(C11:C13))*100</f>
        <v>87.983253178517003</v>
      </c>
      <c r="I11">
        <f>1.5*1.5*3.1415</f>
        <v>7.0683750000000005</v>
      </c>
      <c r="J11">
        <v>314.14999999999998</v>
      </c>
      <c r="K11">
        <f>I11/J11</f>
        <v>2.2500000000000003E-2</v>
      </c>
      <c r="L11" s="2">
        <f>(C11/K$11-M$34)/10</f>
        <v>117.51111111111111</v>
      </c>
      <c r="M11" s="10">
        <f>AVERAGE(L11:L13)</f>
        <v>70.992592592592587</v>
      </c>
      <c r="N11" s="7">
        <f>_xlfn.STDEV.S(L11:L13)</f>
        <v>62.461592478733877</v>
      </c>
      <c r="O11" s="7">
        <f>N11/M11*100</f>
        <v>87.983253178517046</v>
      </c>
    </row>
    <row r="12" spans="1:17" x14ac:dyDescent="0.25">
      <c r="A12" t="s">
        <v>0</v>
      </c>
      <c r="B12" t="s">
        <v>515</v>
      </c>
      <c r="C12">
        <v>21.48</v>
      </c>
      <c r="D12" t="s">
        <v>1</v>
      </c>
      <c r="F12"/>
      <c r="H12" s="7"/>
      <c r="L12" s="2">
        <f>(C12/K$11-M$34)/10</f>
        <v>95.466666666666669</v>
      </c>
    </row>
    <row r="13" spans="1:17" x14ac:dyDescent="0.25">
      <c r="A13" t="s">
        <v>0</v>
      </c>
      <c r="B13" t="s">
        <v>516</v>
      </c>
      <c r="C13">
        <v>0</v>
      </c>
      <c r="D13" t="s">
        <v>1</v>
      </c>
      <c r="H13" s="7"/>
      <c r="L13" s="2">
        <f>(C13/K$11-M$34)/10</f>
        <v>0</v>
      </c>
    </row>
    <row r="14" spans="1:17" x14ac:dyDescent="0.25">
      <c r="A14" s="4" t="s">
        <v>10</v>
      </c>
      <c r="B14" s="4" t="s">
        <v>514</v>
      </c>
      <c r="C14" s="4">
        <v>45.52</v>
      </c>
      <c r="D14" s="4" t="s">
        <v>1</v>
      </c>
      <c r="F14" s="3">
        <f>_xlfn.STDEV.S(C14:C16)</f>
        <v>23.154335087264613</v>
      </c>
      <c r="H14" s="7">
        <f>F14/(AVERAGE(C14:C16))*100</f>
        <v>91.821553551611146</v>
      </c>
      <c r="I14">
        <f>1.5*1.5*3.1415</f>
        <v>7.0683750000000005</v>
      </c>
      <c r="J14">
        <v>314.14999999999998</v>
      </c>
      <c r="K14">
        <f>I14/J14</f>
        <v>2.2500000000000003E-2</v>
      </c>
      <c r="L14" s="2">
        <f>(C14/K$14-M$39)/10</f>
        <v>202.3111111111111</v>
      </c>
      <c r="M14" s="10">
        <f>AVERAGE(L14:L16)</f>
        <v>112.07407407407406</v>
      </c>
      <c r="N14" s="7">
        <f>_xlfn.STDEV.S(L14:L16)</f>
        <v>102.9081559433983</v>
      </c>
      <c r="O14" s="7">
        <f>N14/M14*100</f>
        <v>91.821553551611174</v>
      </c>
    </row>
    <row r="15" spans="1:17" x14ac:dyDescent="0.25">
      <c r="A15" s="4" t="s">
        <v>10</v>
      </c>
      <c r="B15" s="4" t="s">
        <v>515</v>
      </c>
      <c r="C15" s="4">
        <v>30.13</v>
      </c>
      <c r="D15" s="4" t="s">
        <v>1</v>
      </c>
      <c r="F15"/>
      <c r="H15" s="7"/>
      <c r="L15" s="2">
        <f>(C15/K$14-M$39)/10</f>
        <v>133.9111111111111</v>
      </c>
    </row>
    <row r="16" spans="1:17" x14ac:dyDescent="0.25">
      <c r="A16" s="4" t="s">
        <v>10</v>
      </c>
      <c r="B16" s="4" t="s">
        <v>516</v>
      </c>
      <c r="C16" s="4">
        <v>0</v>
      </c>
      <c r="D16" s="4" t="s">
        <v>1</v>
      </c>
      <c r="H16" s="7"/>
      <c r="L16" s="2">
        <f>(C16/K$14-M$39)/10</f>
        <v>0</v>
      </c>
    </row>
    <row r="17" spans="1:13" x14ac:dyDescent="0.25">
      <c r="H17" s="7"/>
      <c r="L17" s="2"/>
    </row>
    <row r="18" spans="1:13" x14ac:dyDescent="0.25">
      <c r="A18" s="88" t="s">
        <v>64</v>
      </c>
      <c r="H18" s="7"/>
      <c r="L18" s="2"/>
    </row>
    <row r="19" spans="1:13" x14ac:dyDescent="0.25">
      <c r="A19" s="4" t="s">
        <v>6</v>
      </c>
      <c r="B19" s="4" t="s">
        <v>517</v>
      </c>
      <c r="C19" s="4">
        <v>0</v>
      </c>
      <c r="D19" s="4" t="s">
        <v>1</v>
      </c>
      <c r="F19" s="3">
        <f>_xlfn.STDEV.S(C19:C23)</f>
        <v>0</v>
      </c>
      <c r="H19" s="7" t="e">
        <f>F19/(AVERAGE(C19:C23))*100</f>
        <v>#DIV/0!</v>
      </c>
      <c r="I19">
        <f>1.5*1.5*3.1415</f>
        <v>7.0683750000000005</v>
      </c>
      <c r="J19">
        <v>314.14999999999998</v>
      </c>
      <c r="K19">
        <f>I19/J19</f>
        <v>2.2500000000000003E-2</v>
      </c>
      <c r="L19" s="2">
        <f>C19/K$19</f>
        <v>0</v>
      </c>
      <c r="M19" s="10">
        <f>AVERAGE(L19:L23)</f>
        <v>0</v>
      </c>
    </row>
    <row r="20" spans="1:13" x14ac:dyDescent="0.25">
      <c r="A20" s="4" t="s">
        <v>6</v>
      </c>
      <c r="B20" s="4" t="s">
        <v>518</v>
      </c>
      <c r="C20" s="4">
        <v>0</v>
      </c>
      <c r="D20" s="4" t="s">
        <v>1</v>
      </c>
      <c r="H20" s="7"/>
      <c r="L20" s="2">
        <f t="shared" ref="L20:L44" si="0">C20/K$19</f>
        <v>0</v>
      </c>
    </row>
    <row r="21" spans="1:13" x14ac:dyDescent="0.25">
      <c r="A21" s="4" t="s">
        <v>6</v>
      </c>
      <c r="B21" s="4" t="s">
        <v>519</v>
      </c>
      <c r="C21" s="4">
        <v>0</v>
      </c>
      <c r="D21" s="4" t="s">
        <v>1</v>
      </c>
      <c r="H21" s="7"/>
      <c r="L21" s="2">
        <f t="shared" si="0"/>
        <v>0</v>
      </c>
    </row>
    <row r="22" spans="1:13" x14ac:dyDescent="0.25">
      <c r="A22" s="4" t="s">
        <v>6</v>
      </c>
      <c r="B22" s="4" t="s">
        <v>520</v>
      </c>
      <c r="C22" s="4">
        <v>0</v>
      </c>
      <c r="D22" s="4" t="s">
        <v>1</v>
      </c>
      <c r="H22" s="7"/>
      <c r="L22" s="2">
        <f t="shared" si="0"/>
        <v>0</v>
      </c>
    </row>
    <row r="23" spans="1:13" x14ac:dyDescent="0.25">
      <c r="A23" s="4" t="s">
        <v>6</v>
      </c>
      <c r="B23" s="4" t="s">
        <v>521</v>
      </c>
      <c r="C23" s="4">
        <v>0</v>
      </c>
      <c r="D23" s="4" t="s">
        <v>1</v>
      </c>
      <c r="L23" s="2">
        <f t="shared" si="0"/>
        <v>0</v>
      </c>
    </row>
    <row r="24" spans="1:13" x14ac:dyDescent="0.25">
      <c r="A24" t="s">
        <v>7</v>
      </c>
      <c r="B24" t="s">
        <v>517</v>
      </c>
      <c r="C24">
        <v>0</v>
      </c>
      <c r="D24" t="s">
        <v>1</v>
      </c>
      <c r="F24" s="3">
        <f>_xlfn.STDEV.S(C24:C28)</f>
        <v>0</v>
      </c>
      <c r="H24" s="7" t="e">
        <f>F24/(AVERAGE(C24:C28))*100</f>
        <v>#DIV/0!</v>
      </c>
      <c r="I24">
        <f>1.5*1.5*3.1415</f>
        <v>7.0683750000000005</v>
      </c>
      <c r="J24">
        <v>314.14999999999998</v>
      </c>
      <c r="K24">
        <f>I24/J24</f>
        <v>2.2500000000000003E-2</v>
      </c>
      <c r="L24" s="2">
        <f t="shared" si="0"/>
        <v>0</v>
      </c>
      <c r="M24" s="10">
        <f>AVERAGE(L24:L28)</f>
        <v>0</v>
      </c>
    </row>
    <row r="25" spans="1:13" x14ac:dyDescent="0.25">
      <c r="A25" t="s">
        <v>7</v>
      </c>
      <c r="B25" t="s">
        <v>518</v>
      </c>
      <c r="C25">
        <v>0</v>
      </c>
      <c r="D25" t="s">
        <v>1</v>
      </c>
      <c r="H25" s="7"/>
      <c r="L25" s="2">
        <f t="shared" si="0"/>
        <v>0</v>
      </c>
    </row>
    <row r="26" spans="1:13" x14ac:dyDescent="0.25">
      <c r="A26" t="s">
        <v>7</v>
      </c>
      <c r="B26" t="s">
        <v>519</v>
      </c>
      <c r="C26">
        <v>0</v>
      </c>
      <c r="D26" t="s">
        <v>1</v>
      </c>
      <c r="H26" s="7"/>
      <c r="L26" s="2">
        <f t="shared" si="0"/>
        <v>0</v>
      </c>
    </row>
    <row r="27" spans="1:13" x14ac:dyDescent="0.25">
      <c r="A27" t="s">
        <v>7</v>
      </c>
      <c r="B27" t="s">
        <v>520</v>
      </c>
      <c r="C27">
        <v>0</v>
      </c>
      <c r="D27" t="s">
        <v>1</v>
      </c>
      <c r="H27" s="7"/>
      <c r="L27" s="2">
        <f t="shared" si="0"/>
        <v>0</v>
      </c>
    </row>
    <row r="28" spans="1:13" x14ac:dyDescent="0.25">
      <c r="A28" t="s">
        <v>7</v>
      </c>
      <c r="B28" t="s">
        <v>521</v>
      </c>
      <c r="C28">
        <v>0</v>
      </c>
      <c r="D28" t="s">
        <v>1</v>
      </c>
      <c r="L28" s="2">
        <f t="shared" si="0"/>
        <v>0</v>
      </c>
    </row>
    <row r="29" spans="1:13" x14ac:dyDescent="0.25">
      <c r="A29" s="4" t="s">
        <v>13</v>
      </c>
      <c r="B29" s="4" t="s">
        <v>517</v>
      </c>
      <c r="C29" s="4">
        <v>0</v>
      </c>
      <c r="D29" s="4" t="s">
        <v>1</v>
      </c>
      <c r="F29" s="3">
        <f>_xlfn.STDEV.S(C29:C33)</f>
        <v>0</v>
      </c>
      <c r="H29" s="7" t="e">
        <f>F29/(AVERAGE(C29:C33))*100</f>
        <v>#DIV/0!</v>
      </c>
      <c r="I29">
        <f>1.5*1.5*3.1415</f>
        <v>7.0683750000000005</v>
      </c>
      <c r="J29">
        <v>314.14999999999998</v>
      </c>
      <c r="K29">
        <f>I29/J29</f>
        <v>2.2500000000000003E-2</v>
      </c>
      <c r="L29" s="2">
        <f t="shared" si="0"/>
        <v>0</v>
      </c>
      <c r="M29" s="10">
        <f>AVERAGE(L29:L33)</f>
        <v>0</v>
      </c>
    </row>
    <row r="30" spans="1:13" x14ac:dyDescent="0.25">
      <c r="A30" s="4" t="s">
        <v>13</v>
      </c>
      <c r="B30" s="4" t="s">
        <v>518</v>
      </c>
      <c r="C30" s="4">
        <v>0</v>
      </c>
      <c r="D30" s="4" t="s">
        <v>1</v>
      </c>
      <c r="H30" s="7"/>
      <c r="L30" s="2">
        <f t="shared" si="0"/>
        <v>0</v>
      </c>
    </row>
    <row r="31" spans="1:13" x14ac:dyDescent="0.25">
      <c r="A31" s="4" t="s">
        <v>13</v>
      </c>
      <c r="B31" s="4" t="s">
        <v>519</v>
      </c>
      <c r="C31" s="4">
        <v>0</v>
      </c>
      <c r="D31" s="4" t="s">
        <v>1</v>
      </c>
      <c r="H31" s="7"/>
      <c r="L31" s="2">
        <f t="shared" si="0"/>
        <v>0</v>
      </c>
    </row>
    <row r="32" spans="1:13" x14ac:dyDescent="0.25">
      <c r="A32" s="4" t="s">
        <v>13</v>
      </c>
      <c r="B32" s="4" t="s">
        <v>520</v>
      </c>
      <c r="C32" s="4">
        <v>0</v>
      </c>
      <c r="D32" s="4" t="s">
        <v>1</v>
      </c>
      <c r="H32" s="7"/>
      <c r="L32" s="2">
        <f t="shared" si="0"/>
        <v>0</v>
      </c>
    </row>
    <row r="33" spans="1:17" x14ac:dyDescent="0.25">
      <c r="A33" s="4" t="s">
        <v>13</v>
      </c>
      <c r="B33" s="4" t="s">
        <v>521</v>
      </c>
      <c r="C33" s="4">
        <v>0</v>
      </c>
      <c r="D33" s="4" t="s">
        <v>1</v>
      </c>
      <c r="L33" s="2">
        <f t="shared" si="0"/>
        <v>0</v>
      </c>
    </row>
    <row r="34" spans="1:17" x14ac:dyDescent="0.25">
      <c r="A34" t="s">
        <v>0</v>
      </c>
      <c r="B34" t="s">
        <v>517</v>
      </c>
      <c r="C34">
        <v>0</v>
      </c>
      <c r="D34" t="s">
        <v>1</v>
      </c>
      <c r="F34" s="3">
        <f>_xlfn.STDEV.S(C34:C38)</f>
        <v>0</v>
      </c>
      <c r="H34" s="7" t="e">
        <f>F34/(AVERAGE(C34:C38))*100</f>
        <v>#DIV/0!</v>
      </c>
      <c r="I34">
        <f>1.5*1.5*3.1415</f>
        <v>7.0683750000000005</v>
      </c>
      <c r="J34">
        <v>314.14999999999998</v>
      </c>
      <c r="K34">
        <f>I34/J34</f>
        <v>2.2500000000000003E-2</v>
      </c>
      <c r="L34" s="2">
        <f t="shared" si="0"/>
        <v>0</v>
      </c>
      <c r="M34" s="10">
        <f>AVERAGE(L34:L38)</f>
        <v>0</v>
      </c>
    </row>
    <row r="35" spans="1:17" x14ac:dyDescent="0.25">
      <c r="A35" t="s">
        <v>0</v>
      </c>
      <c r="B35" t="s">
        <v>518</v>
      </c>
      <c r="C35">
        <v>0</v>
      </c>
      <c r="D35" t="s">
        <v>1</v>
      </c>
      <c r="H35" s="7"/>
      <c r="L35" s="2">
        <f t="shared" si="0"/>
        <v>0</v>
      </c>
    </row>
    <row r="36" spans="1:17" x14ac:dyDescent="0.25">
      <c r="A36" t="s">
        <v>0</v>
      </c>
      <c r="B36" t="s">
        <v>519</v>
      </c>
      <c r="C36">
        <v>0</v>
      </c>
      <c r="D36" t="s">
        <v>1</v>
      </c>
      <c r="H36" s="7"/>
      <c r="L36" s="2">
        <f t="shared" si="0"/>
        <v>0</v>
      </c>
    </row>
    <row r="37" spans="1:17" x14ac:dyDescent="0.25">
      <c r="A37" t="s">
        <v>0</v>
      </c>
      <c r="B37" t="s">
        <v>520</v>
      </c>
      <c r="C37">
        <v>0</v>
      </c>
      <c r="D37" t="s">
        <v>1</v>
      </c>
      <c r="H37" s="7"/>
      <c r="L37" s="2">
        <f t="shared" si="0"/>
        <v>0</v>
      </c>
    </row>
    <row r="38" spans="1:17" x14ac:dyDescent="0.25">
      <c r="A38" t="s">
        <v>0</v>
      </c>
      <c r="B38" t="s">
        <v>521</v>
      </c>
      <c r="C38">
        <v>0</v>
      </c>
      <c r="D38" t="s">
        <v>1</v>
      </c>
      <c r="L38" s="2">
        <f t="shared" si="0"/>
        <v>0</v>
      </c>
    </row>
    <row r="39" spans="1:17" x14ac:dyDescent="0.25">
      <c r="A39" s="4" t="s">
        <v>10</v>
      </c>
      <c r="B39" s="4" t="s">
        <v>517</v>
      </c>
      <c r="C39" s="4">
        <v>0</v>
      </c>
      <c r="D39" s="4" t="s">
        <v>1</v>
      </c>
      <c r="F39" s="3">
        <f>_xlfn.STDEV.S(C39:C43)</f>
        <v>0</v>
      </c>
      <c r="H39" s="7" t="e">
        <f>F39/(AVERAGE(C39:C43))*100</f>
        <v>#DIV/0!</v>
      </c>
      <c r="I39">
        <f>1.5*1.5*3.1415</f>
        <v>7.0683750000000005</v>
      </c>
      <c r="J39">
        <v>314.14999999999998</v>
      </c>
      <c r="K39">
        <f>I39/J39</f>
        <v>2.2500000000000003E-2</v>
      </c>
      <c r="L39" s="2">
        <f t="shared" si="0"/>
        <v>0</v>
      </c>
      <c r="M39" s="10">
        <f>AVERAGE(L39:L43)</f>
        <v>0</v>
      </c>
    </row>
    <row r="40" spans="1:17" x14ac:dyDescent="0.25">
      <c r="A40" s="4" t="s">
        <v>10</v>
      </c>
      <c r="B40" s="4" t="s">
        <v>518</v>
      </c>
      <c r="C40" s="4">
        <v>0</v>
      </c>
      <c r="D40" s="4" t="s">
        <v>1</v>
      </c>
      <c r="H40" s="7"/>
      <c r="L40" s="2">
        <f t="shared" si="0"/>
        <v>0</v>
      </c>
    </row>
    <row r="41" spans="1:17" x14ac:dyDescent="0.25">
      <c r="A41" s="4" t="s">
        <v>10</v>
      </c>
      <c r="B41" s="4" t="s">
        <v>519</v>
      </c>
      <c r="C41" s="4">
        <v>0</v>
      </c>
      <c r="D41" s="4" t="s">
        <v>1</v>
      </c>
      <c r="H41" s="7"/>
      <c r="L41" s="2">
        <f t="shared" si="0"/>
        <v>0</v>
      </c>
    </row>
    <row r="42" spans="1:17" x14ac:dyDescent="0.25">
      <c r="A42" s="4" t="s">
        <v>10</v>
      </c>
      <c r="B42" s="4" t="s">
        <v>520</v>
      </c>
      <c r="C42" s="4">
        <v>0</v>
      </c>
      <c r="D42" s="4" t="s">
        <v>1</v>
      </c>
      <c r="H42" s="7"/>
      <c r="L42" s="2">
        <f t="shared" si="0"/>
        <v>0</v>
      </c>
    </row>
    <row r="43" spans="1:17" x14ac:dyDescent="0.25">
      <c r="A43" s="4" t="s">
        <v>10</v>
      </c>
      <c r="B43" s="4" t="s">
        <v>521</v>
      </c>
      <c r="C43" s="4">
        <v>0</v>
      </c>
      <c r="D43" s="4" t="s">
        <v>1</v>
      </c>
      <c r="L43" s="2">
        <f t="shared" si="0"/>
        <v>0</v>
      </c>
    </row>
    <row r="44" spans="1:17" x14ac:dyDescent="0.25">
      <c r="F44"/>
      <c r="H44" s="7"/>
      <c r="L44" s="2">
        <f t="shared" si="0"/>
        <v>0</v>
      </c>
    </row>
    <row r="45" spans="1:17" x14ac:dyDescent="0.25">
      <c r="F45"/>
      <c r="H45" s="7"/>
      <c r="L45" s="2"/>
    </row>
    <row r="46" spans="1:17" x14ac:dyDescent="0.25">
      <c r="A46" s="5" t="s">
        <v>4</v>
      </c>
      <c r="H46" s="7"/>
      <c r="L46" s="2"/>
    </row>
    <row r="47" spans="1:17" x14ac:dyDescent="0.25">
      <c r="A47" s="4" t="s">
        <v>6</v>
      </c>
      <c r="B47" s="4" t="s">
        <v>522</v>
      </c>
      <c r="C47" s="4">
        <v>0</v>
      </c>
      <c r="D47" s="4" t="s">
        <v>1</v>
      </c>
      <c r="F47" s="3">
        <f>_xlfn.STDEV.S(C47:C49)</f>
        <v>0</v>
      </c>
      <c r="G47" s="6" t="s">
        <v>16</v>
      </c>
      <c r="H47" s="7" t="e">
        <f>F47/(AVERAGE(C47:C49))*100</f>
        <v>#DIV/0!</v>
      </c>
      <c r="I47">
        <f>1.5*1.5*3.1415</f>
        <v>7.0683750000000005</v>
      </c>
      <c r="J47">
        <v>314.14999999999998</v>
      </c>
      <c r="K47">
        <f>I47/J47</f>
        <v>2.2500000000000003E-2</v>
      </c>
      <c r="L47" s="2">
        <f>(C47/K$47-M$64)/10</f>
        <v>0</v>
      </c>
      <c r="M47" s="10">
        <f>AVERAGE(L47:L49)</f>
        <v>0</v>
      </c>
      <c r="N47" s="7">
        <f>_xlfn.STDEV.S(L47:L49)</f>
        <v>0</v>
      </c>
      <c r="O47" s="7" t="e">
        <f>N47/M47*100</f>
        <v>#DIV/0!</v>
      </c>
      <c r="P47" s="10">
        <f>SQRT(N47^2+N50^2+N53^2+N56^2+N59^2)</f>
        <v>7.1406792682154991</v>
      </c>
      <c r="Q47" s="10">
        <f>SUM(M47,M50,M53,M56,M59)</f>
        <v>9.1259259259259249</v>
      </c>
    </row>
    <row r="48" spans="1:17" x14ac:dyDescent="0.25">
      <c r="A48" s="4" t="s">
        <v>6</v>
      </c>
      <c r="B48" s="4" t="s">
        <v>523</v>
      </c>
      <c r="C48" s="4">
        <v>0</v>
      </c>
      <c r="D48" s="4" t="s">
        <v>1</v>
      </c>
      <c r="H48" s="7"/>
      <c r="L48" s="2">
        <f>(C48/K$47-M$64)/10</f>
        <v>0</v>
      </c>
    </row>
    <row r="49" spans="1:15" x14ac:dyDescent="0.25">
      <c r="A49" s="4" t="s">
        <v>6</v>
      </c>
      <c r="B49" s="4" t="s">
        <v>524</v>
      </c>
      <c r="C49" s="4">
        <v>0</v>
      </c>
      <c r="D49" s="4" t="s">
        <v>1</v>
      </c>
      <c r="H49" s="7"/>
      <c r="L49" s="2">
        <f>(C49/K$47-M$64)/10</f>
        <v>0</v>
      </c>
    </row>
    <row r="50" spans="1:15" x14ac:dyDescent="0.25">
      <c r="A50" t="s">
        <v>7</v>
      </c>
      <c r="B50" t="s">
        <v>522</v>
      </c>
      <c r="C50">
        <v>0</v>
      </c>
      <c r="D50" t="s">
        <v>1</v>
      </c>
      <c r="F50" s="3">
        <f>_xlfn.STDEV.S(C50:C52)</f>
        <v>0</v>
      </c>
      <c r="H50" s="7" t="e">
        <f>F50/(AVERAGE(C50:C52))*100</f>
        <v>#DIV/0!</v>
      </c>
      <c r="I50">
        <f>1.5*1.5*3.1415</f>
        <v>7.0683750000000005</v>
      </c>
      <c r="J50">
        <v>314.14999999999998</v>
      </c>
      <c r="K50">
        <f>I50/J50</f>
        <v>2.2500000000000003E-2</v>
      </c>
      <c r="L50" s="2">
        <f>(C50/K$50-M$69)/10</f>
        <v>0</v>
      </c>
      <c r="M50" s="10">
        <f>AVERAGE(L50:L52)</f>
        <v>0</v>
      </c>
      <c r="N50" s="7">
        <f>_xlfn.STDEV.S(L50:L52)</f>
        <v>0</v>
      </c>
      <c r="O50" s="7" t="e">
        <f>N50/M50*100</f>
        <v>#DIV/0!</v>
      </c>
    </row>
    <row r="51" spans="1:15" x14ac:dyDescent="0.25">
      <c r="A51" t="s">
        <v>7</v>
      </c>
      <c r="B51" t="s">
        <v>523</v>
      </c>
      <c r="C51">
        <v>0</v>
      </c>
      <c r="D51" t="s">
        <v>1</v>
      </c>
      <c r="H51" s="7"/>
      <c r="L51" s="2">
        <f t="shared" ref="L51:L52" si="1">(C51/K$50-M$69)/10</f>
        <v>0</v>
      </c>
    </row>
    <row r="52" spans="1:15" x14ac:dyDescent="0.25">
      <c r="A52" t="s">
        <v>7</v>
      </c>
      <c r="B52" t="s">
        <v>524</v>
      </c>
      <c r="C52">
        <v>0</v>
      </c>
      <c r="D52" t="s">
        <v>1</v>
      </c>
      <c r="H52" s="7"/>
      <c r="L52" s="2">
        <f t="shared" si="1"/>
        <v>0</v>
      </c>
    </row>
    <row r="53" spans="1:15" x14ac:dyDescent="0.25">
      <c r="A53" s="4" t="s">
        <v>13</v>
      </c>
      <c r="B53" s="4" t="s">
        <v>522</v>
      </c>
      <c r="C53" s="4">
        <v>0</v>
      </c>
      <c r="D53" s="4" t="s">
        <v>1</v>
      </c>
      <c r="F53" s="3">
        <f>_xlfn.STDEV.S(C53:C55)</f>
        <v>0</v>
      </c>
      <c r="H53" s="7" t="e">
        <f>F53/(AVERAGE(C53:C55))*100</f>
        <v>#DIV/0!</v>
      </c>
      <c r="I53">
        <f>1.5*1.5*3.1415</f>
        <v>7.0683750000000005</v>
      </c>
      <c r="J53">
        <v>314.14999999999998</v>
      </c>
      <c r="K53">
        <f>I53/J53</f>
        <v>2.2500000000000003E-2</v>
      </c>
      <c r="L53" s="2">
        <f>(C53/K$53-M$74)/10</f>
        <v>0</v>
      </c>
      <c r="M53" s="10">
        <f>AVERAGE(L53:L55)</f>
        <v>0</v>
      </c>
      <c r="N53" s="7">
        <f>_xlfn.STDEV.S(L53:L55)</f>
        <v>0</v>
      </c>
      <c r="O53" s="7" t="e">
        <f>N53/M53*100</f>
        <v>#DIV/0!</v>
      </c>
    </row>
    <row r="54" spans="1:15" x14ac:dyDescent="0.25">
      <c r="A54" s="4" t="s">
        <v>13</v>
      </c>
      <c r="B54" s="4" t="s">
        <v>523</v>
      </c>
      <c r="C54" s="4">
        <v>0</v>
      </c>
      <c r="D54" s="4" t="s">
        <v>1</v>
      </c>
      <c r="H54" s="7"/>
      <c r="L54" s="2">
        <f>(C54/K$53-M$74)/10</f>
        <v>0</v>
      </c>
    </row>
    <row r="55" spans="1:15" x14ac:dyDescent="0.25">
      <c r="A55" s="4" t="s">
        <v>13</v>
      </c>
      <c r="B55" s="4" t="s">
        <v>524</v>
      </c>
      <c r="C55" s="4">
        <v>0</v>
      </c>
      <c r="D55" s="4" t="s">
        <v>1</v>
      </c>
      <c r="H55" s="7"/>
      <c r="L55" s="2">
        <f>(C55/K$53-M$74)/10</f>
        <v>0</v>
      </c>
    </row>
    <row r="56" spans="1:15" x14ac:dyDescent="0.25">
      <c r="A56" t="s">
        <v>0</v>
      </c>
      <c r="B56" t="s">
        <v>522</v>
      </c>
      <c r="C56">
        <v>1.54</v>
      </c>
      <c r="D56" t="s">
        <v>1</v>
      </c>
      <c r="F56" s="3">
        <f>_xlfn.STDEV.S(C56:C58)</f>
        <v>0.8891194145520237</v>
      </c>
      <c r="H56" s="7">
        <f>F56/(AVERAGE(C56:C58))*100</f>
        <v>173.20508075688775</v>
      </c>
      <c r="I56">
        <f>1.5*1.5*3.1415</f>
        <v>7.0683750000000005</v>
      </c>
      <c r="J56">
        <v>314.14999999999998</v>
      </c>
      <c r="K56">
        <f>I56/J56</f>
        <v>2.2500000000000003E-2</v>
      </c>
      <c r="L56" s="2">
        <f>(C56/K$56-M$79)/10</f>
        <v>6.8444444444444441</v>
      </c>
      <c r="M56" s="10">
        <f>AVERAGE(L56:L58)</f>
        <v>2.2814814814814812</v>
      </c>
      <c r="N56" s="7">
        <f>_xlfn.STDEV.S(L56:L58)</f>
        <v>3.9516418424534385</v>
      </c>
      <c r="O56" s="7">
        <f>N56/M56*100</f>
        <v>173.20508075688775</v>
      </c>
    </row>
    <row r="57" spans="1:15" x14ac:dyDescent="0.25">
      <c r="A57" t="s">
        <v>0</v>
      </c>
      <c r="B57" t="s">
        <v>523</v>
      </c>
      <c r="C57">
        <v>0</v>
      </c>
      <c r="D57" t="s">
        <v>1</v>
      </c>
      <c r="H57" s="7"/>
      <c r="L57" s="2">
        <f t="shared" ref="L57:L58" si="2">(C57/K$56-M$79)/10</f>
        <v>0</v>
      </c>
    </row>
    <row r="58" spans="1:15" x14ac:dyDescent="0.25">
      <c r="A58" t="s">
        <v>0</v>
      </c>
      <c r="B58" t="s">
        <v>524</v>
      </c>
      <c r="C58">
        <v>0</v>
      </c>
      <c r="D58" t="s">
        <v>1</v>
      </c>
      <c r="H58" s="7"/>
      <c r="L58" s="2">
        <f t="shared" si="2"/>
        <v>0</v>
      </c>
    </row>
    <row r="59" spans="1:15" x14ac:dyDescent="0.25">
      <c r="A59" s="4" t="s">
        <v>10</v>
      </c>
      <c r="B59" s="4" t="s">
        <v>522</v>
      </c>
      <c r="C59" s="4">
        <v>2.2000000000000002</v>
      </c>
      <c r="D59" s="4" t="s">
        <v>1</v>
      </c>
      <c r="F59" s="3">
        <f>_xlfn.STDEV.S(C59:C61)</f>
        <v>1.3382077566656085</v>
      </c>
      <c r="H59" s="7">
        <f>F59/(AVERAGE(C59:C61))*100</f>
        <v>86.896607575688861</v>
      </c>
      <c r="I59">
        <f>1.5*1.5*3.1415</f>
        <v>7.0683750000000005</v>
      </c>
      <c r="J59">
        <v>314.14999999999998</v>
      </c>
      <c r="K59">
        <f>I59/J59</f>
        <v>2.2500000000000003E-2</v>
      </c>
      <c r="L59" s="2">
        <f>(C59/K$59-M$84)/10</f>
        <v>9.7777777777777768</v>
      </c>
      <c r="M59" s="10">
        <f>AVERAGE(L59:L61)</f>
        <v>6.8444444444444441</v>
      </c>
      <c r="N59" s="7">
        <f>_xlfn.STDEV.S(L59:L61)</f>
        <v>5.9475900296249256</v>
      </c>
      <c r="O59" s="7">
        <f>N59/M59*100</f>
        <v>86.896607575688861</v>
      </c>
    </row>
    <row r="60" spans="1:15" x14ac:dyDescent="0.25">
      <c r="A60" s="4" t="s">
        <v>10</v>
      </c>
      <c r="B60" s="4" t="s">
        <v>523</v>
      </c>
      <c r="C60" s="4">
        <v>2.42</v>
      </c>
      <c r="D60" s="4" t="s">
        <v>1</v>
      </c>
      <c r="H60" s="7"/>
      <c r="L60" s="2">
        <f t="shared" ref="L60:L61" si="3">(C60/K$59-M$84)/10</f>
        <v>10.755555555555555</v>
      </c>
    </row>
    <row r="61" spans="1:15" x14ac:dyDescent="0.25">
      <c r="A61" s="4" t="s">
        <v>10</v>
      </c>
      <c r="B61" s="4" t="s">
        <v>524</v>
      </c>
      <c r="C61" s="4">
        <v>0</v>
      </c>
      <c r="D61" s="4" t="s">
        <v>1</v>
      </c>
      <c r="H61" s="7"/>
      <c r="L61" s="2">
        <f t="shared" si="3"/>
        <v>0</v>
      </c>
    </row>
    <row r="62" spans="1:15" x14ac:dyDescent="0.25">
      <c r="H62" s="7"/>
      <c r="L62" s="2"/>
    </row>
    <row r="63" spans="1:15" x14ac:dyDescent="0.25">
      <c r="A63" s="88" t="s">
        <v>64</v>
      </c>
      <c r="H63" s="7"/>
      <c r="L63" s="2"/>
    </row>
    <row r="64" spans="1:15" x14ac:dyDescent="0.25">
      <c r="A64" s="4" t="s">
        <v>6</v>
      </c>
      <c r="B64" s="4" t="s">
        <v>525</v>
      </c>
      <c r="C64" s="4">
        <v>0</v>
      </c>
      <c r="D64" s="4" t="s">
        <v>1</v>
      </c>
      <c r="F64" s="3">
        <f>_xlfn.STDEV.S(C64:C68)</f>
        <v>0</v>
      </c>
      <c r="H64" s="7" t="e">
        <f>F64/(AVERAGE(C64:C68))*100</f>
        <v>#DIV/0!</v>
      </c>
      <c r="I64">
        <f>1.5*1.5*3.1415</f>
        <v>7.0683750000000005</v>
      </c>
      <c r="J64">
        <v>314.14999999999998</v>
      </c>
      <c r="K64">
        <f>I64/J64</f>
        <v>2.2500000000000003E-2</v>
      </c>
      <c r="L64" s="2">
        <f>C64/K$64</f>
        <v>0</v>
      </c>
      <c r="M64" s="10">
        <f>AVERAGE(L64:L68)</f>
        <v>0</v>
      </c>
    </row>
    <row r="65" spans="1:13" x14ac:dyDescent="0.25">
      <c r="A65" s="4" t="s">
        <v>6</v>
      </c>
      <c r="B65" s="4" t="s">
        <v>526</v>
      </c>
      <c r="C65" s="4">
        <v>0</v>
      </c>
      <c r="D65" s="4" t="s">
        <v>1</v>
      </c>
      <c r="H65" s="7"/>
      <c r="L65" s="2">
        <f t="shared" ref="L65:L68" si="4">C65/K$64</f>
        <v>0</v>
      </c>
    </row>
    <row r="66" spans="1:13" x14ac:dyDescent="0.25">
      <c r="A66" s="4" t="s">
        <v>6</v>
      </c>
      <c r="B66" s="4" t="s">
        <v>527</v>
      </c>
      <c r="C66" s="4">
        <v>0</v>
      </c>
      <c r="D66" s="4" t="s">
        <v>1</v>
      </c>
      <c r="H66" s="7"/>
      <c r="L66" s="2">
        <f t="shared" si="4"/>
        <v>0</v>
      </c>
    </row>
    <row r="67" spans="1:13" x14ac:dyDescent="0.25">
      <c r="A67" s="4" t="s">
        <v>6</v>
      </c>
      <c r="B67" s="4" t="s">
        <v>528</v>
      </c>
      <c r="C67" s="4">
        <v>0</v>
      </c>
      <c r="D67" s="4" t="s">
        <v>1</v>
      </c>
      <c r="H67" s="7"/>
      <c r="L67" s="2">
        <f t="shared" si="4"/>
        <v>0</v>
      </c>
    </row>
    <row r="68" spans="1:13" x14ac:dyDescent="0.25">
      <c r="A68" s="4" t="s">
        <v>6</v>
      </c>
      <c r="B68" s="4" t="s">
        <v>529</v>
      </c>
      <c r="C68" s="4">
        <v>0</v>
      </c>
      <c r="D68" s="4" t="s">
        <v>1</v>
      </c>
      <c r="L68" s="2">
        <f t="shared" si="4"/>
        <v>0</v>
      </c>
    </row>
    <row r="69" spans="1:13" x14ac:dyDescent="0.25">
      <c r="A69" t="s">
        <v>7</v>
      </c>
      <c r="B69" t="s">
        <v>525</v>
      </c>
      <c r="C69">
        <v>0</v>
      </c>
      <c r="D69" t="s">
        <v>1</v>
      </c>
      <c r="F69" s="3">
        <f>_xlfn.STDEV.S(C69:C73)</f>
        <v>0</v>
      </c>
      <c r="H69" s="7" t="e">
        <f>F69/(AVERAGE(C69:C73))*100</f>
        <v>#DIV/0!</v>
      </c>
      <c r="I69">
        <f>1.5*1.5*3.1415</f>
        <v>7.0683750000000005</v>
      </c>
      <c r="J69">
        <v>314.14999999999998</v>
      </c>
      <c r="K69">
        <f>I69/J69</f>
        <v>2.2500000000000003E-2</v>
      </c>
      <c r="L69" s="2">
        <f>C69/K$69</f>
        <v>0</v>
      </c>
      <c r="M69" s="10">
        <f>AVERAGE(L69:L73)</f>
        <v>0</v>
      </c>
    </row>
    <row r="70" spans="1:13" x14ac:dyDescent="0.25">
      <c r="A70" t="s">
        <v>7</v>
      </c>
      <c r="B70" t="s">
        <v>526</v>
      </c>
      <c r="C70">
        <v>0</v>
      </c>
      <c r="D70" t="s">
        <v>1</v>
      </c>
      <c r="H70" s="7"/>
      <c r="L70" s="2">
        <f t="shared" ref="L70:L73" si="5">C70/K$69</f>
        <v>0</v>
      </c>
    </row>
    <row r="71" spans="1:13" x14ac:dyDescent="0.25">
      <c r="A71" t="s">
        <v>7</v>
      </c>
      <c r="B71" t="s">
        <v>527</v>
      </c>
      <c r="C71">
        <v>0</v>
      </c>
      <c r="D71" t="s">
        <v>1</v>
      </c>
      <c r="H71" s="7"/>
      <c r="L71" s="2">
        <f t="shared" si="5"/>
        <v>0</v>
      </c>
    </row>
    <row r="72" spans="1:13" x14ac:dyDescent="0.25">
      <c r="A72" t="s">
        <v>7</v>
      </c>
      <c r="B72" t="s">
        <v>528</v>
      </c>
      <c r="C72">
        <v>0</v>
      </c>
      <c r="D72" t="s">
        <v>1</v>
      </c>
      <c r="H72" s="7"/>
      <c r="L72" s="2">
        <f t="shared" si="5"/>
        <v>0</v>
      </c>
    </row>
    <row r="73" spans="1:13" x14ac:dyDescent="0.25">
      <c r="A73" t="s">
        <v>7</v>
      </c>
      <c r="B73" t="s">
        <v>529</v>
      </c>
      <c r="C73">
        <v>0</v>
      </c>
      <c r="D73" t="s">
        <v>1</v>
      </c>
      <c r="L73" s="2">
        <f t="shared" si="5"/>
        <v>0</v>
      </c>
    </row>
    <row r="74" spans="1:13" x14ac:dyDescent="0.25">
      <c r="A74" s="4" t="s">
        <v>13</v>
      </c>
      <c r="B74" s="4" t="s">
        <v>525</v>
      </c>
      <c r="C74" s="4">
        <v>0</v>
      </c>
      <c r="D74" s="4" t="s">
        <v>1</v>
      </c>
      <c r="F74" s="3">
        <f>_xlfn.STDEV.S(C74:C78)</f>
        <v>0</v>
      </c>
      <c r="H74" s="7" t="e">
        <f>F74/(AVERAGE(C74:C78))*100</f>
        <v>#DIV/0!</v>
      </c>
      <c r="I74">
        <f>1.5*1.5*3.1415</f>
        <v>7.0683750000000005</v>
      </c>
      <c r="J74">
        <v>314.14999999999998</v>
      </c>
      <c r="K74">
        <f>I74/J74</f>
        <v>2.2500000000000003E-2</v>
      </c>
      <c r="L74" s="2">
        <f>C74/K$74</f>
        <v>0</v>
      </c>
      <c r="M74" s="10">
        <f>AVERAGE(L74:L78)</f>
        <v>0</v>
      </c>
    </row>
    <row r="75" spans="1:13" x14ac:dyDescent="0.25">
      <c r="A75" s="4" t="s">
        <v>13</v>
      </c>
      <c r="B75" s="4" t="s">
        <v>526</v>
      </c>
      <c r="C75" s="4">
        <v>0</v>
      </c>
      <c r="D75" s="4" t="s">
        <v>1</v>
      </c>
      <c r="H75" s="7"/>
      <c r="L75" s="2">
        <f t="shared" ref="L75:L78" si="6">C75/K$74</f>
        <v>0</v>
      </c>
    </row>
    <row r="76" spans="1:13" x14ac:dyDescent="0.25">
      <c r="A76" s="4" t="s">
        <v>13</v>
      </c>
      <c r="B76" s="4" t="s">
        <v>527</v>
      </c>
      <c r="C76" s="4">
        <v>0</v>
      </c>
      <c r="D76" s="4" t="s">
        <v>1</v>
      </c>
      <c r="H76" s="7"/>
      <c r="L76" s="2">
        <f t="shared" si="6"/>
        <v>0</v>
      </c>
    </row>
    <row r="77" spans="1:13" x14ac:dyDescent="0.25">
      <c r="A77" s="4" t="s">
        <v>13</v>
      </c>
      <c r="B77" s="4" t="s">
        <v>528</v>
      </c>
      <c r="C77" s="4">
        <v>0</v>
      </c>
      <c r="D77" s="4" t="s">
        <v>1</v>
      </c>
      <c r="H77" s="7"/>
      <c r="L77" s="2">
        <f t="shared" si="6"/>
        <v>0</v>
      </c>
    </row>
    <row r="78" spans="1:13" x14ac:dyDescent="0.25">
      <c r="A78" s="4" t="s">
        <v>13</v>
      </c>
      <c r="B78" s="4" t="s">
        <v>529</v>
      </c>
      <c r="C78" s="4">
        <v>0</v>
      </c>
      <c r="D78" s="4" t="s">
        <v>1</v>
      </c>
      <c r="L78" s="2">
        <f t="shared" si="6"/>
        <v>0</v>
      </c>
    </row>
    <row r="79" spans="1:13" x14ac:dyDescent="0.25">
      <c r="A79" t="s">
        <v>0</v>
      </c>
      <c r="B79" t="s">
        <v>525</v>
      </c>
      <c r="C79">
        <v>0</v>
      </c>
      <c r="D79" t="s">
        <v>1</v>
      </c>
      <c r="F79" s="3">
        <f>_xlfn.STDEV.S(C79:C83)</f>
        <v>0</v>
      </c>
      <c r="H79" s="7" t="e">
        <f>F79/(AVERAGE(C79:C83))*100</f>
        <v>#DIV/0!</v>
      </c>
      <c r="I79">
        <f>1.5*1.5*3.1415</f>
        <v>7.0683750000000005</v>
      </c>
      <c r="J79">
        <v>314.14999999999998</v>
      </c>
      <c r="K79">
        <f>I79/J79</f>
        <v>2.2500000000000003E-2</v>
      </c>
      <c r="L79" s="2">
        <f>C79/K$79</f>
        <v>0</v>
      </c>
      <c r="M79" s="10">
        <f>AVERAGE(L79:L83)</f>
        <v>0</v>
      </c>
    </row>
    <row r="80" spans="1:13" x14ac:dyDescent="0.25">
      <c r="A80" t="s">
        <v>0</v>
      </c>
      <c r="B80" t="s">
        <v>526</v>
      </c>
      <c r="C80">
        <v>0</v>
      </c>
      <c r="D80" t="s">
        <v>1</v>
      </c>
      <c r="H80" s="7"/>
      <c r="L80" s="2">
        <f t="shared" ref="L80:L83" si="7">C80/K$79</f>
        <v>0</v>
      </c>
    </row>
    <row r="81" spans="1:17" x14ac:dyDescent="0.25">
      <c r="A81" t="s">
        <v>0</v>
      </c>
      <c r="B81" t="s">
        <v>527</v>
      </c>
      <c r="C81">
        <v>0</v>
      </c>
      <c r="D81" t="s">
        <v>1</v>
      </c>
      <c r="H81" s="7"/>
      <c r="L81" s="2">
        <f t="shared" si="7"/>
        <v>0</v>
      </c>
    </row>
    <row r="82" spans="1:17" x14ac:dyDescent="0.25">
      <c r="A82" t="s">
        <v>0</v>
      </c>
      <c r="B82" t="s">
        <v>528</v>
      </c>
      <c r="C82">
        <v>0</v>
      </c>
      <c r="D82" t="s">
        <v>1</v>
      </c>
      <c r="H82" s="7"/>
      <c r="L82" s="2">
        <f t="shared" si="7"/>
        <v>0</v>
      </c>
    </row>
    <row r="83" spans="1:17" x14ac:dyDescent="0.25">
      <c r="A83" t="s">
        <v>0</v>
      </c>
      <c r="B83" t="s">
        <v>529</v>
      </c>
      <c r="C83">
        <v>0</v>
      </c>
      <c r="D83" t="s">
        <v>1</v>
      </c>
      <c r="L83" s="2">
        <f t="shared" si="7"/>
        <v>0</v>
      </c>
    </row>
    <row r="84" spans="1:17" x14ac:dyDescent="0.25">
      <c r="A84" s="4" t="s">
        <v>10</v>
      </c>
      <c r="B84" s="4" t="s">
        <v>525</v>
      </c>
      <c r="C84" s="4">
        <v>0</v>
      </c>
      <c r="D84" s="4" t="s">
        <v>1</v>
      </c>
      <c r="F84" s="3">
        <f>_xlfn.STDEV.S(C84:C88)</f>
        <v>0</v>
      </c>
      <c r="H84" s="7" t="e">
        <f>F84/(AVERAGE(C84:C88))*100</f>
        <v>#DIV/0!</v>
      </c>
      <c r="I84">
        <f>1.5*1.5*3.1415</f>
        <v>7.0683750000000005</v>
      </c>
      <c r="J84">
        <v>314.14999999999998</v>
      </c>
      <c r="K84">
        <f>I84/J84</f>
        <v>2.2500000000000003E-2</v>
      </c>
      <c r="L84" s="2">
        <f>C84/K$84</f>
        <v>0</v>
      </c>
      <c r="M84" s="10">
        <f>AVERAGE(L84:L88)</f>
        <v>0</v>
      </c>
    </row>
    <row r="85" spans="1:17" x14ac:dyDescent="0.25">
      <c r="A85" s="4" t="s">
        <v>10</v>
      </c>
      <c r="B85" s="4" t="s">
        <v>526</v>
      </c>
      <c r="C85" s="4">
        <v>0</v>
      </c>
      <c r="D85" s="4" t="s">
        <v>1</v>
      </c>
      <c r="H85" s="7"/>
      <c r="L85" s="2">
        <f t="shared" ref="L85:L89" si="8">C85/K$84</f>
        <v>0</v>
      </c>
    </row>
    <row r="86" spans="1:17" x14ac:dyDescent="0.25">
      <c r="A86" s="4" t="s">
        <v>10</v>
      </c>
      <c r="B86" s="4" t="s">
        <v>527</v>
      </c>
      <c r="C86" s="4">
        <v>0</v>
      </c>
      <c r="D86" s="4" t="s">
        <v>1</v>
      </c>
      <c r="H86" s="7"/>
      <c r="L86" s="2">
        <f t="shared" si="8"/>
        <v>0</v>
      </c>
    </row>
    <row r="87" spans="1:17" x14ac:dyDescent="0.25">
      <c r="A87" s="4" t="s">
        <v>10</v>
      </c>
      <c r="B87" s="4" t="s">
        <v>528</v>
      </c>
      <c r="C87" s="4">
        <v>0</v>
      </c>
      <c r="D87" s="4" t="s">
        <v>1</v>
      </c>
      <c r="H87" s="7"/>
      <c r="L87" s="2">
        <f t="shared" si="8"/>
        <v>0</v>
      </c>
    </row>
    <row r="88" spans="1:17" x14ac:dyDescent="0.25">
      <c r="A88" s="4" t="s">
        <v>10</v>
      </c>
      <c r="B88" s="4" t="s">
        <v>529</v>
      </c>
      <c r="C88" s="4">
        <v>0</v>
      </c>
      <c r="D88" s="4" t="s">
        <v>1</v>
      </c>
      <c r="L88" s="2">
        <f t="shared" si="8"/>
        <v>0</v>
      </c>
    </row>
    <row r="89" spans="1:17" x14ac:dyDescent="0.25">
      <c r="F89"/>
      <c r="H89" s="7"/>
      <c r="L89" s="2">
        <f t="shared" si="8"/>
        <v>0</v>
      </c>
    </row>
    <row r="90" spans="1:17" x14ac:dyDescent="0.25">
      <c r="H90" s="7"/>
      <c r="L90" s="2"/>
    </row>
    <row r="91" spans="1:17" x14ac:dyDescent="0.25">
      <c r="A91" s="5" t="s">
        <v>3</v>
      </c>
      <c r="E91" t="s">
        <v>11</v>
      </c>
      <c r="J91" t="s">
        <v>36</v>
      </c>
      <c r="K91" t="s">
        <v>37</v>
      </c>
      <c r="L91" t="s">
        <v>44</v>
      </c>
      <c r="M91" s="15" t="s">
        <v>43</v>
      </c>
      <c r="N91" s="15" t="s">
        <v>12</v>
      </c>
      <c r="O91" s="7" t="s">
        <v>42</v>
      </c>
      <c r="P91" s="15" t="s">
        <v>46</v>
      </c>
    </row>
    <row r="92" spans="1:17" x14ac:dyDescent="0.25">
      <c r="A92" s="4" t="s">
        <v>6</v>
      </c>
      <c r="B92" s="4" t="s">
        <v>530</v>
      </c>
      <c r="C92" s="4">
        <v>63.2</v>
      </c>
      <c r="D92" s="4" t="s">
        <v>1</v>
      </c>
      <c r="E92">
        <v>31.87</v>
      </c>
      <c r="F92" s="3">
        <f>_xlfn.STDEV.S(C92:C93)</f>
        <v>35.638181771801996</v>
      </c>
      <c r="G92" s="6" t="s">
        <v>15</v>
      </c>
      <c r="J92">
        <v>314.14999999999998</v>
      </c>
      <c r="K92">
        <f>E92/314.15</f>
        <v>0.10144835269775586</v>
      </c>
      <c r="L92">
        <f>(C92/K92-M$104)/10</f>
        <v>62.297709444618761</v>
      </c>
      <c r="M92" s="10">
        <f>AVERAGE(L92:L93)</f>
        <v>37.572369099306187</v>
      </c>
      <c r="N92" s="7">
        <f>_xlfn.STDEV.S(L92:L93)</f>
        <v>34.966911650631701</v>
      </c>
      <c r="O92" s="16">
        <f>N92/M92*100</f>
        <v>93.065495971818819</v>
      </c>
      <c r="P92" s="10">
        <f>SQRT(N92^2+N94^2+N96^2+N98^2+N100^2)</f>
        <v>59.835254741730907</v>
      </c>
      <c r="Q92" s="10">
        <f>SUM(M92,M94,M96,M98,M100)</f>
        <v>134.0778954498455</v>
      </c>
    </row>
    <row r="93" spans="1:17" x14ac:dyDescent="0.25">
      <c r="A93" s="4" t="s">
        <v>6</v>
      </c>
      <c r="B93" s="4" t="s">
        <v>531</v>
      </c>
      <c r="C93" s="4">
        <v>12.8</v>
      </c>
      <c r="D93" s="4" t="s">
        <v>1</v>
      </c>
      <c r="E93">
        <v>31.3</v>
      </c>
      <c r="K93">
        <f>E93/314.15</f>
        <v>9.9633932834633149E-2</v>
      </c>
      <c r="L93">
        <f>(C93/K93-M$104)/10</f>
        <v>12.847028753993609</v>
      </c>
      <c r="N93" s="16"/>
    </row>
    <row r="94" spans="1:17" x14ac:dyDescent="0.25">
      <c r="A94" t="s">
        <v>7</v>
      </c>
      <c r="B94" t="s">
        <v>530</v>
      </c>
      <c r="C94">
        <v>0</v>
      </c>
      <c r="D94" t="s">
        <v>1</v>
      </c>
      <c r="E94">
        <v>31.87</v>
      </c>
      <c r="F94" s="3">
        <f>_xlfn.STDEV.S(C94:C95)</f>
        <v>8.7044844764063996</v>
      </c>
      <c r="J94">
        <v>314.14999999999998</v>
      </c>
      <c r="K94">
        <f t="shared" ref="K94:K101" si="9">E94/314.15</f>
        <v>0.10144835269775586</v>
      </c>
      <c r="L94">
        <f>(C94/K94-M$109)/10</f>
        <v>0</v>
      </c>
      <c r="M94" s="10">
        <f>AVERAGE(L94:L95)</f>
        <v>6.1776142172523958</v>
      </c>
      <c r="N94" s="7">
        <f>_xlfn.STDEV.S(L94:L95)</f>
        <v>8.736465809147191</v>
      </c>
      <c r="O94" s="16">
        <f>N94/M94*100</f>
        <v>141.42135623730951</v>
      </c>
    </row>
    <row r="95" spans="1:17" x14ac:dyDescent="0.25">
      <c r="A95" t="s">
        <v>7</v>
      </c>
      <c r="B95" t="s">
        <v>531</v>
      </c>
      <c r="C95">
        <v>12.31</v>
      </c>
      <c r="D95" t="s">
        <v>1</v>
      </c>
      <c r="E95">
        <v>31.3</v>
      </c>
      <c r="K95">
        <f t="shared" si="9"/>
        <v>9.9633932834633149E-2</v>
      </c>
      <c r="L95">
        <f>(C95/K95-M$109)/10</f>
        <v>12.355228434504792</v>
      </c>
      <c r="O95" s="16"/>
    </row>
    <row r="96" spans="1:17" x14ac:dyDescent="0.25">
      <c r="A96" s="4" t="s">
        <v>13</v>
      </c>
      <c r="B96" s="4" t="s">
        <v>530</v>
      </c>
      <c r="C96" s="4">
        <v>58.72</v>
      </c>
      <c r="D96" s="4" t="s">
        <v>1</v>
      </c>
      <c r="E96">
        <v>31.87</v>
      </c>
      <c r="F96" s="3">
        <f>_xlfn.STDEV.S(C96:C97)</f>
        <v>34.93107499061545</v>
      </c>
      <c r="J96">
        <v>314.14999999999998</v>
      </c>
      <c r="K96">
        <f t="shared" si="9"/>
        <v>0.10144835269775586</v>
      </c>
      <c r="L96">
        <f>(C96/K96-M$114)/10</f>
        <v>57.881669281455913</v>
      </c>
      <c r="M96" s="10">
        <f>AVERAGE(L96:L97)</f>
        <v>33.617956046478753</v>
      </c>
      <c r="N96" s="7">
        <f>_xlfn.STDEV.S(L96:L97)</f>
        <v>34.314072330436261</v>
      </c>
      <c r="O96" s="16">
        <f>N96/M96*100</f>
        <v>102.07066807689047</v>
      </c>
    </row>
    <row r="97" spans="1:15" x14ac:dyDescent="0.25">
      <c r="A97" s="4" t="s">
        <v>13</v>
      </c>
      <c r="B97" s="4" t="s">
        <v>531</v>
      </c>
      <c r="C97" s="4">
        <v>9.32</v>
      </c>
      <c r="D97" s="4" t="s">
        <v>1</v>
      </c>
      <c r="E97">
        <v>31.3</v>
      </c>
      <c r="K97">
        <f t="shared" si="9"/>
        <v>9.9633932834633149E-2</v>
      </c>
      <c r="L97">
        <f>(C97/K97-M$114)/10</f>
        <v>9.3542428115015959</v>
      </c>
      <c r="O97" s="16"/>
    </row>
    <row r="98" spans="1:15" x14ac:dyDescent="0.25">
      <c r="A98" t="s">
        <v>0</v>
      </c>
      <c r="B98" t="s">
        <v>530</v>
      </c>
      <c r="C98">
        <v>27.71</v>
      </c>
      <c r="D98" t="s">
        <v>1</v>
      </c>
      <c r="E98">
        <v>31.87</v>
      </c>
      <c r="F98" s="3">
        <f>_xlfn.STDEV.S(C98:C99)</f>
        <v>12.635998179803609</v>
      </c>
      <c r="J98">
        <v>314.14999999999998</v>
      </c>
      <c r="K98">
        <f t="shared" si="9"/>
        <v>0.10144835269775586</v>
      </c>
      <c r="L98">
        <f>(C98/K98-M$119)/10</f>
        <v>24.926157022919419</v>
      </c>
      <c r="M98" s="10">
        <f>AVERAGE(L98:L99)</f>
        <v>16.207038061704178</v>
      </c>
      <c r="N98" s="7">
        <f>_xlfn.STDEV.S(L98:L99)</f>
        <v>12.330696286895009</v>
      </c>
      <c r="O98" s="16">
        <f>N98/M98*100</f>
        <v>76.08235533197994</v>
      </c>
    </row>
    <row r="99" spans="1:15" x14ac:dyDescent="0.25">
      <c r="A99" t="s">
        <v>0</v>
      </c>
      <c r="B99" t="s">
        <v>531</v>
      </c>
      <c r="C99">
        <v>9.84</v>
      </c>
      <c r="D99" t="s">
        <v>1</v>
      </c>
      <c r="E99">
        <v>31.3</v>
      </c>
      <c r="K99">
        <f t="shared" si="9"/>
        <v>9.9633932834633149E-2</v>
      </c>
      <c r="L99">
        <f>(C99/K99-M$119)/10</f>
        <v>7.4879191004889405</v>
      </c>
      <c r="N99" s="16"/>
    </row>
    <row r="100" spans="1:15" x14ac:dyDescent="0.25">
      <c r="A100" s="4" t="s">
        <v>10</v>
      </c>
      <c r="B100" s="4" t="s">
        <v>530</v>
      </c>
      <c r="C100" s="4">
        <v>63.22</v>
      </c>
      <c r="D100" s="4" t="s">
        <v>1</v>
      </c>
      <c r="E100">
        <v>31.87</v>
      </c>
      <c r="F100" s="3">
        <f>_xlfn.STDEV.S(C100:C101)</f>
        <v>31.536962440920011</v>
      </c>
      <c r="J100">
        <v>314.14999999999998</v>
      </c>
      <c r="K100">
        <f t="shared" si="9"/>
        <v>0.10144835269775586</v>
      </c>
      <c r="L100">
        <f>(C100/K100-M$124)/10</f>
        <v>62.317423909632872</v>
      </c>
      <c r="M100" s="10">
        <f>AVERAGE(L100:L101)</f>
        <v>40.502918025103973</v>
      </c>
      <c r="N100" s="7">
        <f>_xlfn.STDEV.S(L100:L101)</f>
        <v>30.850370078368467</v>
      </c>
      <c r="O100" s="16">
        <f>N100/M100*100</f>
        <v>76.168265356207684</v>
      </c>
    </row>
    <row r="101" spans="1:15" x14ac:dyDescent="0.25">
      <c r="A101" s="4" t="s">
        <v>10</v>
      </c>
      <c r="B101" s="4" t="s">
        <v>531</v>
      </c>
      <c r="C101" s="4">
        <v>18.62</v>
      </c>
      <c r="D101" s="4" t="s">
        <v>1</v>
      </c>
      <c r="E101">
        <v>31.3</v>
      </c>
      <c r="K101">
        <f t="shared" si="9"/>
        <v>9.9633932834633149E-2</v>
      </c>
      <c r="L101">
        <f>(C101/K101-M$124)/10</f>
        <v>18.688412140575078</v>
      </c>
      <c r="O101" s="16"/>
    </row>
    <row r="102" spans="1:15" x14ac:dyDescent="0.25">
      <c r="N102" s="16"/>
    </row>
    <row r="103" spans="1:15" x14ac:dyDescent="0.25">
      <c r="A103" s="88" t="s">
        <v>64</v>
      </c>
      <c r="N103" s="16"/>
    </row>
    <row r="104" spans="1:15" x14ac:dyDescent="0.25">
      <c r="A104" s="4" t="s">
        <v>6</v>
      </c>
      <c r="B104" s="4" t="s">
        <v>532</v>
      </c>
      <c r="C104" s="4">
        <v>0</v>
      </c>
      <c r="D104" s="4" t="s">
        <v>1</v>
      </c>
      <c r="E104">
        <v>11.96</v>
      </c>
      <c r="F104" s="3">
        <f>_xlfn.STDEV.S(C104:C108)</f>
        <v>0</v>
      </c>
      <c r="H104" s="7"/>
      <c r="J104">
        <v>314.14999999999998</v>
      </c>
      <c r="K104">
        <f>E104/314.15</f>
        <v>3.8070985198153752E-2</v>
      </c>
      <c r="L104" s="2">
        <f>C104/K104</f>
        <v>0</v>
      </c>
      <c r="M104" s="10">
        <f>AVERAGE(L104:L108)</f>
        <v>0</v>
      </c>
      <c r="N104" s="16"/>
    </row>
    <row r="105" spans="1:15" x14ac:dyDescent="0.25">
      <c r="A105" s="4" t="s">
        <v>6</v>
      </c>
      <c r="B105" s="4" t="s">
        <v>533</v>
      </c>
      <c r="C105" s="4">
        <v>0</v>
      </c>
      <c r="D105" s="4" t="s">
        <v>1</v>
      </c>
      <c r="E105">
        <v>10.57</v>
      </c>
      <c r="H105" s="7"/>
      <c r="K105">
        <f>E105/314.15</f>
        <v>3.364634728632819E-2</v>
      </c>
      <c r="L105" s="2">
        <f>C105/K105</f>
        <v>0</v>
      </c>
      <c r="N105" s="16"/>
    </row>
    <row r="106" spans="1:15" x14ac:dyDescent="0.25">
      <c r="A106" s="4" t="s">
        <v>6</v>
      </c>
      <c r="B106" s="4" t="s">
        <v>534</v>
      </c>
      <c r="C106" s="4">
        <v>0</v>
      </c>
      <c r="D106" s="4" t="s">
        <v>1</v>
      </c>
      <c r="E106">
        <v>15.95</v>
      </c>
      <c r="H106" s="7"/>
      <c r="K106">
        <f>E106/314.15</f>
        <v>5.0771924240012735E-2</v>
      </c>
      <c r="L106" s="2">
        <f>C106/K106</f>
        <v>0</v>
      </c>
      <c r="N106" s="16"/>
    </row>
    <row r="107" spans="1:15" x14ac:dyDescent="0.25">
      <c r="A107" s="4" t="s">
        <v>6</v>
      </c>
      <c r="B107" s="4" t="s">
        <v>535</v>
      </c>
      <c r="C107" s="4">
        <v>0</v>
      </c>
      <c r="D107" s="4" t="s">
        <v>1</v>
      </c>
      <c r="E107">
        <v>24.39</v>
      </c>
      <c r="H107" s="7"/>
      <c r="K107">
        <f>E107/314.15</f>
        <v>7.7638070985198163E-2</v>
      </c>
      <c r="L107" s="2">
        <f>C107/K107</f>
        <v>0</v>
      </c>
      <c r="N107" s="16"/>
    </row>
    <row r="108" spans="1:15" x14ac:dyDescent="0.25">
      <c r="A108" s="4" t="s">
        <v>6</v>
      </c>
      <c r="B108" s="4" t="s">
        <v>536</v>
      </c>
      <c r="C108" s="4">
        <v>0</v>
      </c>
      <c r="D108" s="4" t="s">
        <v>1</v>
      </c>
      <c r="E108">
        <v>27.15</v>
      </c>
      <c r="H108" s="7"/>
      <c r="K108">
        <f>E108/314.15</f>
        <v>8.6423682954002864E-2</v>
      </c>
      <c r="L108" s="2">
        <f t="shared" ref="L108:L122" si="10">C108/K108</f>
        <v>0</v>
      </c>
      <c r="N108" s="16"/>
    </row>
    <row r="109" spans="1:15" x14ac:dyDescent="0.25">
      <c r="A109" t="s">
        <v>7</v>
      </c>
      <c r="B109" t="s">
        <v>532</v>
      </c>
      <c r="C109">
        <v>0</v>
      </c>
      <c r="D109" t="s">
        <v>1</v>
      </c>
      <c r="E109">
        <v>11.96</v>
      </c>
      <c r="F109" s="3">
        <f>_xlfn.STDEV.S(C109:C113)</f>
        <v>0</v>
      </c>
      <c r="J109">
        <v>314.14999999999998</v>
      </c>
      <c r="K109">
        <f t="shared" ref="K109:K122" si="11">E109/314.15</f>
        <v>3.8070985198153752E-2</v>
      </c>
      <c r="L109" s="2">
        <f t="shared" si="10"/>
        <v>0</v>
      </c>
      <c r="M109" s="10">
        <f>AVERAGE(L109:L113)</f>
        <v>0</v>
      </c>
      <c r="N109" s="16"/>
    </row>
    <row r="110" spans="1:15" x14ac:dyDescent="0.25">
      <c r="A110" t="s">
        <v>7</v>
      </c>
      <c r="B110" t="s">
        <v>533</v>
      </c>
      <c r="C110">
        <v>0</v>
      </c>
      <c r="D110" t="s">
        <v>1</v>
      </c>
      <c r="E110">
        <v>10.57</v>
      </c>
      <c r="K110">
        <f t="shared" si="11"/>
        <v>3.364634728632819E-2</v>
      </c>
      <c r="L110" s="2">
        <f t="shared" si="10"/>
        <v>0</v>
      </c>
      <c r="N110" s="16"/>
    </row>
    <row r="111" spans="1:15" x14ac:dyDescent="0.25">
      <c r="A111" t="s">
        <v>7</v>
      </c>
      <c r="B111" t="s">
        <v>534</v>
      </c>
      <c r="C111">
        <v>0</v>
      </c>
      <c r="D111" t="s">
        <v>1</v>
      </c>
      <c r="E111">
        <v>15.95</v>
      </c>
      <c r="K111">
        <f t="shared" si="11"/>
        <v>5.0771924240012735E-2</v>
      </c>
      <c r="L111" s="2">
        <f t="shared" si="10"/>
        <v>0</v>
      </c>
      <c r="N111" s="16"/>
    </row>
    <row r="112" spans="1:15" x14ac:dyDescent="0.25">
      <c r="A112" t="s">
        <v>7</v>
      </c>
      <c r="B112" t="s">
        <v>535</v>
      </c>
      <c r="C112">
        <v>0</v>
      </c>
      <c r="D112" t="s">
        <v>1</v>
      </c>
      <c r="E112">
        <v>24.39</v>
      </c>
      <c r="K112">
        <f t="shared" si="11"/>
        <v>7.7638070985198163E-2</v>
      </c>
      <c r="L112" s="2">
        <f t="shared" si="10"/>
        <v>0</v>
      </c>
      <c r="N112" s="16"/>
    </row>
    <row r="113" spans="1:14" x14ac:dyDescent="0.25">
      <c r="A113" t="s">
        <v>7</v>
      </c>
      <c r="B113" t="s">
        <v>536</v>
      </c>
      <c r="C113">
        <v>0</v>
      </c>
      <c r="D113" t="s">
        <v>1</v>
      </c>
      <c r="E113">
        <v>27.15</v>
      </c>
      <c r="K113">
        <f t="shared" si="11"/>
        <v>8.6423682954002864E-2</v>
      </c>
      <c r="L113" s="2">
        <f>C113/K113</f>
        <v>0</v>
      </c>
      <c r="N113" s="16"/>
    </row>
    <row r="114" spans="1:14" x14ac:dyDescent="0.25">
      <c r="A114" s="4" t="s">
        <v>13</v>
      </c>
      <c r="B114" s="4" t="s">
        <v>532</v>
      </c>
      <c r="C114" s="4">
        <v>0</v>
      </c>
      <c r="D114" s="4" t="s">
        <v>1</v>
      </c>
      <c r="E114">
        <v>11.96</v>
      </c>
      <c r="F114" s="3">
        <f>_xlfn.STDEV.S(C114:C118)</f>
        <v>0</v>
      </c>
      <c r="J114">
        <v>314.14999999999998</v>
      </c>
      <c r="K114">
        <f t="shared" si="11"/>
        <v>3.8070985198153752E-2</v>
      </c>
      <c r="L114" s="2">
        <f t="shared" si="10"/>
        <v>0</v>
      </c>
      <c r="M114" s="10">
        <f>AVERAGE(L114:L118)</f>
        <v>0</v>
      </c>
      <c r="N114" s="16"/>
    </row>
    <row r="115" spans="1:14" x14ac:dyDescent="0.25">
      <c r="A115" s="4" t="s">
        <v>13</v>
      </c>
      <c r="B115" s="4" t="s">
        <v>533</v>
      </c>
      <c r="C115" s="4">
        <v>0</v>
      </c>
      <c r="D115" s="4" t="s">
        <v>1</v>
      </c>
      <c r="E115">
        <v>10.57</v>
      </c>
      <c r="K115">
        <f t="shared" si="11"/>
        <v>3.364634728632819E-2</v>
      </c>
      <c r="L115" s="2">
        <f t="shared" si="10"/>
        <v>0</v>
      </c>
      <c r="N115" s="16"/>
    </row>
    <row r="116" spans="1:14" x14ac:dyDescent="0.25">
      <c r="A116" s="4" t="s">
        <v>13</v>
      </c>
      <c r="B116" s="4" t="s">
        <v>534</v>
      </c>
      <c r="C116" s="4">
        <v>0</v>
      </c>
      <c r="D116" s="4" t="s">
        <v>1</v>
      </c>
      <c r="E116">
        <v>15.95</v>
      </c>
      <c r="K116">
        <f t="shared" si="11"/>
        <v>5.0771924240012735E-2</v>
      </c>
      <c r="L116" s="2">
        <f t="shared" si="10"/>
        <v>0</v>
      </c>
      <c r="N116" s="16"/>
    </row>
    <row r="117" spans="1:14" x14ac:dyDescent="0.25">
      <c r="A117" s="4" t="s">
        <v>13</v>
      </c>
      <c r="B117" s="4" t="s">
        <v>535</v>
      </c>
      <c r="C117" s="4">
        <v>0</v>
      </c>
      <c r="D117" s="4" t="s">
        <v>1</v>
      </c>
      <c r="E117">
        <v>24.39</v>
      </c>
      <c r="K117">
        <f t="shared" si="11"/>
        <v>7.7638070985198163E-2</v>
      </c>
      <c r="L117" s="2">
        <f t="shared" si="10"/>
        <v>0</v>
      </c>
      <c r="N117" s="16"/>
    </row>
    <row r="118" spans="1:14" x14ac:dyDescent="0.25">
      <c r="A118" s="4" t="s">
        <v>13</v>
      </c>
      <c r="B118" s="4" t="s">
        <v>536</v>
      </c>
      <c r="C118" s="4">
        <v>0</v>
      </c>
      <c r="D118" s="4" t="s">
        <v>1</v>
      </c>
      <c r="E118">
        <v>27.15</v>
      </c>
      <c r="K118">
        <f t="shared" si="11"/>
        <v>8.6423682954002864E-2</v>
      </c>
      <c r="L118" s="2">
        <f t="shared" si="10"/>
        <v>0</v>
      </c>
      <c r="N118" s="16"/>
    </row>
    <row r="119" spans="1:14" x14ac:dyDescent="0.25">
      <c r="A119" t="s">
        <v>0</v>
      </c>
      <c r="B119" t="s">
        <v>532</v>
      </c>
      <c r="C119">
        <v>0</v>
      </c>
      <c r="D119" t="s">
        <v>1</v>
      </c>
      <c r="E119">
        <v>11.96</v>
      </c>
      <c r="F119" s="3">
        <f>_xlfn.STDEV.S(C119:C123)</f>
        <v>4.6152443055595658</v>
      </c>
      <c r="J119">
        <v>314.14999999999998</v>
      </c>
      <c r="K119">
        <f t="shared" si="11"/>
        <v>3.8070985198153752E-2</v>
      </c>
      <c r="L119" s="2">
        <f t="shared" si="10"/>
        <v>0</v>
      </c>
      <c r="M119" s="10">
        <f>AVERAGE(L119:L123)</f>
        <v>23.882342541436465</v>
      </c>
      <c r="N119" s="16"/>
    </row>
    <row r="120" spans="1:14" x14ac:dyDescent="0.25">
      <c r="A120" t="s">
        <v>0</v>
      </c>
      <c r="B120" t="s">
        <v>533</v>
      </c>
      <c r="C120">
        <v>0</v>
      </c>
      <c r="D120" t="s">
        <v>1</v>
      </c>
      <c r="E120">
        <v>10.57</v>
      </c>
      <c r="K120">
        <f t="shared" si="11"/>
        <v>3.364634728632819E-2</v>
      </c>
      <c r="L120" s="2">
        <f t="shared" si="10"/>
        <v>0</v>
      </c>
      <c r="N120" s="16"/>
    </row>
    <row r="121" spans="1:14" x14ac:dyDescent="0.25">
      <c r="A121" t="s">
        <v>0</v>
      </c>
      <c r="B121" t="s">
        <v>534</v>
      </c>
      <c r="C121">
        <v>0</v>
      </c>
      <c r="D121" t="s">
        <v>1</v>
      </c>
      <c r="E121">
        <v>15.95</v>
      </c>
      <c r="K121">
        <f t="shared" si="11"/>
        <v>5.0771924240012735E-2</v>
      </c>
      <c r="L121" s="2">
        <f t="shared" si="10"/>
        <v>0</v>
      </c>
      <c r="N121" s="16"/>
    </row>
    <row r="122" spans="1:14" x14ac:dyDescent="0.25">
      <c r="A122" t="s">
        <v>0</v>
      </c>
      <c r="B122" t="s">
        <v>535</v>
      </c>
      <c r="C122">
        <v>0</v>
      </c>
      <c r="D122" t="s">
        <v>1</v>
      </c>
      <c r="E122">
        <v>24.39</v>
      </c>
      <c r="K122">
        <f t="shared" si="11"/>
        <v>7.7638070985198163E-2</v>
      </c>
      <c r="L122" s="2">
        <f t="shared" si="10"/>
        <v>0</v>
      </c>
      <c r="N122" s="16"/>
    </row>
    <row r="123" spans="1:14" x14ac:dyDescent="0.25">
      <c r="A123" t="s">
        <v>0</v>
      </c>
      <c r="B123" t="s">
        <v>536</v>
      </c>
      <c r="C123">
        <v>10.32</v>
      </c>
      <c r="D123" t="s">
        <v>1</v>
      </c>
      <c r="E123">
        <v>27.15</v>
      </c>
      <c r="K123">
        <f>E123/314.15</f>
        <v>8.6423682954002864E-2</v>
      </c>
      <c r="L123" s="2">
        <f>C123/K123</f>
        <v>119.41171270718232</v>
      </c>
      <c r="N123" s="16"/>
    </row>
    <row r="124" spans="1:14" x14ac:dyDescent="0.25">
      <c r="A124" s="4" t="s">
        <v>10</v>
      </c>
      <c r="B124" s="4" t="s">
        <v>532</v>
      </c>
      <c r="C124" s="4">
        <v>0</v>
      </c>
      <c r="D124" s="4" t="s">
        <v>1</v>
      </c>
      <c r="E124">
        <v>11.96</v>
      </c>
      <c r="F124" s="3">
        <f>_xlfn.STDEV.S(C124:C128)</f>
        <v>0</v>
      </c>
      <c r="J124">
        <v>314.14999999999998</v>
      </c>
      <c r="K124">
        <f t="shared" ref="K124:K127" si="12">E124/314.15</f>
        <v>3.8070985198153752E-2</v>
      </c>
      <c r="L124" s="2">
        <f t="shared" ref="L124:L127" si="13">C124/K124</f>
        <v>0</v>
      </c>
      <c r="M124" s="10">
        <f>AVERAGE(L124:L128)</f>
        <v>0</v>
      </c>
      <c r="N124" s="16"/>
    </row>
    <row r="125" spans="1:14" x14ac:dyDescent="0.25">
      <c r="A125" s="4" t="s">
        <v>10</v>
      </c>
      <c r="B125" s="4" t="s">
        <v>533</v>
      </c>
      <c r="C125" s="4">
        <v>0</v>
      </c>
      <c r="D125" s="4" t="s">
        <v>1</v>
      </c>
      <c r="E125">
        <v>10.57</v>
      </c>
      <c r="K125">
        <f t="shared" si="12"/>
        <v>3.364634728632819E-2</v>
      </c>
      <c r="L125" s="2">
        <f t="shared" si="13"/>
        <v>0</v>
      </c>
      <c r="N125" s="16"/>
    </row>
    <row r="126" spans="1:14" x14ac:dyDescent="0.25">
      <c r="A126" s="4" t="s">
        <v>10</v>
      </c>
      <c r="B126" s="4" t="s">
        <v>534</v>
      </c>
      <c r="C126" s="4">
        <v>0</v>
      </c>
      <c r="D126" s="4" t="s">
        <v>1</v>
      </c>
      <c r="E126">
        <v>15.95</v>
      </c>
      <c r="K126">
        <f t="shared" si="12"/>
        <v>5.0771924240012735E-2</v>
      </c>
      <c r="L126" s="2">
        <f t="shared" si="13"/>
        <v>0</v>
      </c>
      <c r="N126" s="16"/>
    </row>
    <row r="127" spans="1:14" x14ac:dyDescent="0.25">
      <c r="A127" s="4" t="s">
        <v>10</v>
      </c>
      <c r="B127" s="4" t="s">
        <v>535</v>
      </c>
      <c r="C127" s="4">
        <v>0</v>
      </c>
      <c r="D127" s="4" t="s">
        <v>1</v>
      </c>
      <c r="E127">
        <v>24.39</v>
      </c>
      <c r="K127">
        <f t="shared" si="12"/>
        <v>7.7638070985198163E-2</v>
      </c>
      <c r="L127" s="2">
        <f t="shared" si="13"/>
        <v>0</v>
      </c>
      <c r="N127" s="16"/>
    </row>
    <row r="128" spans="1:14" x14ac:dyDescent="0.25">
      <c r="A128" s="4" t="s">
        <v>10</v>
      </c>
      <c r="B128" s="4" t="s">
        <v>536</v>
      </c>
      <c r="C128" s="4">
        <v>0</v>
      </c>
      <c r="D128" s="4" t="s">
        <v>1</v>
      </c>
      <c r="E128">
        <v>27.15</v>
      </c>
      <c r="K128">
        <f>E128/314.15</f>
        <v>8.6423682954002864E-2</v>
      </c>
      <c r="L128" s="2">
        <f>C128/K128</f>
        <v>0</v>
      </c>
      <c r="N128" s="16"/>
    </row>
    <row r="129" spans="1:17" x14ac:dyDescent="0.25">
      <c r="A129" s="90"/>
      <c r="N129" s="16"/>
    </row>
    <row r="130" spans="1:17" x14ac:dyDescent="0.25">
      <c r="A130" s="90"/>
      <c r="N130" s="16"/>
    </row>
    <row r="131" spans="1:17" x14ac:dyDescent="0.25">
      <c r="A131" s="5" t="s">
        <v>5</v>
      </c>
      <c r="E131" t="s">
        <v>11</v>
      </c>
      <c r="F131"/>
      <c r="O131" s="16"/>
    </row>
    <row r="132" spans="1:17" x14ac:dyDescent="0.25">
      <c r="A132" s="4" t="s">
        <v>6</v>
      </c>
      <c r="B132" s="4" t="s">
        <v>537</v>
      </c>
      <c r="C132" s="4">
        <v>0</v>
      </c>
      <c r="D132" s="4" t="s">
        <v>1</v>
      </c>
      <c r="E132">
        <v>10.92</v>
      </c>
      <c r="F132" s="3">
        <f>_xlfn.STDEV.S(C132:C134)</f>
        <v>0</v>
      </c>
      <c r="G132" s="6" t="s">
        <v>14</v>
      </c>
      <c r="J132">
        <v>314.14999999999998</v>
      </c>
      <c r="K132">
        <f>E132/314.15</f>
        <v>3.4760464746140383E-2</v>
      </c>
      <c r="L132">
        <f>(C132/K132-M$149)/10</f>
        <v>0</v>
      </c>
      <c r="M132" s="10">
        <f>AVERAGE(L132:L134)</f>
        <v>0</v>
      </c>
      <c r="N132" s="7">
        <f>_xlfn.STDEV.S(L132:L134)</f>
        <v>0</v>
      </c>
      <c r="O132" s="16" t="e">
        <f>N132/M132*100</f>
        <v>#DIV/0!</v>
      </c>
      <c r="P132" s="10">
        <f>SQRT(N132^2+N135^2+N138^2+N141^2+N144^2)</f>
        <v>22.544377168891771</v>
      </c>
      <c r="Q132" s="10">
        <f>SUM(M132,M135,M138,M141,M144)</f>
        <v>18.953060872818938</v>
      </c>
    </row>
    <row r="133" spans="1:17" x14ac:dyDescent="0.25">
      <c r="A133" s="4" t="s">
        <v>6</v>
      </c>
      <c r="B133" s="4" t="s">
        <v>538</v>
      </c>
      <c r="C133" s="4">
        <v>0</v>
      </c>
      <c r="D133" s="4" t="s">
        <v>1</v>
      </c>
      <c r="E133">
        <v>11.69</v>
      </c>
      <c r="G133" s="3"/>
      <c r="K133">
        <f>E133/314.15</f>
        <v>3.7211523157727203E-2</v>
      </c>
      <c r="L133">
        <f>(C133/K133-M$149)/10</f>
        <v>0</v>
      </c>
      <c r="N133" s="16"/>
    </row>
    <row r="134" spans="1:17" x14ac:dyDescent="0.25">
      <c r="A134" s="4" t="s">
        <v>6</v>
      </c>
      <c r="B134" s="4" t="s">
        <v>539</v>
      </c>
      <c r="C134" s="4">
        <v>0</v>
      </c>
      <c r="D134" s="4" t="s">
        <v>1</v>
      </c>
      <c r="E134">
        <v>17.05</v>
      </c>
      <c r="K134">
        <f>E134/314.15</f>
        <v>5.427343625656534E-2</v>
      </c>
      <c r="L134">
        <f>(C134/K134-M$149)/10</f>
        <v>0</v>
      </c>
      <c r="N134" s="16"/>
    </row>
    <row r="135" spans="1:17" x14ac:dyDescent="0.25">
      <c r="A135" t="s">
        <v>7</v>
      </c>
      <c r="B135" t="s">
        <v>537</v>
      </c>
      <c r="C135">
        <v>11.46</v>
      </c>
      <c r="D135" t="s">
        <v>1</v>
      </c>
      <c r="E135">
        <v>10.92</v>
      </c>
      <c r="F135" s="3">
        <f>_xlfn.STDEV.S(C135:C137)</f>
        <v>6.616434084913112</v>
      </c>
      <c r="J135">
        <v>314.14999999999998</v>
      </c>
      <c r="K135">
        <f t="shared" ref="K135:K146" si="14">E135/314.15</f>
        <v>3.4760464746140383E-2</v>
      </c>
      <c r="L135">
        <f>(C135/K135-M$154)/10</f>
        <v>32.968489010989011</v>
      </c>
      <c r="M135" s="10">
        <f>AVERAGE(L135:L137)</f>
        <v>10.989496336996337</v>
      </c>
      <c r="N135" s="7">
        <f>_xlfn.STDEV.S(L135:L137)</f>
        <v>19.034366005269725</v>
      </c>
      <c r="O135" s="16">
        <f>N135/M135*100</f>
        <v>173.20508075688772</v>
      </c>
    </row>
    <row r="136" spans="1:17" x14ac:dyDescent="0.25">
      <c r="A136" t="s">
        <v>7</v>
      </c>
      <c r="B136" t="s">
        <v>538</v>
      </c>
      <c r="C136">
        <v>0</v>
      </c>
      <c r="D136" t="s">
        <v>1</v>
      </c>
      <c r="E136">
        <v>11.69</v>
      </c>
      <c r="K136">
        <f t="shared" si="14"/>
        <v>3.7211523157727203E-2</v>
      </c>
      <c r="L136">
        <f>(C136/K136-M$154)/10</f>
        <v>0</v>
      </c>
      <c r="O136" s="16"/>
    </row>
    <row r="137" spans="1:17" x14ac:dyDescent="0.25">
      <c r="A137" t="s">
        <v>7</v>
      </c>
      <c r="B137" t="s">
        <v>539</v>
      </c>
      <c r="C137">
        <v>0</v>
      </c>
      <c r="D137" t="s">
        <v>1</v>
      </c>
      <c r="E137">
        <v>17.05</v>
      </c>
      <c r="K137">
        <f t="shared" si="14"/>
        <v>5.427343625656534E-2</v>
      </c>
      <c r="L137">
        <f>(C137/K137-M$154)/10</f>
        <v>0</v>
      </c>
      <c r="O137" s="16"/>
    </row>
    <row r="138" spans="1:17" x14ac:dyDescent="0.25">
      <c r="A138" s="4" t="s">
        <v>13</v>
      </c>
      <c r="B138" s="4" t="s">
        <v>537</v>
      </c>
      <c r="C138" s="4">
        <v>0</v>
      </c>
      <c r="D138" s="4" t="s">
        <v>1</v>
      </c>
      <c r="E138">
        <v>10.92</v>
      </c>
      <c r="F138" s="3">
        <f>_xlfn.STDEV.S(C138:C140)</f>
        <v>0</v>
      </c>
      <c r="J138">
        <v>314.14999999999998</v>
      </c>
      <c r="K138">
        <f t="shared" si="14"/>
        <v>3.4760464746140383E-2</v>
      </c>
      <c r="L138">
        <f>(C138/K138-M$159)/10</f>
        <v>0</v>
      </c>
      <c r="M138" s="10">
        <f>AVERAGE(L138:L140)</f>
        <v>0</v>
      </c>
      <c r="N138" s="7">
        <f>_xlfn.STDEV.S(L138:L140)</f>
        <v>0</v>
      </c>
      <c r="O138" s="16" t="e">
        <f>N138/M138*100</f>
        <v>#DIV/0!</v>
      </c>
    </row>
    <row r="139" spans="1:17" x14ac:dyDescent="0.25">
      <c r="A139" s="4" t="s">
        <v>13</v>
      </c>
      <c r="B139" s="4" t="s">
        <v>538</v>
      </c>
      <c r="C139" s="4">
        <v>0</v>
      </c>
      <c r="D139" s="4" t="s">
        <v>1</v>
      </c>
      <c r="E139">
        <v>11.69</v>
      </c>
      <c r="K139">
        <f t="shared" si="14"/>
        <v>3.7211523157727203E-2</v>
      </c>
      <c r="L139">
        <f>(C139/K139-M$159)/10</f>
        <v>0</v>
      </c>
      <c r="N139" s="16"/>
    </row>
    <row r="140" spans="1:17" x14ac:dyDescent="0.25">
      <c r="A140" s="4" t="s">
        <v>13</v>
      </c>
      <c r="B140" s="4" t="s">
        <v>539</v>
      </c>
      <c r="C140" s="4">
        <v>0</v>
      </c>
      <c r="D140" s="4" t="s">
        <v>1</v>
      </c>
      <c r="E140">
        <v>17.05</v>
      </c>
      <c r="K140">
        <f t="shared" si="14"/>
        <v>5.427343625656534E-2</v>
      </c>
      <c r="L140">
        <f>(C140/K140-M$159)/10</f>
        <v>0</v>
      </c>
      <c r="N140" s="16"/>
    </row>
    <row r="141" spans="1:17" x14ac:dyDescent="0.25">
      <c r="A141" t="s">
        <v>0</v>
      </c>
      <c r="B141" t="s">
        <v>537</v>
      </c>
      <c r="C141">
        <v>7.6</v>
      </c>
      <c r="D141" t="s">
        <v>1</v>
      </c>
      <c r="E141">
        <v>10.92</v>
      </c>
      <c r="F141" s="3">
        <f>_xlfn.STDEV.S(C141:C143)</f>
        <v>4.1073105555825702</v>
      </c>
      <c r="J141">
        <v>314.14999999999998</v>
      </c>
      <c r="K141">
        <f t="shared" si="14"/>
        <v>3.4760464746140383E-2</v>
      </c>
      <c r="L141">
        <f>(C141/K141-M$164)/10</f>
        <v>21.863919413919412</v>
      </c>
      <c r="M141" s="10">
        <f>AVERAGE(L141:L143)</f>
        <v>7.9635645358225995</v>
      </c>
      <c r="N141" s="7">
        <f>_xlfn.STDEV.S(L141:L143)</f>
        <v>12.080639582020515</v>
      </c>
      <c r="O141" s="16">
        <f>N141/M141*100</f>
        <v>151.69889724228426</v>
      </c>
    </row>
    <row r="142" spans="1:17" x14ac:dyDescent="0.25">
      <c r="A142" t="s">
        <v>0</v>
      </c>
      <c r="B142" t="s">
        <v>538</v>
      </c>
      <c r="C142">
        <v>0</v>
      </c>
      <c r="D142" t="s">
        <v>1</v>
      </c>
      <c r="E142">
        <v>11.69</v>
      </c>
      <c r="K142">
        <f t="shared" si="14"/>
        <v>3.7211523157727203E-2</v>
      </c>
      <c r="L142">
        <f t="shared" ref="L142:L143" si="15">(C142/K142-M$164)/10</f>
        <v>0</v>
      </c>
      <c r="N142" s="16"/>
    </row>
    <row r="143" spans="1:17" x14ac:dyDescent="0.25">
      <c r="A143" t="s">
        <v>0</v>
      </c>
      <c r="B143" t="s">
        <v>539</v>
      </c>
      <c r="C143">
        <v>1.1000000000000001</v>
      </c>
      <c r="D143" t="s">
        <v>1</v>
      </c>
      <c r="E143">
        <v>17.05</v>
      </c>
      <c r="K143">
        <f t="shared" si="14"/>
        <v>5.427343625656534E-2</v>
      </c>
      <c r="L143">
        <f t="shared" si="15"/>
        <v>2.0267741935483872</v>
      </c>
      <c r="N143" s="16"/>
    </row>
    <row r="144" spans="1:17" x14ac:dyDescent="0.25">
      <c r="A144" s="4" t="s">
        <v>10</v>
      </c>
      <c r="B144" s="4" t="s">
        <v>537</v>
      </c>
      <c r="C144" s="4">
        <v>0</v>
      </c>
      <c r="D144" s="4" t="s">
        <v>1</v>
      </c>
      <c r="E144">
        <v>10.92</v>
      </c>
      <c r="F144" s="3">
        <f>_xlfn.STDEV.S(C144:C146)</f>
        <v>0</v>
      </c>
      <c r="J144">
        <v>314.14999999999998</v>
      </c>
      <c r="K144">
        <f t="shared" si="14"/>
        <v>3.4760464746140383E-2</v>
      </c>
      <c r="L144">
        <f>(C144/K144-M$169)/10</f>
        <v>0</v>
      </c>
      <c r="M144" s="10">
        <f>AVERAGE(L144:L146)</f>
        <v>0</v>
      </c>
      <c r="N144" s="7">
        <f>_xlfn.STDEV.S(L144:L146)</f>
        <v>0</v>
      </c>
      <c r="O144" s="16" t="e">
        <f>N144/M144*100</f>
        <v>#DIV/0!</v>
      </c>
    </row>
    <row r="145" spans="1:15" x14ac:dyDescent="0.25">
      <c r="A145" s="4" t="s">
        <v>10</v>
      </c>
      <c r="B145" s="4" t="s">
        <v>538</v>
      </c>
      <c r="C145" s="4">
        <v>0</v>
      </c>
      <c r="D145" s="4" t="s">
        <v>1</v>
      </c>
      <c r="E145">
        <v>11.69</v>
      </c>
      <c r="K145">
        <f t="shared" si="14"/>
        <v>3.7211523157727203E-2</v>
      </c>
      <c r="L145">
        <f t="shared" ref="L145:L146" si="16">(C145/K145-M$169)/10</f>
        <v>0</v>
      </c>
      <c r="N145" s="16"/>
    </row>
    <row r="146" spans="1:15" x14ac:dyDescent="0.25">
      <c r="A146" s="4" t="s">
        <v>10</v>
      </c>
      <c r="B146" s="4" t="s">
        <v>539</v>
      </c>
      <c r="C146" s="4">
        <v>0</v>
      </c>
      <c r="D146" s="4" t="s">
        <v>1</v>
      </c>
      <c r="E146">
        <v>17.05</v>
      </c>
      <c r="K146">
        <f t="shared" si="14"/>
        <v>5.427343625656534E-2</v>
      </c>
      <c r="L146">
        <f t="shared" si="16"/>
        <v>0</v>
      </c>
      <c r="N146" s="16"/>
    </row>
    <row r="147" spans="1:15" x14ac:dyDescent="0.25">
      <c r="O147" s="16"/>
    </row>
    <row r="148" spans="1:15" x14ac:dyDescent="0.25">
      <c r="A148" s="88" t="s">
        <v>64</v>
      </c>
      <c r="N148" s="16"/>
    </row>
    <row r="149" spans="1:15" x14ac:dyDescent="0.25">
      <c r="A149" s="4" t="s">
        <v>6</v>
      </c>
      <c r="B149" s="4" t="s">
        <v>540</v>
      </c>
      <c r="C149" s="4">
        <v>0</v>
      </c>
      <c r="D149" s="4" t="s">
        <v>1</v>
      </c>
      <c r="E149">
        <v>11.96</v>
      </c>
      <c r="F149" s="3">
        <f>_xlfn.STDEV.S(C149:C153)</f>
        <v>0</v>
      </c>
      <c r="H149" s="7"/>
      <c r="J149">
        <v>314.14999999999998</v>
      </c>
      <c r="K149">
        <f>E149/314.15</f>
        <v>3.8070985198153752E-2</v>
      </c>
      <c r="L149" s="2">
        <f>C149/K149</f>
        <v>0</v>
      </c>
      <c r="M149" s="10">
        <f>AVERAGE(L149:L153)</f>
        <v>0</v>
      </c>
      <c r="N149" s="16"/>
    </row>
    <row r="150" spans="1:15" x14ac:dyDescent="0.25">
      <c r="A150" s="4" t="s">
        <v>6</v>
      </c>
      <c r="B150" s="4" t="s">
        <v>541</v>
      </c>
      <c r="C150" s="4">
        <v>0</v>
      </c>
      <c r="D150" s="4" t="s">
        <v>1</v>
      </c>
      <c r="E150">
        <v>10.57</v>
      </c>
      <c r="H150" s="7"/>
      <c r="K150">
        <f>E150/314.15</f>
        <v>3.364634728632819E-2</v>
      </c>
      <c r="L150" s="2">
        <f>C150/K150</f>
        <v>0</v>
      </c>
    </row>
    <row r="151" spans="1:15" x14ac:dyDescent="0.25">
      <c r="A151" s="4" t="s">
        <v>6</v>
      </c>
      <c r="B151" s="4" t="s">
        <v>542</v>
      </c>
      <c r="C151" s="4">
        <v>0</v>
      </c>
      <c r="D151" s="4" t="s">
        <v>1</v>
      </c>
      <c r="E151">
        <v>15.95</v>
      </c>
      <c r="H151" s="7"/>
      <c r="K151">
        <f>E151/314.15</f>
        <v>5.0771924240012735E-2</v>
      </c>
      <c r="L151" s="2">
        <f>C151/K151</f>
        <v>0</v>
      </c>
    </row>
    <row r="152" spans="1:15" x14ac:dyDescent="0.25">
      <c r="A152" s="4" t="s">
        <v>6</v>
      </c>
      <c r="B152" s="4" t="s">
        <v>543</v>
      </c>
      <c r="C152" s="4">
        <v>0</v>
      </c>
      <c r="D152" s="4" t="s">
        <v>1</v>
      </c>
      <c r="E152">
        <v>24.39</v>
      </c>
      <c r="H152" s="7"/>
      <c r="K152">
        <f>E152/314.15</f>
        <v>7.7638070985198163E-2</v>
      </c>
      <c r="L152" s="2">
        <f>C152/K152</f>
        <v>0</v>
      </c>
    </row>
    <row r="153" spans="1:15" x14ac:dyDescent="0.25">
      <c r="A153" s="4" t="s">
        <v>6</v>
      </c>
      <c r="B153" s="4" t="s">
        <v>544</v>
      </c>
      <c r="C153" s="4">
        <v>0</v>
      </c>
      <c r="D153" s="4" t="s">
        <v>1</v>
      </c>
      <c r="E153">
        <v>27.15</v>
      </c>
      <c r="H153" s="7"/>
      <c r="K153">
        <f>E153/314.15</f>
        <v>8.6423682954002864E-2</v>
      </c>
      <c r="L153" s="2">
        <f t="shared" ref="L153:L157" si="17">C153/K153</f>
        <v>0</v>
      </c>
    </row>
    <row r="154" spans="1:15" x14ac:dyDescent="0.25">
      <c r="A154" t="s">
        <v>7</v>
      </c>
      <c r="B154" t="s">
        <v>540</v>
      </c>
      <c r="C154">
        <v>0</v>
      </c>
      <c r="D154" t="s">
        <v>1</v>
      </c>
      <c r="E154">
        <v>11.96</v>
      </c>
      <c r="F154" s="3">
        <f>_xlfn.STDEV.S(C154:C158)</f>
        <v>0</v>
      </c>
      <c r="J154">
        <v>314.14999999999998</v>
      </c>
      <c r="K154">
        <f t="shared" ref="K154:K167" si="18">E154/314.15</f>
        <v>3.8070985198153752E-2</v>
      </c>
      <c r="L154" s="2">
        <f t="shared" si="17"/>
        <v>0</v>
      </c>
      <c r="M154" s="10">
        <f>AVERAGE(L154:L158)</f>
        <v>0</v>
      </c>
    </row>
    <row r="155" spans="1:15" x14ac:dyDescent="0.25">
      <c r="A155" t="s">
        <v>7</v>
      </c>
      <c r="B155" t="s">
        <v>541</v>
      </c>
      <c r="C155">
        <v>0</v>
      </c>
      <c r="D155" t="s">
        <v>1</v>
      </c>
      <c r="E155">
        <v>10.57</v>
      </c>
      <c r="K155">
        <f t="shared" si="18"/>
        <v>3.364634728632819E-2</v>
      </c>
      <c r="L155" s="2">
        <f t="shared" si="17"/>
        <v>0</v>
      </c>
    </row>
    <row r="156" spans="1:15" x14ac:dyDescent="0.25">
      <c r="A156" t="s">
        <v>7</v>
      </c>
      <c r="B156" t="s">
        <v>542</v>
      </c>
      <c r="C156">
        <v>0</v>
      </c>
      <c r="D156" t="s">
        <v>1</v>
      </c>
      <c r="E156">
        <v>15.95</v>
      </c>
      <c r="K156">
        <f t="shared" si="18"/>
        <v>5.0771924240012735E-2</v>
      </c>
      <c r="L156" s="2">
        <f t="shared" si="17"/>
        <v>0</v>
      </c>
    </row>
    <row r="157" spans="1:15" x14ac:dyDescent="0.25">
      <c r="A157" t="s">
        <v>7</v>
      </c>
      <c r="B157" t="s">
        <v>543</v>
      </c>
      <c r="C157">
        <v>0</v>
      </c>
      <c r="D157" t="s">
        <v>1</v>
      </c>
      <c r="E157">
        <v>24.39</v>
      </c>
      <c r="K157">
        <f t="shared" si="18"/>
        <v>7.7638070985198163E-2</v>
      </c>
      <c r="L157" s="2">
        <f t="shared" si="17"/>
        <v>0</v>
      </c>
    </row>
    <row r="158" spans="1:15" x14ac:dyDescent="0.25">
      <c r="A158" t="s">
        <v>7</v>
      </c>
      <c r="B158" t="s">
        <v>544</v>
      </c>
      <c r="C158">
        <v>0</v>
      </c>
      <c r="D158" t="s">
        <v>1</v>
      </c>
      <c r="E158">
        <v>27.15</v>
      </c>
      <c r="K158">
        <f t="shared" si="18"/>
        <v>8.6423682954002864E-2</v>
      </c>
      <c r="L158" s="2">
        <f>C158/K158</f>
        <v>0</v>
      </c>
    </row>
    <row r="159" spans="1:15" x14ac:dyDescent="0.25">
      <c r="A159" s="4" t="s">
        <v>13</v>
      </c>
      <c r="B159" s="4" t="s">
        <v>540</v>
      </c>
      <c r="C159" s="4">
        <v>0</v>
      </c>
      <c r="D159" s="4" t="s">
        <v>1</v>
      </c>
      <c r="E159">
        <v>11.96</v>
      </c>
      <c r="F159" s="3">
        <f>_xlfn.STDEV.S(C159:C163)</f>
        <v>0</v>
      </c>
      <c r="J159">
        <v>314.14999999999998</v>
      </c>
      <c r="K159">
        <f t="shared" si="18"/>
        <v>3.8070985198153752E-2</v>
      </c>
      <c r="L159" s="2">
        <f t="shared" ref="L159:L167" si="19">C159/K159</f>
        <v>0</v>
      </c>
      <c r="M159" s="10">
        <f>AVERAGE(L159:L163)</f>
        <v>0</v>
      </c>
    </row>
    <row r="160" spans="1:15" x14ac:dyDescent="0.25">
      <c r="A160" s="4" t="s">
        <v>13</v>
      </c>
      <c r="B160" s="4" t="s">
        <v>541</v>
      </c>
      <c r="C160" s="4">
        <v>0</v>
      </c>
      <c r="D160" s="4" t="s">
        <v>1</v>
      </c>
      <c r="E160">
        <v>10.57</v>
      </c>
      <c r="K160">
        <f t="shared" si="18"/>
        <v>3.364634728632819E-2</v>
      </c>
      <c r="L160" s="2">
        <f t="shared" si="19"/>
        <v>0</v>
      </c>
    </row>
    <row r="161" spans="1:13" x14ac:dyDescent="0.25">
      <c r="A161" s="4" t="s">
        <v>13</v>
      </c>
      <c r="B161" s="4" t="s">
        <v>542</v>
      </c>
      <c r="C161" s="4">
        <v>0</v>
      </c>
      <c r="D161" s="4" t="s">
        <v>1</v>
      </c>
      <c r="E161">
        <v>15.95</v>
      </c>
      <c r="K161">
        <f t="shared" si="18"/>
        <v>5.0771924240012735E-2</v>
      </c>
      <c r="L161" s="2">
        <f t="shared" si="19"/>
        <v>0</v>
      </c>
    </row>
    <row r="162" spans="1:13" x14ac:dyDescent="0.25">
      <c r="A162" s="4" t="s">
        <v>13</v>
      </c>
      <c r="B162" s="4" t="s">
        <v>543</v>
      </c>
      <c r="C162" s="4">
        <v>0</v>
      </c>
      <c r="D162" s="4" t="s">
        <v>1</v>
      </c>
      <c r="E162">
        <v>24.39</v>
      </c>
      <c r="K162">
        <f t="shared" si="18"/>
        <v>7.7638070985198163E-2</v>
      </c>
      <c r="L162" s="2">
        <f t="shared" si="19"/>
        <v>0</v>
      </c>
    </row>
    <row r="163" spans="1:13" x14ac:dyDescent="0.25">
      <c r="A163" s="4" t="s">
        <v>13</v>
      </c>
      <c r="B163" s="4" t="s">
        <v>544</v>
      </c>
      <c r="C163" s="4">
        <v>0</v>
      </c>
      <c r="D163" s="4" t="s">
        <v>1</v>
      </c>
      <c r="E163">
        <v>27.15</v>
      </c>
      <c r="K163">
        <f t="shared" si="18"/>
        <v>8.6423682954002864E-2</v>
      </c>
      <c r="L163" s="2">
        <f t="shared" si="19"/>
        <v>0</v>
      </c>
    </row>
    <row r="164" spans="1:13" x14ac:dyDescent="0.25">
      <c r="A164" t="s">
        <v>0</v>
      </c>
      <c r="B164" t="s">
        <v>540</v>
      </c>
      <c r="C164">
        <v>0</v>
      </c>
      <c r="D164" t="s">
        <v>1</v>
      </c>
      <c r="E164">
        <v>11.96</v>
      </c>
      <c r="F164" s="3">
        <f>_xlfn.STDEV.S(C164:C168)</f>
        <v>0</v>
      </c>
      <c r="J164">
        <v>314.14999999999998</v>
      </c>
      <c r="K164">
        <f t="shared" si="18"/>
        <v>3.8070985198153752E-2</v>
      </c>
      <c r="L164" s="2">
        <f t="shared" si="19"/>
        <v>0</v>
      </c>
      <c r="M164" s="10">
        <f>AVERAGE(L164:L168)</f>
        <v>0</v>
      </c>
    </row>
    <row r="165" spans="1:13" x14ac:dyDescent="0.25">
      <c r="A165" t="s">
        <v>0</v>
      </c>
      <c r="B165" t="s">
        <v>541</v>
      </c>
      <c r="C165">
        <v>0</v>
      </c>
      <c r="D165" t="s">
        <v>1</v>
      </c>
      <c r="E165">
        <v>10.57</v>
      </c>
      <c r="K165">
        <f t="shared" si="18"/>
        <v>3.364634728632819E-2</v>
      </c>
      <c r="L165" s="2">
        <f t="shared" si="19"/>
        <v>0</v>
      </c>
    </row>
    <row r="166" spans="1:13" x14ac:dyDescent="0.25">
      <c r="A166" t="s">
        <v>0</v>
      </c>
      <c r="B166" t="s">
        <v>542</v>
      </c>
      <c r="C166">
        <v>0</v>
      </c>
      <c r="D166" t="s">
        <v>1</v>
      </c>
      <c r="E166">
        <v>15.95</v>
      </c>
      <c r="K166">
        <f t="shared" si="18"/>
        <v>5.0771924240012735E-2</v>
      </c>
      <c r="L166" s="2">
        <f t="shared" si="19"/>
        <v>0</v>
      </c>
    </row>
    <row r="167" spans="1:13" x14ac:dyDescent="0.25">
      <c r="A167" t="s">
        <v>0</v>
      </c>
      <c r="B167" t="s">
        <v>543</v>
      </c>
      <c r="C167">
        <v>0</v>
      </c>
      <c r="D167" t="s">
        <v>1</v>
      </c>
      <c r="E167">
        <v>24.39</v>
      </c>
      <c r="K167">
        <f t="shared" si="18"/>
        <v>7.7638070985198163E-2</v>
      </c>
      <c r="L167" s="2">
        <f t="shared" si="19"/>
        <v>0</v>
      </c>
    </row>
    <row r="168" spans="1:13" x14ac:dyDescent="0.25">
      <c r="A168" t="s">
        <v>0</v>
      </c>
      <c r="B168" t="s">
        <v>544</v>
      </c>
      <c r="C168">
        <v>0</v>
      </c>
      <c r="D168" t="s">
        <v>1</v>
      </c>
      <c r="E168">
        <v>27.15</v>
      </c>
      <c r="K168">
        <f>E168/314.15</f>
        <v>8.6423682954002864E-2</v>
      </c>
      <c r="L168" s="2">
        <f>C168/K168</f>
        <v>0</v>
      </c>
    </row>
    <row r="169" spans="1:13" x14ac:dyDescent="0.25">
      <c r="A169" s="4" t="s">
        <v>10</v>
      </c>
      <c r="B169" s="4" t="s">
        <v>540</v>
      </c>
      <c r="C169" s="4">
        <v>0</v>
      </c>
      <c r="D169" s="4" t="s">
        <v>1</v>
      </c>
      <c r="E169">
        <v>11.96</v>
      </c>
      <c r="F169" s="3">
        <f>_xlfn.STDEV.S(C169:C173)</f>
        <v>0</v>
      </c>
      <c r="J169">
        <v>314.14999999999998</v>
      </c>
      <c r="K169">
        <f t="shared" ref="K169:K172" si="20">E169/314.15</f>
        <v>3.8070985198153752E-2</v>
      </c>
      <c r="L169" s="2">
        <f t="shared" ref="L169:L172" si="21">C169/K169</f>
        <v>0</v>
      </c>
      <c r="M169" s="10">
        <f>AVERAGE(L169:L173)</f>
        <v>0</v>
      </c>
    </row>
    <row r="170" spans="1:13" x14ac:dyDescent="0.25">
      <c r="A170" s="4" t="s">
        <v>10</v>
      </c>
      <c r="B170" s="4" t="s">
        <v>541</v>
      </c>
      <c r="C170" s="4">
        <v>0</v>
      </c>
      <c r="D170" s="4" t="s">
        <v>1</v>
      </c>
      <c r="E170">
        <v>10.57</v>
      </c>
      <c r="K170">
        <f t="shared" si="20"/>
        <v>3.364634728632819E-2</v>
      </c>
      <c r="L170" s="2">
        <f t="shared" si="21"/>
        <v>0</v>
      </c>
    </row>
    <row r="171" spans="1:13" x14ac:dyDescent="0.25">
      <c r="A171" s="4" t="s">
        <v>10</v>
      </c>
      <c r="B171" s="4" t="s">
        <v>542</v>
      </c>
      <c r="C171" s="4">
        <v>0</v>
      </c>
      <c r="D171" s="4" t="s">
        <v>1</v>
      </c>
      <c r="E171">
        <v>15.95</v>
      </c>
      <c r="K171">
        <f t="shared" si="20"/>
        <v>5.0771924240012735E-2</v>
      </c>
      <c r="L171" s="2">
        <f t="shared" si="21"/>
        <v>0</v>
      </c>
    </row>
    <row r="172" spans="1:13" x14ac:dyDescent="0.25">
      <c r="A172" s="4" t="s">
        <v>10</v>
      </c>
      <c r="B172" s="4" t="s">
        <v>543</v>
      </c>
      <c r="C172" s="4">
        <v>0</v>
      </c>
      <c r="D172" s="4" t="s">
        <v>1</v>
      </c>
      <c r="E172">
        <v>24.39</v>
      </c>
      <c r="K172">
        <f t="shared" si="20"/>
        <v>7.7638070985198163E-2</v>
      </c>
      <c r="L172" s="2">
        <f t="shared" si="21"/>
        <v>0</v>
      </c>
    </row>
    <row r="173" spans="1:13" x14ac:dyDescent="0.25">
      <c r="A173" s="4" t="s">
        <v>10</v>
      </c>
      <c r="B173" s="4" t="s">
        <v>544</v>
      </c>
      <c r="C173" s="4">
        <v>0</v>
      </c>
      <c r="D173" s="4" t="s">
        <v>1</v>
      </c>
      <c r="E173">
        <v>27.15</v>
      </c>
      <c r="K173">
        <f>E173/314.15</f>
        <v>8.6423682954002864E-2</v>
      </c>
      <c r="L173" s="2">
        <f>C173/K173</f>
        <v>0</v>
      </c>
    </row>
  </sheetData>
  <conditionalFormatting sqref="A46">
    <cfRule type="containsText" dxfId="0" priority="1" operator="containsText" text="PS">
      <formula>NOT(ISERROR(SEARCH("PS",A46)))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45FC-4226-4E87-967B-793B584EBAD5}">
  <dimension ref="B1:AB71"/>
  <sheetViews>
    <sheetView topLeftCell="A22" zoomScale="90" zoomScaleNormal="90" workbookViewId="0">
      <selection activeCell="I30" sqref="I30"/>
    </sheetView>
  </sheetViews>
  <sheetFormatPr defaultColWidth="9.140625" defaultRowHeight="15" x14ac:dyDescent="0.25"/>
  <cols>
    <col min="2" max="2" width="9.7109375" customWidth="1"/>
    <col min="9" max="10" width="15" customWidth="1"/>
    <col min="18" max="18" width="15" customWidth="1"/>
    <col min="20" max="20" width="19.42578125" customWidth="1"/>
    <col min="21" max="26" width="8.85546875" style="7"/>
    <col min="27" max="27" width="15.28515625" customWidth="1"/>
    <col min="28" max="28" width="8.85546875" style="7"/>
  </cols>
  <sheetData>
    <row r="1" spans="2:28" x14ac:dyDescent="0.25">
      <c r="B1" s="12" t="s">
        <v>14</v>
      </c>
      <c r="C1" s="7"/>
      <c r="D1" s="7"/>
      <c r="E1" s="7"/>
      <c r="F1" s="7"/>
      <c r="G1" s="7"/>
      <c r="H1" s="7"/>
      <c r="I1" s="7"/>
      <c r="J1" s="7"/>
      <c r="K1" s="12" t="s">
        <v>15</v>
      </c>
      <c r="L1" s="7"/>
      <c r="M1" s="7"/>
      <c r="N1" s="7"/>
      <c r="O1" s="7"/>
      <c r="P1" s="7"/>
      <c r="Q1" s="7"/>
    </row>
    <row r="2" spans="2:28" x14ac:dyDescent="0.25">
      <c r="B2" s="9" t="s">
        <v>5</v>
      </c>
      <c r="C2" s="8" t="s">
        <v>50</v>
      </c>
      <c r="D2" s="8" t="s">
        <v>18</v>
      </c>
      <c r="E2" s="8" t="s">
        <v>19</v>
      </c>
      <c r="F2" s="8" t="s">
        <v>20</v>
      </c>
      <c r="G2" s="8" t="s">
        <v>30</v>
      </c>
      <c r="H2" s="8" t="s">
        <v>21</v>
      </c>
      <c r="I2" s="8"/>
      <c r="J2" s="8"/>
      <c r="K2" s="9" t="s">
        <v>3</v>
      </c>
      <c r="L2" s="8" t="s">
        <v>50</v>
      </c>
      <c r="M2" s="8" t="s">
        <v>18</v>
      </c>
      <c r="N2" s="8" t="s">
        <v>19</v>
      </c>
      <c r="O2" s="8" t="s">
        <v>20</v>
      </c>
      <c r="P2" s="8" t="s">
        <v>30</v>
      </c>
      <c r="Q2" s="8" t="s">
        <v>21</v>
      </c>
    </row>
    <row r="3" spans="2:28" x14ac:dyDescent="0.25">
      <c r="B3" s="17">
        <v>1</v>
      </c>
      <c r="C3" s="7">
        <v>305</v>
      </c>
      <c r="D3" s="7">
        <v>90</v>
      </c>
      <c r="E3" s="7">
        <v>74</v>
      </c>
      <c r="F3" s="7">
        <v>208</v>
      </c>
      <c r="G3" s="7">
        <v>153</v>
      </c>
      <c r="H3" s="7">
        <v>249</v>
      </c>
      <c r="I3" s="7"/>
      <c r="J3" s="7"/>
      <c r="K3" s="17">
        <v>1</v>
      </c>
      <c r="L3" s="7">
        <v>76</v>
      </c>
      <c r="M3" s="7">
        <v>17</v>
      </c>
      <c r="N3" s="7">
        <v>20</v>
      </c>
      <c r="O3" s="7">
        <v>48</v>
      </c>
      <c r="P3" s="7">
        <v>0</v>
      </c>
      <c r="Q3" s="7">
        <v>0</v>
      </c>
      <c r="T3" s="46" t="s">
        <v>61</v>
      </c>
      <c r="U3" s="18"/>
      <c r="V3" s="18"/>
      <c r="W3" s="18"/>
      <c r="X3" s="18"/>
      <c r="Y3" s="18"/>
      <c r="Z3" s="18"/>
      <c r="AA3" s="24"/>
      <c r="AB3" s="19"/>
    </row>
    <row r="4" spans="2:28" x14ac:dyDescent="0.25">
      <c r="B4" s="35" t="s">
        <v>12</v>
      </c>
      <c r="C4" s="82">
        <v>113</v>
      </c>
      <c r="D4" s="82">
        <v>40</v>
      </c>
      <c r="E4" s="82">
        <v>39</v>
      </c>
      <c r="F4" s="82">
        <v>79</v>
      </c>
      <c r="G4" s="82">
        <v>134</v>
      </c>
      <c r="H4" s="82">
        <v>219</v>
      </c>
      <c r="I4" s="7"/>
      <c r="J4" s="7"/>
      <c r="K4" s="35" t="s">
        <v>12</v>
      </c>
      <c r="L4" s="82">
        <v>16</v>
      </c>
      <c r="M4" s="82">
        <v>5</v>
      </c>
      <c r="N4" s="82">
        <v>5</v>
      </c>
      <c r="O4" s="82">
        <v>11</v>
      </c>
      <c r="P4" s="82">
        <v>0</v>
      </c>
      <c r="Q4" s="82">
        <v>0</v>
      </c>
      <c r="T4" s="47"/>
      <c r="U4" s="8" t="s">
        <v>50</v>
      </c>
      <c r="V4" s="8" t="s">
        <v>18</v>
      </c>
      <c r="W4" s="8" t="s">
        <v>19</v>
      </c>
      <c r="X4" s="8" t="s">
        <v>20</v>
      </c>
      <c r="Y4" s="8" t="s">
        <v>30</v>
      </c>
      <c r="Z4" s="8" t="s">
        <v>21</v>
      </c>
      <c r="AA4" s="15" t="s">
        <v>46</v>
      </c>
      <c r="AB4" s="20"/>
    </row>
    <row r="5" spans="2:28" x14ac:dyDescent="0.25">
      <c r="B5" s="17">
        <v>2</v>
      </c>
      <c r="C5" s="7">
        <v>0</v>
      </c>
      <c r="D5" s="7">
        <v>0</v>
      </c>
      <c r="E5" s="7">
        <v>20</v>
      </c>
      <c r="F5" s="7">
        <v>23</v>
      </c>
      <c r="G5" s="7">
        <v>27</v>
      </c>
      <c r="H5" s="7">
        <v>36</v>
      </c>
      <c r="I5" s="7"/>
      <c r="J5" s="7"/>
      <c r="K5" s="17">
        <v>2</v>
      </c>
      <c r="L5" s="7">
        <v>0</v>
      </c>
      <c r="M5" s="7">
        <v>0</v>
      </c>
      <c r="N5" s="7">
        <v>7</v>
      </c>
      <c r="O5" s="7">
        <v>0</v>
      </c>
      <c r="P5" s="7">
        <v>0</v>
      </c>
      <c r="Q5" s="7">
        <v>0</v>
      </c>
      <c r="T5" s="26" t="s">
        <v>14</v>
      </c>
      <c r="U5" s="7">
        <f>C33</f>
        <v>1566</v>
      </c>
      <c r="V5" s="7">
        <f t="shared" ref="V5:Z5" si="0">D33</f>
        <v>695</v>
      </c>
      <c r="W5" s="7">
        <f t="shared" si="0"/>
        <v>718</v>
      </c>
      <c r="X5" s="7">
        <f t="shared" si="0"/>
        <v>1012</v>
      </c>
      <c r="Y5" s="7">
        <f t="shared" si="0"/>
        <v>669</v>
      </c>
      <c r="Z5" s="7">
        <f t="shared" si="0"/>
        <v>1081</v>
      </c>
      <c r="AB5" s="20"/>
    </row>
    <row r="6" spans="2:28" x14ac:dyDescent="0.25">
      <c r="B6" s="35" t="s">
        <v>12</v>
      </c>
      <c r="C6" s="82">
        <v>0</v>
      </c>
      <c r="D6" s="82">
        <v>0</v>
      </c>
      <c r="E6" s="82">
        <v>10</v>
      </c>
      <c r="F6" s="82">
        <v>22</v>
      </c>
      <c r="G6" s="82">
        <v>29</v>
      </c>
      <c r="H6" s="82">
        <v>39</v>
      </c>
      <c r="I6" s="7"/>
      <c r="J6" s="7"/>
      <c r="K6" s="35" t="s">
        <v>12</v>
      </c>
      <c r="L6" s="82">
        <v>0</v>
      </c>
      <c r="M6" s="82">
        <v>0</v>
      </c>
      <c r="N6" s="82">
        <v>0</v>
      </c>
      <c r="O6" s="82">
        <v>0</v>
      </c>
      <c r="P6" s="82">
        <v>0</v>
      </c>
      <c r="Q6" s="82">
        <v>0</v>
      </c>
      <c r="T6" s="84" t="s">
        <v>61</v>
      </c>
      <c r="U6" s="36">
        <f>U5/15</f>
        <v>104.4</v>
      </c>
      <c r="V6" s="36">
        <f t="shared" ref="V6:Z6" si="1">V5/15</f>
        <v>46.333333333333336</v>
      </c>
      <c r="W6" s="36">
        <f t="shared" si="1"/>
        <v>47.866666666666667</v>
      </c>
      <c r="X6" s="36">
        <f t="shared" si="1"/>
        <v>67.466666666666669</v>
      </c>
      <c r="Y6" s="36">
        <f t="shared" si="1"/>
        <v>44.6</v>
      </c>
      <c r="Z6" s="36">
        <f t="shared" si="1"/>
        <v>72.066666666666663</v>
      </c>
      <c r="AB6" s="20"/>
    </row>
    <row r="7" spans="2:28" x14ac:dyDescent="0.25">
      <c r="B7" s="17">
        <v>3</v>
      </c>
      <c r="C7" s="7">
        <v>0</v>
      </c>
      <c r="D7" s="7">
        <v>54</v>
      </c>
      <c r="E7" s="7">
        <v>49</v>
      </c>
      <c r="F7" s="7">
        <v>0</v>
      </c>
      <c r="G7" s="7">
        <v>0</v>
      </c>
      <c r="H7" s="7">
        <v>0</v>
      </c>
      <c r="I7" s="7"/>
      <c r="J7" s="7"/>
      <c r="K7" s="17">
        <v>3</v>
      </c>
      <c r="L7" s="7">
        <v>52</v>
      </c>
      <c r="M7" s="7">
        <v>32</v>
      </c>
      <c r="N7" s="7">
        <v>33</v>
      </c>
      <c r="O7" s="7">
        <v>0</v>
      </c>
      <c r="P7" s="7">
        <v>0</v>
      </c>
      <c r="Q7" s="7">
        <v>0</v>
      </c>
      <c r="T7" s="47" t="s">
        <v>12</v>
      </c>
      <c r="U7" s="7">
        <f>C34</f>
        <v>766</v>
      </c>
      <c r="V7" s="7">
        <f t="shared" ref="V7:Z7" si="2">D34</f>
        <v>286</v>
      </c>
      <c r="W7" s="7">
        <f t="shared" si="2"/>
        <v>281</v>
      </c>
      <c r="X7" s="7">
        <f t="shared" si="2"/>
        <v>453</v>
      </c>
      <c r="Y7" s="7">
        <f t="shared" si="2"/>
        <v>342</v>
      </c>
      <c r="Z7" s="7">
        <f t="shared" si="2"/>
        <v>492</v>
      </c>
      <c r="AA7" s="10">
        <f>SQRT(U7^2+V7^2+W7^2+X7^2+Y7^2+Z7^2)</f>
        <v>1145.3165501292644</v>
      </c>
      <c r="AB7" s="85">
        <f>AA7/15</f>
        <v>76.35443667528429</v>
      </c>
    </row>
    <row r="8" spans="2:28" x14ac:dyDescent="0.25">
      <c r="B8" s="35" t="s">
        <v>12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7"/>
      <c r="J8" s="7"/>
      <c r="K8" s="35" t="s">
        <v>12</v>
      </c>
      <c r="L8" s="82">
        <v>15</v>
      </c>
      <c r="M8" s="82">
        <v>11</v>
      </c>
      <c r="N8" s="82">
        <v>9</v>
      </c>
      <c r="O8" s="82">
        <v>0</v>
      </c>
      <c r="P8" s="82">
        <v>0</v>
      </c>
      <c r="Q8" s="82">
        <v>0</v>
      </c>
      <c r="T8" s="47"/>
      <c r="AA8" s="7"/>
      <c r="AB8" s="20"/>
    </row>
    <row r="9" spans="2:28" x14ac:dyDescent="0.25">
      <c r="B9" s="17">
        <v>4</v>
      </c>
      <c r="C9" s="7">
        <v>60</v>
      </c>
      <c r="D9" s="7">
        <v>65</v>
      </c>
      <c r="E9" s="7">
        <v>25</v>
      </c>
      <c r="F9" s="7">
        <v>0</v>
      </c>
      <c r="G9" s="7">
        <v>0</v>
      </c>
      <c r="H9" s="7">
        <v>0</v>
      </c>
      <c r="I9" s="7"/>
      <c r="J9" s="7"/>
      <c r="K9" s="17">
        <v>4</v>
      </c>
      <c r="L9" s="7">
        <v>575</v>
      </c>
      <c r="M9" s="7">
        <v>197</v>
      </c>
      <c r="N9" s="7">
        <v>181</v>
      </c>
      <c r="O9" s="7">
        <v>438</v>
      </c>
      <c r="P9" s="7">
        <v>0</v>
      </c>
      <c r="Q9" s="7">
        <v>0</v>
      </c>
      <c r="T9" s="47"/>
      <c r="AB9" s="20"/>
    </row>
    <row r="10" spans="2:28" x14ac:dyDescent="0.25">
      <c r="B10" s="35" t="s">
        <v>12</v>
      </c>
      <c r="C10" s="82">
        <v>84</v>
      </c>
      <c r="D10" s="82">
        <v>34</v>
      </c>
      <c r="E10" s="82">
        <v>0</v>
      </c>
      <c r="F10" s="82">
        <v>0</v>
      </c>
      <c r="G10" s="82">
        <v>0</v>
      </c>
      <c r="H10" s="82">
        <v>0</v>
      </c>
      <c r="I10" s="7"/>
      <c r="J10" s="7"/>
      <c r="K10" s="35" t="s">
        <v>12</v>
      </c>
      <c r="L10" s="82">
        <v>90</v>
      </c>
      <c r="M10" s="82">
        <v>24</v>
      </c>
      <c r="N10" s="82">
        <v>34</v>
      </c>
      <c r="O10" s="82">
        <v>63</v>
      </c>
      <c r="P10" s="82">
        <v>0</v>
      </c>
      <c r="Q10" s="82">
        <v>0</v>
      </c>
      <c r="T10" s="26" t="s">
        <v>15</v>
      </c>
      <c r="U10" s="7">
        <f t="shared" ref="U10:Z10" si="3">L33</f>
        <v>954</v>
      </c>
      <c r="V10" s="7">
        <f t="shared" si="3"/>
        <v>471</v>
      </c>
      <c r="W10" s="7">
        <f t="shared" si="3"/>
        <v>355</v>
      </c>
      <c r="X10" s="7">
        <f t="shared" si="3"/>
        <v>494</v>
      </c>
      <c r="Y10" s="7">
        <f t="shared" si="3"/>
        <v>145</v>
      </c>
      <c r="Z10" s="7">
        <f t="shared" si="3"/>
        <v>146</v>
      </c>
      <c r="AB10" s="20"/>
    </row>
    <row r="11" spans="2:28" x14ac:dyDescent="0.25">
      <c r="B11" s="17">
        <v>5</v>
      </c>
      <c r="C11" s="7">
        <v>26</v>
      </c>
      <c r="D11" s="7">
        <v>58</v>
      </c>
      <c r="E11" s="7">
        <v>5</v>
      </c>
      <c r="F11" s="7">
        <v>0</v>
      </c>
      <c r="G11" s="7">
        <v>0</v>
      </c>
      <c r="H11" s="7">
        <v>0</v>
      </c>
      <c r="I11" s="7"/>
      <c r="J11" s="7"/>
      <c r="K11" s="17">
        <v>5</v>
      </c>
      <c r="L11" s="7">
        <v>0</v>
      </c>
      <c r="M11" s="7">
        <v>63</v>
      </c>
      <c r="N11" s="7">
        <v>0</v>
      </c>
      <c r="O11" s="7">
        <v>0</v>
      </c>
      <c r="P11" s="7">
        <v>0</v>
      </c>
      <c r="Q11" s="7">
        <v>0</v>
      </c>
      <c r="T11" s="84" t="s">
        <v>61</v>
      </c>
      <c r="U11" s="36">
        <f>U10/15</f>
        <v>63.6</v>
      </c>
      <c r="V11" s="36">
        <f t="shared" ref="V11:Z11" si="4">V10/15</f>
        <v>31.4</v>
      </c>
      <c r="W11" s="36">
        <f t="shared" si="4"/>
        <v>23.666666666666668</v>
      </c>
      <c r="X11" s="36">
        <f t="shared" si="4"/>
        <v>32.93333333333333</v>
      </c>
      <c r="Y11" s="36">
        <f t="shared" si="4"/>
        <v>9.6666666666666661</v>
      </c>
      <c r="Z11" s="36">
        <f t="shared" si="4"/>
        <v>9.7333333333333325</v>
      </c>
      <c r="AB11" s="20"/>
    </row>
    <row r="12" spans="2:28" x14ac:dyDescent="0.25">
      <c r="B12" s="35" t="s">
        <v>12</v>
      </c>
      <c r="C12" s="82">
        <v>45</v>
      </c>
      <c r="D12" s="82">
        <v>22</v>
      </c>
      <c r="E12" s="82">
        <v>7</v>
      </c>
      <c r="F12" s="82">
        <v>0</v>
      </c>
      <c r="G12" s="82">
        <v>0</v>
      </c>
      <c r="H12" s="82">
        <v>0</v>
      </c>
      <c r="I12" s="7"/>
      <c r="J12" s="7"/>
      <c r="K12" s="35" t="s">
        <v>12</v>
      </c>
      <c r="L12" s="82">
        <v>0</v>
      </c>
      <c r="M12" s="82">
        <v>19</v>
      </c>
      <c r="N12" s="82">
        <v>0</v>
      </c>
      <c r="O12" s="82">
        <v>0</v>
      </c>
      <c r="P12" s="82">
        <v>0</v>
      </c>
      <c r="Q12" s="82">
        <v>0</v>
      </c>
      <c r="T12" s="47" t="s">
        <v>12</v>
      </c>
      <c r="U12" s="7">
        <f t="shared" ref="U12:Z12" si="5">L34</f>
        <v>212</v>
      </c>
      <c r="V12" s="7">
        <f t="shared" si="5"/>
        <v>123</v>
      </c>
      <c r="W12" s="7">
        <f t="shared" si="5"/>
        <v>102</v>
      </c>
      <c r="X12" s="7">
        <f t="shared" si="5"/>
        <v>87</v>
      </c>
      <c r="Y12" s="7">
        <f t="shared" si="5"/>
        <v>76</v>
      </c>
      <c r="Z12" s="7">
        <f t="shared" si="5"/>
        <v>121</v>
      </c>
      <c r="AA12" s="10">
        <f>SQRT(U12^2+V12^2+W12^2+X12^2+Y12^2+Z12^2)</f>
        <v>313.78814509155694</v>
      </c>
      <c r="AB12" s="85">
        <f>AA12/15</f>
        <v>20.919209672770464</v>
      </c>
    </row>
    <row r="13" spans="2:28" x14ac:dyDescent="0.25">
      <c r="B13" s="17">
        <v>6</v>
      </c>
      <c r="C13" s="7">
        <v>269</v>
      </c>
      <c r="D13" s="7">
        <v>97</v>
      </c>
      <c r="E13" s="7">
        <v>78</v>
      </c>
      <c r="F13" s="7">
        <v>0</v>
      </c>
      <c r="G13" s="7">
        <v>332</v>
      </c>
      <c r="H13" s="7">
        <v>475</v>
      </c>
      <c r="I13" s="7"/>
      <c r="J13" s="7"/>
      <c r="K13" s="17">
        <v>6</v>
      </c>
      <c r="L13" s="7">
        <v>5</v>
      </c>
      <c r="M13" s="7">
        <v>5</v>
      </c>
      <c r="N13" s="7">
        <v>1</v>
      </c>
      <c r="O13" s="7">
        <v>0</v>
      </c>
      <c r="P13" s="7">
        <v>0</v>
      </c>
      <c r="Q13" s="7">
        <v>0</v>
      </c>
      <c r="T13" s="47"/>
      <c r="AA13" s="7"/>
      <c r="AB13" s="20"/>
    </row>
    <row r="14" spans="2:28" x14ac:dyDescent="0.25">
      <c r="B14" s="35" t="s">
        <v>12</v>
      </c>
      <c r="C14" s="82">
        <v>233</v>
      </c>
      <c r="D14" s="82">
        <v>24</v>
      </c>
      <c r="E14" s="82">
        <v>8</v>
      </c>
      <c r="F14" s="82">
        <v>0</v>
      </c>
      <c r="G14" s="82">
        <v>61</v>
      </c>
      <c r="H14" s="82">
        <v>95</v>
      </c>
      <c r="I14" s="7"/>
      <c r="J14" s="7"/>
      <c r="K14" s="35" t="s">
        <v>12</v>
      </c>
      <c r="L14" s="82">
        <v>8</v>
      </c>
      <c r="M14" s="82">
        <v>1</v>
      </c>
      <c r="N14" s="82">
        <v>1</v>
      </c>
      <c r="O14" s="82">
        <v>0</v>
      </c>
      <c r="P14" s="82">
        <v>0</v>
      </c>
      <c r="Q14" s="82">
        <v>0</v>
      </c>
      <c r="T14" s="47"/>
      <c r="AB14" s="20"/>
    </row>
    <row r="15" spans="2:28" x14ac:dyDescent="0.25">
      <c r="B15" s="17">
        <v>7</v>
      </c>
      <c r="C15" s="7">
        <v>321</v>
      </c>
      <c r="D15" s="7">
        <v>163</v>
      </c>
      <c r="E15" s="7">
        <v>214</v>
      </c>
      <c r="F15" s="7">
        <v>385</v>
      </c>
      <c r="G15" s="7">
        <v>88</v>
      </c>
      <c r="H15" s="7">
        <v>244</v>
      </c>
      <c r="I15" s="7"/>
      <c r="J15" s="7"/>
      <c r="K15" s="17">
        <v>7</v>
      </c>
      <c r="L15" s="7">
        <v>55</v>
      </c>
      <c r="M15" s="7">
        <v>31</v>
      </c>
      <c r="N15" s="7">
        <v>25</v>
      </c>
      <c r="O15" s="7">
        <v>0</v>
      </c>
      <c r="P15" s="7">
        <v>26</v>
      </c>
      <c r="Q15" s="7">
        <v>14</v>
      </c>
      <c r="T15" s="26" t="s">
        <v>31</v>
      </c>
      <c r="U15" s="7">
        <f t="shared" ref="U15:Z15" si="6">C70</f>
        <v>774</v>
      </c>
      <c r="V15" s="7">
        <f t="shared" si="6"/>
        <v>434</v>
      </c>
      <c r="W15" s="7">
        <f t="shared" si="6"/>
        <v>173</v>
      </c>
      <c r="X15" s="7">
        <f t="shared" si="6"/>
        <v>345</v>
      </c>
      <c r="Y15" s="7">
        <f t="shared" si="6"/>
        <v>261</v>
      </c>
      <c r="Z15" s="7">
        <f t="shared" si="6"/>
        <v>379</v>
      </c>
      <c r="AA15" s="7"/>
      <c r="AB15" s="20"/>
    </row>
    <row r="16" spans="2:28" x14ac:dyDescent="0.25">
      <c r="B16" s="35" t="s">
        <v>12</v>
      </c>
      <c r="C16" s="82">
        <v>64</v>
      </c>
      <c r="D16" s="82">
        <v>24</v>
      </c>
      <c r="E16" s="82">
        <v>42</v>
      </c>
      <c r="F16" s="82">
        <v>58</v>
      </c>
      <c r="G16" s="82">
        <v>39</v>
      </c>
      <c r="H16" s="82">
        <v>56</v>
      </c>
      <c r="I16" s="7"/>
      <c r="J16" s="7"/>
      <c r="K16" s="35" t="s">
        <v>12</v>
      </c>
      <c r="L16" s="82">
        <v>14</v>
      </c>
      <c r="M16" s="82">
        <v>10</v>
      </c>
      <c r="N16" s="82">
        <v>8</v>
      </c>
      <c r="O16" s="82">
        <v>0</v>
      </c>
      <c r="P16" s="82">
        <v>13</v>
      </c>
      <c r="Q16" s="82">
        <v>25</v>
      </c>
      <c r="T16" s="84" t="s">
        <v>61</v>
      </c>
      <c r="U16" s="36">
        <f>U15/15</f>
        <v>51.6</v>
      </c>
      <c r="V16" s="36">
        <f t="shared" ref="V16:Z16" si="7">V15/15</f>
        <v>28.933333333333334</v>
      </c>
      <c r="W16" s="36">
        <f t="shared" si="7"/>
        <v>11.533333333333333</v>
      </c>
      <c r="X16" s="36">
        <f t="shared" si="7"/>
        <v>23</v>
      </c>
      <c r="Y16" s="36">
        <f t="shared" si="7"/>
        <v>17.399999999999999</v>
      </c>
      <c r="Z16" s="36">
        <f t="shared" si="7"/>
        <v>25.266666666666666</v>
      </c>
      <c r="AB16" s="20"/>
    </row>
    <row r="17" spans="2:28" x14ac:dyDescent="0.25">
      <c r="B17" s="17">
        <v>8</v>
      </c>
      <c r="C17" s="7">
        <v>272</v>
      </c>
      <c r="D17" s="7">
        <v>87</v>
      </c>
      <c r="E17" s="7">
        <v>81</v>
      </c>
      <c r="F17" s="7">
        <v>237</v>
      </c>
      <c r="G17" s="7">
        <v>0</v>
      </c>
      <c r="H17" s="7">
        <v>0</v>
      </c>
      <c r="I17" s="7"/>
      <c r="J17" s="7"/>
      <c r="K17" s="17">
        <v>8</v>
      </c>
      <c r="L17" s="7">
        <v>0</v>
      </c>
      <c r="M17" s="7">
        <v>40</v>
      </c>
      <c r="N17" s="7">
        <v>15</v>
      </c>
      <c r="O17" s="7">
        <v>0</v>
      </c>
      <c r="P17" s="7">
        <v>0</v>
      </c>
      <c r="Q17" s="7">
        <v>0</v>
      </c>
      <c r="T17" s="47" t="s">
        <v>12</v>
      </c>
      <c r="U17" s="7">
        <f t="shared" ref="U17:Z17" si="8">C71</f>
        <v>681</v>
      </c>
      <c r="V17" s="7">
        <f t="shared" si="8"/>
        <v>413</v>
      </c>
      <c r="W17" s="7">
        <f t="shared" si="8"/>
        <v>148</v>
      </c>
      <c r="X17" s="7">
        <f t="shared" si="8"/>
        <v>403</v>
      </c>
      <c r="Y17" s="7">
        <f t="shared" si="8"/>
        <v>225</v>
      </c>
      <c r="Z17" s="7">
        <f t="shared" si="8"/>
        <v>323</v>
      </c>
      <c r="AA17" s="10">
        <f>SQRT(U17^2+V17^2+W17^2+X17^2+Y17^2+Z17^2)</f>
        <v>986.71019048148071</v>
      </c>
      <c r="AB17" s="85">
        <f>AA17/15</f>
        <v>65.78067936543205</v>
      </c>
    </row>
    <row r="18" spans="2:28" x14ac:dyDescent="0.25">
      <c r="B18" s="35" t="s">
        <v>12</v>
      </c>
      <c r="C18" s="82">
        <v>57</v>
      </c>
      <c r="D18" s="82">
        <v>19</v>
      </c>
      <c r="E18" s="82">
        <v>16</v>
      </c>
      <c r="F18" s="82">
        <v>54</v>
      </c>
      <c r="G18" s="82">
        <v>0</v>
      </c>
      <c r="H18" s="82">
        <v>0</v>
      </c>
      <c r="I18" s="7"/>
      <c r="J18" s="7"/>
      <c r="K18" s="35" t="s">
        <v>12</v>
      </c>
      <c r="L18" s="82">
        <v>0</v>
      </c>
      <c r="M18" s="82">
        <v>19</v>
      </c>
      <c r="N18" s="82">
        <v>7</v>
      </c>
      <c r="O18" s="82">
        <v>0</v>
      </c>
      <c r="P18" s="82">
        <v>0</v>
      </c>
      <c r="Q18" s="82">
        <v>0</v>
      </c>
      <c r="T18" s="47"/>
      <c r="AA18" s="7"/>
      <c r="AB18" s="20"/>
    </row>
    <row r="19" spans="2:28" x14ac:dyDescent="0.25">
      <c r="B19" s="17">
        <v>9</v>
      </c>
      <c r="C19" s="7">
        <v>66</v>
      </c>
      <c r="D19" s="7">
        <v>0</v>
      </c>
      <c r="E19" s="7">
        <v>18</v>
      </c>
      <c r="F19" s="7">
        <v>42</v>
      </c>
      <c r="G19" s="7">
        <v>0</v>
      </c>
      <c r="H19" s="7">
        <v>0</v>
      </c>
      <c r="I19" s="7"/>
      <c r="J19" s="7"/>
      <c r="K19" s="17">
        <v>9</v>
      </c>
      <c r="L19" s="7">
        <v>13</v>
      </c>
      <c r="M19" s="7">
        <v>0</v>
      </c>
      <c r="N19" s="7">
        <v>6</v>
      </c>
      <c r="O19" s="7">
        <v>8</v>
      </c>
      <c r="P19" s="7">
        <v>0</v>
      </c>
      <c r="Q19" s="7">
        <v>0</v>
      </c>
      <c r="T19" s="47"/>
      <c r="AB19" s="20"/>
    </row>
    <row r="20" spans="2:28" x14ac:dyDescent="0.25">
      <c r="B20" s="35" t="s">
        <v>12</v>
      </c>
      <c r="C20" s="82">
        <v>1</v>
      </c>
      <c r="D20" s="82">
        <v>0</v>
      </c>
      <c r="E20" s="82">
        <v>11</v>
      </c>
      <c r="F20" s="82">
        <v>37</v>
      </c>
      <c r="G20" s="82">
        <v>0</v>
      </c>
      <c r="H20" s="82">
        <v>0</v>
      </c>
      <c r="I20" s="7"/>
      <c r="J20" s="7"/>
      <c r="K20" s="35" t="s">
        <v>12</v>
      </c>
      <c r="L20" s="82">
        <v>11</v>
      </c>
      <c r="M20" s="82">
        <v>0</v>
      </c>
      <c r="N20" s="82">
        <v>5</v>
      </c>
      <c r="O20" s="82">
        <v>13</v>
      </c>
      <c r="P20" s="82">
        <v>0</v>
      </c>
      <c r="Q20" s="82">
        <v>0</v>
      </c>
      <c r="T20" s="26" t="s">
        <v>32</v>
      </c>
      <c r="U20" s="7">
        <f>L70</f>
        <v>12409</v>
      </c>
      <c r="V20" s="7">
        <f t="shared" ref="V20:Z20" si="9">M70</f>
        <v>4864</v>
      </c>
      <c r="W20" s="7">
        <f t="shared" si="9"/>
        <v>5596</v>
      </c>
      <c r="X20" s="7">
        <f t="shared" si="9"/>
        <v>9970</v>
      </c>
      <c r="Y20" s="7">
        <f t="shared" si="9"/>
        <v>2360</v>
      </c>
      <c r="Z20" s="7">
        <f t="shared" si="9"/>
        <v>3812</v>
      </c>
      <c r="AB20" s="20"/>
    </row>
    <row r="21" spans="2:28" x14ac:dyDescent="0.25">
      <c r="B21" s="17">
        <v>10</v>
      </c>
      <c r="C21" s="7">
        <v>20</v>
      </c>
      <c r="D21" s="7">
        <v>8</v>
      </c>
      <c r="E21" s="7">
        <v>9</v>
      </c>
      <c r="F21" s="7">
        <v>0</v>
      </c>
      <c r="G21" s="7">
        <v>14</v>
      </c>
      <c r="H21" s="7">
        <v>19</v>
      </c>
      <c r="I21" s="7"/>
      <c r="J21" s="7"/>
      <c r="K21" s="17">
        <v>10</v>
      </c>
      <c r="L21" s="7">
        <v>35</v>
      </c>
      <c r="M21" s="7">
        <v>14</v>
      </c>
      <c r="N21" s="7">
        <v>8</v>
      </c>
      <c r="O21" s="7">
        <v>0</v>
      </c>
      <c r="P21" s="7">
        <v>25</v>
      </c>
      <c r="Q21" s="7">
        <v>27</v>
      </c>
      <c r="T21" s="84" t="s">
        <v>61</v>
      </c>
      <c r="U21" s="36">
        <f>U20/15</f>
        <v>827.26666666666665</v>
      </c>
      <c r="V21" s="36">
        <f t="shared" ref="V21:Z21" si="10">V20/15</f>
        <v>324.26666666666665</v>
      </c>
      <c r="W21" s="36">
        <f t="shared" si="10"/>
        <v>373.06666666666666</v>
      </c>
      <c r="X21" s="36">
        <f t="shared" si="10"/>
        <v>664.66666666666663</v>
      </c>
      <c r="Y21" s="36">
        <f t="shared" si="10"/>
        <v>157.33333333333334</v>
      </c>
      <c r="Z21" s="36">
        <f t="shared" si="10"/>
        <v>254.13333333333333</v>
      </c>
      <c r="AB21" s="20"/>
    </row>
    <row r="22" spans="2:28" x14ac:dyDescent="0.25">
      <c r="B22" s="35" t="s">
        <v>12</v>
      </c>
      <c r="C22" s="82">
        <v>18</v>
      </c>
      <c r="D22" s="82">
        <v>14</v>
      </c>
      <c r="E22" s="82">
        <v>5</v>
      </c>
      <c r="F22" s="82">
        <v>0</v>
      </c>
      <c r="G22" s="82">
        <v>23</v>
      </c>
      <c r="H22" s="82">
        <v>32</v>
      </c>
      <c r="I22" s="7"/>
      <c r="J22" s="7"/>
      <c r="K22" s="35" t="s">
        <v>12</v>
      </c>
      <c r="L22" s="82">
        <v>7</v>
      </c>
      <c r="M22" s="82">
        <v>7</v>
      </c>
      <c r="N22" s="82">
        <v>7</v>
      </c>
      <c r="O22" s="82">
        <v>0</v>
      </c>
      <c r="P22" s="82">
        <v>7</v>
      </c>
      <c r="Q22" s="82">
        <v>25</v>
      </c>
      <c r="T22" s="51" t="s">
        <v>12</v>
      </c>
      <c r="U22" s="21">
        <f>L71</f>
        <v>2434</v>
      </c>
      <c r="V22" s="21">
        <f t="shared" ref="V22:Z22" si="11">M71</f>
        <v>1070</v>
      </c>
      <c r="W22" s="21">
        <f t="shared" si="11"/>
        <v>1251</v>
      </c>
      <c r="X22" s="21">
        <f t="shared" si="11"/>
        <v>3406</v>
      </c>
      <c r="Y22" s="21">
        <f t="shared" si="11"/>
        <v>567</v>
      </c>
      <c r="Z22" s="21">
        <f t="shared" si="11"/>
        <v>1297</v>
      </c>
      <c r="AA22" s="86">
        <f>SQRT(U22^2+V22^2+W22^2+X22^2+Y22^2+Z22^2)</f>
        <v>4715.8022647265443</v>
      </c>
      <c r="AB22" s="87">
        <f>AA22/15</f>
        <v>314.38681764843631</v>
      </c>
    </row>
    <row r="23" spans="2:28" x14ac:dyDescent="0.25">
      <c r="B23" s="17">
        <v>11</v>
      </c>
      <c r="C23" s="7">
        <v>23</v>
      </c>
      <c r="D23" s="7">
        <v>0</v>
      </c>
      <c r="E23" s="7">
        <v>14</v>
      </c>
      <c r="F23" s="7">
        <v>0</v>
      </c>
      <c r="G23" s="7">
        <v>0</v>
      </c>
      <c r="H23" s="7">
        <v>0</v>
      </c>
      <c r="I23" s="7"/>
      <c r="J23" s="7"/>
      <c r="K23" s="17">
        <v>11</v>
      </c>
      <c r="L23" s="7">
        <v>42</v>
      </c>
      <c r="M23" s="7">
        <v>32</v>
      </c>
      <c r="N23" s="7">
        <v>17</v>
      </c>
      <c r="O23" s="7">
        <v>0</v>
      </c>
      <c r="P23" s="7">
        <v>12</v>
      </c>
      <c r="Q23" s="7">
        <v>10</v>
      </c>
      <c r="AA23" s="7"/>
    </row>
    <row r="24" spans="2:28" x14ac:dyDescent="0.25">
      <c r="B24" s="35" t="s">
        <v>12</v>
      </c>
      <c r="C24" s="82">
        <v>0</v>
      </c>
      <c r="D24" s="82">
        <v>0</v>
      </c>
      <c r="E24" s="82">
        <v>2</v>
      </c>
      <c r="F24" s="82">
        <v>0</v>
      </c>
      <c r="G24" s="82">
        <v>0</v>
      </c>
      <c r="H24" s="82">
        <v>0</v>
      </c>
      <c r="I24" s="7"/>
      <c r="J24" s="7"/>
      <c r="K24" s="35" t="s">
        <v>12</v>
      </c>
      <c r="L24" s="82">
        <v>3</v>
      </c>
      <c r="M24" s="82">
        <v>15</v>
      </c>
      <c r="N24" s="82">
        <v>8</v>
      </c>
      <c r="O24" s="82">
        <v>0</v>
      </c>
      <c r="P24" s="82">
        <v>10</v>
      </c>
      <c r="Q24" s="82">
        <v>18</v>
      </c>
    </row>
    <row r="25" spans="2:28" x14ac:dyDescent="0.25">
      <c r="B25" s="17">
        <v>12</v>
      </c>
      <c r="C25" s="7">
        <v>89</v>
      </c>
      <c r="D25" s="7">
        <v>0</v>
      </c>
      <c r="E25" s="7">
        <v>37</v>
      </c>
      <c r="F25" s="7">
        <v>0</v>
      </c>
      <c r="G25" s="7">
        <v>46</v>
      </c>
      <c r="H25" s="7">
        <v>58</v>
      </c>
      <c r="I25" s="7"/>
      <c r="J25" s="7"/>
      <c r="K25" s="17">
        <v>12</v>
      </c>
      <c r="L25" s="7">
        <v>43</v>
      </c>
      <c r="M25" s="7">
        <v>20</v>
      </c>
      <c r="N25" s="7">
        <v>15</v>
      </c>
      <c r="O25" s="7">
        <v>0</v>
      </c>
      <c r="P25" s="7">
        <v>27</v>
      </c>
      <c r="Q25" s="7">
        <v>41</v>
      </c>
    </row>
    <row r="26" spans="2:28" x14ac:dyDescent="0.25">
      <c r="B26" s="35" t="s">
        <v>12</v>
      </c>
      <c r="C26" s="82">
        <v>12</v>
      </c>
      <c r="D26" s="82">
        <v>0</v>
      </c>
      <c r="E26" s="82">
        <v>4</v>
      </c>
      <c r="F26" s="82">
        <v>0</v>
      </c>
      <c r="G26" s="82">
        <v>41</v>
      </c>
      <c r="H26" s="82">
        <v>51</v>
      </c>
      <c r="I26" s="7"/>
      <c r="J26" s="7"/>
      <c r="K26" s="35" t="s">
        <v>12</v>
      </c>
      <c r="L26" s="82">
        <v>1</v>
      </c>
      <c r="M26" s="82">
        <v>2</v>
      </c>
      <c r="N26" s="82">
        <v>1</v>
      </c>
      <c r="O26" s="82">
        <v>0</v>
      </c>
      <c r="P26" s="82">
        <v>1</v>
      </c>
      <c r="Q26" s="82">
        <v>2</v>
      </c>
    </row>
    <row r="27" spans="2:28" x14ac:dyDescent="0.25">
      <c r="B27" s="17">
        <v>13</v>
      </c>
      <c r="C27" s="7">
        <v>99</v>
      </c>
      <c r="D27" s="7">
        <v>52</v>
      </c>
      <c r="E27" s="7">
        <v>81</v>
      </c>
      <c r="F27" s="7">
        <v>117</v>
      </c>
      <c r="G27" s="7">
        <v>3</v>
      </c>
      <c r="H27" s="7">
        <v>0</v>
      </c>
      <c r="I27" s="7"/>
      <c r="J27" s="7"/>
      <c r="K27" s="17">
        <v>13</v>
      </c>
      <c r="L27" s="7">
        <v>0</v>
      </c>
      <c r="M27" s="7">
        <v>7</v>
      </c>
      <c r="N27" s="7">
        <v>1</v>
      </c>
      <c r="O27" s="7">
        <v>0</v>
      </c>
      <c r="P27" s="7">
        <v>0</v>
      </c>
      <c r="Q27" s="7">
        <v>0</v>
      </c>
      <c r="T27" s="8"/>
      <c r="U27" s="8"/>
      <c r="V27" s="8"/>
      <c r="W27" s="8"/>
      <c r="X27" s="8"/>
      <c r="Y27" s="8"/>
    </row>
    <row r="28" spans="2:28" x14ac:dyDescent="0.25">
      <c r="B28" s="35" t="s">
        <v>12</v>
      </c>
      <c r="C28" s="82">
        <v>130</v>
      </c>
      <c r="D28" s="82">
        <v>90</v>
      </c>
      <c r="E28" s="82">
        <v>123</v>
      </c>
      <c r="F28" s="82">
        <v>203</v>
      </c>
      <c r="G28" s="82">
        <v>5</v>
      </c>
      <c r="H28" s="82">
        <v>0</v>
      </c>
      <c r="I28" s="7"/>
      <c r="J28" s="7"/>
      <c r="K28" s="35" t="s">
        <v>12</v>
      </c>
      <c r="L28" s="82">
        <v>0</v>
      </c>
      <c r="M28" s="82">
        <v>0</v>
      </c>
      <c r="N28" s="82">
        <v>1</v>
      </c>
      <c r="O28" s="82">
        <v>0</v>
      </c>
      <c r="P28" s="82">
        <v>0</v>
      </c>
      <c r="Q28" s="82">
        <v>0</v>
      </c>
    </row>
    <row r="29" spans="2:28" x14ac:dyDescent="0.25">
      <c r="B29" s="17">
        <v>14</v>
      </c>
      <c r="C29" s="7">
        <v>16</v>
      </c>
      <c r="D29" s="7">
        <v>10</v>
      </c>
      <c r="E29" s="7">
        <v>5</v>
      </c>
      <c r="F29" s="7">
        <v>0</v>
      </c>
      <c r="G29" s="7">
        <v>6</v>
      </c>
      <c r="H29" s="7">
        <v>0</v>
      </c>
      <c r="I29" s="7"/>
      <c r="J29" s="7"/>
      <c r="K29" s="17">
        <v>14</v>
      </c>
      <c r="L29" s="7">
        <v>17</v>
      </c>
      <c r="M29" s="7">
        <v>7</v>
      </c>
      <c r="N29" s="7">
        <v>10</v>
      </c>
      <c r="O29" s="7">
        <v>0</v>
      </c>
      <c r="P29" s="7">
        <v>21</v>
      </c>
      <c r="Q29" s="7">
        <v>16</v>
      </c>
    </row>
    <row r="30" spans="2:28" x14ac:dyDescent="0.25">
      <c r="B30" s="35" t="s">
        <v>12</v>
      </c>
      <c r="C30" s="82">
        <v>9</v>
      </c>
      <c r="D30" s="82">
        <v>0</v>
      </c>
      <c r="E30" s="82">
        <v>2</v>
      </c>
      <c r="F30" s="82">
        <v>0</v>
      </c>
      <c r="G30" s="82">
        <v>10</v>
      </c>
      <c r="H30" s="82">
        <v>0</v>
      </c>
      <c r="I30" s="7"/>
      <c r="J30" s="7"/>
      <c r="K30" s="35" t="s">
        <v>12</v>
      </c>
      <c r="L30" s="82">
        <v>16</v>
      </c>
      <c r="M30" s="82">
        <v>1</v>
      </c>
      <c r="N30" s="82">
        <v>4</v>
      </c>
      <c r="O30" s="82">
        <v>0</v>
      </c>
      <c r="P30" s="82">
        <v>11</v>
      </c>
      <c r="Q30" s="82">
        <v>16</v>
      </c>
    </row>
    <row r="31" spans="2:28" x14ac:dyDescent="0.25">
      <c r="B31" s="17">
        <v>15</v>
      </c>
      <c r="C31" s="7">
        <v>0</v>
      </c>
      <c r="D31" s="7">
        <v>11</v>
      </c>
      <c r="E31" s="7">
        <v>8</v>
      </c>
      <c r="F31" s="7">
        <v>0</v>
      </c>
      <c r="G31" s="7">
        <v>0</v>
      </c>
      <c r="H31" s="7">
        <v>0</v>
      </c>
      <c r="I31" s="7"/>
      <c r="J31" s="7"/>
      <c r="K31" s="17">
        <v>15</v>
      </c>
      <c r="L31" s="7">
        <v>41</v>
      </c>
      <c r="M31" s="7">
        <v>6</v>
      </c>
      <c r="N31" s="7">
        <v>16</v>
      </c>
      <c r="O31" s="7">
        <v>0</v>
      </c>
      <c r="P31" s="7">
        <v>34</v>
      </c>
      <c r="Q31" s="7">
        <v>38</v>
      </c>
    </row>
    <row r="32" spans="2:28" x14ac:dyDescent="0.25">
      <c r="B32" s="35" t="s">
        <v>12</v>
      </c>
      <c r="C32" s="82">
        <v>0</v>
      </c>
      <c r="D32" s="82">
        <v>19</v>
      </c>
      <c r="E32" s="82">
        <v>12</v>
      </c>
      <c r="F32" s="82">
        <v>0</v>
      </c>
      <c r="G32" s="82">
        <v>0</v>
      </c>
      <c r="H32" s="82">
        <v>0</v>
      </c>
      <c r="I32" s="7"/>
      <c r="J32" s="7"/>
      <c r="K32" s="35" t="s">
        <v>12</v>
      </c>
      <c r="L32" s="82">
        <v>31</v>
      </c>
      <c r="M32" s="82">
        <v>9</v>
      </c>
      <c r="N32" s="82">
        <v>12</v>
      </c>
      <c r="O32" s="82">
        <v>0</v>
      </c>
      <c r="P32" s="82">
        <v>34</v>
      </c>
      <c r="Q32" s="82">
        <v>35</v>
      </c>
    </row>
    <row r="33" spans="2:18" x14ac:dyDescent="0.25">
      <c r="B33" s="37" t="s">
        <v>22</v>
      </c>
      <c r="C33" s="36">
        <f>C3+C5+C7+C9+C11+C13+C15+C17+C19+C21+C23+C25+C27+C29+C31</f>
        <v>1566</v>
      </c>
      <c r="D33" s="36">
        <f>D3+D5+D7+D9+D11+D13+D15+D17+D19+D21+D23+D25+D27+D29+D31</f>
        <v>695</v>
      </c>
      <c r="E33" s="36">
        <f>E3+E5+E7+E9+E11+E13+E15+E17+E19+E21+E23+E25+E27+E29+E31</f>
        <v>718</v>
      </c>
      <c r="F33" s="36">
        <f>F3+F5+F7+F9+F11+F13+F15+F17+F19+F21+F23+F25+F27+F29+F31</f>
        <v>1012</v>
      </c>
      <c r="G33" s="36">
        <f t="shared" ref="G33:H33" si="12">G3+G5+G7+G9+G11+G13+G15+G17+G19+G21+G23+G25+G27+G29+G31</f>
        <v>669</v>
      </c>
      <c r="H33" s="36">
        <f t="shared" si="12"/>
        <v>1081</v>
      </c>
      <c r="I33" s="15" t="s">
        <v>46</v>
      </c>
      <c r="J33" s="7"/>
      <c r="K33" s="37" t="s">
        <v>22</v>
      </c>
      <c r="L33" s="36">
        <f>L3+L5+L7+L9+L11+L13+L15+L17+L19+L21+L23+L25+L27+L29+L31</f>
        <v>954</v>
      </c>
      <c r="M33" s="36">
        <f t="shared" ref="M33:Q33" si="13">M3+M5+M7+M9+M11+M13+M15+M17+M19+M21+M23+M25+M27+M29+M31</f>
        <v>471</v>
      </c>
      <c r="N33" s="36">
        <f t="shared" si="13"/>
        <v>355</v>
      </c>
      <c r="O33" s="36">
        <f t="shared" si="13"/>
        <v>494</v>
      </c>
      <c r="P33" s="36">
        <f t="shared" si="13"/>
        <v>145</v>
      </c>
      <c r="Q33" s="36">
        <f t="shared" si="13"/>
        <v>146</v>
      </c>
      <c r="R33" s="15" t="s">
        <v>46</v>
      </c>
    </row>
    <row r="34" spans="2:18" x14ac:dyDescent="0.25">
      <c r="B34" s="38" t="s">
        <v>12</v>
      </c>
      <c r="C34" s="39">
        <f t="shared" ref="C34:H34" si="14">C4+C6+C8+C10+C12+C14+C16+C18+C20+C22+C24+C26+C28+C30+C32</f>
        <v>766</v>
      </c>
      <c r="D34" s="39">
        <f t="shared" si="14"/>
        <v>286</v>
      </c>
      <c r="E34" s="39">
        <f t="shared" si="14"/>
        <v>281</v>
      </c>
      <c r="F34" s="39">
        <f t="shared" si="14"/>
        <v>453</v>
      </c>
      <c r="G34" s="39">
        <f t="shared" si="14"/>
        <v>342</v>
      </c>
      <c r="H34" s="39">
        <f t="shared" si="14"/>
        <v>492</v>
      </c>
      <c r="I34" s="10">
        <f>SQRT(C34^2+D34^2+E34^2+F34^2+G34^2+H34^2)</f>
        <v>1145.3165501292644</v>
      </c>
      <c r="J34" s="7"/>
      <c r="K34" s="38" t="s">
        <v>12</v>
      </c>
      <c r="L34" s="39">
        <f t="shared" ref="L34:Q34" si="15">L4+L6+L8+L10+L12+L14+L16+L18+L20+L22+L24+L26+L28+L30+L32</f>
        <v>212</v>
      </c>
      <c r="M34" s="39">
        <f t="shared" si="15"/>
        <v>123</v>
      </c>
      <c r="N34" s="39">
        <f t="shared" si="15"/>
        <v>102</v>
      </c>
      <c r="O34" s="39">
        <f t="shared" si="15"/>
        <v>87</v>
      </c>
      <c r="P34" s="39">
        <f t="shared" si="15"/>
        <v>76</v>
      </c>
      <c r="Q34" s="39">
        <f t="shared" si="15"/>
        <v>121</v>
      </c>
      <c r="R34" s="10">
        <f>SQRT(L34^2+M34^2+N34^2+O34^2+P34^2+Q34^2)</f>
        <v>313.78814509155694</v>
      </c>
    </row>
    <row r="35" spans="2:18" x14ac:dyDescent="0.25">
      <c r="B35" t="s">
        <v>69</v>
      </c>
      <c r="C35" s="7">
        <f>AVERAGE(C3,C5,C7,C9,C11,C13,C15,C17,C19,C21,C23,C25,C27,C29,C31)</f>
        <v>104.4</v>
      </c>
      <c r="D35" s="7">
        <f t="shared" ref="D35:H35" si="16">AVERAGE(D3,D5,D7,D9,D11,D13,D15,D17,D19,D21,D23,D25,D27,D29,D31)</f>
        <v>46.333333333333336</v>
      </c>
      <c r="E35" s="7">
        <f t="shared" si="16"/>
        <v>47.866666666666667</v>
      </c>
      <c r="F35" s="7">
        <f t="shared" si="16"/>
        <v>67.466666666666669</v>
      </c>
      <c r="G35" s="7">
        <f t="shared" si="16"/>
        <v>44.6</v>
      </c>
      <c r="H35" s="7">
        <f t="shared" si="16"/>
        <v>72.066666666666663</v>
      </c>
    </row>
    <row r="37" spans="2:18" x14ac:dyDescent="0.25">
      <c r="B37" s="12" t="s">
        <v>31</v>
      </c>
      <c r="C37" s="7"/>
      <c r="D37" s="7"/>
      <c r="E37" s="7"/>
      <c r="F37" s="7"/>
      <c r="G37" s="7"/>
      <c r="H37" s="7"/>
      <c r="I37" s="7"/>
      <c r="J37" s="7"/>
      <c r="K37" s="12" t="s">
        <v>32</v>
      </c>
      <c r="L37" s="7"/>
      <c r="M37" s="7"/>
      <c r="N37" s="7"/>
      <c r="O37" s="7"/>
      <c r="P37" s="7"/>
      <c r="Q37" s="7"/>
    </row>
    <row r="38" spans="2:18" x14ac:dyDescent="0.25">
      <c r="B38" s="9" t="s">
        <v>33</v>
      </c>
      <c r="C38" s="8" t="s">
        <v>50</v>
      </c>
      <c r="D38" s="8" t="s">
        <v>18</v>
      </c>
      <c r="E38" s="8" t="s">
        <v>19</v>
      </c>
      <c r="F38" s="8" t="s">
        <v>20</v>
      </c>
      <c r="G38" s="8" t="s">
        <v>30</v>
      </c>
      <c r="H38" s="8" t="s">
        <v>21</v>
      </c>
      <c r="I38" s="8"/>
      <c r="J38" s="8"/>
      <c r="K38" s="9" t="s">
        <v>34</v>
      </c>
      <c r="L38" s="8" t="s">
        <v>50</v>
      </c>
      <c r="M38" s="8" t="s">
        <v>18</v>
      </c>
      <c r="N38" s="8" t="s">
        <v>19</v>
      </c>
      <c r="O38" s="8" t="s">
        <v>20</v>
      </c>
      <c r="P38" s="8" t="s">
        <v>30</v>
      </c>
      <c r="Q38" s="8" t="s">
        <v>21</v>
      </c>
    </row>
    <row r="39" spans="2:18" x14ac:dyDescent="0.25">
      <c r="B39" s="14" t="s">
        <v>35</v>
      </c>
      <c r="C39" s="7"/>
      <c r="D39" s="7"/>
      <c r="E39" s="7"/>
      <c r="F39" s="7"/>
      <c r="G39" s="7"/>
      <c r="H39" s="7"/>
      <c r="I39" s="7"/>
      <c r="J39" s="7"/>
      <c r="K39" s="9" t="s">
        <v>35</v>
      </c>
      <c r="L39" s="7"/>
      <c r="M39" s="7"/>
      <c r="N39" s="7"/>
      <c r="O39" s="7"/>
      <c r="P39" s="7"/>
      <c r="Q39" s="7"/>
    </row>
    <row r="40" spans="2:18" x14ac:dyDescent="0.25">
      <c r="B40" s="17">
        <v>1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7"/>
      <c r="J40" s="7"/>
      <c r="K40" s="17">
        <v>1</v>
      </c>
      <c r="L40" s="81">
        <v>501</v>
      </c>
      <c r="M40" s="81">
        <v>152</v>
      </c>
      <c r="N40" s="81">
        <v>149</v>
      </c>
      <c r="O40" s="81">
        <v>358</v>
      </c>
      <c r="P40" s="81">
        <v>0</v>
      </c>
      <c r="Q40" s="81">
        <v>0</v>
      </c>
    </row>
    <row r="41" spans="2:18" x14ac:dyDescent="0.25">
      <c r="B41" s="35" t="s">
        <v>12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7"/>
      <c r="J41" s="7"/>
      <c r="K41" s="35" t="s">
        <v>12</v>
      </c>
      <c r="L41" s="82">
        <v>33</v>
      </c>
      <c r="M41" s="82">
        <v>14</v>
      </c>
      <c r="N41" s="82">
        <v>8</v>
      </c>
      <c r="O41" s="82">
        <v>35</v>
      </c>
      <c r="P41" s="82">
        <v>0</v>
      </c>
      <c r="Q41" s="82">
        <v>0</v>
      </c>
    </row>
    <row r="42" spans="2:18" x14ac:dyDescent="0.25">
      <c r="B42" s="17">
        <v>2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7"/>
      <c r="J42" s="7"/>
      <c r="K42" s="17">
        <v>2</v>
      </c>
      <c r="L42" s="81">
        <v>0</v>
      </c>
      <c r="M42" s="81">
        <v>0</v>
      </c>
      <c r="N42" s="81">
        <v>0</v>
      </c>
      <c r="O42" s="81">
        <v>68</v>
      </c>
      <c r="P42" s="81">
        <v>92</v>
      </c>
      <c r="Q42" s="81">
        <v>161</v>
      </c>
    </row>
    <row r="43" spans="2:18" x14ac:dyDescent="0.25">
      <c r="B43" s="35" t="s">
        <v>12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7"/>
      <c r="J43" s="7"/>
      <c r="K43" s="35" t="s">
        <v>12</v>
      </c>
      <c r="L43" s="82">
        <v>0</v>
      </c>
      <c r="M43" s="82">
        <v>0</v>
      </c>
      <c r="N43" s="82">
        <v>0</v>
      </c>
      <c r="O43" s="82">
        <v>59</v>
      </c>
      <c r="P43" s="82">
        <v>6</v>
      </c>
      <c r="Q43" s="82">
        <v>30</v>
      </c>
    </row>
    <row r="44" spans="2:18" x14ac:dyDescent="0.25">
      <c r="B44" s="17">
        <v>3</v>
      </c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7"/>
      <c r="J44" s="7"/>
      <c r="K44" s="17">
        <v>3</v>
      </c>
      <c r="L44">
        <v>0</v>
      </c>
      <c r="M44" s="7">
        <v>44</v>
      </c>
      <c r="N44" s="7">
        <v>29</v>
      </c>
      <c r="O44" s="7">
        <v>0</v>
      </c>
      <c r="P44" s="7">
        <v>0</v>
      </c>
      <c r="Q44" s="7">
        <v>0</v>
      </c>
    </row>
    <row r="45" spans="2:18" x14ac:dyDescent="0.25">
      <c r="B45" s="35" t="s">
        <v>12</v>
      </c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7"/>
      <c r="J45" s="7"/>
      <c r="K45" s="35" t="s">
        <v>12</v>
      </c>
      <c r="L45" s="82">
        <v>0</v>
      </c>
      <c r="M45" s="82">
        <v>0</v>
      </c>
      <c r="N45" s="82">
        <v>0</v>
      </c>
      <c r="O45" s="82">
        <v>0</v>
      </c>
      <c r="P45" s="82">
        <v>0</v>
      </c>
      <c r="Q45" s="82">
        <v>0</v>
      </c>
    </row>
    <row r="46" spans="2:18" x14ac:dyDescent="0.25">
      <c r="B46" s="17">
        <v>4</v>
      </c>
      <c r="C46" s="8">
        <v>153</v>
      </c>
      <c r="D46" s="8">
        <v>145</v>
      </c>
      <c r="E46" s="8">
        <v>0</v>
      </c>
      <c r="F46" s="8">
        <v>61</v>
      </c>
      <c r="G46" s="8">
        <v>95</v>
      </c>
      <c r="H46" s="8">
        <v>162</v>
      </c>
      <c r="I46" s="7"/>
      <c r="J46" s="7"/>
      <c r="K46" s="17">
        <v>4</v>
      </c>
      <c r="L46">
        <v>847</v>
      </c>
      <c r="M46" s="7">
        <v>332</v>
      </c>
      <c r="N46" s="7">
        <v>277</v>
      </c>
      <c r="O46" s="7">
        <v>509</v>
      </c>
      <c r="P46" s="7">
        <v>174</v>
      </c>
      <c r="Q46" s="7">
        <v>262</v>
      </c>
    </row>
    <row r="47" spans="2:18" x14ac:dyDescent="0.25">
      <c r="B47" s="35" t="s">
        <v>12</v>
      </c>
      <c r="C47" s="82">
        <v>47</v>
      </c>
      <c r="D47" s="82">
        <v>18</v>
      </c>
      <c r="E47" s="82">
        <v>0</v>
      </c>
      <c r="F47" s="82">
        <v>105</v>
      </c>
      <c r="G47" s="82">
        <v>38</v>
      </c>
      <c r="H47" s="82">
        <v>45</v>
      </c>
      <c r="I47" s="7"/>
      <c r="J47" s="7"/>
      <c r="K47" s="35" t="s">
        <v>12</v>
      </c>
      <c r="L47" s="82">
        <v>466</v>
      </c>
      <c r="M47" s="82">
        <v>284</v>
      </c>
      <c r="N47" s="82">
        <v>257</v>
      </c>
      <c r="O47" s="82">
        <v>443</v>
      </c>
      <c r="P47" s="82">
        <v>302</v>
      </c>
      <c r="Q47" s="82">
        <v>455</v>
      </c>
    </row>
    <row r="48" spans="2:18" x14ac:dyDescent="0.25">
      <c r="B48" s="17">
        <v>5</v>
      </c>
      <c r="C48">
        <v>125</v>
      </c>
      <c r="D48" s="7">
        <v>72</v>
      </c>
      <c r="E48" s="7">
        <v>19</v>
      </c>
      <c r="F48" s="7">
        <v>99</v>
      </c>
      <c r="G48" s="7">
        <v>0</v>
      </c>
      <c r="H48" s="7">
        <v>0</v>
      </c>
      <c r="I48" s="7"/>
      <c r="J48" s="7"/>
      <c r="K48" s="17">
        <v>5</v>
      </c>
      <c r="L48">
        <v>1806</v>
      </c>
      <c r="M48" s="7">
        <v>775</v>
      </c>
      <c r="N48" s="7">
        <v>524</v>
      </c>
      <c r="O48" s="7">
        <v>692</v>
      </c>
      <c r="P48" s="7">
        <v>0</v>
      </c>
      <c r="Q48" s="7">
        <v>0</v>
      </c>
    </row>
    <row r="49" spans="2:17" x14ac:dyDescent="0.25">
      <c r="B49" s="35" t="s">
        <v>12</v>
      </c>
      <c r="C49" s="82">
        <v>77</v>
      </c>
      <c r="D49" s="82">
        <v>67</v>
      </c>
      <c r="E49" s="82">
        <v>32</v>
      </c>
      <c r="F49" s="82">
        <v>61</v>
      </c>
      <c r="G49" s="82">
        <v>0</v>
      </c>
      <c r="H49" s="82">
        <v>0</v>
      </c>
      <c r="I49" s="7"/>
      <c r="J49" s="7"/>
      <c r="K49" s="35" t="s">
        <v>12</v>
      </c>
      <c r="L49" s="82">
        <v>604</v>
      </c>
      <c r="M49" s="82">
        <v>346</v>
      </c>
      <c r="N49" s="82">
        <v>197</v>
      </c>
      <c r="O49" s="82">
        <v>1198</v>
      </c>
      <c r="P49" s="82">
        <v>0</v>
      </c>
      <c r="Q49" s="82">
        <v>0</v>
      </c>
    </row>
    <row r="50" spans="2:17" x14ac:dyDescent="0.25">
      <c r="B50" s="17">
        <v>6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7"/>
      <c r="J50" s="7"/>
      <c r="K50" s="17">
        <v>6</v>
      </c>
      <c r="L50">
        <v>254</v>
      </c>
      <c r="M50" s="7">
        <v>95</v>
      </c>
      <c r="N50" s="7">
        <v>84</v>
      </c>
      <c r="O50" s="7">
        <v>0</v>
      </c>
      <c r="P50" s="7">
        <v>117</v>
      </c>
      <c r="Q50" s="7">
        <v>173</v>
      </c>
    </row>
    <row r="51" spans="2:17" x14ac:dyDescent="0.25">
      <c r="B51" s="35" t="s">
        <v>12</v>
      </c>
      <c r="C51" s="8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7"/>
      <c r="J51" s="7"/>
      <c r="K51" s="35" t="s">
        <v>12</v>
      </c>
      <c r="L51" s="82">
        <v>53</v>
      </c>
      <c r="M51" s="82">
        <v>26</v>
      </c>
      <c r="N51" s="82">
        <v>32</v>
      </c>
      <c r="O51" s="82">
        <v>0</v>
      </c>
      <c r="P51" s="82">
        <v>20</v>
      </c>
      <c r="Q51" s="82">
        <v>29</v>
      </c>
    </row>
    <row r="52" spans="2:17" x14ac:dyDescent="0.25">
      <c r="B52" s="17">
        <v>7</v>
      </c>
      <c r="C52" s="81">
        <v>0</v>
      </c>
      <c r="D52" s="81">
        <v>0</v>
      </c>
      <c r="E52" s="81">
        <v>7</v>
      </c>
      <c r="F52" s="81">
        <v>0</v>
      </c>
      <c r="G52" s="81">
        <v>0</v>
      </c>
      <c r="H52" s="81">
        <v>0</v>
      </c>
      <c r="I52" s="7"/>
      <c r="J52" s="7"/>
      <c r="K52" s="17">
        <v>7</v>
      </c>
      <c r="L52">
        <v>3048</v>
      </c>
      <c r="M52" s="7">
        <v>1544</v>
      </c>
      <c r="N52" s="7">
        <v>1797</v>
      </c>
      <c r="O52" s="7">
        <v>2571</v>
      </c>
      <c r="P52" s="7">
        <v>505</v>
      </c>
      <c r="Q52" s="7">
        <v>0</v>
      </c>
    </row>
    <row r="53" spans="2:17" x14ac:dyDescent="0.25">
      <c r="B53" s="35" t="s">
        <v>12</v>
      </c>
      <c r="C53" s="82">
        <v>0</v>
      </c>
      <c r="D53" s="82">
        <v>0</v>
      </c>
      <c r="E53" s="82">
        <v>7</v>
      </c>
      <c r="F53" s="82">
        <v>0</v>
      </c>
      <c r="G53" s="82">
        <v>0</v>
      </c>
      <c r="H53" s="82">
        <v>0</v>
      </c>
      <c r="I53" s="7"/>
      <c r="J53" s="7"/>
      <c r="K53" s="35" t="s">
        <v>12</v>
      </c>
      <c r="L53" s="82">
        <v>19</v>
      </c>
      <c r="M53" s="82">
        <v>34</v>
      </c>
      <c r="N53" s="82">
        <v>129</v>
      </c>
      <c r="O53" s="82">
        <v>20</v>
      </c>
      <c r="P53" s="82">
        <v>25</v>
      </c>
      <c r="Q53" s="82">
        <v>0</v>
      </c>
    </row>
    <row r="54" spans="2:17" x14ac:dyDescent="0.25">
      <c r="B54" s="17">
        <v>8</v>
      </c>
      <c r="C54" s="81">
        <v>0</v>
      </c>
      <c r="D54" s="81">
        <v>30</v>
      </c>
      <c r="E54" s="81">
        <v>0</v>
      </c>
      <c r="F54" s="81">
        <v>0</v>
      </c>
      <c r="G54" s="81">
        <v>0</v>
      </c>
      <c r="H54" s="81">
        <v>0</v>
      </c>
      <c r="I54" s="7"/>
      <c r="J54" s="7"/>
      <c r="K54" s="17">
        <v>8</v>
      </c>
      <c r="L54">
        <v>565</v>
      </c>
      <c r="M54" s="7">
        <v>162</v>
      </c>
      <c r="N54" s="7">
        <v>189</v>
      </c>
      <c r="O54" s="7">
        <v>527</v>
      </c>
      <c r="P54" s="7">
        <v>0</v>
      </c>
      <c r="Q54" s="7">
        <v>0</v>
      </c>
    </row>
    <row r="55" spans="2:17" x14ac:dyDescent="0.25">
      <c r="B55" s="35" t="s">
        <v>12</v>
      </c>
      <c r="C55" s="82">
        <v>0</v>
      </c>
      <c r="D55" s="82">
        <v>51</v>
      </c>
      <c r="E55" s="82">
        <v>0</v>
      </c>
      <c r="F55" s="82">
        <v>0</v>
      </c>
      <c r="G55" s="82">
        <v>0</v>
      </c>
      <c r="H55" s="82">
        <v>0</v>
      </c>
      <c r="I55" s="7"/>
      <c r="J55" s="7"/>
      <c r="K55" s="35" t="s">
        <v>12</v>
      </c>
      <c r="L55" s="82">
        <v>35</v>
      </c>
      <c r="M55" s="82">
        <v>5</v>
      </c>
      <c r="N55" s="82">
        <v>16</v>
      </c>
      <c r="O55" s="82">
        <v>49</v>
      </c>
      <c r="P55" s="82">
        <v>0</v>
      </c>
      <c r="Q55" s="82">
        <v>0</v>
      </c>
    </row>
    <row r="56" spans="2:17" x14ac:dyDescent="0.25">
      <c r="B56" s="17">
        <v>9</v>
      </c>
      <c r="C56" s="81">
        <v>0</v>
      </c>
      <c r="D56" s="81">
        <v>0</v>
      </c>
      <c r="E56" s="81">
        <v>3</v>
      </c>
      <c r="F56" s="81">
        <v>0</v>
      </c>
      <c r="G56" s="81">
        <v>0</v>
      </c>
      <c r="H56" s="81">
        <v>0</v>
      </c>
      <c r="I56" s="7"/>
      <c r="J56" s="7"/>
      <c r="K56" s="17">
        <v>9</v>
      </c>
      <c r="L56">
        <v>1196</v>
      </c>
      <c r="M56" s="7">
        <v>0</v>
      </c>
      <c r="N56" s="7">
        <v>744</v>
      </c>
      <c r="O56" s="7">
        <v>1076</v>
      </c>
      <c r="P56" s="7">
        <v>0</v>
      </c>
      <c r="Q56" s="7">
        <v>0</v>
      </c>
    </row>
    <row r="57" spans="2:17" x14ac:dyDescent="0.25">
      <c r="B57" s="35" t="s">
        <v>12</v>
      </c>
      <c r="C57" s="82">
        <v>0</v>
      </c>
      <c r="D57" s="82">
        <v>0</v>
      </c>
      <c r="E57" s="82">
        <v>6</v>
      </c>
      <c r="F57" s="82">
        <v>0</v>
      </c>
      <c r="G57" s="82">
        <v>0</v>
      </c>
      <c r="H57" s="82">
        <v>0</v>
      </c>
      <c r="I57" s="7"/>
      <c r="J57" s="7"/>
      <c r="K57" s="35" t="s">
        <v>12</v>
      </c>
      <c r="L57" s="82">
        <v>680</v>
      </c>
      <c r="M57" s="82">
        <v>0</v>
      </c>
      <c r="N57" s="82">
        <v>425</v>
      </c>
      <c r="O57" s="82">
        <v>606</v>
      </c>
      <c r="P57" s="82">
        <v>0</v>
      </c>
      <c r="Q57" s="82">
        <v>0</v>
      </c>
    </row>
    <row r="58" spans="2:17" x14ac:dyDescent="0.25">
      <c r="B58" s="17">
        <v>10</v>
      </c>
      <c r="C58">
        <v>204</v>
      </c>
      <c r="D58" s="7">
        <v>47</v>
      </c>
      <c r="E58" s="7">
        <v>61</v>
      </c>
      <c r="F58" s="7">
        <v>77</v>
      </c>
      <c r="G58" s="7">
        <v>31</v>
      </c>
      <c r="H58" s="7">
        <v>60</v>
      </c>
      <c r="I58" s="7"/>
      <c r="J58" s="7"/>
      <c r="K58" s="17">
        <v>10</v>
      </c>
      <c r="L58">
        <v>1794</v>
      </c>
      <c r="M58" s="7">
        <v>902</v>
      </c>
      <c r="N58" s="7">
        <v>759</v>
      </c>
      <c r="O58" s="7">
        <v>2128</v>
      </c>
      <c r="P58" s="7">
        <v>648</v>
      </c>
      <c r="Q58" s="7">
        <v>1665</v>
      </c>
    </row>
    <row r="59" spans="2:17" x14ac:dyDescent="0.25">
      <c r="B59" s="35" t="s">
        <v>12</v>
      </c>
      <c r="C59" s="82">
        <v>168</v>
      </c>
      <c r="D59" s="82">
        <v>81</v>
      </c>
      <c r="E59" s="82">
        <v>35</v>
      </c>
      <c r="F59" s="82">
        <v>134</v>
      </c>
      <c r="G59" s="82">
        <v>54</v>
      </c>
      <c r="H59" s="82">
        <v>105</v>
      </c>
      <c r="I59" s="7"/>
      <c r="J59" s="7"/>
      <c r="K59" s="35" t="s">
        <v>12</v>
      </c>
      <c r="L59" s="82">
        <v>72</v>
      </c>
      <c r="M59" s="82">
        <v>82</v>
      </c>
      <c r="N59" s="82">
        <v>10</v>
      </c>
      <c r="O59" s="82">
        <v>92</v>
      </c>
      <c r="P59" s="82">
        <v>9</v>
      </c>
      <c r="Q59" s="82">
        <v>124</v>
      </c>
    </row>
    <row r="60" spans="2:17" x14ac:dyDescent="0.25">
      <c r="B60" s="17">
        <v>11</v>
      </c>
      <c r="C60" s="81">
        <v>0</v>
      </c>
      <c r="D60" s="81">
        <v>0</v>
      </c>
      <c r="E60" s="81">
        <v>3</v>
      </c>
      <c r="F60" s="81">
        <v>0</v>
      </c>
      <c r="G60" s="81">
        <v>0</v>
      </c>
      <c r="H60" s="81">
        <v>0</v>
      </c>
      <c r="I60" s="7"/>
      <c r="J60" s="7"/>
      <c r="K60" s="17">
        <v>11</v>
      </c>
      <c r="L60">
        <v>550</v>
      </c>
      <c r="M60" s="7">
        <v>233</v>
      </c>
      <c r="N60" s="7">
        <v>196</v>
      </c>
      <c r="O60" s="7">
        <v>347</v>
      </c>
      <c r="P60" s="7">
        <v>255</v>
      </c>
      <c r="Q60" s="7">
        <v>501</v>
      </c>
    </row>
    <row r="61" spans="2:17" x14ac:dyDescent="0.25">
      <c r="B61" s="35" t="s">
        <v>12</v>
      </c>
      <c r="C61" s="82">
        <v>0</v>
      </c>
      <c r="D61" s="82">
        <v>0</v>
      </c>
      <c r="E61" s="82">
        <v>5</v>
      </c>
      <c r="F61" s="82">
        <v>0</v>
      </c>
      <c r="G61" s="82">
        <v>0</v>
      </c>
      <c r="H61" s="82">
        <v>0</v>
      </c>
      <c r="I61" s="7"/>
      <c r="J61" s="7"/>
      <c r="K61" s="35" t="s">
        <v>12</v>
      </c>
      <c r="L61" s="82">
        <v>35</v>
      </c>
      <c r="M61" s="82">
        <v>28</v>
      </c>
      <c r="N61" s="82">
        <v>19</v>
      </c>
      <c r="O61" s="82">
        <v>331</v>
      </c>
      <c r="P61" s="82">
        <v>12</v>
      </c>
      <c r="Q61" s="82">
        <v>57</v>
      </c>
    </row>
    <row r="62" spans="2:17" x14ac:dyDescent="0.25">
      <c r="B62" s="17">
        <v>12</v>
      </c>
      <c r="C62">
        <v>158</v>
      </c>
      <c r="D62" s="7">
        <v>86</v>
      </c>
      <c r="E62" s="7">
        <v>18</v>
      </c>
      <c r="F62" s="7">
        <v>0</v>
      </c>
      <c r="G62" s="7">
        <v>45</v>
      </c>
      <c r="H62" s="7">
        <v>27</v>
      </c>
      <c r="I62" s="7"/>
      <c r="J62" s="7"/>
      <c r="K62" s="17">
        <v>12</v>
      </c>
      <c r="L62">
        <v>638</v>
      </c>
      <c r="M62" s="7">
        <v>197</v>
      </c>
      <c r="N62" s="7">
        <v>232</v>
      </c>
      <c r="O62" s="7">
        <v>497</v>
      </c>
      <c r="P62" s="7">
        <v>262</v>
      </c>
      <c r="Q62" s="7">
        <v>522</v>
      </c>
    </row>
    <row r="63" spans="2:17" x14ac:dyDescent="0.25">
      <c r="B63" s="35" t="s">
        <v>12</v>
      </c>
      <c r="C63" s="82">
        <v>273</v>
      </c>
      <c r="D63" s="82">
        <v>149</v>
      </c>
      <c r="E63" s="82">
        <v>16</v>
      </c>
      <c r="F63" s="82">
        <v>0</v>
      </c>
      <c r="G63" s="82">
        <v>43</v>
      </c>
      <c r="H63" s="82">
        <v>46</v>
      </c>
      <c r="I63" s="7"/>
      <c r="J63" s="7"/>
      <c r="K63" s="35" t="s">
        <v>12</v>
      </c>
      <c r="L63" s="82">
        <v>198</v>
      </c>
      <c r="M63" s="82">
        <v>188</v>
      </c>
      <c r="N63" s="82">
        <v>68</v>
      </c>
      <c r="O63" s="82">
        <v>173</v>
      </c>
      <c r="P63" s="82">
        <v>81</v>
      </c>
      <c r="Q63" s="82">
        <v>173</v>
      </c>
    </row>
    <row r="64" spans="2:17" x14ac:dyDescent="0.25">
      <c r="B64" s="17">
        <v>13</v>
      </c>
      <c r="C64">
        <v>127</v>
      </c>
      <c r="D64" s="7">
        <v>54</v>
      </c>
      <c r="E64" s="7">
        <v>54</v>
      </c>
      <c r="F64" s="7">
        <v>98</v>
      </c>
      <c r="G64" s="7">
        <v>90</v>
      </c>
      <c r="H64" s="7">
        <v>125</v>
      </c>
      <c r="I64" s="7"/>
      <c r="J64" s="7"/>
      <c r="K64" s="17">
        <v>13</v>
      </c>
      <c r="L64">
        <v>848</v>
      </c>
      <c r="M64" s="7">
        <v>378</v>
      </c>
      <c r="N64" s="7">
        <v>387</v>
      </c>
      <c r="O64" s="7">
        <v>905</v>
      </c>
      <c r="P64" s="7">
        <v>183</v>
      </c>
      <c r="Q64" s="7">
        <v>336</v>
      </c>
    </row>
    <row r="65" spans="2:18" x14ac:dyDescent="0.25">
      <c r="B65" s="35" t="s">
        <v>12</v>
      </c>
      <c r="C65" s="82">
        <v>110</v>
      </c>
      <c r="D65" s="82">
        <v>47</v>
      </c>
      <c r="E65" s="82">
        <v>32</v>
      </c>
      <c r="F65" s="82">
        <v>85</v>
      </c>
      <c r="G65" s="82">
        <v>90</v>
      </c>
      <c r="H65" s="82">
        <v>118</v>
      </c>
      <c r="I65" s="7"/>
      <c r="J65" s="7"/>
      <c r="K65" s="35" t="s">
        <v>12</v>
      </c>
      <c r="L65" s="82">
        <v>38</v>
      </c>
      <c r="M65" s="82">
        <v>25</v>
      </c>
      <c r="N65" s="82">
        <v>7</v>
      </c>
      <c r="O65" s="82">
        <v>132</v>
      </c>
      <c r="P65" s="82">
        <v>17</v>
      </c>
      <c r="Q65" s="82">
        <v>295</v>
      </c>
    </row>
    <row r="66" spans="2:18" x14ac:dyDescent="0.25">
      <c r="B66" s="17">
        <v>14</v>
      </c>
      <c r="C66" s="81">
        <v>0</v>
      </c>
      <c r="D66" s="81">
        <v>0</v>
      </c>
      <c r="E66" s="81">
        <v>6</v>
      </c>
      <c r="F66" s="81">
        <v>10</v>
      </c>
      <c r="G66" s="81">
        <v>0</v>
      </c>
      <c r="H66" s="81">
        <v>5</v>
      </c>
      <c r="I66" s="7"/>
      <c r="J66" s="7"/>
      <c r="K66" s="17">
        <v>14</v>
      </c>
      <c r="L66">
        <v>250</v>
      </c>
      <c r="M66" s="7">
        <v>50</v>
      </c>
      <c r="N66" s="7">
        <v>158</v>
      </c>
      <c r="O66" s="7">
        <v>292</v>
      </c>
      <c r="P66" s="7">
        <v>108</v>
      </c>
      <c r="Q66" s="7">
        <v>165</v>
      </c>
    </row>
    <row r="67" spans="2:18" x14ac:dyDescent="0.25">
      <c r="B67" s="35" t="s">
        <v>12</v>
      </c>
      <c r="C67" s="82">
        <v>0</v>
      </c>
      <c r="D67" s="82">
        <v>0</v>
      </c>
      <c r="E67" s="82">
        <v>11</v>
      </c>
      <c r="F67" s="82">
        <v>18</v>
      </c>
      <c r="G67" s="82">
        <v>0</v>
      </c>
      <c r="H67" s="82">
        <v>9</v>
      </c>
      <c r="I67" s="7"/>
      <c r="J67" s="7"/>
      <c r="K67" s="35" t="s">
        <v>12</v>
      </c>
      <c r="L67" s="82">
        <v>98</v>
      </c>
      <c r="M67" s="82">
        <v>38</v>
      </c>
      <c r="N67" s="82">
        <v>21</v>
      </c>
      <c r="O67" s="82">
        <v>268</v>
      </c>
      <c r="P67" s="82">
        <v>67</v>
      </c>
      <c r="Q67" s="82">
        <v>87</v>
      </c>
    </row>
    <row r="68" spans="2:18" x14ac:dyDescent="0.25">
      <c r="B68" s="17">
        <v>15</v>
      </c>
      <c r="C68" s="81">
        <v>7</v>
      </c>
      <c r="D68" s="81">
        <v>0</v>
      </c>
      <c r="E68" s="81">
        <v>2</v>
      </c>
      <c r="F68" s="81">
        <v>0</v>
      </c>
      <c r="G68" s="81">
        <v>0</v>
      </c>
      <c r="H68" s="81">
        <v>0</v>
      </c>
      <c r="I68" s="7"/>
      <c r="J68" s="7"/>
      <c r="K68" s="17">
        <v>15</v>
      </c>
      <c r="L68">
        <v>112</v>
      </c>
      <c r="M68" s="7">
        <v>0</v>
      </c>
      <c r="N68" s="7">
        <v>71</v>
      </c>
      <c r="O68" s="7">
        <v>0</v>
      </c>
      <c r="P68" s="7">
        <v>16</v>
      </c>
      <c r="Q68" s="7">
        <v>27</v>
      </c>
    </row>
    <row r="69" spans="2:18" x14ac:dyDescent="0.25">
      <c r="B69" s="35" t="s">
        <v>12</v>
      </c>
      <c r="C69" s="82">
        <v>6</v>
      </c>
      <c r="D69" s="82">
        <v>0</v>
      </c>
      <c r="E69" s="82">
        <v>4</v>
      </c>
      <c r="F69" s="82">
        <v>0</v>
      </c>
      <c r="G69" s="82">
        <v>0</v>
      </c>
      <c r="H69" s="82">
        <v>0</v>
      </c>
      <c r="I69" s="7"/>
      <c r="J69" s="7"/>
      <c r="K69" s="35" t="s">
        <v>12</v>
      </c>
      <c r="L69" s="82">
        <v>103</v>
      </c>
      <c r="M69" s="82">
        <v>0</v>
      </c>
      <c r="N69" s="82">
        <v>62</v>
      </c>
      <c r="O69" s="82">
        <v>0</v>
      </c>
      <c r="P69" s="82">
        <v>28</v>
      </c>
      <c r="Q69" s="82">
        <v>47</v>
      </c>
    </row>
    <row r="70" spans="2:18" x14ac:dyDescent="0.25">
      <c r="B70" s="37" t="s">
        <v>22</v>
      </c>
      <c r="C70" s="36">
        <f>C40+C42+C44+C46+C48+C50+C52+C54+C56+C58+C60+C62+C64+C66+C68</f>
        <v>774</v>
      </c>
      <c r="D70" s="36">
        <f t="shared" ref="D70:H70" si="17">D40+D42+D44+D46+D48+D50+D52+D54+D56+D58+D60+D62+D64+D66+D68</f>
        <v>434</v>
      </c>
      <c r="E70" s="36">
        <f t="shared" si="17"/>
        <v>173</v>
      </c>
      <c r="F70" s="36">
        <f t="shared" si="17"/>
        <v>345</v>
      </c>
      <c r="G70" s="36">
        <f t="shared" si="17"/>
        <v>261</v>
      </c>
      <c r="H70" s="36">
        <f t="shared" si="17"/>
        <v>379</v>
      </c>
      <c r="I70" s="15" t="s">
        <v>46</v>
      </c>
      <c r="J70" s="7"/>
      <c r="K70" s="83" t="s">
        <v>22</v>
      </c>
      <c r="L70" s="83">
        <f>L40+L42+L44+L46+L48+L50+L52+L54+L56+L58+L60+L62+L64+L66+L68</f>
        <v>12409</v>
      </c>
      <c r="M70" s="83">
        <f t="shared" ref="M70:Q70" si="18">M40+M42+M44+M46+M48+M50+M52+M54+M56+M58+M60+M62+M64+M66+M68</f>
        <v>4864</v>
      </c>
      <c r="N70" s="83">
        <f t="shared" si="18"/>
        <v>5596</v>
      </c>
      <c r="O70" s="83">
        <f t="shared" si="18"/>
        <v>9970</v>
      </c>
      <c r="P70" s="83">
        <f t="shared" si="18"/>
        <v>2360</v>
      </c>
      <c r="Q70" s="83">
        <f t="shared" si="18"/>
        <v>3812</v>
      </c>
      <c r="R70" s="15" t="s">
        <v>46</v>
      </c>
    </row>
    <row r="71" spans="2:18" x14ac:dyDescent="0.25">
      <c r="B71" s="38" t="s">
        <v>12</v>
      </c>
      <c r="C71" s="39">
        <f t="shared" ref="C71:H71" si="19">C41+C43+C45+C47+C49+C51+C53+C55+C57+C59+C61+C63+C65+C67+C69</f>
        <v>681</v>
      </c>
      <c r="D71" s="39">
        <f t="shared" si="19"/>
        <v>413</v>
      </c>
      <c r="E71" s="39">
        <f t="shared" si="19"/>
        <v>148</v>
      </c>
      <c r="F71" s="39">
        <f t="shared" si="19"/>
        <v>403</v>
      </c>
      <c r="G71" s="39">
        <f t="shared" si="19"/>
        <v>225</v>
      </c>
      <c r="H71" s="39">
        <f t="shared" si="19"/>
        <v>323</v>
      </c>
      <c r="I71" s="10">
        <f>SQRT(C71^2+D71^2+E71^2+F71^2+G71^2+H71^2)</f>
        <v>986.71019048148071</v>
      </c>
      <c r="J71" s="7"/>
      <c r="K71" s="38" t="s">
        <v>12</v>
      </c>
      <c r="L71" s="39">
        <f>L41+L43+L45+L47+L49+L51+L53+L55+L57+L59+L61+L63+L65+L67+L69</f>
        <v>2434</v>
      </c>
      <c r="M71" s="39">
        <f>M41+M43+M45+M47+M49+M51+M53+M55+M57+M59+M61+M63+M65+M67+M69</f>
        <v>1070</v>
      </c>
      <c r="N71" s="39">
        <f t="shared" ref="N71" si="20">N41+N43+N45+N47+N49+N51+N53+N55+N57+N59+N61+N63+N65+N67+N69</f>
        <v>1251</v>
      </c>
      <c r="O71" s="39">
        <f t="shared" ref="O71:Q71" si="21">O41+O43+O45+O47+O49+O51+O53+O55+O57+O59+O61+O63+O65+O67+O69</f>
        <v>3406</v>
      </c>
      <c r="P71" s="39">
        <f t="shared" si="21"/>
        <v>567</v>
      </c>
      <c r="Q71" s="39">
        <f t="shared" si="21"/>
        <v>1297</v>
      </c>
      <c r="R71" s="10">
        <f>SQRT(L71^2+M71^2+N71^2+O71^2+P71^2+Q71^2)</f>
        <v>4715.8022647265443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33B00-2785-4F7C-B91D-D4E426B74806}">
  <dimension ref="B1:AB72"/>
  <sheetViews>
    <sheetView zoomScale="90" zoomScaleNormal="90" workbookViewId="0">
      <selection activeCell="B35" sqref="B35:H35"/>
    </sheetView>
  </sheetViews>
  <sheetFormatPr defaultColWidth="9.140625" defaultRowHeight="15" x14ac:dyDescent="0.25"/>
  <cols>
    <col min="2" max="2" width="9.7109375" customWidth="1"/>
    <col min="9" max="10" width="15" customWidth="1"/>
    <col min="14" max="14" width="9.140625" style="59"/>
    <col min="18" max="18" width="15" customWidth="1"/>
    <col min="20" max="20" width="19.42578125" customWidth="1"/>
    <col min="21" max="26" width="9.140625" style="7"/>
    <col min="27" max="27" width="15.28515625" customWidth="1"/>
    <col min="28" max="28" width="9.140625" style="7"/>
  </cols>
  <sheetData>
    <row r="1" spans="2:28" x14ac:dyDescent="0.25">
      <c r="B1" s="12" t="s">
        <v>14</v>
      </c>
      <c r="C1" s="7"/>
      <c r="D1" s="7"/>
      <c r="E1" s="7"/>
      <c r="F1" s="7"/>
      <c r="G1" s="7"/>
      <c r="H1" s="7"/>
      <c r="I1" s="7"/>
      <c r="J1" s="7"/>
      <c r="K1" s="12" t="s">
        <v>15</v>
      </c>
      <c r="L1" s="7"/>
      <c r="M1" s="7"/>
      <c r="N1" s="81"/>
      <c r="O1" s="7"/>
      <c r="P1" s="7"/>
      <c r="Q1" s="7"/>
    </row>
    <row r="2" spans="2:28" x14ac:dyDescent="0.25">
      <c r="B2" s="9" t="s">
        <v>5</v>
      </c>
      <c r="C2" s="8" t="s">
        <v>50</v>
      </c>
      <c r="D2" s="8" t="s">
        <v>18</v>
      </c>
      <c r="E2" s="8" t="s">
        <v>19</v>
      </c>
      <c r="F2" s="8" t="s">
        <v>20</v>
      </c>
      <c r="G2" s="8" t="s">
        <v>30</v>
      </c>
      <c r="H2" s="8" t="s">
        <v>21</v>
      </c>
      <c r="I2" s="8"/>
      <c r="J2" s="8"/>
      <c r="K2" s="9" t="s">
        <v>3</v>
      </c>
      <c r="L2" s="8" t="s">
        <v>50</v>
      </c>
      <c r="M2" s="8" t="s">
        <v>18</v>
      </c>
      <c r="N2" s="91" t="s">
        <v>19</v>
      </c>
      <c r="O2" s="8" t="s">
        <v>20</v>
      </c>
      <c r="P2" s="8" t="s">
        <v>30</v>
      </c>
      <c r="Q2" s="8" t="s">
        <v>21</v>
      </c>
    </row>
    <row r="3" spans="2:28" x14ac:dyDescent="0.25">
      <c r="B3" s="17">
        <v>1</v>
      </c>
      <c r="C3" s="81">
        <v>0</v>
      </c>
      <c r="D3" s="81">
        <v>75</v>
      </c>
      <c r="E3" s="81">
        <v>257</v>
      </c>
      <c r="F3" s="81">
        <v>0</v>
      </c>
      <c r="G3" s="81">
        <v>0</v>
      </c>
      <c r="H3" s="81">
        <v>0</v>
      </c>
      <c r="I3" s="7"/>
      <c r="J3" s="7"/>
      <c r="K3" s="17">
        <v>1</v>
      </c>
      <c r="L3" s="81">
        <v>0</v>
      </c>
      <c r="M3" s="81">
        <v>5</v>
      </c>
      <c r="N3" s="81">
        <v>64</v>
      </c>
      <c r="O3" s="81">
        <v>0</v>
      </c>
      <c r="P3" s="81">
        <v>0</v>
      </c>
      <c r="Q3" s="81">
        <v>0</v>
      </c>
      <c r="T3" s="46" t="s">
        <v>61</v>
      </c>
      <c r="U3" s="18"/>
      <c r="V3" s="18"/>
      <c r="W3" s="18"/>
      <c r="X3" s="18"/>
      <c r="Y3" s="18"/>
      <c r="Z3" s="18"/>
      <c r="AA3" s="24"/>
      <c r="AB3" s="19"/>
    </row>
    <row r="4" spans="2:28" x14ac:dyDescent="0.25">
      <c r="B4" s="35" t="s">
        <v>12</v>
      </c>
      <c r="C4" s="82">
        <v>0</v>
      </c>
      <c r="D4" s="82">
        <v>169</v>
      </c>
      <c r="E4" s="82">
        <v>159</v>
      </c>
      <c r="F4" s="82">
        <v>0</v>
      </c>
      <c r="G4" s="82">
        <v>0</v>
      </c>
      <c r="H4" s="82">
        <v>0</v>
      </c>
      <c r="I4" s="7"/>
      <c r="J4" s="7"/>
      <c r="K4" s="35" t="s">
        <v>12</v>
      </c>
      <c r="L4" s="82">
        <v>0</v>
      </c>
      <c r="M4" s="82">
        <v>10</v>
      </c>
      <c r="N4" s="82">
        <v>84</v>
      </c>
      <c r="O4" s="82">
        <v>0</v>
      </c>
      <c r="P4" s="82">
        <v>0</v>
      </c>
      <c r="Q4" s="82">
        <v>0</v>
      </c>
      <c r="T4" s="47"/>
      <c r="U4" s="8" t="s">
        <v>50</v>
      </c>
      <c r="V4" s="8" t="s">
        <v>18</v>
      </c>
      <c r="W4" s="8" t="s">
        <v>19</v>
      </c>
      <c r="X4" s="8" t="s">
        <v>20</v>
      </c>
      <c r="Y4" s="8" t="s">
        <v>30</v>
      </c>
      <c r="Z4" s="8" t="s">
        <v>21</v>
      </c>
      <c r="AA4" s="15" t="s">
        <v>46</v>
      </c>
      <c r="AB4" s="20"/>
    </row>
    <row r="5" spans="2:28" x14ac:dyDescent="0.25">
      <c r="B5" s="17">
        <v>2</v>
      </c>
      <c r="C5" s="81">
        <v>0</v>
      </c>
      <c r="D5" s="81">
        <v>0</v>
      </c>
      <c r="E5" s="81">
        <v>302</v>
      </c>
      <c r="F5" s="81">
        <v>0</v>
      </c>
      <c r="G5" s="81">
        <v>0</v>
      </c>
      <c r="H5" s="81">
        <v>0</v>
      </c>
      <c r="I5" s="7"/>
      <c r="J5" s="7"/>
      <c r="K5" s="17">
        <v>2</v>
      </c>
      <c r="L5" s="81">
        <v>0</v>
      </c>
      <c r="M5" s="81">
        <v>0</v>
      </c>
      <c r="N5" s="81">
        <v>74</v>
      </c>
      <c r="O5" s="81">
        <v>0</v>
      </c>
      <c r="P5" s="81">
        <v>0</v>
      </c>
      <c r="Q5" s="81">
        <v>0</v>
      </c>
      <c r="T5" s="26" t="s">
        <v>14</v>
      </c>
      <c r="U5" s="7">
        <f>C33</f>
        <v>1134</v>
      </c>
      <c r="V5" s="7">
        <f t="shared" ref="V5:Z5" si="0">D33</f>
        <v>813</v>
      </c>
      <c r="W5" s="7">
        <f t="shared" si="0"/>
        <v>2637</v>
      </c>
      <c r="X5" s="7">
        <f t="shared" si="0"/>
        <v>0</v>
      </c>
      <c r="Y5" s="7">
        <f t="shared" si="0"/>
        <v>0</v>
      </c>
      <c r="Z5" s="7">
        <f t="shared" si="0"/>
        <v>103</v>
      </c>
      <c r="AB5" s="20"/>
    </row>
    <row r="6" spans="2:28" x14ac:dyDescent="0.25">
      <c r="B6" s="35" t="s">
        <v>12</v>
      </c>
      <c r="C6" s="82">
        <v>0</v>
      </c>
      <c r="D6" s="82">
        <v>0</v>
      </c>
      <c r="E6" s="82">
        <v>175</v>
      </c>
      <c r="F6" s="82">
        <v>0</v>
      </c>
      <c r="G6" s="82">
        <v>0</v>
      </c>
      <c r="H6" s="82">
        <v>0</v>
      </c>
      <c r="I6" s="7"/>
      <c r="J6" s="7"/>
      <c r="K6" s="35" t="s">
        <v>12</v>
      </c>
      <c r="L6" s="82">
        <v>0</v>
      </c>
      <c r="M6" s="82">
        <v>0</v>
      </c>
      <c r="N6" s="82">
        <v>92</v>
      </c>
      <c r="O6" s="82">
        <v>0</v>
      </c>
      <c r="P6" s="82">
        <v>0</v>
      </c>
      <c r="Q6" s="82">
        <v>0</v>
      </c>
      <c r="T6" s="84" t="s">
        <v>61</v>
      </c>
      <c r="U6" s="36">
        <f>U5/15</f>
        <v>75.599999999999994</v>
      </c>
      <c r="V6" s="36">
        <f t="shared" ref="V6:Z6" si="1">V5/15</f>
        <v>54.2</v>
      </c>
      <c r="W6" s="36">
        <f t="shared" si="1"/>
        <v>175.8</v>
      </c>
      <c r="X6" s="36">
        <f t="shared" si="1"/>
        <v>0</v>
      </c>
      <c r="Y6" s="36">
        <f t="shared" si="1"/>
        <v>0</v>
      </c>
      <c r="Z6" s="36">
        <f t="shared" si="1"/>
        <v>6.8666666666666663</v>
      </c>
      <c r="AB6" s="20"/>
    </row>
    <row r="7" spans="2:28" x14ac:dyDescent="0.25">
      <c r="B7" s="17">
        <v>3</v>
      </c>
      <c r="C7" s="81">
        <v>0</v>
      </c>
      <c r="D7" s="81">
        <v>182</v>
      </c>
      <c r="E7" s="81">
        <v>200</v>
      </c>
      <c r="F7" s="81">
        <v>0</v>
      </c>
      <c r="G7" s="81">
        <v>0</v>
      </c>
      <c r="H7" s="81">
        <v>0</v>
      </c>
      <c r="I7" s="7"/>
      <c r="J7" s="7"/>
      <c r="K7" s="17">
        <v>3</v>
      </c>
      <c r="L7" s="81">
        <v>0</v>
      </c>
      <c r="M7" s="81">
        <v>0</v>
      </c>
      <c r="N7" s="81">
        <v>38</v>
      </c>
      <c r="O7" s="81">
        <v>0</v>
      </c>
      <c r="P7" s="81">
        <v>0</v>
      </c>
      <c r="Q7" s="81">
        <v>0</v>
      </c>
      <c r="T7" s="47" t="s">
        <v>12</v>
      </c>
      <c r="U7" s="7">
        <f>C34</f>
        <v>1821</v>
      </c>
      <c r="V7" s="7">
        <f t="shared" ref="V7:Z7" si="2">D34</f>
        <v>1126</v>
      </c>
      <c r="W7" s="7">
        <f t="shared" si="2"/>
        <v>1899</v>
      </c>
      <c r="X7" s="7">
        <f t="shared" si="2"/>
        <v>0</v>
      </c>
      <c r="Y7" s="7">
        <f t="shared" si="2"/>
        <v>0</v>
      </c>
      <c r="Z7" s="7">
        <f t="shared" si="2"/>
        <v>230</v>
      </c>
      <c r="AA7" s="10">
        <f>SQRT(U7^2+V7^2+W7^2+X7^2+Y7^2+Z7^2)</f>
        <v>2871.0656558149276</v>
      </c>
      <c r="AB7" s="85">
        <f>AA7/15</f>
        <v>191.40437705432851</v>
      </c>
    </row>
    <row r="8" spans="2:28" x14ac:dyDescent="0.25">
      <c r="B8" s="35" t="s">
        <v>12</v>
      </c>
      <c r="C8" s="82">
        <v>0</v>
      </c>
      <c r="D8" s="82">
        <v>262</v>
      </c>
      <c r="E8" s="82">
        <v>48</v>
      </c>
      <c r="F8" s="82">
        <v>0</v>
      </c>
      <c r="G8" s="82">
        <v>0</v>
      </c>
      <c r="H8" s="82">
        <v>0</v>
      </c>
      <c r="I8" s="7"/>
      <c r="J8" s="7"/>
      <c r="K8" s="35" t="s">
        <v>12</v>
      </c>
      <c r="L8" s="82">
        <v>0</v>
      </c>
      <c r="M8" s="82">
        <v>0</v>
      </c>
      <c r="N8" s="82">
        <v>86</v>
      </c>
      <c r="O8" s="82">
        <v>0</v>
      </c>
      <c r="P8" s="82">
        <v>0</v>
      </c>
      <c r="Q8" s="82">
        <v>0</v>
      </c>
      <c r="T8" s="47"/>
      <c r="AA8" s="7"/>
      <c r="AB8" s="20"/>
    </row>
    <row r="9" spans="2:28" x14ac:dyDescent="0.25">
      <c r="B9" s="17">
        <v>4</v>
      </c>
      <c r="C9" s="81">
        <v>0</v>
      </c>
      <c r="D9" s="81">
        <v>144</v>
      </c>
      <c r="E9" s="81">
        <v>257</v>
      </c>
      <c r="F9" s="81">
        <v>0</v>
      </c>
      <c r="G9" s="81">
        <v>0</v>
      </c>
      <c r="H9" s="81">
        <v>0</v>
      </c>
      <c r="I9" s="7"/>
      <c r="J9" s="7"/>
      <c r="K9" s="17">
        <v>4</v>
      </c>
      <c r="L9" s="81">
        <v>0</v>
      </c>
      <c r="M9" s="81">
        <v>4</v>
      </c>
      <c r="N9" s="81">
        <v>64</v>
      </c>
      <c r="O9" s="81">
        <v>0</v>
      </c>
      <c r="P9" s="81">
        <v>0</v>
      </c>
      <c r="Q9" s="81">
        <v>0</v>
      </c>
      <c r="T9" s="47"/>
      <c r="AB9" s="20"/>
    </row>
    <row r="10" spans="2:28" x14ac:dyDescent="0.25">
      <c r="B10" s="35" t="s">
        <v>12</v>
      </c>
      <c r="C10" s="82">
        <v>0</v>
      </c>
      <c r="D10" s="82">
        <v>152</v>
      </c>
      <c r="E10" s="82">
        <v>159</v>
      </c>
      <c r="F10" s="82">
        <v>0</v>
      </c>
      <c r="G10" s="82">
        <v>0</v>
      </c>
      <c r="H10" s="82">
        <v>0</v>
      </c>
      <c r="I10" s="7"/>
      <c r="J10" s="7"/>
      <c r="K10" s="35" t="s">
        <v>12</v>
      </c>
      <c r="L10" s="82">
        <v>0</v>
      </c>
      <c r="M10" s="82">
        <v>9</v>
      </c>
      <c r="N10" s="82">
        <v>84</v>
      </c>
      <c r="O10" s="82">
        <v>0</v>
      </c>
      <c r="P10" s="82">
        <v>0</v>
      </c>
      <c r="Q10" s="82">
        <v>0</v>
      </c>
      <c r="T10" s="26" t="s">
        <v>15</v>
      </c>
      <c r="U10" s="7">
        <f t="shared" ref="U10:Z10" si="3">L33</f>
        <v>0</v>
      </c>
      <c r="V10" s="7">
        <f t="shared" si="3"/>
        <v>284</v>
      </c>
      <c r="W10" s="7">
        <f t="shared" si="3"/>
        <v>468</v>
      </c>
      <c r="X10" s="7">
        <f t="shared" si="3"/>
        <v>0</v>
      </c>
      <c r="Y10" s="7">
        <f t="shared" si="3"/>
        <v>0</v>
      </c>
      <c r="Z10" s="7">
        <f t="shared" si="3"/>
        <v>0</v>
      </c>
      <c r="AB10" s="20"/>
    </row>
    <row r="11" spans="2:28" x14ac:dyDescent="0.25">
      <c r="B11" s="17">
        <v>5</v>
      </c>
      <c r="C11" s="81">
        <v>0</v>
      </c>
      <c r="D11" s="81">
        <v>0</v>
      </c>
      <c r="E11" s="81">
        <v>11</v>
      </c>
      <c r="F11" s="81">
        <v>0</v>
      </c>
      <c r="G11" s="81">
        <v>0</v>
      </c>
      <c r="H11" s="81">
        <v>0</v>
      </c>
      <c r="I11" s="7"/>
      <c r="J11" s="7"/>
      <c r="K11" s="17">
        <v>5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T11" s="84" t="s">
        <v>61</v>
      </c>
      <c r="U11" s="36">
        <f>U10/15</f>
        <v>0</v>
      </c>
      <c r="V11" s="36">
        <f t="shared" ref="V11:Z11" si="4">V10/15</f>
        <v>18.933333333333334</v>
      </c>
      <c r="W11" s="36">
        <f t="shared" si="4"/>
        <v>31.2</v>
      </c>
      <c r="X11" s="36">
        <f t="shared" si="4"/>
        <v>0</v>
      </c>
      <c r="Y11" s="36">
        <f t="shared" si="4"/>
        <v>0</v>
      </c>
      <c r="Z11" s="36">
        <f t="shared" si="4"/>
        <v>0</v>
      </c>
      <c r="AB11" s="20"/>
    </row>
    <row r="12" spans="2:28" x14ac:dyDescent="0.25">
      <c r="B12" s="35" t="s">
        <v>12</v>
      </c>
      <c r="C12" s="82">
        <v>0</v>
      </c>
      <c r="D12" s="82">
        <v>0</v>
      </c>
      <c r="E12" s="82">
        <v>25</v>
      </c>
      <c r="F12" s="82">
        <v>0</v>
      </c>
      <c r="G12" s="82">
        <v>0</v>
      </c>
      <c r="H12" s="82">
        <v>0</v>
      </c>
      <c r="I12" s="7"/>
      <c r="J12" s="7"/>
      <c r="K12" s="35" t="s">
        <v>12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T12" s="47" t="s">
        <v>12</v>
      </c>
      <c r="U12" s="7">
        <f t="shared" ref="U12:Z12" si="5">L34</f>
        <v>0</v>
      </c>
      <c r="V12" s="7">
        <f t="shared" si="5"/>
        <v>634</v>
      </c>
      <c r="W12" s="7">
        <f t="shared" si="5"/>
        <v>853</v>
      </c>
      <c r="X12" s="7">
        <f t="shared" si="5"/>
        <v>0</v>
      </c>
      <c r="Y12" s="7">
        <f t="shared" si="5"/>
        <v>0</v>
      </c>
      <c r="Z12" s="7">
        <f t="shared" si="5"/>
        <v>0</v>
      </c>
      <c r="AA12" s="10">
        <f>SQRT(U12^2+V12^2+W12^2+X12^2+Y12^2+Z12^2)</f>
        <v>1062.8099547896604</v>
      </c>
      <c r="AB12" s="85">
        <f>AA12/15</f>
        <v>70.853996985977361</v>
      </c>
    </row>
    <row r="13" spans="2:28" x14ac:dyDescent="0.25">
      <c r="B13" s="17">
        <v>6</v>
      </c>
      <c r="C13" s="81">
        <v>0</v>
      </c>
      <c r="D13" s="81">
        <v>192</v>
      </c>
      <c r="E13" s="81">
        <v>129</v>
      </c>
      <c r="F13" s="81">
        <v>0</v>
      </c>
      <c r="G13" s="81">
        <v>0</v>
      </c>
      <c r="H13" s="81">
        <v>0</v>
      </c>
      <c r="I13" s="7"/>
      <c r="J13" s="7"/>
      <c r="K13" s="17">
        <v>6</v>
      </c>
      <c r="L13" s="81">
        <v>0</v>
      </c>
      <c r="M13" s="81">
        <v>0</v>
      </c>
      <c r="N13" s="81">
        <v>30</v>
      </c>
      <c r="O13" s="81">
        <v>0</v>
      </c>
      <c r="P13" s="81">
        <v>0</v>
      </c>
      <c r="Q13" s="81">
        <v>0</v>
      </c>
      <c r="T13" s="47"/>
      <c r="AA13" s="7"/>
      <c r="AB13" s="20"/>
    </row>
    <row r="14" spans="2:28" x14ac:dyDescent="0.25">
      <c r="B14" s="35" t="s">
        <v>12</v>
      </c>
      <c r="C14" s="82">
        <v>0</v>
      </c>
      <c r="D14" s="82">
        <v>191</v>
      </c>
      <c r="E14" s="82">
        <v>82</v>
      </c>
      <c r="F14" s="82">
        <v>0</v>
      </c>
      <c r="G14" s="82">
        <v>0</v>
      </c>
      <c r="H14" s="82">
        <v>0</v>
      </c>
      <c r="I14" s="7"/>
      <c r="J14" s="7"/>
      <c r="K14" s="35" t="s">
        <v>12</v>
      </c>
      <c r="L14" s="82">
        <v>0</v>
      </c>
      <c r="M14" s="82">
        <v>0</v>
      </c>
      <c r="N14" s="82">
        <v>66</v>
      </c>
      <c r="O14" s="82">
        <v>0</v>
      </c>
      <c r="P14" s="82">
        <v>0</v>
      </c>
      <c r="Q14" s="82">
        <v>0</v>
      </c>
      <c r="T14" s="47"/>
      <c r="AB14" s="20"/>
    </row>
    <row r="15" spans="2:28" x14ac:dyDescent="0.25">
      <c r="B15" s="17">
        <v>7</v>
      </c>
      <c r="C15" s="81">
        <v>0</v>
      </c>
      <c r="D15" s="81">
        <v>0</v>
      </c>
      <c r="E15" s="81">
        <v>199</v>
      </c>
      <c r="F15" s="81">
        <v>0</v>
      </c>
      <c r="G15" s="81">
        <v>0</v>
      </c>
      <c r="H15" s="81">
        <v>0</v>
      </c>
      <c r="I15" s="7"/>
      <c r="J15" s="7"/>
      <c r="K15" s="17">
        <v>7</v>
      </c>
      <c r="L15" s="81">
        <v>0</v>
      </c>
      <c r="M15" s="81">
        <v>71</v>
      </c>
      <c r="N15" s="81">
        <v>0</v>
      </c>
      <c r="O15" s="81">
        <v>0</v>
      </c>
      <c r="P15" s="81">
        <v>0</v>
      </c>
      <c r="Q15" s="81">
        <v>0</v>
      </c>
      <c r="T15" s="26" t="s">
        <v>31</v>
      </c>
      <c r="U15" s="7">
        <f t="shared" ref="U15:Z15" si="6">C70</f>
        <v>27</v>
      </c>
      <c r="V15" s="7">
        <f t="shared" si="6"/>
        <v>0</v>
      </c>
      <c r="W15" s="7">
        <f t="shared" si="6"/>
        <v>53</v>
      </c>
      <c r="X15" s="7">
        <f t="shared" si="6"/>
        <v>54</v>
      </c>
      <c r="Y15" s="7">
        <f t="shared" si="6"/>
        <v>21</v>
      </c>
      <c r="Z15" s="7">
        <f t="shared" si="6"/>
        <v>0</v>
      </c>
      <c r="AA15" s="7"/>
      <c r="AB15" s="20"/>
    </row>
    <row r="16" spans="2:28" x14ac:dyDescent="0.25">
      <c r="B16" s="35" t="s">
        <v>12</v>
      </c>
      <c r="C16" s="82">
        <v>0</v>
      </c>
      <c r="D16" s="82">
        <v>0</v>
      </c>
      <c r="E16" s="82">
        <v>151</v>
      </c>
      <c r="F16" s="82">
        <v>0</v>
      </c>
      <c r="G16" s="82">
        <v>0</v>
      </c>
      <c r="H16" s="82">
        <v>0</v>
      </c>
      <c r="I16" s="7"/>
      <c r="J16" s="7"/>
      <c r="K16" s="35" t="s">
        <v>12</v>
      </c>
      <c r="L16" s="82">
        <v>0</v>
      </c>
      <c r="M16" s="82">
        <v>159</v>
      </c>
      <c r="N16" s="82">
        <v>0</v>
      </c>
      <c r="O16" s="82">
        <v>0</v>
      </c>
      <c r="P16" s="82">
        <v>0</v>
      </c>
      <c r="Q16" s="82">
        <v>0</v>
      </c>
      <c r="T16" s="84" t="s">
        <v>61</v>
      </c>
      <c r="U16" s="36">
        <f>U15/15</f>
        <v>1.8</v>
      </c>
      <c r="V16" s="36">
        <f t="shared" ref="V16:Z16" si="7">V15/15</f>
        <v>0</v>
      </c>
      <c r="W16" s="36">
        <f t="shared" si="7"/>
        <v>3.5333333333333332</v>
      </c>
      <c r="X16" s="36">
        <f t="shared" si="7"/>
        <v>3.6</v>
      </c>
      <c r="Y16" s="36">
        <f t="shared" si="7"/>
        <v>1.4</v>
      </c>
      <c r="Z16" s="36">
        <f t="shared" si="7"/>
        <v>0</v>
      </c>
      <c r="AB16" s="20"/>
    </row>
    <row r="17" spans="2:28" x14ac:dyDescent="0.25">
      <c r="B17" s="17">
        <v>8</v>
      </c>
      <c r="C17" s="81">
        <v>0</v>
      </c>
      <c r="D17" s="81">
        <v>220</v>
      </c>
      <c r="E17" s="81">
        <v>230</v>
      </c>
      <c r="F17" s="81">
        <v>0</v>
      </c>
      <c r="G17" s="81">
        <v>0</v>
      </c>
      <c r="H17" s="81">
        <v>0</v>
      </c>
      <c r="I17" s="7"/>
      <c r="J17" s="7"/>
      <c r="K17" s="17">
        <v>8</v>
      </c>
      <c r="L17" s="81">
        <v>0</v>
      </c>
      <c r="M17" s="81">
        <v>0</v>
      </c>
      <c r="N17" s="81">
        <v>37</v>
      </c>
      <c r="O17" s="81">
        <v>0</v>
      </c>
      <c r="P17" s="81">
        <v>0</v>
      </c>
      <c r="Q17" s="81">
        <v>0</v>
      </c>
      <c r="T17" s="47" t="s">
        <v>12</v>
      </c>
      <c r="U17" s="7">
        <f t="shared" ref="U17:Z17" si="8">C71</f>
        <v>39</v>
      </c>
      <c r="V17" s="7">
        <f t="shared" si="8"/>
        <v>0</v>
      </c>
      <c r="W17" s="7">
        <f t="shared" si="8"/>
        <v>40</v>
      </c>
      <c r="X17" s="7">
        <f t="shared" si="8"/>
        <v>53</v>
      </c>
      <c r="Y17" s="7">
        <f t="shared" si="8"/>
        <v>47</v>
      </c>
      <c r="Z17" s="7">
        <f t="shared" si="8"/>
        <v>0</v>
      </c>
      <c r="AA17" s="10">
        <f>SQRT(U17^2+V17^2+W17^2+X17^2+Y17^2+Z17^2)</f>
        <v>90.21640649017229</v>
      </c>
      <c r="AB17" s="85">
        <f>AA17/15</f>
        <v>6.014427099344819</v>
      </c>
    </row>
    <row r="18" spans="2:28" x14ac:dyDescent="0.25">
      <c r="B18" s="35" t="s">
        <v>12</v>
      </c>
      <c r="C18" s="82">
        <v>0</v>
      </c>
      <c r="D18" s="82">
        <v>352</v>
      </c>
      <c r="E18" s="82">
        <v>147</v>
      </c>
      <c r="F18" s="82">
        <v>0</v>
      </c>
      <c r="G18" s="82">
        <v>0</v>
      </c>
      <c r="H18" s="82">
        <v>0</v>
      </c>
      <c r="I18" s="7"/>
      <c r="J18" s="7"/>
      <c r="K18" s="35" t="s">
        <v>12</v>
      </c>
      <c r="L18" s="82">
        <v>0</v>
      </c>
      <c r="M18" s="82">
        <v>0</v>
      </c>
      <c r="N18" s="82">
        <v>83</v>
      </c>
      <c r="O18" s="82">
        <v>0</v>
      </c>
      <c r="P18" s="82">
        <v>0</v>
      </c>
      <c r="Q18" s="82">
        <v>0</v>
      </c>
      <c r="T18" s="47"/>
      <c r="AA18" s="7"/>
      <c r="AB18" s="20"/>
    </row>
    <row r="19" spans="2:28" x14ac:dyDescent="0.25">
      <c r="B19" s="17">
        <v>9</v>
      </c>
      <c r="C19" s="81">
        <v>0</v>
      </c>
      <c r="D19" s="81">
        <v>0</v>
      </c>
      <c r="E19" s="81">
        <v>247</v>
      </c>
      <c r="F19" s="81">
        <v>0</v>
      </c>
      <c r="G19" s="81">
        <v>0</v>
      </c>
      <c r="H19" s="81">
        <v>0</v>
      </c>
      <c r="I19" s="7"/>
      <c r="J19" s="7"/>
      <c r="K19" s="17">
        <v>9</v>
      </c>
      <c r="L19" s="81">
        <v>0</v>
      </c>
      <c r="M19" s="81">
        <v>0</v>
      </c>
      <c r="N19" s="81">
        <v>39</v>
      </c>
      <c r="O19" s="81">
        <v>0</v>
      </c>
      <c r="P19" s="81">
        <v>0</v>
      </c>
      <c r="Q19" s="81">
        <v>0</v>
      </c>
      <c r="T19" s="47"/>
      <c r="AB19" s="20"/>
    </row>
    <row r="20" spans="2:28" x14ac:dyDescent="0.25">
      <c r="B20" s="35" t="s">
        <v>12</v>
      </c>
      <c r="C20" s="82">
        <v>0</v>
      </c>
      <c r="D20" s="82">
        <v>0</v>
      </c>
      <c r="E20" s="82">
        <v>154</v>
      </c>
      <c r="F20" s="82">
        <v>0</v>
      </c>
      <c r="G20" s="82">
        <v>0</v>
      </c>
      <c r="H20" s="82">
        <v>0</v>
      </c>
      <c r="I20" s="7"/>
      <c r="J20" s="7"/>
      <c r="K20" s="35" t="s">
        <v>12</v>
      </c>
      <c r="L20" s="82">
        <v>0</v>
      </c>
      <c r="M20" s="82">
        <v>0</v>
      </c>
      <c r="N20" s="82">
        <v>87</v>
      </c>
      <c r="O20" s="82">
        <v>0</v>
      </c>
      <c r="P20" s="82">
        <v>0</v>
      </c>
      <c r="Q20" s="82">
        <v>0</v>
      </c>
      <c r="T20" s="26" t="s">
        <v>32</v>
      </c>
      <c r="U20" s="7">
        <f>L70</f>
        <v>1512</v>
      </c>
      <c r="V20" s="7">
        <f t="shared" ref="V20:Z20" si="9">M70</f>
        <v>2100</v>
      </c>
      <c r="W20" s="7">
        <f t="shared" si="9"/>
        <v>2191</v>
      </c>
      <c r="X20" s="7">
        <f t="shared" si="9"/>
        <v>0</v>
      </c>
      <c r="Y20" s="7">
        <f t="shared" si="9"/>
        <v>650</v>
      </c>
      <c r="Z20" s="7">
        <f t="shared" si="9"/>
        <v>975</v>
      </c>
      <c r="AB20" s="20"/>
    </row>
    <row r="21" spans="2:28" x14ac:dyDescent="0.25">
      <c r="B21" s="17">
        <v>10</v>
      </c>
      <c r="C21" s="81">
        <v>138</v>
      </c>
      <c r="D21" s="81">
        <v>0</v>
      </c>
      <c r="E21" s="81">
        <v>138</v>
      </c>
      <c r="F21" s="81">
        <v>0</v>
      </c>
      <c r="G21" s="81">
        <v>0</v>
      </c>
      <c r="H21" s="81">
        <v>0</v>
      </c>
      <c r="I21" s="7"/>
      <c r="J21" s="7"/>
      <c r="K21" s="17">
        <v>10</v>
      </c>
      <c r="L21" s="81">
        <v>0</v>
      </c>
      <c r="M21" s="81">
        <v>61</v>
      </c>
      <c r="N21" s="81">
        <v>0</v>
      </c>
      <c r="O21" s="81">
        <v>0</v>
      </c>
      <c r="P21" s="81">
        <v>0</v>
      </c>
      <c r="Q21" s="81">
        <v>0</v>
      </c>
      <c r="T21" s="84" t="s">
        <v>61</v>
      </c>
      <c r="U21" s="36">
        <f>U20/15</f>
        <v>100.8</v>
      </c>
      <c r="V21" s="36">
        <f t="shared" ref="V21:Z21" si="10">V20/15</f>
        <v>140</v>
      </c>
      <c r="W21" s="36">
        <f t="shared" si="10"/>
        <v>146.06666666666666</v>
      </c>
      <c r="X21" s="36">
        <f t="shared" si="10"/>
        <v>0</v>
      </c>
      <c r="Y21" s="36">
        <f t="shared" si="10"/>
        <v>43.333333333333336</v>
      </c>
      <c r="Z21" s="36">
        <f t="shared" si="10"/>
        <v>65</v>
      </c>
      <c r="AB21" s="20"/>
    </row>
    <row r="22" spans="2:28" x14ac:dyDescent="0.25">
      <c r="B22" s="35" t="s">
        <v>12</v>
      </c>
      <c r="C22" s="82">
        <v>310</v>
      </c>
      <c r="D22" s="82">
        <v>0</v>
      </c>
      <c r="E22" s="82">
        <v>148</v>
      </c>
      <c r="F22" s="82">
        <v>0</v>
      </c>
      <c r="G22" s="82">
        <v>0</v>
      </c>
      <c r="H22" s="82">
        <v>0</v>
      </c>
      <c r="I22" s="7"/>
      <c r="J22" s="7"/>
      <c r="K22" s="35" t="s">
        <v>12</v>
      </c>
      <c r="L22" s="82">
        <v>0</v>
      </c>
      <c r="M22" s="82">
        <v>136</v>
      </c>
      <c r="N22" s="82">
        <v>0</v>
      </c>
      <c r="O22" s="82">
        <v>0</v>
      </c>
      <c r="P22" s="82">
        <v>0</v>
      </c>
      <c r="Q22" s="82">
        <v>0</v>
      </c>
      <c r="T22" s="51" t="s">
        <v>12</v>
      </c>
      <c r="U22" s="21">
        <f>L71</f>
        <v>334</v>
      </c>
      <c r="V22" s="21">
        <f t="shared" ref="V22:Z22" si="11">M71</f>
        <v>1354</v>
      </c>
      <c r="W22" s="21">
        <f t="shared" si="11"/>
        <v>1151</v>
      </c>
      <c r="X22" s="21">
        <f t="shared" si="11"/>
        <v>0</v>
      </c>
      <c r="Y22" s="21">
        <f t="shared" si="11"/>
        <v>123</v>
      </c>
      <c r="Z22" s="21">
        <f t="shared" si="11"/>
        <v>569</v>
      </c>
      <c r="AA22" s="86">
        <f>SQRT(U22^2+V22^2+W22^2+X22^2+Y22^2+Z22^2)</f>
        <v>1899.6218044652994</v>
      </c>
      <c r="AB22" s="87">
        <f>AA22/15</f>
        <v>126.64145363101996</v>
      </c>
    </row>
    <row r="23" spans="2:28" x14ac:dyDescent="0.25">
      <c r="B23" s="17">
        <v>11</v>
      </c>
      <c r="C23" s="81">
        <v>229</v>
      </c>
      <c r="D23" s="81">
        <v>0</v>
      </c>
      <c r="E23" s="81">
        <v>154</v>
      </c>
      <c r="F23" s="81">
        <v>0</v>
      </c>
      <c r="G23" s="81">
        <v>0</v>
      </c>
      <c r="H23" s="81">
        <v>0</v>
      </c>
      <c r="I23" s="7"/>
      <c r="J23" s="7"/>
      <c r="K23" s="17">
        <v>11</v>
      </c>
      <c r="L23" s="81">
        <v>0</v>
      </c>
      <c r="M23" s="81">
        <v>0</v>
      </c>
      <c r="N23" s="81">
        <v>33</v>
      </c>
      <c r="O23" s="81">
        <v>0</v>
      </c>
      <c r="P23" s="81">
        <v>0</v>
      </c>
      <c r="Q23" s="81">
        <v>0</v>
      </c>
      <c r="AA23" s="7"/>
    </row>
    <row r="24" spans="2:28" x14ac:dyDescent="0.25">
      <c r="B24" s="35" t="s">
        <v>12</v>
      </c>
      <c r="C24" s="82">
        <v>350</v>
      </c>
      <c r="D24" s="82">
        <v>0</v>
      </c>
      <c r="E24" s="82">
        <v>163</v>
      </c>
      <c r="F24" s="82">
        <v>0</v>
      </c>
      <c r="G24" s="82">
        <v>0</v>
      </c>
      <c r="H24" s="82">
        <v>0</v>
      </c>
      <c r="I24" s="7"/>
      <c r="J24" s="7"/>
      <c r="K24" s="35" t="s">
        <v>12</v>
      </c>
      <c r="L24" s="82">
        <v>0</v>
      </c>
      <c r="M24" s="82">
        <v>0</v>
      </c>
      <c r="N24" s="82">
        <v>73</v>
      </c>
      <c r="O24" s="82">
        <v>0</v>
      </c>
      <c r="P24" s="82">
        <v>0</v>
      </c>
      <c r="Q24" s="82">
        <v>0</v>
      </c>
    </row>
    <row r="25" spans="2:28" x14ac:dyDescent="0.25">
      <c r="B25" s="17">
        <v>12</v>
      </c>
      <c r="C25" s="81">
        <v>251</v>
      </c>
      <c r="D25" s="81">
        <v>0</v>
      </c>
      <c r="E25" s="81">
        <v>200</v>
      </c>
      <c r="F25" s="81">
        <v>0</v>
      </c>
      <c r="G25" s="81">
        <v>0</v>
      </c>
      <c r="H25" s="81">
        <v>0</v>
      </c>
      <c r="I25" s="7"/>
      <c r="J25" s="7"/>
      <c r="K25" s="17">
        <v>12</v>
      </c>
      <c r="L25" s="81">
        <v>0</v>
      </c>
      <c r="M25" s="81">
        <v>0</v>
      </c>
      <c r="N25" s="81">
        <v>33</v>
      </c>
      <c r="O25" s="81">
        <v>0</v>
      </c>
      <c r="P25" s="81">
        <v>0</v>
      </c>
      <c r="Q25" s="81">
        <v>0</v>
      </c>
    </row>
    <row r="26" spans="2:28" x14ac:dyDescent="0.25">
      <c r="B26" s="35" t="s">
        <v>12</v>
      </c>
      <c r="C26" s="82">
        <v>380</v>
      </c>
      <c r="D26" s="82">
        <v>0</v>
      </c>
      <c r="E26" s="82">
        <v>153</v>
      </c>
      <c r="F26" s="82">
        <v>0</v>
      </c>
      <c r="G26" s="82">
        <v>0</v>
      </c>
      <c r="H26" s="82">
        <v>0</v>
      </c>
      <c r="I26" s="7"/>
      <c r="J26" s="7"/>
      <c r="K26" s="35" t="s">
        <v>12</v>
      </c>
      <c r="L26" s="82">
        <v>0</v>
      </c>
      <c r="M26" s="82">
        <v>0</v>
      </c>
      <c r="N26" s="82">
        <v>73</v>
      </c>
      <c r="O26" s="82">
        <v>0</v>
      </c>
      <c r="P26" s="82">
        <v>0</v>
      </c>
      <c r="Q26" s="82">
        <v>0</v>
      </c>
    </row>
    <row r="27" spans="2:28" x14ac:dyDescent="0.25">
      <c r="B27" s="17">
        <v>13</v>
      </c>
      <c r="C27" s="7">
        <v>257</v>
      </c>
      <c r="D27" s="7">
        <v>0</v>
      </c>
      <c r="E27" s="7">
        <v>154</v>
      </c>
      <c r="F27" s="81">
        <v>0</v>
      </c>
      <c r="G27" s="81">
        <v>0</v>
      </c>
      <c r="H27" s="81">
        <v>0</v>
      </c>
      <c r="I27" s="7"/>
      <c r="J27" s="7"/>
      <c r="K27" s="17">
        <v>13</v>
      </c>
      <c r="L27" s="7">
        <v>0</v>
      </c>
      <c r="M27" s="7">
        <v>71</v>
      </c>
      <c r="N27" s="81">
        <v>32</v>
      </c>
      <c r="O27" s="7">
        <v>0</v>
      </c>
      <c r="P27" s="7">
        <v>0</v>
      </c>
      <c r="Q27" s="7">
        <v>0</v>
      </c>
      <c r="T27" s="8"/>
      <c r="U27" s="8"/>
      <c r="V27" s="8"/>
      <c r="W27" s="8"/>
      <c r="X27" s="8"/>
      <c r="Y27" s="8"/>
    </row>
    <row r="28" spans="2:28" x14ac:dyDescent="0.25">
      <c r="B28" s="35" t="s">
        <v>12</v>
      </c>
      <c r="C28" s="82">
        <v>389</v>
      </c>
      <c r="D28" s="82">
        <v>0</v>
      </c>
      <c r="E28" s="82">
        <v>165</v>
      </c>
      <c r="F28" s="82">
        <v>0</v>
      </c>
      <c r="G28" s="82">
        <v>0</v>
      </c>
      <c r="H28" s="82">
        <v>0</v>
      </c>
      <c r="I28" s="7"/>
      <c r="J28" s="7"/>
      <c r="K28" s="35" t="s">
        <v>12</v>
      </c>
      <c r="L28" s="82">
        <v>0</v>
      </c>
      <c r="M28" s="82">
        <v>160</v>
      </c>
      <c r="N28" s="82">
        <v>72</v>
      </c>
      <c r="O28" s="82">
        <v>0</v>
      </c>
      <c r="P28" s="82">
        <v>0</v>
      </c>
      <c r="Q28" s="82">
        <v>0</v>
      </c>
    </row>
    <row r="29" spans="2:28" x14ac:dyDescent="0.25">
      <c r="B29" s="17">
        <v>14</v>
      </c>
      <c r="C29" s="7">
        <v>259</v>
      </c>
      <c r="D29" s="7">
        <v>0</v>
      </c>
      <c r="E29" s="7">
        <v>159</v>
      </c>
      <c r="F29" s="7">
        <v>0</v>
      </c>
      <c r="G29" s="7">
        <v>0</v>
      </c>
      <c r="H29" s="7">
        <v>103</v>
      </c>
      <c r="I29" s="7"/>
      <c r="J29" s="7"/>
      <c r="K29" s="17">
        <v>14</v>
      </c>
      <c r="L29" s="7">
        <v>0</v>
      </c>
      <c r="M29" s="7">
        <v>72</v>
      </c>
      <c r="N29" s="81">
        <v>0</v>
      </c>
      <c r="O29" s="7">
        <v>0</v>
      </c>
      <c r="P29" s="7">
        <v>0</v>
      </c>
      <c r="Q29" s="7">
        <v>0</v>
      </c>
    </row>
    <row r="30" spans="2:28" x14ac:dyDescent="0.25">
      <c r="B30" s="35" t="s">
        <v>12</v>
      </c>
      <c r="C30" s="82">
        <v>392</v>
      </c>
      <c r="D30" s="82">
        <v>0</v>
      </c>
      <c r="E30" s="82">
        <v>170</v>
      </c>
      <c r="F30" s="82">
        <v>0</v>
      </c>
      <c r="G30" s="82">
        <v>0</v>
      </c>
      <c r="H30" s="82">
        <v>230</v>
      </c>
      <c r="I30" s="7"/>
      <c r="J30" s="7"/>
      <c r="K30" s="35" t="s">
        <v>12</v>
      </c>
      <c r="L30" s="82">
        <v>0</v>
      </c>
      <c r="M30" s="82">
        <v>160</v>
      </c>
      <c r="N30" s="82">
        <v>0</v>
      </c>
      <c r="O30" s="82">
        <v>0</v>
      </c>
      <c r="P30" s="82">
        <v>0</v>
      </c>
      <c r="Q30" s="82">
        <v>0</v>
      </c>
    </row>
    <row r="31" spans="2:28" x14ac:dyDescent="0.25">
      <c r="B31" s="17">
        <v>15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7"/>
      <c r="J31" s="7"/>
      <c r="K31" s="17">
        <v>15</v>
      </c>
      <c r="L31" s="81">
        <v>0</v>
      </c>
      <c r="M31" s="81">
        <v>0</v>
      </c>
      <c r="N31" s="81">
        <v>24</v>
      </c>
      <c r="O31" s="81">
        <v>0</v>
      </c>
      <c r="P31" s="81">
        <v>0</v>
      </c>
      <c r="Q31" s="81">
        <v>0</v>
      </c>
    </row>
    <row r="32" spans="2:28" x14ac:dyDescent="0.25">
      <c r="B32" s="35" t="s">
        <v>12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7"/>
      <c r="J32" s="7"/>
      <c r="K32" s="35" t="s">
        <v>12</v>
      </c>
      <c r="L32" s="82">
        <v>0</v>
      </c>
      <c r="M32" s="82">
        <v>0</v>
      </c>
      <c r="N32" s="82">
        <v>53</v>
      </c>
      <c r="O32" s="82">
        <v>0</v>
      </c>
      <c r="P32" s="82">
        <v>0</v>
      </c>
      <c r="Q32" s="82">
        <v>0</v>
      </c>
    </row>
    <row r="33" spans="2:18" x14ac:dyDescent="0.25">
      <c r="B33" s="37" t="s">
        <v>22</v>
      </c>
      <c r="C33" s="36">
        <f>C3+C5+C7+C9+C11+C13+C15+C17+C19+C21+C23+C25+C27+C29+C31</f>
        <v>1134</v>
      </c>
      <c r="D33" s="36">
        <f>D3+D5+D7+D9+D11+D13+D15+D17+D19+D21+D23+D25+D27+D29+D31</f>
        <v>813</v>
      </c>
      <c r="E33" s="36">
        <f>E3+E5+E7+E9+E11+E13+E15+E17+E19+E21+E23+E25+E27+E29+E31</f>
        <v>2637</v>
      </c>
      <c r="F33" s="36">
        <f>F3+F5+F7+F9+F11+F13+F15+F17+F19+F21+F23+F25+F27+F29+F31</f>
        <v>0</v>
      </c>
      <c r="G33" s="36">
        <f t="shared" ref="G33:H33" si="12">G3+G5+G7+G9+G11+G13+G15+G17+G19+G21+G23+G25+G27+G29+G31</f>
        <v>0</v>
      </c>
      <c r="H33" s="36">
        <f t="shared" si="12"/>
        <v>103</v>
      </c>
      <c r="I33" s="15" t="s">
        <v>46</v>
      </c>
      <c r="J33" s="7"/>
      <c r="K33" s="37" t="s">
        <v>22</v>
      </c>
      <c r="L33" s="36">
        <f>L3+L5+L7+L9+L11+L13+L15+L17+L19+L21+L23+L25+L27+L29+L31</f>
        <v>0</v>
      </c>
      <c r="M33" s="36">
        <f t="shared" ref="M33:Q33" si="13">M3+M5+M7+M9+M11+M13+M15+M17+M19+M21+M23+M25+M27+M29+M31</f>
        <v>284</v>
      </c>
      <c r="N33" s="83">
        <f t="shared" si="13"/>
        <v>468</v>
      </c>
      <c r="O33" s="36">
        <f t="shared" si="13"/>
        <v>0</v>
      </c>
      <c r="P33" s="36">
        <f t="shared" si="13"/>
        <v>0</v>
      </c>
      <c r="Q33" s="36">
        <f t="shared" si="13"/>
        <v>0</v>
      </c>
      <c r="R33" s="15" t="s">
        <v>46</v>
      </c>
    </row>
    <row r="34" spans="2:18" x14ac:dyDescent="0.25">
      <c r="B34" s="38" t="s">
        <v>12</v>
      </c>
      <c r="C34" s="39">
        <f t="shared" ref="C34:H34" si="14">C4+C6+C8+C10+C12+C14+C16+C18+C20+C22+C24+C26+C28+C30+C32</f>
        <v>1821</v>
      </c>
      <c r="D34" s="39">
        <f t="shared" si="14"/>
        <v>1126</v>
      </c>
      <c r="E34" s="39">
        <f t="shared" si="14"/>
        <v>1899</v>
      </c>
      <c r="F34" s="39">
        <f t="shared" si="14"/>
        <v>0</v>
      </c>
      <c r="G34" s="39">
        <f t="shared" si="14"/>
        <v>0</v>
      </c>
      <c r="H34" s="39">
        <f t="shared" si="14"/>
        <v>230</v>
      </c>
      <c r="I34" s="10">
        <f>SQRT(C34^2+D34^2+E34^2+F34^2+G34^2+H34^2)</f>
        <v>2871.0656558149276</v>
      </c>
      <c r="J34" s="7"/>
      <c r="K34" s="38" t="s">
        <v>12</v>
      </c>
      <c r="L34" s="39">
        <f t="shared" ref="L34:Q34" si="15">L4+L6+L8+L10+L12+L14+L16+L18+L20+L22+L24+L26+L28+L30+L32</f>
        <v>0</v>
      </c>
      <c r="M34" s="39">
        <f t="shared" si="15"/>
        <v>634</v>
      </c>
      <c r="N34" s="92">
        <f t="shared" si="15"/>
        <v>853</v>
      </c>
      <c r="O34" s="39">
        <f t="shared" si="15"/>
        <v>0</v>
      </c>
      <c r="P34" s="39">
        <f t="shared" si="15"/>
        <v>0</v>
      </c>
      <c r="Q34" s="39">
        <f t="shared" si="15"/>
        <v>0</v>
      </c>
      <c r="R34" s="10">
        <f>SQRT(L34^2+M34^2+N34^2+O34^2+P34^2+Q34^2)</f>
        <v>1062.8099547896604</v>
      </c>
    </row>
    <row r="35" spans="2:18" x14ac:dyDescent="0.25">
      <c r="B35" t="s">
        <v>69</v>
      </c>
      <c r="C35" s="7">
        <f>AVERAGE(C3,C5,C7,C9,C11,C13,C15,C17,C19,C21,C23,C25,C27,C29,C31)</f>
        <v>75.599999999999994</v>
      </c>
      <c r="D35" s="7">
        <f t="shared" ref="D35:H35" si="16">AVERAGE(D3,D5,D7,D9,D11,D13,D15,D17,D19,D21,D23,D25,D27,D29,D31)</f>
        <v>54.2</v>
      </c>
      <c r="E35" s="7">
        <f t="shared" si="16"/>
        <v>175.8</v>
      </c>
      <c r="F35" s="7">
        <f t="shared" si="16"/>
        <v>0</v>
      </c>
      <c r="G35" s="7">
        <f t="shared" si="16"/>
        <v>0</v>
      </c>
      <c r="H35" s="7">
        <f t="shared" si="16"/>
        <v>6.8666666666666663</v>
      </c>
      <c r="K35" t="s">
        <v>69</v>
      </c>
      <c r="L35" s="7">
        <f>AVERAGE(L3,L5,L7,L9,L11,L13,L15,L17,L19,L21,L23,L25,L27,L29,L31)</f>
        <v>0</v>
      </c>
      <c r="M35" s="7">
        <f t="shared" ref="M35:Q35" si="17">AVERAGE(M3,M5,M7,M9,M11,M13,M15,M17,M19,M21,M23,M25,M27,M29,M31)</f>
        <v>18.933333333333334</v>
      </c>
      <c r="N35" s="7">
        <f t="shared" si="17"/>
        <v>31.2</v>
      </c>
      <c r="O35" s="7">
        <f t="shared" si="17"/>
        <v>0</v>
      </c>
      <c r="P35" s="7">
        <f t="shared" si="17"/>
        <v>0</v>
      </c>
      <c r="Q35" s="7">
        <f t="shared" si="17"/>
        <v>0</v>
      </c>
    </row>
    <row r="37" spans="2:18" x14ac:dyDescent="0.25">
      <c r="B37" s="12" t="s">
        <v>31</v>
      </c>
      <c r="C37" s="7"/>
      <c r="D37" s="7"/>
      <c r="E37" s="7"/>
      <c r="F37" s="7"/>
      <c r="G37" s="7"/>
      <c r="H37" s="7"/>
      <c r="I37" s="7"/>
      <c r="J37" s="7"/>
      <c r="K37" s="12" t="s">
        <v>32</v>
      </c>
      <c r="L37" s="7"/>
      <c r="M37" s="7"/>
      <c r="N37" s="81"/>
      <c r="O37" s="7"/>
      <c r="P37" s="7"/>
      <c r="Q37" s="7"/>
    </row>
    <row r="38" spans="2:18" x14ac:dyDescent="0.25">
      <c r="B38" s="9" t="s">
        <v>33</v>
      </c>
      <c r="C38" s="8" t="s">
        <v>50</v>
      </c>
      <c r="D38" s="8" t="s">
        <v>18</v>
      </c>
      <c r="E38" s="8" t="s">
        <v>19</v>
      </c>
      <c r="F38" s="8" t="s">
        <v>20</v>
      </c>
      <c r="G38" s="8" t="s">
        <v>30</v>
      </c>
      <c r="H38" s="8" t="s">
        <v>21</v>
      </c>
      <c r="I38" s="8"/>
      <c r="J38" s="8"/>
      <c r="K38" s="9" t="s">
        <v>34</v>
      </c>
      <c r="L38" s="8" t="s">
        <v>50</v>
      </c>
      <c r="M38" s="8" t="s">
        <v>18</v>
      </c>
      <c r="N38" s="91" t="s">
        <v>19</v>
      </c>
      <c r="O38" s="8" t="s">
        <v>20</v>
      </c>
      <c r="P38" s="8" t="s">
        <v>30</v>
      </c>
      <c r="Q38" s="8" t="s">
        <v>21</v>
      </c>
    </row>
    <row r="39" spans="2:18" x14ac:dyDescent="0.25">
      <c r="B39" s="14" t="s">
        <v>35</v>
      </c>
      <c r="C39" s="7"/>
      <c r="D39" s="7"/>
      <c r="E39" s="7"/>
      <c r="F39" s="7"/>
      <c r="G39" s="7"/>
      <c r="H39" s="7"/>
      <c r="I39" s="7"/>
      <c r="J39" s="7"/>
      <c r="K39" s="9" t="s">
        <v>35</v>
      </c>
      <c r="L39" s="7"/>
      <c r="M39" s="7"/>
      <c r="N39" s="81"/>
      <c r="O39" s="7"/>
      <c r="P39" s="7"/>
      <c r="Q39" s="7"/>
    </row>
    <row r="40" spans="2:18" x14ac:dyDescent="0.25">
      <c r="B40" s="17">
        <v>1</v>
      </c>
      <c r="C40" s="81">
        <v>14</v>
      </c>
      <c r="D40" s="81">
        <v>0</v>
      </c>
      <c r="E40" s="81">
        <v>26</v>
      </c>
      <c r="F40" s="81">
        <v>54</v>
      </c>
      <c r="G40" s="81">
        <v>21</v>
      </c>
      <c r="H40" s="81">
        <v>0</v>
      </c>
      <c r="I40" s="7"/>
      <c r="J40" s="7"/>
      <c r="K40" s="17">
        <v>1</v>
      </c>
      <c r="L40" s="81">
        <v>0</v>
      </c>
      <c r="M40" s="81">
        <v>51</v>
      </c>
      <c r="N40" s="81">
        <v>191</v>
      </c>
      <c r="O40" s="81">
        <v>0</v>
      </c>
      <c r="P40" s="81">
        <v>0</v>
      </c>
      <c r="Q40" s="81">
        <v>0</v>
      </c>
    </row>
    <row r="41" spans="2:18" x14ac:dyDescent="0.25">
      <c r="B41" s="35" t="s">
        <v>12</v>
      </c>
      <c r="C41" s="82">
        <v>21</v>
      </c>
      <c r="D41" s="82">
        <v>0</v>
      </c>
      <c r="E41" s="82">
        <v>20</v>
      </c>
      <c r="F41" s="82">
        <v>53</v>
      </c>
      <c r="G41" s="82">
        <v>47</v>
      </c>
      <c r="H41" s="82">
        <v>0</v>
      </c>
      <c r="I41" s="7"/>
      <c r="J41" s="7"/>
      <c r="K41" s="35" t="s">
        <v>12</v>
      </c>
      <c r="L41" s="82">
        <v>0</v>
      </c>
      <c r="M41" s="82">
        <v>113</v>
      </c>
      <c r="N41" s="82">
        <v>75</v>
      </c>
      <c r="O41" s="82">
        <v>0</v>
      </c>
      <c r="P41" s="82">
        <v>0</v>
      </c>
      <c r="Q41" s="82">
        <v>0</v>
      </c>
    </row>
    <row r="42" spans="2:18" x14ac:dyDescent="0.25">
      <c r="B42" s="17">
        <v>2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7"/>
      <c r="J42" s="7"/>
      <c r="K42" s="17">
        <v>2</v>
      </c>
      <c r="L42" s="81">
        <v>0</v>
      </c>
      <c r="M42" s="81">
        <v>0</v>
      </c>
      <c r="N42" s="81">
        <v>379</v>
      </c>
      <c r="O42" s="81">
        <v>0</v>
      </c>
      <c r="P42" s="81">
        <v>0</v>
      </c>
      <c r="Q42" s="81">
        <v>0</v>
      </c>
    </row>
    <row r="43" spans="2:18" x14ac:dyDescent="0.25">
      <c r="B43" s="35" t="s">
        <v>12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7"/>
      <c r="J43" s="7"/>
      <c r="K43" s="35" t="s">
        <v>12</v>
      </c>
      <c r="L43" s="82">
        <v>0</v>
      </c>
      <c r="M43" s="82">
        <v>0</v>
      </c>
      <c r="N43" s="82">
        <v>100</v>
      </c>
      <c r="O43" s="82">
        <v>0</v>
      </c>
      <c r="P43" s="82">
        <v>0</v>
      </c>
      <c r="Q43" s="82">
        <v>0</v>
      </c>
    </row>
    <row r="44" spans="2:18" x14ac:dyDescent="0.25">
      <c r="B44" s="17">
        <v>3</v>
      </c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7"/>
      <c r="J44" s="7"/>
      <c r="K44" s="17">
        <v>3</v>
      </c>
      <c r="L44" s="59">
        <v>0</v>
      </c>
      <c r="M44" s="81">
        <v>462</v>
      </c>
      <c r="N44" s="81">
        <v>298</v>
      </c>
      <c r="O44" s="81">
        <v>0</v>
      </c>
      <c r="P44" s="81">
        <v>0</v>
      </c>
      <c r="Q44" s="81">
        <v>0</v>
      </c>
    </row>
    <row r="45" spans="2:18" x14ac:dyDescent="0.25">
      <c r="B45" s="35" t="s">
        <v>12</v>
      </c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7"/>
      <c r="J45" s="7"/>
      <c r="K45" s="35" t="s">
        <v>12</v>
      </c>
      <c r="L45" s="82">
        <v>0</v>
      </c>
      <c r="M45" s="82">
        <v>304</v>
      </c>
      <c r="N45" s="82">
        <v>83</v>
      </c>
      <c r="O45" s="82">
        <v>0</v>
      </c>
      <c r="P45" s="82">
        <v>0</v>
      </c>
      <c r="Q45" s="82">
        <v>0</v>
      </c>
    </row>
    <row r="46" spans="2:18" x14ac:dyDescent="0.25">
      <c r="B46" s="17">
        <v>4</v>
      </c>
      <c r="C46" s="81">
        <v>13</v>
      </c>
      <c r="D46" s="81">
        <v>0</v>
      </c>
      <c r="E46" s="81">
        <v>27</v>
      </c>
      <c r="F46" s="81">
        <v>0</v>
      </c>
      <c r="G46" s="81">
        <v>0</v>
      </c>
      <c r="H46" s="81">
        <v>0</v>
      </c>
      <c r="I46" s="7"/>
      <c r="J46" s="7"/>
      <c r="K46" s="17">
        <v>4</v>
      </c>
      <c r="L46" s="59">
        <v>0</v>
      </c>
      <c r="M46" s="81">
        <v>49</v>
      </c>
      <c r="N46" s="81">
        <v>190</v>
      </c>
      <c r="O46" s="81">
        <v>0</v>
      </c>
      <c r="P46" s="81">
        <v>0</v>
      </c>
      <c r="Q46" s="81">
        <v>0</v>
      </c>
    </row>
    <row r="47" spans="2:18" x14ac:dyDescent="0.25">
      <c r="B47" s="35" t="s">
        <v>12</v>
      </c>
      <c r="C47" s="82">
        <v>18</v>
      </c>
      <c r="D47" s="82">
        <v>0</v>
      </c>
      <c r="E47" s="82">
        <v>20</v>
      </c>
      <c r="F47" s="82">
        <v>0</v>
      </c>
      <c r="G47" s="82">
        <v>0</v>
      </c>
      <c r="H47" s="82">
        <v>0</v>
      </c>
      <c r="I47" s="7"/>
      <c r="J47" s="7"/>
      <c r="K47" s="35" t="s">
        <v>12</v>
      </c>
      <c r="L47" s="82">
        <v>0</v>
      </c>
      <c r="M47" s="82">
        <v>109</v>
      </c>
      <c r="N47" s="82">
        <v>74</v>
      </c>
      <c r="O47" s="82">
        <v>0</v>
      </c>
      <c r="P47" s="82">
        <v>0</v>
      </c>
      <c r="Q47" s="82">
        <v>0</v>
      </c>
    </row>
    <row r="48" spans="2:18" x14ac:dyDescent="0.25">
      <c r="B48" s="17">
        <v>5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7"/>
      <c r="J48" s="7"/>
      <c r="K48" s="17">
        <v>5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  <c r="Q48" s="81">
        <v>0</v>
      </c>
    </row>
    <row r="49" spans="2:17" x14ac:dyDescent="0.25">
      <c r="B49" s="35" t="s">
        <v>12</v>
      </c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7"/>
      <c r="J49" s="7"/>
      <c r="K49" s="35" t="s">
        <v>12</v>
      </c>
      <c r="L49" s="82">
        <v>0</v>
      </c>
      <c r="M49" s="82">
        <v>0</v>
      </c>
      <c r="N49" s="82">
        <v>0</v>
      </c>
      <c r="O49" s="82">
        <v>0</v>
      </c>
      <c r="P49" s="82">
        <v>0</v>
      </c>
      <c r="Q49" s="82">
        <v>0</v>
      </c>
    </row>
    <row r="50" spans="2:17" x14ac:dyDescent="0.25">
      <c r="B50" s="17">
        <v>6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7"/>
      <c r="J50" s="7"/>
      <c r="K50" s="17">
        <v>6</v>
      </c>
      <c r="L50" s="81">
        <v>0</v>
      </c>
      <c r="M50" s="81">
        <v>129</v>
      </c>
      <c r="N50" s="81">
        <v>159</v>
      </c>
      <c r="O50" s="81">
        <v>0</v>
      </c>
      <c r="P50" s="81">
        <v>0</v>
      </c>
      <c r="Q50" s="81">
        <v>0</v>
      </c>
    </row>
    <row r="51" spans="2:17" x14ac:dyDescent="0.25">
      <c r="B51" s="35" t="s">
        <v>12</v>
      </c>
      <c r="C51" s="8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7"/>
      <c r="J51" s="7"/>
      <c r="K51" s="35" t="s">
        <v>12</v>
      </c>
      <c r="L51" s="82">
        <v>0</v>
      </c>
      <c r="M51" s="82">
        <v>289</v>
      </c>
      <c r="N51" s="82">
        <v>118</v>
      </c>
      <c r="O51" s="82">
        <v>0</v>
      </c>
      <c r="P51" s="82">
        <v>0</v>
      </c>
      <c r="Q51" s="82">
        <v>0</v>
      </c>
    </row>
    <row r="52" spans="2:17" x14ac:dyDescent="0.25">
      <c r="B52" s="17">
        <v>7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7"/>
      <c r="J52" s="7"/>
      <c r="K52" s="17">
        <v>7</v>
      </c>
      <c r="L52" s="59">
        <v>27</v>
      </c>
      <c r="M52" s="81">
        <v>0</v>
      </c>
      <c r="N52" s="81">
        <v>184</v>
      </c>
      <c r="O52" s="81">
        <v>0</v>
      </c>
      <c r="P52" s="81">
        <v>0</v>
      </c>
      <c r="Q52" s="81">
        <v>0</v>
      </c>
    </row>
    <row r="53" spans="2:17" x14ac:dyDescent="0.25">
      <c r="B53" s="35" t="s">
        <v>12</v>
      </c>
      <c r="C53" s="82">
        <v>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7"/>
      <c r="J53" s="7"/>
      <c r="K53" s="35" t="s">
        <v>12</v>
      </c>
      <c r="L53" s="82">
        <v>60</v>
      </c>
      <c r="M53" s="82">
        <v>0</v>
      </c>
      <c r="N53" s="82">
        <v>144</v>
      </c>
      <c r="O53" s="82">
        <v>0</v>
      </c>
      <c r="P53" s="82">
        <v>0</v>
      </c>
      <c r="Q53" s="82">
        <v>0</v>
      </c>
    </row>
    <row r="54" spans="2:17" x14ac:dyDescent="0.25">
      <c r="B54" s="17">
        <v>8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7"/>
      <c r="J54" s="7"/>
      <c r="K54" s="17">
        <v>8</v>
      </c>
      <c r="L54" s="81">
        <v>0</v>
      </c>
      <c r="M54" s="81">
        <v>356</v>
      </c>
      <c r="N54" s="81">
        <v>257</v>
      </c>
      <c r="O54" s="81">
        <v>0</v>
      </c>
      <c r="P54" s="81">
        <v>0</v>
      </c>
      <c r="Q54" s="81">
        <v>0</v>
      </c>
    </row>
    <row r="55" spans="2:17" x14ac:dyDescent="0.25">
      <c r="B55" s="35" t="s">
        <v>12</v>
      </c>
      <c r="C55" s="82">
        <v>0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7"/>
      <c r="J55" s="7"/>
      <c r="K55" s="35" t="s">
        <v>12</v>
      </c>
      <c r="L55" s="82">
        <v>0</v>
      </c>
      <c r="M55" s="82">
        <v>345</v>
      </c>
      <c r="N55" s="82">
        <v>101</v>
      </c>
      <c r="O55" s="82">
        <v>0</v>
      </c>
      <c r="P55" s="82">
        <v>0</v>
      </c>
      <c r="Q55" s="82">
        <v>0</v>
      </c>
    </row>
    <row r="56" spans="2:17" x14ac:dyDescent="0.25">
      <c r="B56" s="17">
        <v>9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7"/>
      <c r="J56" s="7"/>
      <c r="K56" s="17">
        <v>9</v>
      </c>
      <c r="L56" s="81">
        <v>0</v>
      </c>
      <c r="M56" s="81">
        <v>0</v>
      </c>
      <c r="N56" s="81">
        <v>300</v>
      </c>
      <c r="O56" s="81">
        <v>0</v>
      </c>
      <c r="P56" s="81">
        <v>0</v>
      </c>
      <c r="Q56" s="81">
        <v>0</v>
      </c>
    </row>
    <row r="57" spans="2:17" x14ac:dyDescent="0.25">
      <c r="B57" s="35" t="s">
        <v>12</v>
      </c>
      <c r="C57" s="82">
        <v>0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7"/>
      <c r="J57" s="7"/>
      <c r="K57" s="35" t="s">
        <v>12</v>
      </c>
      <c r="L57" s="82">
        <v>0</v>
      </c>
      <c r="M57" s="82">
        <v>0</v>
      </c>
      <c r="N57" s="82">
        <v>83</v>
      </c>
      <c r="O57" s="82">
        <v>0</v>
      </c>
      <c r="P57" s="82">
        <v>0</v>
      </c>
      <c r="Q57" s="82">
        <v>0</v>
      </c>
    </row>
    <row r="58" spans="2:17" x14ac:dyDescent="0.25">
      <c r="B58" s="17">
        <v>10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7"/>
      <c r="J58" s="7"/>
      <c r="K58" s="17">
        <v>10</v>
      </c>
      <c r="L58" s="81">
        <v>0</v>
      </c>
      <c r="M58" s="81">
        <v>0</v>
      </c>
      <c r="N58" s="81">
        <v>34</v>
      </c>
      <c r="O58" s="81">
        <v>0</v>
      </c>
      <c r="P58" s="81">
        <v>0</v>
      </c>
      <c r="Q58" s="81">
        <v>0</v>
      </c>
    </row>
    <row r="59" spans="2:17" x14ac:dyDescent="0.25">
      <c r="B59" s="35" t="s">
        <v>12</v>
      </c>
      <c r="C59" s="82">
        <v>0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  <c r="I59" s="7"/>
      <c r="J59" s="7"/>
      <c r="K59" s="35" t="s">
        <v>12</v>
      </c>
      <c r="L59" s="82">
        <v>0</v>
      </c>
      <c r="M59" s="82">
        <v>0</v>
      </c>
      <c r="N59" s="82">
        <v>77</v>
      </c>
      <c r="O59" s="82">
        <v>0</v>
      </c>
      <c r="P59" s="82">
        <v>0</v>
      </c>
      <c r="Q59" s="82">
        <v>0</v>
      </c>
    </row>
    <row r="60" spans="2:17" x14ac:dyDescent="0.25">
      <c r="B60" s="17">
        <v>11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7"/>
      <c r="J60" s="7"/>
      <c r="K60" s="17">
        <v>11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</row>
    <row r="61" spans="2:17" x14ac:dyDescent="0.25">
      <c r="B61" s="35" t="s">
        <v>12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7"/>
      <c r="J61" s="7"/>
      <c r="K61" s="35" t="s">
        <v>12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</row>
    <row r="62" spans="2:17" x14ac:dyDescent="0.25">
      <c r="B62" s="17">
        <v>12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7"/>
      <c r="J62" s="7"/>
      <c r="K62" s="17">
        <v>12</v>
      </c>
      <c r="L62" s="59">
        <v>23</v>
      </c>
      <c r="M62" s="81">
        <v>0</v>
      </c>
      <c r="N62" s="81">
        <v>137</v>
      </c>
      <c r="O62" s="81">
        <v>0</v>
      </c>
      <c r="P62" s="81">
        <v>0</v>
      </c>
      <c r="Q62" s="81">
        <v>0</v>
      </c>
    </row>
    <row r="63" spans="2:17" x14ac:dyDescent="0.25">
      <c r="B63" s="35" t="s">
        <v>12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7"/>
      <c r="J63" s="7"/>
      <c r="K63" s="35" t="s">
        <v>12</v>
      </c>
      <c r="L63" s="82">
        <v>51</v>
      </c>
      <c r="M63" s="82">
        <v>0</v>
      </c>
      <c r="N63" s="82">
        <v>158</v>
      </c>
      <c r="O63" s="82">
        <v>0</v>
      </c>
      <c r="P63" s="82">
        <v>0</v>
      </c>
      <c r="Q63" s="82">
        <v>0</v>
      </c>
    </row>
    <row r="64" spans="2:17" x14ac:dyDescent="0.25">
      <c r="B64" s="17">
        <v>13</v>
      </c>
      <c r="C64" s="81">
        <v>0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7"/>
      <c r="J64" s="7"/>
      <c r="K64" s="17">
        <v>13</v>
      </c>
      <c r="L64" s="81">
        <v>0</v>
      </c>
      <c r="M64" s="81">
        <v>0</v>
      </c>
      <c r="N64" s="81">
        <v>62</v>
      </c>
      <c r="O64" s="81">
        <v>0</v>
      </c>
      <c r="P64" s="81">
        <v>0</v>
      </c>
      <c r="Q64" s="81">
        <v>0</v>
      </c>
    </row>
    <row r="65" spans="2:18" x14ac:dyDescent="0.25">
      <c r="B65" s="35" t="s">
        <v>12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7"/>
      <c r="J65" s="7"/>
      <c r="K65" s="35" t="s">
        <v>12</v>
      </c>
      <c r="L65" s="82">
        <v>0</v>
      </c>
      <c r="M65" s="82">
        <v>0</v>
      </c>
      <c r="N65" s="82">
        <v>138</v>
      </c>
      <c r="O65" s="82">
        <v>0</v>
      </c>
      <c r="P65" s="82">
        <v>0</v>
      </c>
      <c r="Q65" s="82">
        <v>0</v>
      </c>
    </row>
    <row r="66" spans="2:18" x14ac:dyDescent="0.25">
      <c r="B66" s="17">
        <v>14</v>
      </c>
      <c r="C66" s="81">
        <v>0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7"/>
      <c r="J66" s="7"/>
      <c r="K66" s="17">
        <v>14</v>
      </c>
      <c r="L66">
        <v>1462</v>
      </c>
      <c r="M66" s="7">
        <v>1053</v>
      </c>
      <c r="N66" s="81">
        <v>0</v>
      </c>
      <c r="O66" s="81">
        <v>0</v>
      </c>
      <c r="P66" s="7">
        <v>650</v>
      </c>
      <c r="Q66" s="7">
        <v>975</v>
      </c>
    </row>
    <row r="67" spans="2:18" x14ac:dyDescent="0.25">
      <c r="B67" s="35" t="s">
        <v>12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7"/>
      <c r="J67" s="7"/>
      <c r="K67" s="35" t="s">
        <v>12</v>
      </c>
      <c r="L67" s="82">
        <v>223</v>
      </c>
      <c r="M67" s="82">
        <v>194</v>
      </c>
      <c r="N67" s="82">
        <v>0</v>
      </c>
      <c r="O67" s="82">
        <v>0</v>
      </c>
      <c r="P67" s="82">
        <v>123</v>
      </c>
      <c r="Q67" s="82">
        <v>569</v>
      </c>
    </row>
    <row r="68" spans="2:18" x14ac:dyDescent="0.25">
      <c r="B68" s="17">
        <v>15</v>
      </c>
      <c r="C68" s="81">
        <v>0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7"/>
      <c r="J68" s="7"/>
      <c r="K68" s="17">
        <v>15</v>
      </c>
      <c r="L68" s="81">
        <v>0</v>
      </c>
      <c r="M68" s="81">
        <v>0</v>
      </c>
      <c r="N68" s="81">
        <v>0</v>
      </c>
      <c r="O68" s="81">
        <v>0</v>
      </c>
      <c r="P68" s="81">
        <v>0</v>
      </c>
      <c r="Q68" s="81">
        <v>0</v>
      </c>
    </row>
    <row r="69" spans="2:18" x14ac:dyDescent="0.25">
      <c r="B69" s="35" t="s">
        <v>12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7"/>
      <c r="J69" s="7"/>
      <c r="K69" s="35" t="s">
        <v>12</v>
      </c>
      <c r="L69" s="82">
        <v>0</v>
      </c>
      <c r="M69" s="82">
        <v>0</v>
      </c>
      <c r="N69" s="82">
        <v>0</v>
      </c>
      <c r="O69" s="82">
        <v>0</v>
      </c>
      <c r="P69" s="82">
        <v>0</v>
      </c>
      <c r="Q69" s="82">
        <v>0</v>
      </c>
    </row>
    <row r="70" spans="2:18" x14ac:dyDescent="0.25">
      <c r="B70" s="37" t="s">
        <v>22</v>
      </c>
      <c r="C70" s="36">
        <f>C40+C42+C44+C46+C48+C50+C52+C54+C56+C58+C60+C62+C64+C66+C68</f>
        <v>27</v>
      </c>
      <c r="D70" s="36">
        <f t="shared" ref="D70:H70" si="18">D40+D42+D44+D46+D48+D50+D52+D54+D56+D58+D60+D62+D64+D66+D68</f>
        <v>0</v>
      </c>
      <c r="E70" s="36">
        <f t="shared" si="18"/>
        <v>53</v>
      </c>
      <c r="F70" s="36">
        <f t="shared" si="18"/>
        <v>54</v>
      </c>
      <c r="G70" s="36">
        <f t="shared" si="18"/>
        <v>21</v>
      </c>
      <c r="H70" s="36">
        <f t="shared" si="18"/>
        <v>0</v>
      </c>
      <c r="I70" s="15" t="s">
        <v>46</v>
      </c>
      <c r="J70" s="7"/>
      <c r="K70" s="83" t="s">
        <v>22</v>
      </c>
      <c r="L70" s="83">
        <f>L40+L42+L44+L46+L48+L50+L52+L54+L56+L58+L60+L62+L64+L66+L68</f>
        <v>1512</v>
      </c>
      <c r="M70" s="83">
        <f t="shared" ref="M70:Q71" si="19">M40+M42+M44+M46+M48+M50+M52+M54+M56+M58+M60+M62+M64+M66+M68</f>
        <v>2100</v>
      </c>
      <c r="N70" s="83">
        <f t="shared" si="19"/>
        <v>2191</v>
      </c>
      <c r="O70" s="83">
        <f t="shared" si="19"/>
        <v>0</v>
      </c>
      <c r="P70" s="83">
        <f t="shared" si="19"/>
        <v>650</v>
      </c>
      <c r="Q70" s="83">
        <f t="shared" si="19"/>
        <v>975</v>
      </c>
      <c r="R70" s="15" t="s">
        <v>46</v>
      </c>
    </row>
    <row r="71" spans="2:18" x14ac:dyDescent="0.25">
      <c r="B71" s="38" t="s">
        <v>12</v>
      </c>
      <c r="C71" s="39">
        <f t="shared" ref="C71:H71" si="20">C41+C43+C45+C47+C49+C51+C53+C55+C57+C59+C61+C63+C65+C67+C69</f>
        <v>39</v>
      </c>
      <c r="D71" s="39">
        <f t="shared" si="20"/>
        <v>0</v>
      </c>
      <c r="E71" s="39">
        <f t="shared" si="20"/>
        <v>40</v>
      </c>
      <c r="F71" s="39">
        <f t="shared" si="20"/>
        <v>53</v>
      </c>
      <c r="G71" s="39">
        <f t="shared" si="20"/>
        <v>47</v>
      </c>
      <c r="H71" s="39">
        <f t="shared" si="20"/>
        <v>0</v>
      </c>
      <c r="I71" s="10">
        <f>SQRT(C71^2+D71^2+E71^2+F71^2+G71^2+H71^2)</f>
        <v>90.21640649017229</v>
      </c>
      <c r="J71" s="7"/>
      <c r="K71" s="38" t="s">
        <v>12</v>
      </c>
      <c r="L71" s="39">
        <f>L41+L43+L45+L47+L49+L51+L53+L55+L57+L59+L61+L63+L65+L67+L69</f>
        <v>334</v>
      </c>
      <c r="M71" s="39">
        <f>M41+M43+M45+M47+M49+M51+M53+M55+M57+M59+M61+M63+M65+M67+M69</f>
        <v>1354</v>
      </c>
      <c r="N71" s="92">
        <f t="shared" si="19"/>
        <v>1151</v>
      </c>
      <c r="O71" s="39">
        <f t="shared" si="19"/>
        <v>0</v>
      </c>
      <c r="P71" s="39">
        <f t="shared" si="19"/>
        <v>123</v>
      </c>
      <c r="Q71" s="39">
        <f t="shared" si="19"/>
        <v>569</v>
      </c>
      <c r="R71" s="10">
        <f>SQRT(L71^2+M71^2+N71^2+O71^2+P71^2+Q71^2)</f>
        <v>1899.6218044652994</v>
      </c>
    </row>
    <row r="72" spans="2:18" x14ac:dyDescent="0.25">
      <c r="B72" t="s">
        <v>69</v>
      </c>
      <c r="C72" s="7">
        <f>AVERAGE(C40,C42,C44,C46,C48,C50,C52,C54,C56,C58,C60,C62,C64,C66,C68)</f>
        <v>1.8</v>
      </c>
      <c r="D72" s="7">
        <f t="shared" ref="D72:H72" si="21">AVERAGE(D40,D42,D44,D46,D48,D50,D52,D54,D56,D58,D60,D62,D64,D66,D68)</f>
        <v>0</v>
      </c>
      <c r="E72" s="7">
        <f t="shared" si="21"/>
        <v>3.5333333333333332</v>
      </c>
      <c r="F72" s="7">
        <f t="shared" si="21"/>
        <v>3.6</v>
      </c>
      <c r="G72" s="7">
        <f t="shared" si="21"/>
        <v>1.4</v>
      </c>
      <c r="H72" s="7">
        <f t="shared" si="21"/>
        <v>0</v>
      </c>
      <c r="K72" t="s">
        <v>69</v>
      </c>
      <c r="L72" s="7">
        <f>AVERAGE(L40,L42,L44,L46,L48,L50,L52,L54,L56,L58,L60,L62,L64,L66,L68)</f>
        <v>100.8</v>
      </c>
      <c r="M72" s="7">
        <f t="shared" ref="M72:Q72" si="22">AVERAGE(M40,M42,M44,M46,M48,M50,M52,M54,M56,M58,M60,M62,M64,M66,M68)</f>
        <v>140</v>
      </c>
      <c r="N72" s="7">
        <f t="shared" si="22"/>
        <v>146.06666666666666</v>
      </c>
      <c r="O72" s="7">
        <f t="shared" si="22"/>
        <v>0</v>
      </c>
      <c r="P72" s="7">
        <f t="shared" si="22"/>
        <v>43.333333333333336</v>
      </c>
      <c r="Q72" s="7">
        <f t="shared" si="22"/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C8BE-718C-4FA4-B652-13D2BF6C192F}">
  <dimension ref="A1:N43"/>
  <sheetViews>
    <sheetView zoomScaleNormal="100" workbookViewId="0">
      <selection activeCell="B17" sqref="B17"/>
    </sheetView>
  </sheetViews>
  <sheetFormatPr defaultRowHeight="15" x14ac:dyDescent="0.25"/>
  <cols>
    <col min="1" max="1" width="13.28515625" customWidth="1"/>
    <col min="2" max="2" width="15.28515625" customWidth="1"/>
    <col min="5" max="5" width="7.140625" customWidth="1"/>
    <col min="7" max="14" width="8.85546875" style="7"/>
  </cols>
  <sheetData>
    <row r="1" spans="1:14" x14ac:dyDescent="0.25">
      <c r="A1" s="1" t="s">
        <v>32</v>
      </c>
      <c r="B1" s="95" t="s">
        <v>68</v>
      </c>
      <c r="C1" s="95"/>
    </row>
    <row r="2" spans="1:14" x14ac:dyDescent="0.25">
      <c r="B2" t="s">
        <v>64</v>
      </c>
      <c r="C2" s="59" t="s">
        <v>65</v>
      </c>
    </row>
    <row r="3" spans="1:14" x14ac:dyDescent="0.25">
      <c r="A3" t="s">
        <v>50</v>
      </c>
      <c r="B3">
        <v>101</v>
      </c>
      <c r="C3">
        <v>827</v>
      </c>
      <c r="F3" s="93" t="s">
        <v>66</v>
      </c>
    </row>
    <row r="4" spans="1:14" x14ac:dyDescent="0.25">
      <c r="A4" t="s">
        <v>18</v>
      </c>
      <c r="B4">
        <v>140</v>
      </c>
      <c r="C4">
        <v>324</v>
      </c>
      <c r="G4" s="7" t="s">
        <v>50</v>
      </c>
      <c r="H4" s="7" t="s">
        <v>18</v>
      </c>
      <c r="I4" s="7" t="s">
        <v>19</v>
      </c>
      <c r="J4" s="7" t="s">
        <v>20</v>
      </c>
      <c r="K4" s="7" t="s">
        <v>30</v>
      </c>
      <c r="L4" s="7" t="s">
        <v>21</v>
      </c>
      <c r="M4" s="7" t="s">
        <v>46</v>
      </c>
    </row>
    <row r="5" spans="1:14" x14ac:dyDescent="0.25">
      <c r="A5" t="s">
        <v>19</v>
      </c>
      <c r="B5">
        <v>146</v>
      </c>
      <c r="C5">
        <v>373</v>
      </c>
      <c r="F5" t="s">
        <v>14</v>
      </c>
      <c r="G5" s="7">
        <v>1566</v>
      </c>
      <c r="H5" s="7">
        <v>695</v>
      </c>
      <c r="I5" s="7">
        <v>718</v>
      </c>
      <c r="J5" s="7">
        <v>1012</v>
      </c>
      <c r="K5" s="7">
        <v>669</v>
      </c>
      <c r="L5" s="7">
        <v>1081</v>
      </c>
    </row>
    <row r="6" spans="1:14" x14ac:dyDescent="0.25">
      <c r="A6" t="s">
        <v>20</v>
      </c>
      <c r="B6">
        <v>0</v>
      </c>
      <c r="C6">
        <v>665</v>
      </c>
      <c r="F6" t="s">
        <v>61</v>
      </c>
      <c r="G6" s="7">
        <v>104.4</v>
      </c>
      <c r="H6" s="7">
        <v>46.333333333333336</v>
      </c>
      <c r="I6" s="7">
        <v>47.866666666666667</v>
      </c>
      <c r="J6" s="7">
        <v>67.466666666666669</v>
      </c>
      <c r="K6" s="7">
        <v>44.6</v>
      </c>
      <c r="L6" s="7">
        <v>72.066666666666663</v>
      </c>
    </row>
    <row r="7" spans="1:14" x14ac:dyDescent="0.25">
      <c r="A7" t="s">
        <v>30</v>
      </c>
      <c r="B7">
        <v>43</v>
      </c>
      <c r="C7">
        <v>157</v>
      </c>
      <c r="F7" t="s">
        <v>12</v>
      </c>
      <c r="G7" s="7">
        <v>766</v>
      </c>
      <c r="H7" s="7">
        <v>286</v>
      </c>
      <c r="I7" s="7">
        <v>281</v>
      </c>
      <c r="J7" s="7">
        <v>453</v>
      </c>
      <c r="K7" s="7">
        <v>342</v>
      </c>
      <c r="L7" s="7">
        <v>492</v>
      </c>
      <c r="M7" s="7">
        <v>1145.3165501292599</v>
      </c>
      <c r="N7" s="7">
        <v>76.35443667528429</v>
      </c>
    </row>
    <row r="8" spans="1:14" x14ac:dyDescent="0.25">
      <c r="A8" t="s">
        <v>21</v>
      </c>
      <c r="B8">
        <v>65</v>
      </c>
      <c r="C8">
        <v>254</v>
      </c>
    </row>
    <row r="9" spans="1:14" x14ac:dyDescent="0.25">
      <c r="A9" s="94" t="s">
        <v>12</v>
      </c>
      <c r="B9" s="94">
        <v>124</v>
      </c>
      <c r="C9" s="94">
        <v>314</v>
      </c>
    </row>
    <row r="10" spans="1:14" x14ac:dyDescent="0.25">
      <c r="F10" t="s">
        <v>15</v>
      </c>
      <c r="G10" s="7">
        <v>954</v>
      </c>
      <c r="H10" s="7">
        <v>471</v>
      </c>
      <c r="I10" s="7">
        <v>355</v>
      </c>
      <c r="J10" s="7">
        <v>494</v>
      </c>
      <c r="K10" s="7">
        <v>145</v>
      </c>
      <c r="L10" s="7">
        <v>146</v>
      </c>
    </row>
    <row r="11" spans="1:14" x14ac:dyDescent="0.25">
      <c r="F11" t="s">
        <v>61</v>
      </c>
      <c r="G11" s="7">
        <v>63.6</v>
      </c>
      <c r="H11" s="7">
        <v>31.4</v>
      </c>
      <c r="I11" s="7">
        <v>23.666666666666668</v>
      </c>
      <c r="J11" s="7">
        <v>32.93333333333333</v>
      </c>
      <c r="K11" s="7">
        <v>9.6666666666666661</v>
      </c>
      <c r="L11" s="7">
        <v>9.7333333333333325</v>
      </c>
    </row>
    <row r="12" spans="1:14" x14ac:dyDescent="0.25">
      <c r="F12" t="s">
        <v>12</v>
      </c>
      <c r="G12" s="7">
        <v>212</v>
      </c>
      <c r="H12" s="7">
        <v>123</v>
      </c>
      <c r="I12" s="7">
        <v>102</v>
      </c>
      <c r="J12" s="7">
        <v>87</v>
      </c>
      <c r="K12" s="7">
        <v>76</v>
      </c>
      <c r="L12" s="7">
        <v>121</v>
      </c>
      <c r="M12" s="7">
        <v>313.78814509155694</v>
      </c>
      <c r="N12" s="7">
        <v>20.919209672770464</v>
      </c>
    </row>
    <row r="13" spans="1:14" x14ac:dyDescent="0.25">
      <c r="A13" s="1" t="s">
        <v>31</v>
      </c>
      <c r="B13" s="95" t="s">
        <v>68</v>
      </c>
      <c r="C13" s="95"/>
    </row>
    <row r="14" spans="1:14" x14ac:dyDescent="0.25">
      <c r="B14" t="s">
        <v>64</v>
      </c>
      <c r="C14" s="59" t="s">
        <v>65</v>
      </c>
    </row>
    <row r="15" spans="1:14" x14ac:dyDescent="0.25">
      <c r="A15" t="s">
        <v>50</v>
      </c>
      <c r="B15">
        <v>101</v>
      </c>
      <c r="C15">
        <v>827</v>
      </c>
      <c r="F15" t="s">
        <v>31</v>
      </c>
      <c r="G15" s="7">
        <v>774</v>
      </c>
      <c r="H15" s="7">
        <v>434</v>
      </c>
      <c r="I15" s="7">
        <v>173</v>
      </c>
      <c r="J15" s="7">
        <v>345</v>
      </c>
      <c r="K15" s="7">
        <v>261</v>
      </c>
      <c r="L15" s="7">
        <v>379</v>
      </c>
    </row>
    <row r="16" spans="1:14" x14ac:dyDescent="0.25">
      <c r="A16" t="s">
        <v>18</v>
      </c>
      <c r="B16">
        <v>140</v>
      </c>
      <c r="C16">
        <v>324</v>
      </c>
      <c r="F16" t="s">
        <v>61</v>
      </c>
      <c r="G16" s="7">
        <v>51.6</v>
      </c>
      <c r="H16" s="7">
        <v>28.933333333333334</v>
      </c>
      <c r="I16" s="7">
        <v>11.533333333333333</v>
      </c>
      <c r="J16" s="7">
        <v>23</v>
      </c>
      <c r="K16" s="7">
        <v>17.399999999999999</v>
      </c>
      <c r="L16" s="7">
        <v>25.266666666666666</v>
      </c>
    </row>
    <row r="17" spans="1:14" x14ac:dyDescent="0.25">
      <c r="A17" t="s">
        <v>19</v>
      </c>
      <c r="B17">
        <v>146</v>
      </c>
      <c r="C17">
        <v>373</v>
      </c>
      <c r="F17" t="s">
        <v>12</v>
      </c>
      <c r="G17" s="7">
        <v>681</v>
      </c>
      <c r="H17" s="7">
        <v>413</v>
      </c>
      <c r="I17" s="7">
        <v>148</v>
      </c>
      <c r="J17" s="7">
        <v>403</v>
      </c>
      <c r="K17" s="7">
        <v>225</v>
      </c>
      <c r="L17" s="7">
        <v>323</v>
      </c>
      <c r="M17" s="7">
        <v>986.71019048148071</v>
      </c>
      <c r="N17" s="7">
        <v>65.78067936543205</v>
      </c>
    </row>
    <row r="18" spans="1:14" x14ac:dyDescent="0.25">
      <c r="A18" t="s">
        <v>20</v>
      </c>
      <c r="B18">
        <v>0</v>
      </c>
      <c r="C18">
        <v>665</v>
      </c>
    </row>
    <row r="19" spans="1:14" x14ac:dyDescent="0.25">
      <c r="A19" t="s">
        <v>30</v>
      </c>
      <c r="B19">
        <v>43</v>
      </c>
      <c r="C19">
        <v>157</v>
      </c>
      <c r="F19" s="93" t="s">
        <v>67</v>
      </c>
    </row>
    <row r="20" spans="1:14" x14ac:dyDescent="0.25">
      <c r="A20" t="s">
        <v>21</v>
      </c>
      <c r="B20">
        <v>65</v>
      </c>
      <c r="C20">
        <v>254</v>
      </c>
      <c r="G20" s="7" t="s">
        <v>50</v>
      </c>
      <c r="H20" s="7" t="s">
        <v>18</v>
      </c>
      <c r="I20" s="7" t="s">
        <v>19</v>
      </c>
      <c r="J20" s="7" t="s">
        <v>20</v>
      </c>
      <c r="K20" s="7" t="s">
        <v>30</v>
      </c>
      <c r="L20" s="7" t="s">
        <v>21</v>
      </c>
      <c r="M20" s="7" t="s">
        <v>46</v>
      </c>
    </row>
    <row r="21" spans="1:14" x14ac:dyDescent="0.25">
      <c r="A21" s="94" t="s">
        <v>12</v>
      </c>
      <c r="B21" s="94">
        <v>124</v>
      </c>
      <c r="C21" s="94">
        <v>314</v>
      </c>
      <c r="F21" t="s">
        <v>14</v>
      </c>
      <c r="G21" s="7">
        <v>1134</v>
      </c>
      <c r="H21" s="7">
        <v>813</v>
      </c>
      <c r="I21" s="7">
        <v>2637</v>
      </c>
      <c r="J21" s="7">
        <v>0</v>
      </c>
      <c r="K21" s="7">
        <v>0</v>
      </c>
      <c r="L21" s="7">
        <v>103</v>
      </c>
    </row>
    <row r="22" spans="1:14" x14ac:dyDescent="0.25">
      <c r="F22" t="s">
        <v>61</v>
      </c>
      <c r="G22" s="7">
        <v>75.599999999999994</v>
      </c>
      <c r="H22" s="7">
        <v>54.2</v>
      </c>
      <c r="I22" s="7">
        <v>175.8</v>
      </c>
      <c r="J22" s="7">
        <v>0</v>
      </c>
      <c r="K22" s="7">
        <v>0</v>
      </c>
      <c r="L22" s="7">
        <v>6.8666666666666663</v>
      </c>
    </row>
    <row r="23" spans="1:14" x14ac:dyDescent="0.25">
      <c r="F23" t="s">
        <v>12</v>
      </c>
      <c r="G23" s="7">
        <v>1821</v>
      </c>
      <c r="H23" s="7">
        <v>1126</v>
      </c>
      <c r="I23" s="7">
        <v>1899</v>
      </c>
      <c r="J23" s="7">
        <v>0</v>
      </c>
      <c r="K23" s="7">
        <v>0</v>
      </c>
      <c r="L23" s="7">
        <v>230</v>
      </c>
      <c r="M23" s="7">
        <v>2871.0656558149276</v>
      </c>
      <c r="N23" s="7">
        <v>191.40437705432851</v>
      </c>
    </row>
    <row r="24" spans="1:14" x14ac:dyDescent="0.25">
      <c r="A24" s="1" t="s">
        <v>15</v>
      </c>
      <c r="B24" s="95" t="s">
        <v>68</v>
      </c>
      <c r="C24" s="95"/>
    </row>
    <row r="25" spans="1:14" x14ac:dyDescent="0.25">
      <c r="B25" t="s">
        <v>64</v>
      </c>
      <c r="C25" s="59" t="s">
        <v>65</v>
      </c>
    </row>
    <row r="26" spans="1:14" x14ac:dyDescent="0.25">
      <c r="A26" t="s">
        <v>50</v>
      </c>
      <c r="B26">
        <v>101</v>
      </c>
      <c r="C26">
        <v>827</v>
      </c>
      <c r="F26" t="s">
        <v>15</v>
      </c>
      <c r="G26" s="7">
        <v>0</v>
      </c>
      <c r="H26" s="7">
        <v>284</v>
      </c>
      <c r="I26" s="7">
        <v>468</v>
      </c>
      <c r="J26" s="7">
        <v>0</v>
      </c>
      <c r="K26" s="7">
        <v>0</v>
      </c>
      <c r="L26" s="7">
        <v>0</v>
      </c>
    </row>
    <row r="27" spans="1:14" x14ac:dyDescent="0.25">
      <c r="A27" t="s">
        <v>18</v>
      </c>
      <c r="B27">
        <v>140</v>
      </c>
      <c r="C27">
        <v>324</v>
      </c>
      <c r="F27" t="s">
        <v>61</v>
      </c>
      <c r="G27" s="7">
        <v>0</v>
      </c>
      <c r="H27" s="7">
        <v>18.933333333333334</v>
      </c>
      <c r="I27" s="7">
        <v>31.2</v>
      </c>
      <c r="J27" s="7">
        <v>0</v>
      </c>
      <c r="K27" s="7">
        <v>0</v>
      </c>
      <c r="L27" s="7">
        <v>0</v>
      </c>
    </row>
    <row r="28" spans="1:14" x14ac:dyDescent="0.25">
      <c r="A28" t="s">
        <v>19</v>
      </c>
      <c r="B28">
        <v>146</v>
      </c>
      <c r="C28">
        <v>373</v>
      </c>
      <c r="F28" t="s">
        <v>12</v>
      </c>
      <c r="G28" s="7">
        <v>0</v>
      </c>
      <c r="H28" s="7">
        <v>634</v>
      </c>
      <c r="I28" s="7">
        <v>853</v>
      </c>
      <c r="J28" s="7">
        <v>0</v>
      </c>
      <c r="K28" s="7">
        <v>0</v>
      </c>
      <c r="L28" s="7">
        <v>0</v>
      </c>
      <c r="M28" s="7">
        <v>1062.8099547896604</v>
      </c>
      <c r="N28" s="7">
        <v>70.853996985977361</v>
      </c>
    </row>
    <row r="29" spans="1:14" x14ac:dyDescent="0.25">
      <c r="A29" t="s">
        <v>20</v>
      </c>
      <c r="B29">
        <v>0</v>
      </c>
      <c r="C29">
        <v>665</v>
      </c>
    </row>
    <row r="30" spans="1:14" x14ac:dyDescent="0.25">
      <c r="A30" t="s">
        <v>30</v>
      </c>
      <c r="B30">
        <v>43</v>
      </c>
      <c r="C30">
        <v>157</v>
      </c>
    </row>
    <row r="31" spans="1:14" x14ac:dyDescent="0.25">
      <c r="A31" t="s">
        <v>21</v>
      </c>
      <c r="B31">
        <v>65</v>
      </c>
      <c r="C31">
        <v>254</v>
      </c>
      <c r="F31" t="s">
        <v>31</v>
      </c>
      <c r="G31" s="7">
        <v>27</v>
      </c>
      <c r="H31" s="7">
        <v>0</v>
      </c>
      <c r="I31" s="7">
        <v>53</v>
      </c>
      <c r="J31" s="7">
        <v>54</v>
      </c>
      <c r="K31" s="7">
        <v>21</v>
      </c>
      <c r="L31" s="7">
        <v>0</v>
      </c>
    </row>
    <row r="32" spans="1:14" x14ac:dyDescent="0.25">
      <c r="A32" s="94" t="s">
        <v>12</v>
      </c>
      <c r="B32" s="94">
        <v>124</v>
      </c>
      <c r="C32" s="94">
        <v>314</v>
      </c>
      <c r="F32" t="s">
        <v>61</v>
      </c>
      <c r="G32" s="7">
        <v>1.8</v>
      </c>
      <c r="H32" s="7">
        <v>0</v>
      </c>
      <c r="I32" s="7">
        <v>3.5333333333333332</v>
      </c>
      <c r="J32" s="7">
        <v>3.6</v>
      </c>
      <c r="K32" s="7">
        <v>1.4</v>
      </c>
      <c r="L32" s="7">
        <v>0</v>
      </c>
    </row>
    <row r="33" spans="1:14" x14ac:dyDescent="0.25">
      <c r="F33" t="s">
        <v>12</v>
      </c>
      <c r="G33" s="7">
        <v>39</v>
      </c>
      <c r="H33" s="7">
        <v>0</v>
      </c>
      <c r="I33" s="7">
        <v>40</v>
      </c>
      <c r="J33" s="7">
        <v>53</v>
      </c>
      <c r="K33" s="7">
        <v>47</v>
      </c>
      <c r="L33" s="7">
        <v>0</v>
      </c>
      <c r="M33" s="7">
        <v>90.21640649017229</v>
      </c>
      <c r="N33" s="7">
        <v>6.014427099344819</v>
      </c>
    </row>
    <row r="35" spans="1:14" x14ac:dyDescent="0.25">
      <c r="A35" s="1" t="s">
        <v>14</v>
      </c>
      <c r="B35" s="95" t="s">
        <v>68</v>
      </c>
      <c r="C35" s="95"/>
    </row>
    <row r="36" spans="1:14" x14ac:dyDescent="0.25">
      <c r="B36" t="s">
        <v>64</v>
      </c>
      <c r="C36" s="59" t="s">
        <v>65</v>
      </c>
      <c r="F36" t="s">
        <v>32</v>
      </c>
      <c r="G36" s="7">
        <v>1512</v>
      </c>
      <c r="H36" s="7">
        <v>2100</v>
      </c>
      <c r="I36" s="7">
        <v>2191</v>
      </c>
      <c r="J36" s="7">
        <v>0</v>
      </c>
      <c r="K36" s="7">
        <v>650</v>
      </c>
      <c r="L36" s="7">
        <v>975</v>
      </c>
    </row>
    <row r="37" spans="1:14" x14ac:dyDescent="0.25">
      <c r="A37" t="s">
        <v>50</v>
      </c>
      <c r="B37">
        <v>101</v>
      </c>
      <c r="C37">
        <v>827</v>
      </c>
      <c r="F37" t="s">
        <v>61</v>
      </c>
      <c r="G37" s="7">
        <v>100.8</v>
      </c>
      <c r="H37" s="7">
        <v>140</v>
      </c>
      <c r="I37" s="7">
        <v>146.06666666666666</v>
      </c>
      <c r="J37" s="7">
        <v>0</v>
      </c>
      <c r="K37" s="7">
        <v>43.333333333333336</v>
      </c>
      <c r="L37" s="7">
        <v>65</v>
      </c>
    </row>
    <row r="38" spans="1:14" x14ac:dyDescent="0.25">
      <c r="A38" t="s">
        <v>18</v>
      </c>
      <c r="B38">
        <v>140</v>
      </c>
      <c r="C38">
        <v>324</v>
      </c>
      <c r="F38" t="s">
        <v>12</v>
      </c>
      <c r="G38" s="7">
        <v>334</v>
      </c>
      <c r="H38" s="7">
        <v>1354</v>
      </c>
      <c r="I38" s="7">
        <v>1151</v>
      </c>
      <c r="J38" s="7">
        <v>0</v>
      </c>
      <c r="K38" s="7">
        <v>123</v>
      </c>
      <c r="L38" s="7">
        <v>569</v>
      </c>
      <c r="M38" s="7">
        <v>1899.6218044652994</v>
      </c>
      <c r="N38" s="7">
        <v>126.64145363101996</v>
      </c>
    </row>
    <row r="39" spans="1:14" x14ac:dyDescent="0.25">
      <c r="A39" t="s">
        <v>19</v>
      </c>
      <c r="B39">
        <v>146</v>
      </c>
      <c r="C39">
        <v>373</v>
      </c>
    </row>
    <row r="40" spans="1:14" x14ac:dyDescent="0.25">
      <c r="A40" t="s">
        <v>20</v>
      </c>
      <c r="B40">
        <v>0</v>
      </c>
      <c r="C40">
        <v>665</v>
      </c>
    </row>
    <row r="41" spans="1:14" x14ac:dyDescent="0.25">
      <c r="A41" t="s">
        <v>30</v>
      </c>
      <c r="B41">
        <v>43</v>
      </c>
      <c r="C41">
        <v>157</v>
      </c>
    </row>
    <row r="42" spans="1:14" x14ac:dyDescent="0.25">
      <c r="A42" t="s">
        <v>21</v>
      </c>
      <c r="B42">
        <v>65</v>
      </c>
      <c r="C42">
        <v>254</v>
      </c>
    </row>
    <row r="43" spans="1:14" x14ac:dyDescent="0.25">
      <c r="A43" s="94" t="s">
        <v>12</v>
      </c>
      <c r="B43" s="94">
        <v>124</v>
      </c>
      <c r="C43" s="94">
        <v>314</v>
      </c>
    </row>
  </sheetData>
  <mergeCells count="4">
    <mergeCell ref="B1:C1"/>
    <mergeCell ref="B13:C13"/>
    <mergeCell ref="B24:C24"/>
    <mergeCell ref="B35:C3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54F9-98E8-4696-8A97-1EBCB8AAFBE8}">
  <dimension ref="B2:AD41"/>
  <sheetViews>
    <sheetView zoomScale="90" zoomScaleNormal="90" workbookViewId="0">
      <selection activeCell="L43" sqref="L43"/>
    </sheetView>
  </sheetViews>
  <sheetFormatPr defaultColWidth="9.140625" defaultRowHeight="15" x14ac:dyDescent="0.25"/>
  <cols>
    <col min="2" max="2" width="15.42578125" style="71" customWidth="1"/>
    <col min="3" max="3" width="9.7109375" style="71" customWidth="1"/>
    <col min="4" max="4" width="8.7109375" style="71" customWidth="1"/>
    <col min="5" max="6" width="8.85546875" style="72"/>
    <col min="8" max="8" width="11.7109375" style="59" customWidth="1"/>
    <col min="9" max="9" width="8.85546875" style="59"/>
    <col min="10" max="10" width="9.28515625" style="59" customWidth="1"/>
    <col min="11" max="11" width="11" style="60" customWidth="1"/>
    <col min="12" max="12" width="8.85546875" style="60"/>
    <col min="14" max="14" width="12.42578125" style="59" customWidth="1"/>
    <col min="15" max="16" width="8.85546875" style="59"/>
    <col min="17" max="18" width="8.85546875" style="60"/>
    <col min="19" max="19" width="8.85546875" style="59"/>
    <col min="20" max="20" width="11.85546875" style="59" customWidth="1"/>
    <col min="21" max="22" width="8.85546875" style="59"/>
    <col min="23" max="24" width="8.85546875" style="60"/>
  </cols>
  <sheetData>
    <row r="2" spans="2:30" x14ac:dyDescent="0.25">
      <c r="I2" s="71"/>
      <c r="J2" s="80" t="s">
        <v>55</v>
      </c>
      <c r="K2" s="75"/>
    </row>
    <row r="3" spans="2:30" x14ac:dyDescent="0.25">
      <c r="I3" s="71"/>
      <c r="J3" s="76" t="s">
        <v>56</v>
      </c>
      <c r="K3" s="77"/>
    </row>
    <row r="4" spans="2:30" x14ac:dyDescent="0.25">
      <c r="I4" s="71"/>
      <c r="J4" s="78" t="s">
        <v>57</v>
      </c>
      <c r="K4" s="79"/>
    </row>
    <row r="5" spans="2:30" x14ac:dyDescent="0.25">
      <c r="B5" s="73" t="s">
        <v>52</v>
      </c>
      <c r="C5" s="73"/>
      <c r="D5" s="73"/>
      <c r="E5" s="74"/>
    </row>
    <row r="6" spans="2:30" x14ac:dyDescent="0.25">
      <c r="B6" s="59"/>
      <c r="C6" s="59"/>
      <c r="D6" s="59"/>
      <c r="E6" s="60"/>
      <c r="F6" s="60"/>
      <c r="G6" s="59"/>
    </row>
    <row r="7" spans="2:30" x14ac:dyDescent="0.25">
      <c r="B7" s="61">
        <v>1</v>
      </c>
      <c r="C7" s="62"/>
      <c r="D7" s="62"/>
      <c r="E7" s="63"/>
      <c r="F7" s="64"/>
      <c r="G7" s="59"/>
      <c r="H7" s="61">
        <v>2</v>
      </c>
      <c r="I7" s="62"/>
      <c r="J7" s="62"/>
      <c r="K7" s="63"/>
      <c r="L7" s="64"/>
      <c r="N7" s="61">
        <v>3</v>
      </c>
      <c r="O7" s="62"/>
      <c r="P7" s="62"/>
      <c r="Q7" s="63"/>
      <c r="R7" s="64"/>
      <c r="T7" s="61">
        <v>4</v>
      </c>
      <c r="U7" s="62"/>
      <c r="V7" s="62"/>
      <c r="W7" s="63"/>
      <c r="X7" s="64"/>
    </row>
    <row r="8" spans="2:30" x14ac:dyDescent="0.25">
      <c r="B8" s="65" t="s">
        <v>53</v>
      </c>
      <c r="C8" s="59" t="s">
        <v>54</v>
      </c>
      <c r="D8" s="59" t="s">
        <v>60</v>
      </c>
      <c r="E8" s="60" t="s">
        <v>58</v>
      </c>
      <c r="F8" s="66" t="s">
        <v>59</v>
      </c>
      <c r="G8" s="59"/>
      <c r="H8" s="65" t="s">
        <v>53</v>
      </c>
      <c r="I8" s="59" t="s">
        <v>54</v>
      </c>
      <c r="J8" s="59" t="s">
        <v>60</v>
      </c>
      <c r="K8" s="60" t="s">
        <v>58</v>
      </c>
      <c r="L8" s="66" t="s">
        <v>59</v>
      </c>
      <c r="N8" s="65" t="s">
        <v>53</v>
      </c>
      <c r="O8" s="59" t="s">
        <v>54</v>
      </c>
      <c r="P8" s="59" t="s">
        <v>60</v>
      </c>
      <c r="Q8" s="60" t="s">
        <v>58</v>
      </c>
      <c r="R8" s="66" t="s">
        <v>59</v>
      </c>
      <c r="T8" s="65" t="s">
        <v>53</v>
      </c>
      <c r="U8" s="59" t="s">
        <v>54</v>
      </c>
      <c r="V8" s="59" t="s">
        <v>60</v>
      </c>
      <c r="W8" s="60" t="s">
        <v>58</v>
      </c>
      <c r="X8" s="66" t="s">
        <v>59</v>
      </c>
    </row>
    <row r="9" spans="2:30" x14ac:dyDescent="0.25">
      <c r="B9" s="65">
        <v>1</v>
      </c>
      <c r="C9" s="59">
        <v>3</v>
      </c>
      <c r="D9" s="59">
        <v>3</v>
      </c>
      <c r="E9" s="60">
        <v>19.619</v>
      </c>
      <c r="F9" s="66">
        <v>35.284999999999997</v>
      </c>
      <c r="G9" s="59"/>
      <c r="H9" s="65">
        <v>1</v>
      </c>
      <c r="I9" s="59">
        <v>3</v>
      </c>
      <c r="J9" s="59">
        <v>3</v>
      </c>
      <c r="K9" s="60">
        <v>33.244</v>
      </c>
      <c r="L9" s="66">
        <v>23.145</v>
      </c>
      <c r="N9" s="65">
        <v>1</v>
      </c>
      <c r="O9" s="59">
        <v>3</v>
      </c>
      <c r="P9" s="59">
        <v>3</v>
      </c>
      <c r="Q9" s="60">
        <v>14.561999999999999</v>
      </c>
      <c r="R9" s="66">
        <v>18.184000000000001</v>
      </c>
      <c r="T9" s="65">
        <v>1</v>
      </c>
      <c r="U9" s="59">
        <v>3</v>
      </c>
      <c r="V9" s="59">
        <v>3</v>
      </c>
      <c r="W9" s="60">
        <v>14.307</v>
      </c>
      <c r="X9" s="66">
        <v>9.9960000000000004</v>
      </c>
    </row>
    <row r="10" spans="2:30" x14ac:dyDescent="0.25">
      <c r="B10" s="65">
        <v>2</v>
      </c>
      <c r="C10" s="59">
        <v>3</v>
      </c>
      <c r="D10" s="59">
        <v>3</v>
      </c>
      <c r="E10" s="60">
        <v>21.507000000000001</v>
      </c>
      <c r="F10" s="66">
        <v>37.567</v>
      </c>
      <c r="G10" s="59"/>
      <c r="H10" s="65">
        <v>2</v>
      </c>
      <c r="I10" s="59">
        <v>3</v>
      </c>
      <c r="J10" s="59">
        <v>3</v>
      </c>
      <c r="K10" s="60">
        <v>15.811</v>
      </c>
      <c r="L10" s="66">
        <v>10.15</v>
      </c>
      <c r="N10" s="65">
        <v>2</v>
      </c>
      <c r="O10" s="59">
        <v>3</v>
      </c>
      <c r="P10" s="59">
        <v>3</v>
      </c>
      <c r="Q10" s="60">
        <v>14.319000000000001</v>
      </c>
      <c r="R10" s="66">
        <v>7.5890000000000004</v>
      </c>
      <c r="T10" s="65">
        <v>2</v>
      </c>
      <c r="U10" s="59">
        <v>3</v>
      </c>
      <c r="V10" s="59">
        <v>3</v>
      </c>
      <c r="W10" s="60">
        <v>19.797000000000001</v>
      </c>
      <c r="X10" s="66">
        <v>20.138000000000002</v>
      </c>
    </row>
    <row r="11" spans="2:30" x14ac:dyDescent="0.25">
      <c r="B11" s="67">
        <v>3</v>
      </c>
      <c r="C11" s="68">
        <v>3</v>
      </c>
      <c r="D11" s="68">
        <v>3</v>
      </c>
      <c r="E11" s="69">
        <v>21.937000000000001</v>
      </c>
      <c r="F11" s="70">
        <v>33.512</v>
      </c>
      <c r="G11" s="59"/>
      <c r="H11" s="67">
        <v>3</v>
      </c>
      <c r="I11" s="68">
        <v>3</v>
      </c>
      <c r="J11" s="68">
        <v>3</v>
      </c>
      <c r="K11" s="69">
        <v>12.881</v>
      </c>
      <c r="L11" s="70">
        <v>19.648</v>
      </c>
      <c r="N11" s="67">
        <v>3</v>
      </c>
      <c r="O11" s="68">
        <v>3</v>
      </c>
      <c r="P11" s="68">
        <v>3</v>
      </c>
      <c r="Q11" s="69">
        <v>9.5060000000000002</v>
      </c>
      <c r="R11" s="70">
        <v>9.4589999999999996</v>
      </c>
      <c r="T11" s="67">
        <v>3</v>
      </c>
      <c r="U11" s="68">
        <v>3</v>
      </c>
      <c r="V11" s="68">
        <v>3</v>
      </c>
      <c r="W11" s="69">
        <v>21.065000000000001</v>
      </c>
      <c r="X11" s="70">
        <v>11.467000000000001</v>
      </c>
    </row>
    <row r="12" spans="2:30" x14ac:dyDescent="0.25">
      <c r="B12" s="59"/>
      <c r="C12" s="59"/>
      <c r="D12" s="59"/>
      <c r="E12" s="60"/>
      <c r="F12" s="60"/>
      <c r="G12" s="59"/>
      <c r="AC12" s="3"/>
      <c r="AD12" s="3"/>
    </row>
    <row r="13" spans="2:30" x14ac:dyDescent="0.25">
      <c r="B13" s="59"/>
      <c r="C13" s="59"/>
      <c r="D13" s="59"/>
      <c r="E13" s="60"/>
      <c r="F13" s="60"/>
      <c r="G13" s="59"/>
      <c r="AC13" s="3"/>
      <c r="AD13" s="3"/>
    </row>
    <row r="14" spans="2:30" x14ac:dyDescent="0.25">
      <c r="B14" s="61">
        <v>5</v>
      </c>
      <c r="C14" s="62"/>
      <c r="D14" s="62"/>
      <c r="E14" s="63"/>
      <c r="F14" s="64"/>
      <c r="G14" s="59"/>
      <c r="H14" s="61">
        <v>6</v>
      </c>
      <c r="I14" s="62"/>
      <c r="J14" s="62"/>
      <c r="K14" s="63"/>
      <c r="L14" s="64"/>
      <c r="N14" s="61">
        <v>7</v>
      </c>
      <c r="O14" s="62"/>
      <c r="P14" s="62"/>
      <c r="Q14" s="63"/>
      <c r="R14" s="64"/>
      <c r="T14" s="61">
        <v>8</v>
      </c>
      <c r="U14" s="62"/>
      <c r="V14" s="62"/>
      <c r="W14" s="63"/>
      <c r="X14" s="64"/>
      <c r="AC14" s="3"/>
      <c r="AD14" s="3"/>
    </row>
    <row r="15" spans="2:30" x14ac:dyDescent="0.25">
      <c r="B15" s="65" t="s">
        <v>53</v>
      </c>
      <c r="C15" s="59" t="s">
        <v>54</v>
      </c>
      <c r="D15" s="59" t="s">
        <v>60</v>
      </c>
      <c r="E15" s="60" t="s">
        <v>58</v>
      </c>
      <c r="F15" s="66" t="s">
        <v>59</v>
      </c>
      <c r="G15" s="59"/>
      <c r="H15" s="65" t="s">
        <v>53</v>
      </c>
      <c r="I15" s="59" t="s">
        <v>54</v>
      </c>
      <c r="J15" s="59" t="s">
        <v>60</v>
      </c>
      <c r="K15" s="60" t="s">
        <v>58</v>
      </c>
      <c r="L15" s="66" t="s">
        <v>59</v>
      </c>
      <c r="N15" s="65" t="s">
        <v>53</v>
      </c>
      <c r="O15" s="59" t="s">
        <v>54</v>
      </c>
      <c r="P15" s="59" t="s">
        <v>60</v>
      </c>
      <c r="Q15" s="60" t="s">
        <v>58</v>
      </c>
      <c r="R15" s="66" t="s">
        <v>59</v>
      </c>
      <c r="T15" s="65" t="s">
        <v>53</v>
      </c>
      <c r="U15" s="59" t="s">
        <v>54</v>
      </c>
      <c r="V15" s="59" t="s">
        <v>60</v>
      </c>
      <c r="W15" s="60" t="s">
        <v>58</v>
      </c>
      <c r="X15" s="66" t="s">
        <v>59</v>
      </c>
      <c r="AC15" s="3"/>
      <c r="AD15" s="3"/>
    </row>
    <row r="16" spans="2:30" x14ac:dyDescent="0.25">
      <c r="B16" s="65">
        <v>1</v>
      </c>
      <c r="C16" s="59">
        <v>3</v>
      </c>
      <c r="D16" s="59">
        <v>3</v>
      </c>
      <c r="E16" s="60">
        <v>30.920999999999999</v>
      </c>
      <c r="F16" s="66">
        <v>9.3119999999999994</v>
      </c>
      <c r="G16" s="59"/>
      <c r="H16" s="65">
        <v>1</v>
      </c>
      <c r="I16" s="59">
        <v>3</v>
      </c>
      <c r="J16" s="59">
        <v>3</v>
      </c>
      <c r="K16" s="60">
        <v>34.289000000000001</v>
      </c>
      <c r="L16" s="66">
        <v>18.721</v>
      </c>
      <c r="N16" s="65">
        <v>1</v>
      </c>
      <c r="O16" s="59">
        <v>3</v>
      </c>
      <c r="P16" s="59">
        <v>3</v>
      </c>
      <c r="Q16" s="60">
        <v>39.503</v>
      </c>
      <c r="R16" s="66">
        <v>14.635999999999999</v>
      </c>
      <c r="T16" s="65">
        <v>1</v>
      </c>
      <c r="U16" s="59">
        <v>3</v>
      </c>
      <c r="V16" s="59">
        <v>3</v>
      </c>
      <c r="W16" s="60">
        <v>21.722000000000001</v>
      </c>
      <c r="X16" s="66">
        <v>41.771000000000001</v>
      </c>
      <c r="AC16" s="3"/>
      <c r="AD16" s="3"/>
    </row>
    <row r="17" spans="2:30" x14ac:dyDescent="0.25">
      <c r="B17" s="65">
        <v>2</v>
      </c>
      <c r="C17" s="59">
        <v>3</v>
      </c>
      <c r="D17" s="59">
        <v>3</v>
      </c>
      <c r="E17" s="60">
        <v>33.305999999999997</v>
      </c>
      <c r="F17" s="66">
        <v>15.108000000000001</v>
      </c>
      <c r="G17" s="59"/>
      <c r="H17" s="65">
        <v>2</v>
      </c>
      <c r="I17" s="59">
        <v>3</v>
      </c>
      <c r="J17" s="59">
        <v>3</v>
      </c>
      <c r="K17" s="60">
        <v>32.969000000000001</v>
      </c>
      <c r="L17" s="66">
        <v>16.835999999999999</v>
      </c>
      <c r="N17" s="65">
        <v>2</v>
      </c>
      <c r="O17" s="59">
        <v>3</v>
      </c>
      <c r="P17" s="59">
        <v>3</v>
      </c>
      <c r="Q17" s="60">
        <v>20.100999999999999</v>
      </c>
      <c r="R17" s="66">
        <v>15.275</v>
      </c>
      <c r="T17" s="65">
        <v>2</v>
      </c>
      <c r="U17" s="59">
        <v>3</v>
      </c>
      <c r="V17" s="59">
        <v>3</v>
      </c>
      <c r="W17" s="60">
        <v>24.457999999999998</v>
      </c>
      <c r="X17" s="66">
        <v>52.673999999999999</v>
      </c>
      <c r="AC17" s="3"/>
      <c r="AD17" s="3"/>
    </row>
    <row r="18" spans="2:30" x14ac:dyDescent="0.25">
      <c r="B18" s="67">
        <v>3</v>
      </c>
      <c r="C18" s="68">
        <v>3</v>
      </c>
      <c r="D18" s="68">
        <v>3</v>
      </c>
      <c r="E18" s="69">
        <v>30.238</v>
      </c>
      <c r="F18" s="70">
        <v>23.149000000000001</v>
      </c>
      <c r="G18" s="59"/>
      <c r="H18" s="67">
        <v>3</v>
      </c>
      <c r="I18" s="68">
        <v>3</v>
      </c>
      <c r="J18" s="68">
        <v>3</v>
      </c>
      <c r="K18" s="69">
        <v>35.991999999999997</v>
      </c>
      <c r="L18" s="70">
        <v>10.566000000000001</v>
      </c>
      <c r="N18" s="67">
        <v>3</v>
      </c>
      <c r="O18" s="68">
        <v>3</v>
      </c>
      <c r="P18" s="68">
        <v>3</v>
      </c>
      <c r="Q18" s="69">
        <v>25.056999999999999</v>
      </c>
      <c r="R18" s="70">
        <v>9.4890000000000008</v>
      </c>
      <c r="T18" s="67">
        <v>3</v>
      </c>
      <c r="U18" s="68">
        <v>3</v>
      </c>
      <c r="V18" s="68">
        <v>3</v>
      </c>
      <c r="W18" s="69">
        <v>23.99</v>
      </c>
      <c r="X18" s="70">
        <v>23.117999999999999</v>
      </c>
      <c r="AC18" s="3"/>
      <c r="AD18" s="3"/>
    </row>
    <row r="19" spans="2:30" x14ac:dyDescent="0.25">
      <c r="B19" s="59"/>
      <c r="C19" s="59"/>
      <c r="D19" s="59"/>
      <c r="E19" s="60"/>
      <c r="F19" s="60"/>
      <c r="G19" s="59"/>
      <c r="AC19" s="3"/>
      <c r="AD19" s="3"/>
    </row>
    <row r="20" spans="2:30" x14ac:dyDescent="0.25">
      <c r="B20" s="59"/>
      <c r="C20" s="59"/>
      <c r="D20" s="59"/>
      <c r="E20" s="60"/>
      <c r="F20" s="60"/>
      <c r="G20" s="59"/>
    </row>
    <row r="21" spans="2:30" x14ac:dyDescent="0.25">
      <c r="B21" s="61">
        <v>9</v>
      </c>
      <c r="C21" s="62"/>
      <c r="D21" s="62"/>
      <c r="E21" s="63"/>
      <c r="F21" s="64"/>
      <c r="G21" s="59"/>
      <c r="H21" s="52">
        <v>10</v>
      </c>
      <c r="I21" s="24"/>
      <c r="J21" s="24"/>
      <c r="K21" s="53"/>
      <c r="L21" s="54"/>
      <c r="N21" s="61">
        <v>11</v>
      </c>
      <c r="O21" s="62"/>
      <c r="P21" s="62"/>
      <c r="Q21" s="63"/>
      <c r="R21" s="64"/>
      <c r="T21" s="61">
        <v>12</v>
      </c>
      <c r="U21" s="62"/>
      <c r="V21" s="62"/>
      <c r="W21" s="63"/>
      <c r="X21" s="64"/>
    </row>
    <row r="22" spans="2:30" x14ac:dyDescent="0.25">
      <c r="B22" s="65" t="s">
        <v>53</v>
      </c>
      <c r="C22" s="59" t="s">
        <v>54</v>
      </c>
      <c r="D22" s="59" t="s">
        <v>60</v>
      </c>
      <c r="E22" s="60" t="s">
        <v>58</v>
      </c>
      <c r="F22" s="66" t="s">
        <v>59</v>
      </c>
      <c r="G22" s="59"/>
      <c r="H22" s="47" t="s">
        <v>53</v>
      </c>
      <c r="I22" t="s">
        <v>54</v>
      </c>
      <c r="J22" t="s">
        <v>60</v>
      </c>
      <c r="K22" s="3" t="s">
        <v>3</v>
      </c>
      <c r="L22" s="55" t="s">
        <v>5</v>
      </c>
      <c r="N22" s="65" t="s">
        <v>53</v>
      </c>
      <c r="O22" s="59" t="s">
        <v>54</v>
      </c>
      <c r="P22" s="59" t="s">
        <v>60</v>
      </c>
      <c r="Q22" s="60" t="s">
        <v>58</v>
      </c>
      <c r="R22" s="66" t="s">
        <v>59</v>
      </c>
      <c r="T22" s="65" t="s">
        <v>53</v>
      </c>
      <c r="U22" s="59" t="s">
        <v>54</v>
      </c>
      <c r="V22" s="59" t="s">
        <v>60</v>
      </c>
      <c r="W22" s="60" t="s">
        <v>58</v>
      </c>
      <c r="X22" s="66" t="s">
        <v>59</v>
      </c>
    </row>
    <row r="23" spans="2:30" x14ac:dyDescent="0.25">
      <c r="B23" s="65">
        <v>1</v>
      </c>
      <c r="C23" s="59">
        <v>3</v>
      </c>
      <c r="D23" s="59">
        <v>3</v>
      </c>
      <c r="E23" s="60">
        <v>24.795000000000002</v>
      </c>
      <c r="F23" s="66">
        <v>8.3239999999999998</v>
      </c>
      <c r="G23" s="59"/>
      <c r="H23" s="47">
        <v>1</v>
      </c>
      <c r="I23">
        <v>3</v>
      </c>
      <c r="J23">
        <v>3</v>
      </c>
      <c r="K23" s="3">
        <v>32.045999999999999</v>
      </c>
      <c r="L23" s="55">
        <v>27.276</v>
      </c>
      <c r="N23" s="65">
        <v>1</v>
      </c>
      <c r="O23" s="59">
        <v>3</v>
      </c>
      <c r="P23" s="59">
        <v>3</v>
      </c>
      <c r="Q23" s="60">
        <v>23.844999999999999</v>
      </c>
      <c r="R23" s="66">
        <v>20.173999999999999</v>
      </c>
      <c r="T23" s="65">
        <v>1</v>
      </c>
      <c r="U23" s="59">
        <v>3</v>
      </c>
      <c r="V23" s="59">
        <v>3</v>
      </c>
      <c r="W23" s="60">
        <v>26.687999999999999</v>
      </c>
      <c r="X23" s="66">
        <v>21.983000000000001</v>
      </c>
    </row>
    <row r="24" spans="2:30" x14ac:dyDescent="0.25">
      <c r="B24" s="65">
        <v>2</v>
      </c>
      <c r="C24" s="59">
        <v>3</v>
      </c>
      <c r="D24" s="59">
        <v>3</v>
      </c>
      <c r="E24" s="60">
        <v>21.905999999999999</v>
      </c>
      <c r="F24" s="66">
        <v>9.0950000000000006</v>
      </c>
      <c r="G24" s="59"/>
      <c r="H24" s="47">
        <v>2</v>
      </c>
      <c r="I24">
        <v>3</v>
      </c>
      <c r="J24">
        <v>3</v>
      </c>
      <c r="K24" s="3">
        <v>33.146999999999998</v>
      </c>
      <c r="L24" s="55">
        <v>10.125999999999999</v>
      </c>
      <c r="N24" s="65">
        <v>2</v>
      </c>
      <c r="O24" s="59">
        <v>3</v>
      </c>
      <c r="P24" s="59">
        <v>3</v>
      </c>
      <c r="Q24" s="60">
        <v>27.501999999999999</v>
      </c>
      <c r="R24" s="66">
        <v>17.701000000000001</v>
      </c>
      <c r="T24" s="65">
        <v>2</v>
      </c>
      <c r="U24" s="59">
        <v>3</v>
      </c>
      <c r="V24" s="59">
        <v>3</v>
      </c>
      <c r="W24" s="60">
        <v>24.76</v>
      </c>
      <c r="X24" s="66">
        <v>20.468</v>
      </c>
    </row>
    <row r="25" spans="2:30" x14ac:dyDescent="0.25">
      <c r="B25" s="67">
        <v>3</v>
      </c>
      <c r="C25" s="68">
        <v>3</v>
      </c>
      <c r="D25" s="68">
        <v>3</v>
      </c>
      <c r="E25" s="69">
        <v>26.515999999999998</v>
      </c>
      <c r="F25" s="70">
        <v>13.821999999999999</v>
      </c>
      <c r="G25" s="59"/>
      <c r="H25" s="51">
        <v>3</v>
      </c>
      <c r="I25" s="56">
        <v>3</v>
      </c>
      <c r="J25" s="56">
        <v>3</v>
      </c>
      <c r="K25" s="57">
        <v>20.082000000000001</v>
      </c>
      <c r="L25" s="58">
        <v>58.741</v>
      </c>
      <c r="N25" s="67">
        <v>3</v>
      </c>
      <c r="O25" s="68">
        <v>3</v>
      </c>
      <c r="P25" s="68">
        <v>3</v>
      </c>
      <c r="Q25" s="69">
        <v>14.798999999999999</v>
      </c>
      <c r="R25" s="70">
        <v>30.411000000000001</v>
      </c>
      <c r="T25" s="67">
        <v>3</v>
      </c>
      <c r="U25" s="68">
        <v>3</v>
      </c>
      <c r="V25" s="68">
        <v>3</v>
      </c>
      <c r="W25" s="69">
        <v>23.218</v>
      </c>
      <c r="X25" s="70">
        <v>16.167000000000002</v>
      </c>
    </row>
    <row r="26" spans="2:30" x14ac:dyDescent="0.25">
      <c r="B26" s="59"/>
      <c r="C26" s="59"/>
      <c r="D26" s="59"/>
      <c r="E26" s="60"/>
      <c r="F26" s="60"/>
      <c r="G26" s="59"/>
    </row>
    <row r="27" spans="2:30" x14ac:dyDescent="0.25">
      <c r="B27" s="59"/>
      <c r="C27" s="59"/>
      <c r="D27" s="59"/>
      <c r="E27" s="60"/>
      <c r="F27" s="60"/>
      <c r="G27" s="59"/>
    </row>
    <row r="28" spans="2:30" x14ac:dyDescent="0.25">
      <c r="B28" s="61">
        <v>13</v>
      </c>
      <c r="C28" s="62"/>
      <c r="D28" s="62"/>
      <c r="E28" s="63"/>
      <c r="F28" s="64"/>
      <c r="G28" s="59"/>
      <c r="H28" s="61">
        <v>14</v>
      </c>
      <c r="I28" s="62"/>
      <c r="J28" s="62"/>
      <c r="K28" s="63"/>
      <c r="L28" s="64"/>
      <c r="N28" s="52">
        <v>15</v>
      </c>
      <c r="O28" s="24"/>
      <c r="P28" s="24"/>
      <c r="Q28" s="53"/>
      <c r="R28" s="54"/>
    </row>
    <row r="29" spans="2:30" x14ac:dyDescent="0.25">
      <c r="B29" s="65" t="s">
        <v>53</v>
      </c>
      <c r="C29" s="59" t="s">
        <v>54</v>
      </c>
      <c r="D29" s="59" t="s">
        <v>60</v>
      </c>
      <c r="E29" s="60" t="s">
        <v>58</v>
      </c>
      <c r="F29" s="66" t="s">
        <v>59</v>
      </c>
      <c r="G29" s="59"/>
      <c r="H29" s="65" t="s">
        <v>53</v>
      </c>
      <c r="I29" s="59" t="s">
        <v>54</v>
      </c>
      <c r="J29" s="59" t="s">
        <v>60</v>
      </c>
      <c r="K29" s="60" t="s">
        <v>58</v>
      </c>
      <c r="L29" s="66" t="s">
        <v>59</v>
      </c>
      <c r="N29" s="47" t="s">
        <v>53</v>
      </c>
      <c r="O29" t="s">
        <v>54</v>
      </c>
      <c r="P29" t="s">
        <v>60</v>
      </c>
      <c r="Q29" s="3" t="s">
        <v>3</v>
      </c>
      <c r="R29" s="55" t="s">
        <v>5</v>
      </c>
    </row>
    <row r="30" spans="2:30" x14ac:dyDescent="0.25">
      <c r="B30" s="65">
        <v>1</v>
      </c>
      <c r="C30" s="59">
        <v>3</v>
      </c>
      <c r="D30" s="59">
        <v>3</v>
      </c>
      <c r="E30" s="60">
        <v>10.75</v>
      </c>
      <c r="F30" s="66">
        <v>11.901</v>
      </c>
      <c r="G30" s="59"/>
      <c r="H30" s="65">
        <v>1</v>
      </c>
      <c r="I30" s="59">
        <v>3</v>
      </c>
      <c r="J30" s="59">
        <v>3</v>
      </c>
      <c r="K30" s="60">
        <v>23.712</v>
      </c>
      <c r="L30" s="66">
        <v>11.335000000000001</v>
      </c>
      <c r="N30" s="47">
        <v>1</v>
      </c>
      <c r="O30">
        <v>3</v>
      </c>
      <c r="P30">
        <v>3</v>
      </c>
      <c r="Q30" s="3">
        <v>31.869</v>
      </c>
      <c r="R30" s="55">
        <v>10.923</v>
      </c>
    </row>
    <row r="31" spans="2:30" x14ac:dyDescent="0.25">
      <c r="B31" s="65">
        <v>2</v>
      </c>
      <c r="C31" s="59">
        <v>3</v>
      </c>
      <c r="D31" s="59">
        <v>3</v>
      </c>
      <c r="E31" s="60">
        <v>24.805</v>
      </c>
      <c r="F31" s="66">
        <v>13.407</v>
      </c>
      <c r="G31" s="59"/>
      <c r="H31" s="65">
        <v>2</v>
      </c>
      <c r="I31" s="59">
        <v>3</v>
      </c>
      <c r="J31" s="59">
        <v>3</v>
      </c>
      <c r="K31" s="60">
        <v>39.481999999999999</v>
      </c>
      <c r="L31" s="66">
        <v>19.786000000000001</v>
      </c>
      <c r="N31" s="47">
        <v>2</v>
      </c>
      <c r="O31">
        <v>3</v>
      </c>
      <c r="P31">
        <v>3</v>
      </c>
      <c r="Q31" s="3">
        <v>13.319000000000001</v>
      </c>
      <c r="R31" s="55">
        <v>11.691000000000001</v>
      </c>
    </row>
    <row r="32" spans="2:30" x14ac:dyDescent="0.25">
      <c r="B32" s="67">
        <v>3</v>
      </c>
      <c r="C32" s="68">
        <v>3</v>
      </c>
      <c r="D32" s="68">
        <v>3</v>
      </c>
      <c r="E32" s="69">
        <v>19.678000000000001</v>
      </c>
      <c r="F32" s="70">
        <v>7.7439999999999998</v>
      </c>
      <c r="G32" s="59"/>
      <c r="H32" s="67">
        <v>3</v>
      </c>
      <c r="I32" s="68">
        <v>3</v>
      </c>
      <c r="J32" s="68">
        <v>3</v>
      </c>
      <c r="K32" s="69">
        <v>20.135000000000002</v>
      </c>
      <c r="L32" s="70">
        <v>13.571999999999999</v>
      </c>
      <c r="N32" s="51">
        <v>3</v>
      </c>
      <c r="O32" s="56">
        <v>3</v>
      </c>
      <c r="P32" s="56">
        <v>3</v>
      </c>
      <c r="Q32" s="57">
        <v>31.295000000000002</v>
      </c>
      <c r="R32" s="58">
        <v>17.045999999999999</v>
      </c>
    </row>
    <row r="33" spans="2:7" x14ac:dyDescent="0.25">
      <c r="B33" s="59"/>
      <c r="C33" s="59"/>
      <c r="D33" s="59"/>
      <c r="E33" s="60"/>
      <c r="F33" s="60"/>
      <c r="G33" s="59"/>
    </row>
    <row r="34" spans="2:7" x14ac:dyDescent="0.25">
      <c r="B34" s="59"/>
      <c r="C34" s="59"/>
      <c r="D34" s="59"/>
      <c r="E34" s="60"/>
      <c r="F34" s="60"/>
      <c r="G34" s="59"/>
    </row>
    <row r="35" spans="2:7" x14ac:dyDescent="0.25">
      <c r="B35" s="61" t="s">
        <v>63</v>
      </c>
      <c r="C35" s="62"/>
      <c r="D35" s="62"/>
      <c r="E35" s="63"/>
      <c r="F35" s="64"/>
      <c r="G35" s="59"/>
    </row>
    <row r="36" spans="2:7" x14ac:dyDescent="0.25">
      <c r="B36" s="65" t="s">
        <v>53</v>
      </c>
      <c r="C36" s="59" t="s">
        <v>54</v>
      </c>
      <c r="D36" s="59" t="s">
        <v>60</v>
      </c>
      <c r="E36" s="60" t="s">
        <v>58</v>
      </c>
      <c r="F36" s="66" t="s">
        <v>59</v>
      </c>
    </row>
    <row r="37" spans="2:7" x14ac:dyDescent="0.25">
      <c r="B37" s="65">
        <v>1</v>
      </c>
      <c r="C37" s="59">
        <v>3</v>
      </c>
      <c r="D37" s="59">
        <v>3</v>
      </c>
      <c r="E37" s="60">
        <v>11.961</v>
      </c>
      <c r="F37" s="66">
        <v>11.563000000000001</v>
      </c>
    </row>
    <row r="38" spans="2:7" x14ac:dyDescent="0.25">
      <c r="B38" s="65">
        <v>2</v>
      </c>
      <c r="C38" s="59">
        <v>3</v>
      </c>
      <c r="D38" s="59">
        <v>3</v>
      </c>
      <c r="E38" s="60">
        <v>10.565</v>
      </c>
      <c r="F38" s="66">
        <v>16.202000000000002</v>
      </c>
    </row>
    <row r="39" spans="2:7" x14ac:dyDescent="0.25">
      <c r="B39" s="65">
        <v>3</v>
      </c>
      <c r="C39" s="59">
        <v>3</v>
      </c>
      <c r="D39" s="59">
        <v>3</v>
      </c>
      <c r="E39" s="60">
        <v>15.954000000000001</v>
      </c>
      <c r="F39" s="66">
        <v>30.873999999999999</v>
      </c>
    </row>
    <row r="40" spans="2:7" x14ac:dyDescent="0.25">
      <c r="B40" s="65">
        <v>4</v>
      </c>
      <c r="C40" s="59">
        <v>3</v>
      </c>
      <c r="D40" s="59">
        <v>3</v>
      </c>
      <c r="E40" s="60">
        <v>24.39</v>
      </c>
      <c r="F40" s="66">
        <v>9.4429999999999996</v>
      </c>
    </row>
    <row r="41" spans="2:7" x14ac:dyDescent="0.25">
      <c r="B41" s="67">
        <v>5</v>
      </c>
      <c r="C41" s="68">
        <v>3</v>
      </c>
      <c r="D41" s="68">
        <v>3</v>
      </c>
      <c r="E41" s="69">
        <v>27.149000000000001</v>
      </c>
      <c r="F41" s="70">
        <v>25.86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6A0A-0AE9-47AF-BE12-A7A731BE064E}">
  <dimension ref="B1:AR210"/>
  <sheetViews>
    <sheetView topLeftCell="B184" zoomScale="90" zoomScaleNormal="90" workbookViewId="0">
      <selection activeCell="AK196" sqref="AK196"/>
    </sheetView>
  </sheetViews>
  <sheetFormatPr defaultColWidth="11.5703125" defaultRowHeight="15" x14ac:dyDescent="0.25"/>
  <cols>
    <col min="1" max="1" width="0" hidden="1" customWidth="1"/>
    <col min="2" max="2" width="21.7109375" customWidth="1"/>
    <col min="3" max="24" width="0" hidden="1" customWidth="1"/>
    <col min="25" max="25" width="26.28515625" customWidth="1"/>
    <col min="28" max="28" width="13.5703125" customWidth="1"/>
    <col min="29" max="29" width="11.5703125" style="3"/>
    <col min="30" max="30" width="13" customWidth="1"/>
    <col min="31" max="31" width="9.85546875" customWidth="1"/>
    <col min="32" max="32" width="15.42578125" customWidth="1"/>
    <col min="34" max="34" width="14.7109375" customWidth="1"/>
    <col min="35" max="35" width="20.7109375" customWidth="1"/>
    <col min="36" max="36" width="10.7109375" style="7" customWidth="1"/>
    <col min="37" max="37" width="5.85546875" style="16" customWidth="1"/>
    <col min="38" max="38" width="7.85546875" customWidth="1"/>
    <col min="39" max="39" width="15.42578125" style="7" customWidth="1"/>
    <col min="40" max="40" width="13" style="7" customWidth="1"/>
  </cols>
  <sheetData>
    <row r="1" spans="2:40" x14ac:dyDescent="0.25">
      <c r="B1" s="5" t="s">
        <v>2</v>
      </c>
      <c r="AC1" s="3" t="s">
        <v>12</v>
      </c>
      <c r="AD1" t="s">
        <v>45</v>
      </c>
      <c r="AE1" s="7" t="s">
        <v>40</v>
      </c>
      <c r="AF1" t="s">
        <v>39</v>
      </c>
      <c r="AG1" t="s">
        <v>36</v>
      </c>
      <c r="AH1" t="s">
        <v>49</v>
      </c>
      <c r="AI1" s="2" t="s">
        <v>41</v>
      </c>
      <c r="AJ1" s="15" t="s">
        <v>43</v>
      </c>
      <c r="AK1" s="15" t="s">
        <v>12</v>
      </c>
      <c r="AL1" t="s">
        <v>42</v>
      </c>
      <c r="AM1" s="15" t="s">
        <v>46</v>
      </c>
      <c r="AN1" s="15" t="s">
        <v>47</v>
      </c>
    </row>
    <row r="2" spans="2:40" x14ac:dyDescent="0.25">
      <c r="B2" s="4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 t="s">
        <v>70</v>
      </c>
      <c r="Z2" s="4">
        <v>0</v>
      </c>
      <c r="AA2" s="4" t="s">
        <v>1</v>
      </c>
      <c r="AC2" s="3">
        <f>_xlfn.STDEV.S(Z2:Z4)</f>
        <v>0</v>
      </c>
      <c r="AD2" s="6" t="s">
        <v>17</v>
      </c>
      <c r="AE2" s="7" t="e">
        <f>AC2/(AVERAGE(Z2:Z4))*100</f>
        <v>#DIV/0!</v>
      </c>
      <c r="AF2">
        <f>1.5*1.5*3.1415</f>
        <v>7.0683750000000005</v>
      </c>
      <c r="AG2">
        <v>314.14999999999998</v>
      </c>
      <c r="AH2">
        <f>AF2/AG2</f>
        <v>2.2500000000000003E-2</v>
      </c>
      <c r="AI2" s="2">
        <f>(Z2/AH$2-AJ$22)/10.2</f>
        <v>0</v>
      </c>
      <c r="AJ2" s="10">
        <f>AVERAGE(AI2:AI4)</f>
        <v>0</v>
      </c>
      <c r="AK2" s="7">
        <f>_xlfn.STDEV.S(AI2:AI4)</f>
        <v>0</v>
      </c>
      <c r="AL2" t="e">
        <f>AK2/AJ2*100</f>
        <v>#DIV/0!</v>
      </c>
      <c r="AM2" s="10">
        <f>SQRT(AK2^2+AK5^2+AK8^2+AK11^2+AK14^2+AK17^2)</f>
        <v>51.08703443078663</v>
      </c>
      <c r="AN2" s="10">
        <f>SUM(AJ2,AJ5,AJ8,AJ11,AJ14,AJ17)</f>
        <v>1159.8489469862018</v>
      </c>
    </row>
    <row r="3" spans="2:40" x14ac:dyDescent="0.25">
      <c r="B3" s="4" t="s">
        <v>29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 t="s">
        <v>71</v>
      </c>
      <c r="Z3" s="4">
        <v>0</v>
      </c>
      <c r="AA3" s="4" t="s">
        <v>1</v>
      </c>
      <c r="AE3" s="7"/>
      <c r="AI3" s="2">
        <f>(Z3/AH$2-AJ$22)/10.2</f>
        <v>0</v>
      </c>
      <c r="AK3" s="7"/>
    </row>
    <row r="4" spans="2:40" x14ac:dyDescent="0.25">
      <c r="B4" s="4" t="s">
        <v>29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 t="s">
        <v>72</v>
      </c>
      <c r="Z4" s="4">
        <v>0</v>
      </c>
      <c r="AA4" s="4" t="s">
        <v>1</v>
      </c>
      <c r="AE4" s="7"/>
      <c r="AI4" s="2">
        <f>(Z4/AH$2-AJ$22)/10.2</f>
        <v>0</v>
      </c>
      <c r="AK4" s="7"/>
    </row>
    <row r="5" spans="2:40" x14ac:dyDescent="0.25">
      <c r="B5" t="s">
        <v>7</v>
      </c>
      <c r="Y5" t="s">
        <v>70</v>
      </c>
      <c r="Z5">
        <v>33.99</v>
      </c>
      <c r="AA5" t="s">
        <v>1</v>
      </c>
      <c r="AC5" s="3">
        <f>_xlfn.STDEV.S(Z5:Z7)</f>
        <v>3.2444157152457089</v>
      </c>
      <c r="AE5" s="7">
        <f>AC5/(AVERAGE(Z5:Z7))*100</f>
        <v>8.9806672317190674</v>
      </c>
      <c r="AF5">
        <f>1.5*1.5*3.1415</f>
        <v>7.0683750000000005</v>
      </c>
      <c r="AG5">
        <v>314.14999999999998</v>
      </c>
      <c r="AH5">
        <f>AF5/AG5</f>
        <v>2.2500000000000003E-2</v>
      </c>
      <c r="AI5" s="2">
        <f>(Z5/AH$2-AJ$27)/10.2</f>
        <v>143.12854030501089</v>
      </c>
      <c r="AJ5" s="10">
        <f>AVERAGE(AI5:AI7)</f>
        <v>152.43863471314452</v>
      </c>
      <c r="AK5" s="7">
        <f>_xlfn.STDEV.S(AI5:AI7)</f>
        <v>14.136887648129463</v>
      </c>
      <c r="AL5">
        <f>AK5/AJ5*100</f>
        <v>9.2738220036750718</v>
      </c>
    </row>
    <row r="6" spans="2:40" x14ac:dyDescent="0.25">
      <c r="B6" t="s">
        <v>7</v>
      </c>
      <c r="Y6" t="s">
        <v>71</v>
      </c>
      <c r="Z6">
        <v>34.53</v>
      </c>
      <c r="AA6" t="s">
        <v>1</v>
      </c>
      <c r="AE6" s="7"/>
      <c r="AI6" s="2">
        <f>(Z6/AH$2-AJ$27)/10.2</f>
        <v>145.4814814814815</v>
      </c>
      <c r="AK6" s="7"/>
    </row>
    <row r="7" spans="2:40" x14ac:dyDescent="0.25">
      <c r="B7" t="s">
        <v>7</v>
      </c>
      <c r="Y7" t="s">
        <v>72</v>
      </c>
      <c r="Z7">
        <v>39.86</v>
      </c>
      <c r="AA7" t="s">
        <v>1</v>
      </c>
      <c r="AE7" s="7"/>
      <c r="AI7" s="2">
        <f>(Z7/AH$2-AJ$27)/10.2</f>
        <v>168.70588235294119</v>
      </c>
      <c r="AK7" s="7"/>
    </row>
    <row r="8" spans="2:40" x14ac:dyDescent="0.25">
      <c r="B8" s="4" t="s">
        <v>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 t="s">
        <v>70</v>
      </c>
      <c r="Z8" s="4">
        <v>0</v>
      </c>
      <c r="AA8" s="4" t="s">
        <v>1</v>
      </c>
      <c r="AC8" s="3">
        <f>_xlfn.STDEV.S(Z8:Z10)</f>
        <v>0</v>
      </c>
      <c r="AE8" s="7" t="e">
        <f>AC8/(AVERAGE(Z8:Z10))*100</f>
        <v>#DIV/0!</v>
      </c>
      <c r="AF8">
        <f>1.5*1.5*3.1415</f>
        <v>7.0683750000000005</v>
      </c>
      <c r="AG8">
        <v>314.14999999999998</v>
      </c>
      <c r="AH8">
        <f>AF8/AG8</f>
        <v>2.2500000000000003E-2</v>
      </c>
      <c r="AI8" s="2">
        <f>(Z8/AH$2-AJ$32)/10.2</f>
        <v>0</v>
      </c>
      <c r="AJ8" s="10">
        <f>AVERAGE(AI8:AI10)</f>
        <v>0</v>
      </c>
      <c r="AK8" s="7">
        <f>_xlfn.STDEV.S(AI8:AI10)</f>
        <v>0</v>
      </c>
      <c r="AL8" t="e">
        <f>AK8/AJ8*100</f>
        <v>#DIV/0!</v>
      </c>
    </row>
    <row r="9" spans="2:40" x14ac:dyDescent="0.25">
      <c r="B9" s="4" t="s">
        <v>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 t="s">
        <v>71</v>
      </c>
      <c r="Z9" s="4">
        <v>0</v>
      </c>
      <c r="AA9" s="4" t="s">
        <v>1</v>
      </c>
      <c r="AE9" s="7"/>
      <c r="AI9" s="2">
        <f>(Z9/AH$2-AJ$32)/10.2</f>
        <v>0</v>
      </c>
      <c r="AK9" s="7"/>
    </row>
    <row r="10" spans="2:40" x14ac:dyDescent="0.25">
      <c r="B10" s="4" t="s">
        <v>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72</v>
      </c>
      <c r="Z10" s="4">
        <v>0</v>
      </c>
      <c r="AA10" s="4" t="s">
        <v>1</v>
      </c>
      <c r="AE10" s="7"/>
      <c r="AI10" s="2">
        <f>(Z10/AH$2-AJ$32)/10.2</f>
        <v>0</v>
      </c>
      <c r="AK10" s="7"/>
    </row>
    <row r="11" spans="2:40" x14ac:dyDescent="0.25">
      <c r="B11" t="s">
        <v>0</v>
      </c>
      <c r="Y11" t="s">
        <v>70</v>
      </c>
      <c r="Z11">
        <v>38.659999999999997</v>
      </c>
      <c r="AA11" t="s">
        <v>1</v>
      </c>
      <c r="AC11" s="3">
        <f>_xlfn.STDEV.S(Z11:Z13)</f>
        <v>1.8387314467679412</v>
      </c>
      <c r="AE11" s="7">
        <f>AC11/(AVERAGE(Z11:Z13))*100</f>
        <v>4.7817218622605955</v>
      </c>
      <c r="AF11">
        <f>1.5*1.5*3.1415</f>
        <v>7.0683750000000005</v>
      </c>
      <c r="AG11">
        <v>314.14999999999998</v>
      </c>
      <c r="AH11">
        <f>AF11/AG11</f>
        <v>2.2500000000000003E-2</v>
      </c>
      <c r="AI11" s="2">
        <f>(Z11/AH$2-AJ$37)/10.2</f>
        <v>149.73420479302831</v>
      </c>
      <c r="AJ11" s="10">
        <f>AVERAGE(AI11:AI13)</f>
        <v>148.83369644153959</v>
      </c>
      <c r="AK11" s="7">
        <f>_xlfn.STDEV.S(AI11:AI13)</f>
        <v>8.0119017288363388</v>
      </c>
      <c r="AL11">
        <f>AK11/AJ11*100</f>
        <v>5.3831235267232209</v>
      </c>
    </row>
    <row r="12" spans="2:40" x14ac:dyDescent="0.25">
      <c r="B12" t="s">
        <v>0</v>
      </c>
      <c r="Y12" t="s">
        <v>71</v>
      </c>
      <c r="Z12">
        <v>36.520000000000003</v>
      </c>
      <c r="AA12" t="s">
        <v>1</v>
      </c>
      <c r="AE12" s="7"/>
      <c r="AI12" s="2">
        <f>(Z12/AH$2-AJ$37)/10.2</f>
        <v>140.40958605664488</v>
      </c>
      <c r="AK12" s="7"/>
    </row>
    <row r="13" spans="2:40" x14ac:dyDescent="0.25">
      <c r="B13" t="s">
        <v>0</v>
      </c>
      <c r="Y13" t="s">
        <v>72</v>
      </c>
      <c r="Z13">
        <v>40.18</v>
      </c>
      <c r="AA13" t="s">
        <v>1</v>
      </c>
      <c r="AE13" s="7"/>
      <c r="AI13" s="2">
        <f>(Z13/AH$2-AJ$37)/10.2</f>
        <v>156.35729847494551</v>
      </c>
      <c r="AK13" s="7"/>
    </row>
    <row r="14" spans="2:40" x14ac:dyDescent="0.25">
      <c r="B14" s="4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 t="s">
        <v>70</v>
      </c>
      <c r="Z14" s="4">
        <v>74.89</v>
      </c>
      <c r="AA14" s="4" t="s">
        <v>1</v>
      </c>
      <c r="AC14" s="3">
        <f>_xlfn.STDEV.S(Z14:Z16)</f>
        <v>8.1437849513192209</v>
      </c>
      <c r="AE14" s="7">
        <f>AC14/(AVERAGE(Z14:Z16))*100</f>
        <v>9.9201538305821284</v>
      </c>
      <c r="AF14">
        <f>1.5*1.5*3.1415</f>
        <v>7.0683750000000005</v>
      </c>
      <c r="AG14">
        <v>314.14999999999998</v>
      </c>
      <c r="AH14">
        <f>AF14/AG14</f>
        <v>2.2500000000000003E-2</v>
      </c>
      <c r="AI14" s="2">
        <f>(Z14/AH$2-AJ$42)/10.2</f>
        <v>326.31808278867101</v>
      </c>
      <c r="AJ14" s="10">
        <f>AVERAGE(AI14:AI16)</f>
        <v>357.70515613652861</v>
      </c>
      <c r="AK14" s="7">
        <f>_xlfn.STDEV.S(AI14:AI16)</f>
        <v>35.484901748667625</v>
      </c>
      <c r="AL14">
        <f>AK14/AJ14*100</f>
        <v>9.9201538305821284</v>
      </c>
    </row>
    <row r="15" spans="2:40" x14ac:dyDescent="0.25">
      <c r="B15" s="4" t="s">
        <v>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 t="s">
        <v>71</v>
      </c>
      <c r="Z15" s="4">
        <v>80.459999999999994</v>
      </c>
      <c r="AA15" s="4" t="s">
        <v>1</v>
      </c>
      <c r="AE15" s="7"/>
      <c r="AI15" s="2">
        <f t="shared" ref="AI15:AI16" si="0">(Z15/AH$2-AJ$42)/10.2</f>
        <v>350.58823529411757</v>
      </c>
      <c r="AK15" s="7"/>
    </row>
    <row r="16" spans="2:40" x14ac:dyDescent="0.25">
      <c r="B16" s="4" t="s">
        <v>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 t="s">
        <v>72</v>
      </c>
      <c r="Z16" s="4">
        <v>90.93</v>
      </c>
      <c r="AA16" s="4" t="s">
        <v>1</v>
      </c>
      <c r="AE16" s="7"/>
      <c r="AI16" s="2">
        <f t="shared" si="0"/>
        <v>396.20915032679738</v>
      </c>
      <c r="AK16" s="7"/>
    </row>
    <row r="17" spans="2:38" x14ac:dyDescent="0.25">
      <c r="B17" t="s">
        <v>10</v>
      </c>
      <c r="Y17" t="s">
        <v>70</v>
      </c>
      <c r="Z17">
        <v>108.1</v>
      </c>
      <c r="AA17" t="s">
        <v>1</v>
      </c>
      <c r="AC17" s="3">
        <f>_xlfn.STDEV.S(Z17:Z19)</f>
        <v>7.565375073319232</v>
      </c>
      <c r="AE17" s="7">
        <f>AC17/(AVERAGE(Z17:Z19))*100</f>
        <v>6.5814485196339545</v>
      </c>
      <c r="AF17">
        <f>1.5*1.5*3.1415</f>
        <v>7.0683750000000005</v>
      </c>
      <c r="AG17">
        <v>314.14999999999998</v>
      </c>
      <c r="AH17">
        <f>AF17/AG17</f>
        <v>2.2500000000000003E-2</v>
      </c>
      <c r="AI17" s="2">
        <f>(Z17/AH$2-AJ$47)/10.2</f>
        <v>471.02396514161211</v>
      </c>
      <c r="AJ17" s="10">
        <f>AVERAGE(AI17:AI19)</f>
        <v>500.87145969498903</v>
      </c>
      <c r="AK17" s="7">
        <f>_xlfn.STDEV.S(AI17:AI19)</f>
        <v>32.964597269364866</v>
      </c>
      <c r="AL17">
        <f>AK17/AJ17*100</f>
        <v>6.5814485196339607</v>
      </c>
    </row>
    <row r="18" spans="2:38" x14ac:dyDescent="0.25">
      <c r="B18" t="s">
        <v>10</v>
      </c>
      <c r="Y18" t="s">
        <v>71</v>
      </c>
      <c r="Z18">
        <v>113.68</v>
      </c>
      <c r="AA18" t="s">
        <v>1</v>
      </c>
      <c r="AE18" s="7"/>
      <c r="AI18" s="2">
        <f t="shared" ref="AI18:AI19" si="1">(Z18/AH$2-AJ$47)/10.2</f>
        <v>495.3376906318083</v>
      </c>
      <c r="AK18" s="7"/>
    </row>
    <row r="19" spans="2:38" x14ac:dyDescent="0.25">
      <c r="B19" t="s">
        <v>10</v>
      </c>
      <c r="Y19" t="s">
        <v>72</v>
      </c>
      <c r="Z19">
        <v>123.07</v>
      </c>
      <c r="AA19" t="s">
        <v>1</v>
      </c>
      <c r="AE19" s="7"/>
      <c r="AI19" s="2">
        <f t="shared" si="1"/>
        <v>536.25272331154679</v>
      </c>
      <c r="AK19" s="7"/>
    </row>
    <row r="20" spans="2:38" x14ac:dyDescent="0.25">
      <c r="AE20" s="7"/>
      <c r="AI20" s="2"/>
      <c r="AK20" s="7"/>
    </row>
    <row r="21" spans="2:38" x14ac:dyDescent="0.25">
      <c r="B21" s="88" t="s">
        <v>64</v>
      </c>
      <c r="AE21" s="7"/>
      <c r="AI21" s="2"/>
      <c r="AK21" s="7"/>
    </row>
    <row r="22" spans="2:38" x14ac:dyDescent="0.25">
      <c r="B22" s="4" t="s">
        <v>29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 t="s">
        <v>73</v>
      </c>
      <c r="Z22" s="4">
        <v>0</v>
      </c>
      <c r="AA22" s="4" t="s">
        <v>1</v>
      </c>
      <c r="AC22" s="3">
        <f>_xlfn.STDEV.S(Z22:Z26)</f>
        <v>0</v>
      </c>
      <c r="AE22" s="7" t="e">
        <f>AC22/(AVERAGE(Z22:Z26))*100</f>
        <v>#DIV/0!</v>
      </c>
      <c r="AF22">
        <f>1.5*1.5*3.1415</f>
        <v>7.0683750000000005</v>
      </c>
      <c r="AG22">
        <v>314.14999999999998</v>
      </c>
      <c r="AH22">
        <f>AF22/AG22</f>
        <v>2.2500000000000003E-2</v>
      </c>
      <c r="AI22" s="2">
        <f>Z22/AH$22</f>
        <v>0</v>
      </c>
      <c r="AJ22" s="10">
        <f>AVERAGE(AI22:AI26)</f>
        <v>0</v>
      </c>
      <c r="AK22" s="7">
        <f>_xlfn.STDEV.S(AI22:AI26)</f>
        <v>0</v>
      </c>
    </row>
    <row r="23" spans="2:38" x14ac:dyDescent="0.25">
      <c r="B23" s="4" t="s">
        <v>29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 t="s">
        <v>74</v>
      </c>
      <c r="Z23" s="4">
        <v>0</v>
      </c>
      <c r="AA23" s="4" t="s">
        <v>1</v>
      </c>
      <c r="AE23" s="7"/>
      <c r="AI23" s="2">
        <f t="shared" ref="AI23:AI26" si="2">Z23/AH$22</f>
        <v>0</v>
      </c>
      <c r="AK23" s="7"/>
    </row>
    <row r="24" spans="2:38" x14ac:dyDescent="0.25">
      <c r="B24" s="4" t="s">
        <v>29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 t="s">
        <v>75</v>
      </c>
      <c r="Z24" s="4">
        <v>0</v>
      </c>
      <c r="AA24" s="4" t="s">
        <v>1</v>
      </c>
      <c r="AE24" s="7"/>
      <c r="AI24" s="2">
        <f t="shared" si="2"/>
        <v>0</v>
      </c>
      <c r="AK24" s="7"/>
    </row>
    <row r="25" spans="2:38" x14ac:dyDescent="0.25">
      <c r="B25" s="4" t="s">
        <v>29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 t="s">
        <v>76</v>
      </c>
      <c r="Z25" s="4">
        <v>0</v>
      </c>
      <c r="AA25" s="4" t="s">
        <v>1</v>
      </c>
      <c r="AE25" s="7"/>
      <c r="AI25" s="2">
        <f t="shared" si="2"/>
        <v>0</v>
      </c>
      <c r="AK25" s="7"/>
    </row>
    <row r="26" spans="2:38" x14ac:dyDescent="0.25">
      <c r="B26" s="4" t="s">
        <v>29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 t="s">
        <v>77</v>
      </c>
      <c r="Z26" s="4">
        <v>0</v>
      </c>
      <c r="AA26" s="4" t="s">
        <v>1</v>
      </c>
      <c r="AI26" s="2">
        <f t="shared" si="2"/>
        <v>0</v>
      </c>
      <c r="AK26" s="7"/>
    </row>
    <row r="27" spans="2:38" x14ac:dyDescent="0.25">
      <c r="B27" t="s">
        <v>7</v>
      </c>
      <c r="Y27" t="s">
        <v>73</v>
      </c>
      <c r="Z27">
        <v>5.71</v>
      </c>
      <c r="AA27" t="s">
        <v>1</v>
      </c>
      <c r="AC27" s="3">
        <f>_xlfn.STDEV.S(Z27:Z31)</f>
        <v>2.55358963030476</v>
      </c>
      <c r="AE27" s="7">
        <f>AC27/(AVERAGE(Z27:Z31))*100</f>
        <v>223.60679774997902</v>
      </c>
      <c r="AF27">
        <f>1.5*1.5*3.1415</f>
        <v>7.0683750000000005</v>
      </c>
      <c r="AG27">
        <v>314.14999999999998</v>
      </c>
      <c r="AH27">
        <f>AF27/AG27</f>
        <v>2.2500000000000003E-2</v>
      </c>
      <c r="AI27" s="2">
        <f>Z27/AH$27</f>
        <v>253.77777777777774</v>
      </c>
      <c r="AJ27" s="10">
        <f>AVERAGE(AI27:AI31)</f>
        <v>50.755555555555546</v>
      </c>
      <c r="AK27" s="7">
        <f>_xlfn.STDEV.S(AI27:AI31)</f>
        <v>113.49287245798931</v>
      </c>
    </row>
    <row r="28" spans="2:38" x14ac:dyDescent="0.25">
      <c r="B28" t="s">
        <v>7</v>
      </c>
      <c r="Y28" t="s">
        <v>74</v>
      </c>
      <c r="Z28">
        <v>0</v>
      </c>
      <c r="AA28" t="s">
        <v>1</v>
      </c>
      <c r="AE28" s="7"/>
      <c r="AI28" s="2">
        <f t="shared" ref="AI28:AI31" si="3">Z28/AH$27</f>
        <v>0</v>
      </c>
      <c r="AK28" s="7"/>
    </row>
    <row r="29" spans="2:38" x14ac:dyDescent="0.25">
      <c r="B29" t="s">
        <v>7</v>
      </c>
      <c r="Y29" t="s">
        <v>75</v>
      </c>
      <c r="Z29">
        <v>0</v>
      </c>
      <c r="AA29" t="s">
        <v>1</v>
      </c>
      <c r="AE29" s="7"/>
      <c r="AI29" s="2">
        <f t="shared" si="3"/>
        <v>0</v>
      </c>
      <c r="AK29" s="7"/>
    </row>
    <row r="30" spans="2:38" x14ac:dyDescent="0.25">
      <c r="B30" t="s">
        <v>7</v>
      </c>
      <c r="Y30" t="s">
        <v>76</v>
      </c>
      <c r="Z30">
        <v>0</v>
      </c>
      <c r="AA30" t="s">
        <v>1</v>
      </c>
      <c r="AE30" s="7"/>
      <c r="AI30" s="2">
        <f t="shared" si="3"/>
        <v>0</v>
      </c>
      <c r="AK30" s="7"/>
    </row>
    <row r="31" spans="2:38" x14ac:dyDescent="0.25">
      <c r="B31" t="s">
        <v>7</v>
      </c>
      <c r="Y31" t="s">
        <v>77</v>
      </c>
      <c r="Z31">
        <v>0</v>
      </c>
      <c r="AA31" t="s">
        <v>1</v>
      </c>
      <c r="AI31" s="2">
        <f t="shared" si="3"/>
        <v>0</v>
      </c>
      <c r="AK31" s="7"/>
    </row>
    <row r="32" spans="2:38" x14ac:dyDescent="0.25">
      <c r="B32" s="4" t="s">
        <v>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 t="s">
        <v>73</v>
      </c>
      <c r="Z32" s="4">
        <v>0</v>
      </c>
      <c r="AA32" s="4" t="s">
        <v>1</v>
      </c>
      <c r="AC32" s="3">
        <f>_xlfn.STDEV.S(Z32:Z36)</f>
        <v>0</v>
      </c>
      <c r="AE32" s="7" t="e">
        <f>AC32/(AVERAGE(Z32:Z36))*100</f>
        <v>#DIV/0!</v>
      </c>
      <c r="AF32">
        <f>1.5*1.5*3.1415</f>
        <v>7.0683750000000005</v>
      </c>
      <c r="AG32">
        <v>314.14999999999998</v>
      </c>
      <c r="AH32">
        <f>AF32/AG32</f>
        <v>2.2500000000000003E-2</v>
      </c>
      <c r="AI32" s="2">
        <f>Z32/AH$32</f>
        <v>0</v>
      </c>
      <c r="AJ32" s="10">
        <f>AVERAGE(AI32:AI36)</f>
        <v>0</v>
      </c>
      <c r="AK32" s="7"/>
    </row>
    <row r="33" spans="2:37" x14ac:dyDescent="0.25">
      <c r="B33" s="4" t="s">
        <v>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 t="s">
        <v>74</v>
      </c>
      <c r="Z33" s="4">
        <v>0</v>
      </c>
      <c r="AA33" s="4" t="s">
        <v>1</v>
      </c>
      <c r="AE33" s="7"/>
      <c r="AI33" s="2">
        <f t="shared" ref="AI33:AI36" si="4">Z33/AH$32</f>
        <v>0</v>
      </c>
      <c r="AK33" s="7"/>
    </row>
    <row r="34" spans="2:37" x14ac:dyDescent="0.25">
      <c r="B34" s="4" t="s">
        <v>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 t="s">
        <v>75</v>
      </c>
      <c r="Z34" s="4">
        <v>0</v>
      </c>
      <c r="AA34" s="4" t="s">
        <v>1</v>
      </c>
      <c r="AE34" s="7"/>
      <c r="AI34" s="2">
        <f t="shared" si="4"/>
        <v>0</v>
      </c>
      <c r="AK34" s="7"/>
    </row>
    <row r="35" spans="2:37" x14ac:dyDescent="0.25">
      <c r="B35" s="4" t="s">
        <v>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 t="s">
        <v>76</v>
      </c>
      <c r="Z35" s="4">
        <v>0</v>
      </c>
      <c r="AA35" s="4" t="s">
        <v>1</v>
      </c>
      <c r="AE35" s="7"/>
      <c r="AI35" s="2">
        <f t="shared" si="4"/>
        <v>0</v>
      </c>
      <c r="AK35" s="7"/>
    </row>
    <row r="36" spans="2:37" x14ac:dyDescent="0.25">
      <c r="B36" s="4" t="s">
        <v>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 t="s">
        <v>77</v>
      </c>
      <c r="Z36" s="4">
        <v>0</v>
      </c>
      <c r="AA36" s="4" t="s">
        <v>1</v>
      </c>
      <c r="AI36" s="2">
        <f t="shared" si="4"/>
        <v>0</v>
      </c>
      <c r="AK36" s="7"/>
    </row>
    <row r="37" spans="2:37" x14ac:dyDescent="0.25">
      <c r="B37" t="s">
        <v>0</v>
      </c>
      <c r="Y37" t="s">
        <v>73</v>
      </c>
      <c r="Z37">
        <v>7.25</v>
      </c>
      <c r="AA37" t="s">
        <v>1</v>
      </c>
      <c r="AC37" s="3">
        <f>_xlfn.STDEV.S(Z37:Z41)</f>
        <v>1.6798452309662373</v>
      </c>
      <c r="AE37" s="7">
        <f>AC37/(AVERAGE(Z37:Z41))*100</f>
        <v>39.102542620256926</v>
      </c>
      <c r="AF37">
        <f>1.5*1.5*3.1415</f>
        <v>7.0683750000000005</v>
      </c>
      <c r="AG37">
        <v>314.14999999999998</v>
      </c>
      <c r="AH37">
        <f>AF37/AG37</f>
        <v>2.2500000000000003E-2</v>
      </c>
      <c r="AI37" s="2">
        <f>Z37/AH$37</f>
        <v>322.22222222222217</v>
      </c>
      <c r="AJ37" s="10">
        <f>AVERAGE(AI37:AI41)</f>
        <v>190.93333333333331</v>
      </c>
      <c r="AK37" s="7">
        <f>_xlfn.STDEV.S(AI37:AI41)</f>
        <v>74.659788042943745</v>
      </c>
    </row>
    <row r="38" spans="2:37" x14ac:dyDescent="0.25">
      <c r="B38" t="s">
        <v>0</v>
      </c>
      <c r="Y38" t="s">
        <v>74</v>
      </c>
      <c r="Z38">
        <v>3.03</v>
      </c>
      <c r="AA38" t="s">
        <v>1</v>
      </c>
      <c r="AE38" s="7"/>
      <c r="AI38" s="2">
        <f t="shared" ref="AI38:AI41" si="5">Z38/AH$37</f>
        <v>134.66666666666663</v>
      </c>
      <c r="AK38" s="7"/>
    </row>
    <row r="39" spans="2:37" x14ac:dyDescent="0.25">
      <c r="B39" t="s">
        <v>0</v>
      </c>
      <c r="Y39" t="s">
        <v>75</v>
      </c>
      <c r="Z39">
        <v>3.75</v>
      </c>
      <c r="AA39" t="s">
        <v>1</v>
      </c>
      <c r="AE39" s="7"/>
      <c r="AI39" s="2">
        <f t="shared" si="5"/>
        <v>166.66666666666666</v>
      </c>
      <c r="AK39" s="7"/>
    </row>
    <row r="40" spans="2:37" x14ac:dyDescent="0.25">
      <c r="B40" t="s">
        <v>0</v>
      </c>
      <c r="Y40" t="s">
        <v>76</v>
      </c>
      <c r="Z40">
        <v>3.66</v>
      </c>
      <c r="AA40" t="s">
        <v>1</v>
      </c>
      <c r="AE40" s="7"/>
      <c r="AI40" s="2">
        <f t="shared" si="5"/>
        <v>162.66666666666666</v>
      </c>
      <c r="AK40" s="7"/>
    </row>
    <row r="41" spans="2:37" x14ac:dyDescent="0.25">
      <c r="B41" t="s">
        <v>0</v>
      </c>
      <c r="Y41" t="s">
        <v>77</v>
      </c>
      <c r="Z41">
        <v>3.79</v>
      </c>
      <c r="AA41" t="s">
        <v>1</v>
      </c>
      <c r="AI41" s="2">
        <f t="shared" si="5"/>
        <v>168.44444444444443</v>
      </c>
      <c r="AK41" s="7"/>
    </row>
    <row r="42" spans="2:37" x14ac:dyDescent="0.25">
      <c r="B42" s="4" t="s">
        <v>9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 t="s">
        <v>73</v>
      </c>
      <c r="Z42" s="4">
        <v>0</v>
      </c>
      <c r="AA42" s="4" t="s">
        <v>1</v>
      </c>
      <c r="AC42" s="3">
        <f>_xlfn.STDEV.S(Z42:Z46)</f>
        <v>0</v>
      </c>
      <c r="AE42" s="7" t="e">
        <f>AC42/(AVERAGE(Z42:Z46))*100</f>
        <v>#DIV/0!</v>
      </c>
      <c r="AF42">
        <f>1.5*1.5*3.1415</f>
        <v>7.0683750000000005</v>
      </c>
      <c r="AG42">
        <v>314.14999999999998</v>
      </c>
      <c r="AH42">
        <f>AF42/AG42</f>
        <v>2.2500000000000003E-2</v>
      </c>
      <c r="AI42" s="2">
        <f>Z42/AH$42</f>
        <v>0</v>
      </c>
      <c r="AJ42" s="10">
        <f>AVERAGE(AI42:AI46)</f>
        <v>0</v>
      </c>
      <c r="AK42" s="7"/>
    </row>
    <row r="43" spans="2:37" x14ac:dyDescent="0.25">
      <c r="B43" s="4" t="s">
        <v>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 t="s">
        <v>74</v>
      </c>
      <c r="Z43" s="4">
        <v>0</v>
      </c>
      <c r="AA43" s="4" t="s">
        <v>1</v>
      </c>
      <c r="AE43" s="7"/>
      <c r="AI43" s="2">
        <f t="shared" ref="AI43:AI46" si="6">Z43/AH$42</f>
        <v>0</v>
      </c>
      <c r="AK43" s="7"/>
    </row>
    <row r="44" spans="2:37" x14ac:dyDescent="0.25">
      <c r="B44" s="4" t="s">
        <v>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 t="s">
        <v>75</v>
      </c>
      <c r="Z44" s="4">
        <v>0</v>
      </c>
      <c r="AA44" s="4" t="s">
        <v>1</v>
      </c>
      <c r="AE44" s="7"/>
      <c r="AI44" s="2">
        <f t="shared" si="6"/>
        <v>0</v>
      </c>
      <c r="AK44" s="7"/>
    </row>
    <row r="45" spans="2:37" x14ac:dyDescent="0.25"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 t="s">
        <v>76</v>
      </c>
      <c r="Z45" s="4">
        <v>0</v>
      </c>
      <c r="AA45" s="4" t="s">
        <v>1</v>
      </c>
      <c r="AE45" s="7"/>
      <c r="AI45" s="2">
        <f t="shared" si="6"/>
        <v>0</v>
      </c>
      <c r="AK45" s="7"/>
    </row>
    <row r="46" spans="2:37" x14ac:dyDescent="0.25">
      <c r="B46" s="4" t="s">
        <v>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 t="s">
        <v>77</v>
      </c>
      <c r="Z46" s="4">
        <v>0</v>
      </c>
      <c r="AA46" s="4" t="s">
        <v>1</v>
      </c>
      <c r="AI46" s="2">
        <f t="shared" si="6"/>
        <v>0</v>
      </c>
      <c r="AK46" s="7"/>
    </row>
    <row r="47" spans="2:37" x14ac:dyDescent="0.25">
      <c r="B47" t="s">
        <v>10</v>
      </c>
      <c r="Y47" t="s">
        <v>73</v>
      </c>
      <c r="Z47">
        <v>0</v>
      </c>
      <c r="AA47" t="s">
        <v>1</v>
      </c>
      <c r="AC47" s="3">
        <f>_xlfn.STDEV.S(Z47:Z51)</f>
        <v>0</v>
      </c>
      <c r="AE47" s="7" t="e">
        <f>AC47/(AVERAGE(Z47:Z51))*100</f>
        <v>#DIV/0!</v>
      </c>
      <c r="AF47">
        <f>1.5*1.5*3.1415</f>
        <v>7.0683750000000005</v>
      </c>
      <c r="AG47">
        <v>314.14999999999998</v>
      </c>
      <c r="AH47">
        <f>AF47/AG47</f>
        <v>2.2500000000000003E-2</v>
      </c>
      <c r="AI47" s="2">
        <f>Z47/AH$47</f>
        <v>0</v>
      </c>
      <c r="AJ47" s="10">
        <f>AVERAGE(AI47:AI51)</f>
        <v>0</v>
      </c>
      <c r="AK47" s="7"/>
    </row>
    <row r="48" spans="2:37" x14ac:dyDescent="0.25">
      <c r="B48" t="s">
        <v>10</v>
      </c>
      <c r="Y48" t="s">
        <v>74</v>
      </c>
      <c r="Z48">
        <v>0</v>
      </c>
      <c r="AA48" t="s">
        <v>1</v>
      </c>
      <c r="AE48" s="7"/>
      <c r="AI48" s="2">
        <f t="shared" ref="AI48:AI51" si="7">Z48/AH$47</f>
        <v>0</v>
      </c>
      <c r="AK48" s="7"/>
    </row>
    <row r="49" spans="2:40" x14ac:dyDescent="0.25">
      <c r="B49" t="s">
        <v>10</v>
      </c>
      <c r="Y49" t="s">
        <v>75</v>
      </c>
      <c r="Z49">
        <v>0</v>
      </c>
      <c r="AA49" t="s">
        <v>1</v>
      </c>
      <c r="AE49" s="7"/>
      <c r="AI49" s="2">
        <f t="shared" si="7"/>
        <v>0</v>
      </c>
      <c r="AK49" s="7"/>
    </row>
    <row r="50" spans="2:40" x14ac:dyDescent="0.25">
      <c r="B50" t="s">
        <v>10</v>
      </c>
      <c r="Y50" t="s">
        <v>76</v>
      </c>
      <c r="Z50">
        <v>0</v>
      </c>
      <c r="AA50" t="s">
        <v>1</v>
      </c>
      <c r="AE50" s="7"/>
      <c r="AI50" s="2">
        <f t="shared" si="7"/>
        <v>0</v>
      </c>
      <c r="AK50" s="7"/>
    </row>
    <row r="51" spans="2:40" x14ac:dyDescent="0.25">
      <c r="B51" t="s">
        <v>10</v>
      </c>
      <c r="Y51" t="s">
        <v>77</v>
      </c>
      <c r="Z51">
        <v>0</v>
      </c>
      <c r="AA51" t="s">
        <v>1</v>
      </c>
      <c r="AI51" s="2">
        <f t="shared" si="7"/>
        <v>0</v>
      </c>
      <c r="AK51" s="7"/>
    </row>
    <row r="52" spans="2:40" x14ac:dyDescent="0.25">
      <c r="AE52" s="7"/>
      <c r="AI52" s="2"/>
      <c r="AK52" s="7"/>
    </row>
    <row r="53" spans="2:40" x14ac:dyDescent="0.25">
      <c r="AE53" s="7"/>
      <c r="AI53" s="2"/>
      <c r="AK53" s="7"/>
    </row>
    <row r="54" spans="2:40" x14ac:dyDescent="0.25">
      <c r="B54" s="5" t="s">
        <v>4</v>
      </c>
    </row>
    <row r="55" spans="2:40" x14ac:dyDescent="0.25">
      <c r="B55" s="4" t="s">
        <v>29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 t="s">
        <v>78</v>
      </c>
      <c r="Z55" s="4">
        <v>0</v>
      </c>
      <c r="AA55" s="4" t="s">
        <v>1</v>
      </c>
      <c r="AC55" s="3">
        <f>_xlfn.STDEV.S(Z55:Z57)</f>
        <v>0</v>
      </c>
      <c r="AD55" s="6" t="s">
        <v>16</v>
      </c>
      <c r="AE55" s="7" t="e">
        <f>AC55/(AVERAGE(Z55:Z57))*100</f>
        <v>#DIV/0!</v>
      </c>
      <c r="AF55">
        <f>1.5*1.5*3.1415</f>
        <v>7.0683750000000005</v>
      </c>
      <c r="AG55">
        <v>314.14999999999998</v>
      </c>
      <c r="AH55">
        <f>AF55/AG55</f>
        <v>2.2500000000000003E-2</v>
      </c>
      <c r="AI55" s="2">
        <f>(Z55/AH$55-AJ$75)/10.2</f>
        <v>0</v>
      </c>
      <c r="AJ55" s="10">
        <f>AVERAGE(AI55:AI57)</f>
        <v>0</v>
      </c>
      <c r="AK55" s="7">
        <f>_xlfn.STDEV.S(AI55:AI57)</f>
        <v>0</v>
      </c>
      <c r="AL55" t="e">
        <f>AK55/AJ55*100</f>
        <v>#DIV/0!</v>
      </c>
      <c r="AM55" s="10">
        <f>SQRT(AK55^2+AK58^2+AK61^2+AK64^2+AK67^2+AK70^2)</f>
        <v>1.1212702919885051E-15</v>
      </c>
      <c r="AN55" s="10">
        <f>SUM(AJ55,AJ58,AJ61,AJ64,AJ67,AJ70)</f>
        <v>11.355119825708062</v>
      </c>
    </row>
    <row r="56" spans="2:40" x14ac:dyDescent="0.25">
      <c r="B56" s="4" t="s">
        <v>29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 t="s">
        <v>79</v>
      </c>
      <c r="Z56" s="4">
        <v>0</v>
      </c>
      <c r="AA56" s="4" t="s">
        <v>1</v>
      </c>
      <c r="AE56" s="7"/>
      <c r="AI56" s="2">
        <f>(Z56/AH$55-AJ$75)/10.2</f>
        <v>0</v>
      </c>
      <c r="AJ56" s="16"/>
      <c r="AK56" s="7"/>
      <c r="AN56" s="10">
        <f>SUM(AJ55,AJ58)</f>
        <v>0</v>
      </c>
    </row>
    <row r="57" spans="2:40" x14ac:dyDescent="0.25">
      <c r="B57" s="4" t="s">
        <v>29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 t="s">
        <v>80</v>
      </c>
      <c r="Z57" s="4">
        <v>0</v>
      </c>
      <c r="AA57" s="4" t="s">
        <v>1</v>
      </c>
      <c r="AE57" s="7"/>
      <c r="AI57" s="2">
        <f t="shared" ref="AI57" si="8">(Z57/AH$55-AJ$75)/10.2</f>
        <v>0</v>
      </c>
      <c r="AJ57" s="16"/>
      <c r="AK57" s="7"/>
    </row>
    <row r="58" spans="2:40" x14ac:dyDescent="0.25">
      <c r="B58" t="s">
        <v>7</v>
      </c>
      <c r="Y58" t="s">
        <v>78</v>
      </c>
      <c r="Z58">
        <v>0</v>
      </c>
      <c r="AA58" t="s">
        <v>1</v>
      </c>
      <c r="AC58" s="3">
        <f>_xlfn.STDEV.S(Z58:Z60)</f>
        <v>0</v>
      </c>
      <c r="AE58" s="7" t="e">
        <f>AC58/(AVERAGE(Z58:Z60))*100</f>
        <v>#DIV/0!</v>
      </c>
      <c r="AF58">
        <f>1.5*1.5*3.1415</f>
        <v>7.0683750000000005</v>
      </c>
      <c r="AG58">
        <v>314.14999999999998</v>
      </c>
      <c r="AH58">
        <f>AF58/AG58</f>
        <v>2.2500000000000003E-2</v>
      </c>
      <c r="AI58" s="2">
        <f>(Z58/AH$58-AJ$80)/10.2</f>
        <v>0</v>
      </c>
      <c r="AJ58" s="10">
        <f>AVERAGE(AI58:AI60)</f>
        <v>0</v>
      </c>
      <c r="AK58" s="7">
        <f>_xlfn.STDEV.S(AI58:AI60)</f>
        <v>0</v>
      </c>
      <c r="AL58" t="e">
        <f t="shared" ref="AL58:AL70" si="9">AK58/AJ58*100</f>
        <v>#DIV/0!</v>
      </c>
    </row>
    <row r="59" spans="2:40" x14ac:dyDescent="0.25">
      <c r="B59" t="s">
        <v>7</v>
      </c>
      <c r="Y59" t="s">
        <v>79</v>
      </c>
      <c r="Z59">
        <v>0</v>
      </c>
      <c r="AA59" t="s">
        <v>1</v>
      </c>
      <c r="AE59" s="7"/>
      <c r="AI59" s="2">
        <f>(Z59/AH$58-AJ$80)/10.2</f>
        <v>0</v>
      </c>
      <c r="AJ59" s="16"/>
      <c r="AK59" s="7"/>
    </row>
    <row r="60" spans="2:40" x14ac:dyDescent="0.25">
      <c r="B60" t="s">
        <v>7</v>
      </c>
      <c r="Y60" t="s">
        <v>80</v>
      </c>
      <c r="Z60">
        <v>0</v>
      </c>
      <c r="AA60" t="s">
        <v>1</v>
      </c>
      <c r="AE60" s="7"/>
      <c r="AI60" s="2">
        <f>(Z60/AH$58-AJ$80)/10.2</f>
        <v>0</v>
      </c>
      <c r="AJ60" s="16"/>
      <c r="AK60" s="7"/>
    </row>
    <row r="61" spans="2:40" x14ac:dyDescent="0.25">
      <c r="B61" s="4" t="s">
        <v>8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 t="s">
        <v>78</v>
      </c>
      <c r="Z61" s="4">
        <v>0</v>
      </c>
      <c r="AA61" s="4" t="s">
        <v>1</v>
      </c>
      <c r="AC61" s="3">
        <f>_xlfn.STDEV.S(Z61:Z63)</f>
        <v>0</v>
      </c>
      <c r="AE61" s="7" t="e">
        <f>AC61/(AVERAGE(Z61:Z63))*100</f>
        <v>#DIV/0!</v>
      </c>
      <c r="AF61">
        <f>1.5*1.5*3.1415</f>
        <v>7.0683750000000005</v>
      </c>
      <c r="AG61">
        <v>314.14999999999998</v>
      </c>
      <c r="AH61">
        <f>AF61/AG61</f>
        <v>2.2500000000000003E-2</v>
      </c>
      <c r="AI61" s="2">
        <f>-(Z61/AH$61-AJ$85)/10.2</f>
        <v>2.0653594771241832</v>
      </c>
      <c r="AJ61" s="10">
        <f>AVERAGE(AI61:AI63)</f>
        <v>2.0653594771241832</v>
      </c>
      <c r="AK61" s="7">
        <f>_xlfn.STDEV.S(AI61:AI63)</f>
        <v>0</v>
      </c>
      <c r="AL61">
        <f t="shared" si="9"/>
        <v>0</v>
      </c>
    </row>
    <row r="62" spans="2:40" x14ac:dyDescent="0.25">
      <c r="B62" s="4" t="s">
        <v>8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 t="s">
        <v>79</v>
      </c>
      <c r="Z62" s="4">
        <v>0</v>
      </c>
      <c r="AA62" s="4" t="s">
        <v>1</v>
      </c>
      <c r="AE62" s="7"/>
      <c r="AI62" s="2">
        <f>-(Z62/AH$61-AJ$85)/10.2</f>
        <v>2.0653594771241832</v>
      </c>
      <c r="AJ62" s="16"/>
      <c r="AK62" s="7"/>
    </row>
    <row r="63" spans="2:40" x14ac:dyDescent="0.25">
      <c r="B63" s="4" t="s">
        <v>8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 t="s">
        <v>80</v>
      </c>
      <c r="Z63" s="4">
        <v>0</v>
      </c>
      <c r="AA63" s="4" t="s">
        <v>1</v>
      </c>
      <c r="AE63" s="7"/>
      <c r="AI63" s="2">
        <f>-(Z63/AH$61-AJ$85)/10.2</f>
        <v>2.0653594771241832</v>
      </c>
      <c r="AJ63" s="16"/>
      <c r="AK63" s="7"/>
    </row>
    <row r="64" spans="2:40" x14ac:dyDescent="0.25">
      <c r="B64" t="s">
        <v>0</v>
      </c>
      <c r="Y64" t="s">
        <v>78</v>
      </c>
      <c r="Z64">
        <v>0</v>
      </c>
      <c r="AA64" t="s">
        <v>1</v>
      </c>
      <c r="AC64" s="3">
        <f>_xlfn.STDEV.S(Z64:Z66)</f>
        <v>0</v>
      </c>
      <c r="AE64" s="7" t="e">
        <f>AC64/(AVERAGE(Z64:Z66))*100</f>
        <v>#DIV/0!</v>
      </c>
      <c r="AF64">
        <f>1.5*1.5*3.1415</f>
        <v>7.0683750000000005</v>
      </c>
      <c r="AG64">
        <v>314.14999999999998</v>
      </c>
      <c r="AH64">
        <f>AF64/AG64</f>
        <v>2.2500000000000003E-2</v>
      </c>
      <c r="AI64" s="2">
        <f>-(Z64/AH$64-AJ$90)/10.2</f>
        <v>2.579520697167756</v>
      </c>
      <c r="AJ64" s="10">
        <f>AVERAGE(AI64:AI66)</f>
        <v>2.579520697167756</v>
      </c>
      <c r="AK64" s="7">
        <f>_xlfn.STDEV.S(AI64:AI66)</f>
        <v>0</v>
      </c>
      <c r="AL64">
        <f t="shared" si="9"/>
        <v>0</v>
      </c>
    </row>
    <row r="65" spans="2:44" x14ac:dyDescent="0.25">
      <c r="B65" t="s">
        <v>0</v>
      </c>
      <c r="Y65" t="s">
        <v>79</v>
      </c>
      <c r="Z65">
        <v>0</v>
      </c>
      <c r="AA65" t="s">
        <v>1</v>
      </c>
      <c r="AE65" s="7"/>
      <c r="AI65" s="2">
        <f>-(Z65/AH$64-AJ$90)/10.2</f>
        <v>2.579520697167756</v>
      </c>
      <c r="AJ65" s="16"/>
      <c r="AK65" s="7"/>
    </row>
    <row r="66" spans="2:44" x14ac:dyDescent="0.25">
      <c r="B66" t="s">
        <v>0</v>
      </c>
      <c r="Y66" t="s">
        <v>80</v>
      </c>
      <c r="Z66">
        <v>0</v>
      </c>
      <c r="AA66" t="s">
        <v>1</v>
      </c>
      <c r="AE66" s="7"/>
      <c r="AI66" s="2">
        <f>-(Z66/AH$64-AJ$90)/10.2</f>
        <v>2.579520697167756</v>
      </c>
      <c r="AJ66" s="16"/>
      <c r="AK66" s="7"/>
      <c r="AR66" s="7"/>
    </row>
    <row r="67" spans="2:44" x14ac:dyDescent="0.25">
      <c r="B67" s="4" t="s">
        <v>9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 t="s">
        <v>78</v>
      </c>
      <c r="Z67" s="4">
        <v>0</v>
      </c>
      <c r="AA67" s="4" t="s">
        <v>1</v>
      </c>
      <c r="AC67" s="3">
        <f>_xlfn.STDEV.S(Z67:Z69)</f>
        <v>0</v>
      </c>
      <c r="AE67" s="7" t="e">
        <f>AC67/(AVERAGE(Z67:Z69))*100</f>
        <v>#DIV/0!</v>
      </c>
      <c r="AF67">
        <f>1.5*1.5*3.1415</f>
        <v>7.0683750000000005</v>
      </c>
      <c r="AG67">
        <v>314.14999999999998</v>
      </c>
      <c r="AH67">
        <f>AF67/AG67</f>
        <v>2.2500000000000003E-2</v>
      </c>
      <c r="AI67" s="2">
        <f>-(Z67/AH$67-AJ$95)/10.2</f>
        <v>5.3333333333333339</v>
      </c>
      <c r="AJ67" s="10">
        <f>AVERAGE(AI67:AI69)</f>
        <v>5.333333333333333</v>
      </c>
      <c r="AK67" s="7">
        <f>_xlfn.STDEV.S(AI67:AI69)</f>
        <v>1.0877919644084146E-15</v>
      </c>
      <c r="AL67">
        <f t="shared" si="9"/>
        <v>2.0396099332657774E-14</v>
      </c>
    </row>
    <row r="68" spans="2:44" x14ac:dyDescent="0.25">
      <c r="B68" s="4" t="s">
        <v>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 t="s">
        <v>79</v>
      </c>
      <c r="Z68" s="4">
        <v>0</v>
      </c>
      <c r="AA68" s="4" t="s">
        <v>1</v>
      </c>
      <c r="AE68" s="7"/>
      <c r="AI68" s="2">
        <f>-(Z68/AH$67-AJ$95)/10.2</f>
        <v>5.3333333333333339</v>
      </c>
      <c r="AJ68" s="16"/>
      <c r="AK68" s="7"/>
    </row>
    <row r="69" spans="2:44" x14ac:dyDescent="0.25">
      <c r="B69" s="4" t="s">
        <v>9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 t="s">
        <v>80</v>
      </c>
      <c r="Z69" s="4">
        <v>0</v>
      </c>
      <c r="AA69" s="4" t="s">
        <v>1</v>
      </c>
      <c r="AE69" s="7"/>
      <c r="AI69" s="2">
        <f>-(Z69/AH$67-AJ$95)/10.2</f>
        <v>5.3333333333333339</v>
      </c>
      <c r="AJ69" s="16"/>
      <c r="AK69" s="7"/>
    </row>
    <row r="70" spans="2:44" x14ac:dyDescent="0.25">
      <c r="B70" t="s">
        <v>10</v>
      </c>
      <c r="Y70" t="s">
        <v>78</v>
      </c>
      <c r="Z70">
        <v>0</v>
      </c>
      <c r="AA70" t="s">
        <v>1</v>
      </c>
      <c r="AC70" s="3">
        <f>_xlfn.STDEV.S(Z70:Z72)</f>
        <v>0</v>
      </c>
      <c r="AE70" s="7" t="e">
        <f>AC70/(AVERAGE(Z70:Z72))*100</f>
        <v>#DIV/0!</v>
      </c>
      <c r="AF70">
        <f>1.5*1.5*3.1415</f>
        <v>7.0683750000000005</v>
      </c>
      <c r="AG70">
        <v>314.14999999999998</v>
      </c>
      <c r="AH70">
        <f>AF70/AG70</f>
        <v>2.2500000000000003E-2</v>
      </c>
      <c r="AI70" s="2">
        <f>-(Z70/AH$70-AJ$100)/10.2</f>
        <v>1.376906318082789</v>
      </c>
      <c r="AJ70" s="10">
        <f>AVERAGE(AI70:AI72)</f>
        <v>1.3769063180827892</v>
      </c>
      <c r="AK70" s="7">
        <f>_xlfn.STDEV.S(AI70:AI72)</f>
        <v>2.7194799110210365E-16</v>
      </c>
      <c r="AL70">
        <f t="shared" si="9"/>
        <v>1.9750653151244547E-14</v>
      </c>
    </row>
    <row r="71" spans="2:44" x14ac:dyDescent="0.25">
      <c r="B71" t="s">
        <v>10</v>
      </c>
      <c r="Y71" t="s">
        <v>79</v>
      </c>
      <c r="Z71">
        <v>0</v>
      </c>
      <c r="AA71" t="s">
        <v>1</v>
      </c>
      <c r="AE71" s="7"/>
      <c r="AI71" s="2">
        <f>-(Z71/AH$70-AJ$100)/10.2</f>
        <v>1.376906318082789</v>
      </c>
    </row>
    <row r="72" spans="2:44" x14ac:dyDescent="0.25">
      <c r="B72" t="s">
        <v>10</v>
      </c>
      <c r="Y72" t="s">
        <v>80</v>
      </c>
      <c r="Z72">
        <v>0</v>
      </c>
      <c r="AA72" t="s">
        <v>1</v>
      </c>
      <c r="AE72" s="7"/>
      <c r="AI72" s="2">
        <f>-(Z72/AH$70-AJ$100)/10.2</f>
        <v>1.376906318082789</v>
      </c>
    </row>
    <row r="73" spans="2:44" x14ac:dyDescent="0.25">
      <c r="AE73" s="7"/>
      <c r="AI73" s="2"/>
    </row>
    <row r="74" spans="2:44" x14ac:dyDescent="0.25">
      <c r="B74" s="88" t="s">
        <v>64</v>
      </c>
      <c r="AE74" s="7"/>
      <c r="AI74" s="2"/>
    </row>
    <row r="75" spans="2:44" x14ac:dyDescent="0.25">
      <c r="B75" s="4" t="s">
        <v>29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 t="s">
        <v>81</v>
      </c>
      <c r="Z75" s="4">
        <v>0</v>
      </c>
      <c r="AA75" s="4" t="s">
        <v>1</v>
      </c>
      <c r="AC75" s="3">
        <f>_xlfn.STDEV.S(Z75:Z79)</f>
        <v>0</v>
      </c>
      <c r="AE75" s="7" t="e">
        <f>AC75/(AVERAGE(Z75:Z79))*100</f>
        <v>#DIV/0!</v>
      </c>
      <c r="AF75">
        <f>1.5*1.5*3.1415</f>
        <v>7.0683750000000005</v>
      </c>
      <c r="AG75">
        <v>314.14999999999998</v>
      </c>
      <c r="AH75">
        <f>AF75/AG75</f>
        <v>2.2500000000000003E-2</v>
      </c>
      <c r="AI75" s="2">
        <f>Z75/AH$75</f>
        <v>0</v>
      </c>
      <c r="AJ75" s="10">
        <f>AVERAGE(AI75:AI79)</f>
        <v>0</v>
      </c>
    </row>
    <row r="76" spans="2:44" x14ac:dyDescent="0.25">
      <c r="B76" s="4" t="s">
        <v>29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 t="s">
        <v>82</v>
      </c>
      <c r="Z76" s="4">
        <v>0</v>
      </c>
      <c r="AA76" s="4" t="s">
        <v>1</v>
      </c>
      <c r="AE76" s="7"/>
      <c r="AI76" s="2">
        <f t="shared" ref="AI76:AI79" si="10">Z76/AH$75</f>
        <v>0</v>
      </c>
    </row>
    <row r="77" spans="2:44" x14ac:dyDescent="0.25">
      <c r="B77" s="4" t="s">
        <v>29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 t="s">
        <v>83</v>
      </c>
      <c r="Z77" s="4">
        <v>0</v>
      </c>
      <c r="AA77" s="4" t="s">
        <v>1</v>
      </c>
      <c r="AE77" s="7"/>
      <c r="AI77" s="2">
        <f t="shared" si="10"/>
        <v>0</v>
      </c>
    </row>
    <row r="78" spans="2:44" x14ac:dyDescent="0.25">
      <c r="B78" s="4" t="s">
        <v>29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 t="s">
        <v>84</v>
      </c>
      <c r="Z78" s="4">
        <v>0</v>
      </c>
      <c r="AA78" s="4" t="s">
        <v>1</v>
      </c>
      <c r="AE78" s="7"/>
      <c r="AI78" s="2">
        <f t="shared" si="10"/>
        <v>0</v>
      </c>
    </row>
    <row r="79" spans="2:44" x14ac:dyDescent="0.25">
      <c r="B79" s="4" t="s">
        <v>29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 t="s">
        <v>85</v>
      </c>
      <c r="Z79" s="4">
        <v>0</v>
      </c>
      <c r="AA79" s="4" t="s">
        <v>1</v>
      </c>
      <c r="AI79" s="2">
        <f t="shared" si="10"/>
        <v>0</v>
      </c>
    </row>
    <row r="80" spans="2:44" x14ac:dyDescent="0.25">
      <c r="B80" t="s">
        <v>7</v>
      </c>
      <c r="Y80" t="s">
        <v>81</v>
      </c>
      <c r="Z80">
        <v>0</v>
      </c>
      <c r="AA80" t="s">
        <v>1</v>
      </c>
      <c r="AC80" s="3">
        <f>_xlfn.STDEV.S(Z80:Z84)</f>
        <v>0</v>
      </c>
      <c r="AE80" s="7" t="e">
        <f>AC80/(AVERAGE(Z80:Z84))*100</f>
        <v>#DIV/0!</v>
      </c>
      <c r="AF80">
        <f>1.5*1.5*3.1415</f>
        <v>7.0683750000000005</v>
      </c>
      <c r="AG80">
        <v>314.14999999999998</v>
      </c>
      <c r="AH80">
        <f>AF80/AG80</f>
        <v>2.2500000000000003E-2</v>
      </c>
      <c r="AI80" s="2">
        <f>Z80/AH$80</f>
        <v>0</v>
      </c>
      <c r="AJ80" s="10">
        <f>AVERAGE(AI80:AI84)</f>
        <v>0</v>
      </c>
    </row>
    <row r="81" spans="2:37" x14ac:dyDescent="0.25">
      <c r="B81" t="s">
        <v>7</v>
      </c>
      <c r="Y81" t="s">
        <v>82</v>
      </c>
      <c r="Z81">
        <v>0</v>
      </c>
      <c r="AA81" t="s">
        <v>1</v>
      </c>
      <c r="AE81" s="7"/>
      <c r="AI81" s="2">
        <f t="shared" ref="AI81:AI84" si="11">Z81/AH$80</f>
        <v>0</v>
      </c>
    </row>
    <row r="82" spans="2:37" x14ac:dyDescent="0.25">
      <c r="B82" t="s">
        <v>7</v>
      </c>
      <c r="Y82" t="s">
        <v>83</v>
      </c>
      <c r="Z82">
        <v>0</v>
      </c>
      <c r="AA82" t="s">
        <v>1</v>
      </c>
      <c r="AE82" s="7"/>
      <c r="AI82" s="2">
        <f t="shared" si="11"/>
        <v>0</v>
      </c>
    </row>
    <row r="83" spans="2:37" x14ac:dyDescent="0.25">
      <c r="B83" t="s">
        <v>7</v>
      </c>
      <c r="Y83" t="s">
        <v>84</v>
      </c>
      <c r="Z83">
        <v>0</v>
      </c>
      <c r="AA83" t="s">
        <v>1</v>
      </c>
      <c r="AE83" s="7"/>
      <c r="AI83" s="2">
        <f t="shared" si="11"/>
        <v>0</v>
      </c>
    </row>
    <row r="84" spans="2:37" x14ac:dyDescent="0.25">
      <c r="B84" t="s">
        <v>7</v>
      </c>
      <c r="Y84" t="s">
        <v>85</v>
      </c>
      <c r="Z84">
        <v>0</v>
      </c>
      <c r="AA84" t="s">
        <v>1</v>
      </c>
      <c r="AI84" s="2">
        <f t="shared" si="11"/>
        <v>0</v>
      </c>
    </row>
    <row r="85" spans="2:37" x14ac:dyDescent="0.25">
      <c r="B85" s="4" t="s">
        <v>8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 t="s">
        <v>81</v>
      </c>
      <c r="Z85" s="4">
        <v>0</v>
      </c>
      <c r="AA85" s="4" t="s">
        <v>1</v>
      </c>
      <c r="AC85" s="3">
        <f>_xlfn.STDEV.S(Z85:Z89)</f>
        <v>1.0598962213349004</v>
      </c>
      <c r="AE85" s="7">
        <f>AC85/(AVERAGE(Z85:Z89))*100</f>
        <v>223.60679774997897</v>
      </c>
      <c r="AF85">
        <f>1.5*1.5*3.1415</f>
        <v>7.0683750000000005</v>
      </c>
      <c r="AG85">
        <v>314.14999999999998</v>
      </c>
      <c r="AH85">
        <f>AF85/AG85</f>
        <v>2.2500000000000003E-2</v>
      </c>
      <c r="AI85" s="2">
        <f>Z85/AH$85</f>
        <v>0</v>
      </c>
      <c r="AJ85" s="10">
        <f>AVERAGE(AI85:AI89)</f>
        <v>21.066666666666666</v>
      </c>
      <c r="AK85" s="7">
        <f>_xlfn.STDEV.S(AI85:AI89)</f>
        <v>47.106498725995564</v>
      </c>
    </row>
    <row r="86" spans="2:37" x14ac:dyDescent="0.25">
      <c r="B86" s="4" t="s">
        <v>8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 t="s">
        <v>82</v>
      </c>
      <c r="Z86" s="4">
        <v>0</v>
      </c>
      <c r="AA86" s="4" t="s">
        <v>1</v>
      </c>
      <c r="AE86" s="7"/>
      <c r="AI86" s="2">
        <f t="shared" ref="AI86:AI89" si="12">Z86/AH$85</f>
        <v>0</v>
      </c>
    </row>
    <row r="87" spans="2:37" x14ac:dyDescent="0.25">
      <c r="B87" s="4" t="s">
        <v>8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 t="s">
        <v>83</v>
      </c>
      <c r="Z87" s="4">
        <v>2.37</v>
      </c>
      <c r="AA87" s="4" t="s">
        <v>1</v>
      </c>
      <c r="AE87" s="7"/>
      <c r="AI87" s="2">
        <f t="shared" si="12"/>
        <v>105.33333333333333</v>
      </c>
    </row>
    <row r="88" spans="2:37" x14ac:dyDescent="0.25">
      <c r="B88" s="4" t="s">
        <v>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 t="s">
        <v>84</v>
      </c>
      <c r="Z88" s="4">
        <v>0</v>
      </c>
      <c r="AA88" s="4" t="s">
        <v>1</v>
      </c>
      <c r="AE88" s="7"/>
      <c r="AI88" s="2">
        <f t="shared" si="12"/>
        <v>0</v>
      </c>
    </row>
    <row r="89" spans="2:37" x14ac:dyDescent="0.25">
      <c r="B89" s="4" t="s">
        <v>8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 t="s">
        <v>85</v>
      </c>
      <c r="Z89" s="4">
        <v>0</v>
      </c>
      <c r="AA89" s="4" t="s">
        <v>1</v>
      </c>
      <c r="AI89" s="2">
        <f t="shared" si="12"/>
        <v>0</v>
      </c>
    </row>
    <row r="90" spans="2:37" x14ac:dyDescent="0.25">
      <c r="B90" t="s">
        <v>0</v>
      </c>
      <c r="Y90" t="s">
        <v>81</v>
      </c>
      <c r="Z90">
        <v>0.9</v>
      </c>
      <c r="AA90" t="s">
        <v>1</v>
      </c>
      <c r="AC90" s="3">
        <f>_xlfn.STDEV.S(Z90:Z94)</f>
        <v>0.45746038079816259</v>
      </c>
      <c r="AE90" s="7">
        <f>AC90/(AVERAGE(Z90:Z94))*100</f>
        <v>77.273712972662594</v>
      </c>
      <c r="AF90">
        <f>1.5*1.5*3.1415</f>
        <v>7.0683750000000005</v>
      </c>
      <c r="AG90">
        <v>314.14999999999998</v>
      </c>
      <c r="AH90">
        <f>AF90/AG90</f>
        <v>2.2500000000000003E-2</v>
      </c>
      <c r="AI90" s="2">
        <f>Z90/AH$90</f>
        <v>39.999999999999993</v>
      </c>
      <c r="AJ90" s="10">
        <f>AVERAGE(AI90:AI94)</f>
        <v>26.31111111111111</v>
      </c>
      <c r="AK90" s="7">
        <f>_xlfn.STDEV.S(AI90:AI94)</f>
        <v>20.331572479918332</v>
      </c>
    </row>
    <row r="91" spans="2:37" x14ac:dyDescent="0.25">
      <c r="B91" t="s">
        <v>0</v>
      </c>
      <c r="Y91" t="s">
        <v>82</v>
      </c>
      <c r="Z91">
        <v>1.17</v>
      </c>
      <c r="AA91" t="s">
        <v>1</v>
      </c>
      <c r="AE91" s="7"/>
      <c r="AI91" s="2">
        <f>Z91/AH$90</f>
        <v>51.999999999999993</v>
      </c>
    </row>
    <row r="92" spans="2:37" x14ac:dyDescent="0.25">
      <c r="B92" t="s">
        <v>0</v>
      </c>
      <c r="Y92" t="s">
        <v>83</v>
      </c>
      <c r="Z92">
        <v>0</v>
      </c>
      <c r="AA92" t="s">
        <v>1</v>
      </c>
      <c r="AE92" s="7"/>
      <c r="AI92" s="2">
        <f>Z92/AH$90</f>
        <v>0</v>
      </c>
    </row>
    <row r="93" spans="2:37" x14ac:dyDescent="0.25">
      <c r="B93" t="s">
        <v>0</v>
      </c>
      <c r="Y93" t="s">
        <v>84</v>
      </c>
      <c r="Z93">
        <v>0.36</v>
      </c>
      <c r="AA93" t="s">
        <v>1</v>
      </c>
      <c r="AE93" s="7"/>
      <c r="AI93" s="2">
        <f>Z93/AH$90</f>
        <v>15.999999999999998</v>
      </c>
    </row>
    <row r="94" spans="2:37" x14ac:dyDescent="0.25">
      <c r="B94" t="s">
        <v>0</v>
      </c>
      <c r="Y94" t="s">
        <v>85</v>
      </c>
      <c r="Z94">
        <v>0.53</v>
      </c>
      <c r="AA94" t="s">
        <v>1</v>
      </c>
      <c r="AI94" s="2">
        <f>Z94/AH$90</f>
        <v>23.555555555555554</v>
      </c>
    </row>
    <row r="95" spans="2:37" x14ac:dyDescent="0.25">
      <c r="B95" s="4" t="s">
        <v>9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 t="s">
        <v>81</v>
      </c>
      <c r="Z95" s="4">
        <v>1.57</v>
      </c>
      <c r="AA95" s="4" t="s">
        <v>1</v>
      </c>
      <c r="AC95" s="3">
        <f>_xlfn.STDEV.S(Z95:Z99)</f>
        <v>1.1836511310348163</v>
      </c>
      <c r="AE95" s="7">
        <f>AC95/(AVERAGE(Z95:Z99))*100</f>
        <v>96.703523777354278</v>
      </c>
      <c r="AF95">
        <f>1.5*1.5*3.1415</f>
        <v>7.0683750000000005</v>
      </c>
      <c r="AG95">
        <v>314.14999999999998</v>
      </c>
      <c r="AH95">
        <f>AF95/AG95</f>
        <v>2.2500000000000003E-2</v>
      </c>
      <c r="AI95" s="2">
        <f>Z95/AH$95</f>
        <v>69.777777777777771</v>
      </c>
      <c r="AJ95" s="10">
        <f>AVERAGE(AI95:AI99)</f>
        <v>54.4</v>
      </c>
      <c r="AK95" s="7">
        <f>_xlfn.STDEV.S(AI95:AI99)</f>
        <v>52.606716934880708</v>
      </c>
    </row>
    <row r="96" spans="2:37" x14ac:dyDescent="0.25">
      <c r="B96" s="4" t="s">
        <v>9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 t="s">
        <v>82</v>
      </c>
      <c r="Z96" s="4">
        <v>3.09</v>
      </c>
      <c r="AA96" s="4" t="s">
        <v>1</v>
      </c>
      <c r="AE96" s="7"/>
      <c r="AI96" s="2">
        <f>Z96/AH$95</f>
        <v>137.33333333333331</v>
      </c>
    </row>
    <row r="97" spans="2:40" x14ac:dyDescent="0.25">
      <c r="B97" s="4" t="s">
        <v>9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 t="s">
        <v>83</v>
      </c>
      <c r="Z97" s="4">
        <v>0</v>
      </c>
      <c r="AA97" s="4" t="s">
        <v>1</v>
      </c>
      <c r="AE97" s="7"/>
      <c r="AI97" s="2">
        <f>Z97/AH$95</f>
        <v>0</v>
      </c>
    </row>
    <row r="98" spans="2:40" x14ac:dyDescent="0.25">
      <c r="B98" s="4" t="s">
        <v>9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 t="s">
        <v>84</v>
      </c>
      <c r="Z98" s="4">
        <v>0.64</v>
      </c>
      <c r="AA98" s="4" t="s">
        <v>1</v>
      </c>
      <c r="AE98" s="7"/>
      <c r="AI98" s="2">
        <f>Z98/AH$95</f>
        <v>28.444444444444443</v>
      </c>
    </row>
    <row r="99" spans="2:40" x14ac:dyDescent="0.25">
      <c r="B99" s="4" t="s">
        <v>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 t="s">
        <v>85</v>
      </c>
      <c r="Z99" s="4">
        <v>0.82</v>
      </c>
      <c r="AA99" s="4" t="s">
        <v>1</v>
      </c>
      <c r="AI99" s="2">
        <f>Z99/AH$95</f>
        <v>36.444444444444436</v>
      </c>
    </row>
    <row r="100" spans="2:40" x14ac:dyDescent="0.25">
      <c r="B100" t="s">
        <v>10</v>
      </c>
      <c r="Y100" t="s">
        <v>81</v>
      </c>
      <c r="Z100">
        <v>0</v>
      </c>
      <c r="AA100" t="s">
        <v>1</v>
      </c>
      <c r="AC100" s="3">
        <f>_xlfn.STDEV.S(Z100:Z104)</f>
        <v>0.46741844208375011</v>
      </c>
      <c r="AE100" s="7">
        <f>AC100/(AVERAGE(Z100:Z104))*100</f>
        <v>147.91722850751586</v>
      </c>
      <c r="AF100">
        <f>1.5*1.5*3.1415</f>
        <v>7.0683750000000005</v>
      </c>
      <c r="AG100">
        <v>314.14999999999998</v>
      </c>
      <c r="AH100">
        <f>AF100/AG100</f>
        <v>2.2500000000000003E-2</v>
      </c>
      <c r="AI100" s="2">
        <f>Z100/AH$100</f>
        <v>0</v>
      </c>
      <c r="AJ100" s="10">
        <f>AVERAGE(AI100:AI104)</f>
        <v>14.044444444444446</v>
      </c>
      <c r="AK100" s="7">
        <f>_xlfn.STDEV.S(AI100:AI104)</f>
        <v>20.774152981500002</v>
      </c>
    </row>
    <row r="101" spans="2:40" x14ac:dyDescent="0.25">
      <c r="B101" t="s">
        <v>10</v>
      </c>
      <c r="Y101" t="s">
        <v>82</v>
      </c>
      <c r="Z101">
        <v>0</v>
      </c>
      <c r="AA101" t="s">
        <v>1</v>
      </c>
      <c r="AE101" s="7"/>
      <c r="AI101" s="2">
        <f t="shared" ref="AI101:AI104" si="13">Z101/AH$100</f>
        <v>0</v>
      </c>
    </row>
    <row r="102" spans="2:40" x14ac:dyDescent="0.25">
      <c r="B102" t="s">
        <v>10</v>
      </c>
      <c r="Y102" t="s">
        <v>83</v>
      </c>
      <c r="Z102">
        <v>0</v>
      </c>
      <c r="AA102" t="s">
        <v>1</v>
      </c>
      <c r="AE102" s="7"/>
      <c r="AI102" s="2">
        <f t="shared" si="13"/>
        <v>0</v>
      </c>
    </row>
    <row r="103" spans="2:40" x14ac:dyDescent="0.25">
      <c r="B103" t="s">
        <v>10</v>
      </c>
      <c r="Y103" t="s">
        <v>84</v>
      </c>
      <c r="Z103">
        <v>0.54</v>
      </c>
      <c r="AA103" t="s">
        <v>1</v>
      </c>
      <c r="AE103" s="7"/>
      <c r="AI103" s="2">
        <f t="shared" si="13"/>
        <v>24</v>
      </c>
    </row>
    <row r="104" spans="2:40" x14ac:dyDescent="0.25">
      <c r="B104" t="s">
        <v>10</v>
      </c>
      <c r="Y104" t="s">
        <v>85</v>
      </c>
      <c r="Z104">
        <v>1.04</v>
      </c>
      <c r="AA104" t="s">
        <v>1</v>
      </c>
      <c r="AI104" s="2">
        <f t="shared" si="13"/>
        <v>46.222222222222221</v>
      </c>
    </row>
    <row r="106" spans="2:40" x14ac:dyDescent="0.25">
      <c r="Z106" s="2"/>
    </row>
    <row r="107" spans="2:40" x14ac:dyDescent="0.25">
      <c r="B107" s="5" t="s">
        <v>3</v>
      </c>
      <c r="Z107" s="2"/>
      <c r="AB107" t="s">
        <v>11</v>
      </c>
      <c r="AG107" t="s">
        <v>36</v>
      </c>
      <c r="AH107" t="s">
        <v>37</v>
      </c>
      <c r="AI107" t="s">
        <v>44</v>
      </c>
      <c r="AJ107" s="15" t="s">
        <v>43</v>
      </c>
      <c r="AK107" s="15" t="s">
        <v>12</v>
      </c>
      <c r="AL107" t="s">
        <v>42</v>
      </c>
      <c r="AM107" s="15" t="s">
        <v>46</v>
      </c>
    </row>
    <row r="108" spans="2:40" x14ac:dyDescent="0.25">
      <c r="B108" s="4" t="s">
        <v>29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 t="s">
        <v>86</v>
      </c>
      <c r="Z108" s="4">
        <v>0</v>
      </c>
      <c r="AA108" s="4" t="s">
        <v>1</v>
      </c>
      <c r="AB108">
        <v>19.62</v>
      </c>
      <c r="AC108" s="3">
        <f>_xlfn.STDEV.S(Z108:Z110)</f>
        <v>0</v>
      </c>
      <c r="AD108" s="6" t="s">
        <v>15</v>
      </c>
      <c r="AG108">
        <v>314.14999999999998</v>
      </c>
      <c r="AH108">
        <f t="shared" ref="AH108:AH125" si="14">AB108/314.15</f>
        <v>6.245424160432915E-2</v>
      </c>
      <c r="AI108">
        <f>(Z108/AH108-AJ$128)/10</f>
        <v>0</v>
      </c>
      <c r="AJ108" s="10">
        <f>AVERAGE(AI108:AI110)</f>
        <v>0</v>
      </c>
      <c r="AK108" s="7">
        <f>_xlfn.STDEV.S(AI108:AI110)</f>
        <v>0</v>
      </c>
      <c r="AL108" s="2" t="e">
        <f>AK108/AJ108*100</f>
        <v>#DIV/0!</v>
      </c>
      <c r="AM108" s="10">
        <f>SQRT(AK108^2+AK111^2+AK114^2+AK117^2+AK120^2+AK123^2)</f>
        <v>20.849955650658785</v>
      </c>
      <c r="AN108" s="10">
        <f>SUM(AJ108,AJ111,AJ114,AJ117,AJ120,AJ123)</f>
        <v>161.05565084979287</v>
      </c>
    </row>
    <row r="109" spans="2:40" x14ac:dyDescent="0.25">
      <c r="B109" s="4" t="s">
        <v>29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 t="s">
        <v>87</v>
      </c>
      <c r="Z109" s="4">
        <v>0</v>
      </c>
      <c r="AA109" s="4" t="s">
        <v>1</v>
      </c>
      <c r="AB109">
        <v>21.51</v>
      </c>
      <c r="AH109">
        <f t="shared" si="14"/>
        <v>6.8470475887314988E-2</v>
      </c>
      <c r="AI109">
        <f>(Z109/AH109-AJ$128)/10</f>
        <v>0</v>
      </c>
    </row>
    <row r="110" spans="2:40" x14ac:dyDescent="0.25">
      <c r="B110" s="4" t="s">
        <v>29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 t="s">
        <v>88</v>
      </c>
      <c r="Z110" s="4">
        <v>0</v>
      </c>
      <c r="AA110" s="4" t="s">
        <v>1</v>
      </c>
      <c r="AB110">
        <v>21.94</v>
      </c>
      <c r="AH110">
        <f t="shared" si="14"/>
        <v>6.9839248766512818E-2</v>
      </c>
      <c r="AI110">
        <f>(Z110/AH110-AJ$128)/10</f>
        <v>0</v>
      </c>
    </row>
    <row r="111" spans="2:40" x14ac:dyDescent="0.25">
      <c r="B111" t="s">
        <v>7</v>
      </c>
      <c r="Y111" t="s">
        <v>86</v>
      </c>
      <c r="Z111">
        <v>8.11</v>
      </c>
      <c r="AA111" t="s">
        <v>1</v>
      </c>
      <c r="AB111">
        <v>19.62</v>
      </c>
      <c r="AC111" s="3">
        <f>_xlfn.STDEV.S(Z111:Z113)</f>
        <v>3.7445604993554662</v>
      </c>
      <c r="AG111">
        <v>314.14999999999998</v>
      </c>
      <c r="AH111">
        <f t="shared" si="14"/>
        <v>6.245424160432915E-2</v>
      </c>
      <c r="AI111">
        <f>(Z111/AH111-AJ$133)/10</f>
        <v>12.532121321717803</v>
      </c>
      <c r="AJ111" s="10">
        <f>AVERAGE(AI111:AI113)</f>
        <v>17.240708424028622</v>
      </c>
      <c r="AK111" s="7">
        <f>_xlfn.STDEV.S(AI111:AI113)</f>
        <v>4.6691060634407089</v>
      </c>
      <c r="AL111" s="2">
        <f>AK111/AJ111*100</f>
        <v>27.081868961563721</v>
      </c>
    </row>
    <row r="112" spans="2:40" x14ac:dyDescent="0.25">
      <c r="B112" t="s">
        <v>7</v>
      </c>
      <c r="Y112" t="s">
        <v>87</v>
      </c>
      <c r="Z112">
        <v>12.17</v>
      </c>
      <c r="AA112" t="s">
        <v>1</v>
      </c>
      <c r="AB112">
        <v>21.51</v>
      </c>
      <c r="AH112">
        <f t="shared" si="14"/>
        <v>6.8470475887314988E-2</v>
      </c>
      <c r="AI112">
        <f t="shared" ref="AI112:AI113" si="15">(Z112/AH112-AJ$133)/10</f>
        <v>17.32069833305027</v>
      </c>
      <c r="AK112" s="7"/>
      <c r="AL112" s="2"/>
    </row>
    <row r="113" spans="2:38" x14ac:dyDescent="0.25">
      <c r="B113" t="s">
        <v>7</v>
      </c>
      <c r="Y113" t="s">
        <v>88</v>
      </c>
      <c r="Z113">
        <v>15.59</v>
      </c>
      <c r="AA113" t="s">
        <v>1</v>
      </c>
      <c r="AB113">
        <v>21.94</v>
      </c>
      <c r="AH113">
        <f t="shared" si="14"/>
        <v>6.9839248766512818E-2</v>
      </c>
      <c r="AI113">
        <f t="shared" si="15"/>
        <v>21.869305617317792</v>
      </c>
      <c r="AK113" s="7"/>
      <c r="AL113" s="2"/>
    </row>
    <row r="114" spans="2:38" x14ac:dyDescent="0.25">
      <c r="B114" s="4" t="s">
        <v>8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 t="s">
        <v>86</v>
      </c>
      <c r="Z114" s="4">
        <v>0</v>
      </c>
      <c r="AA114" s="4" t="s">
        <v>1</v>
      </c>
      <c r="AB114">
        <v>19.62</v>
      </c>
      <c r="AC114" s="3">
        <f>_xlfn.STDEV.S(Z114:Z116)</f>
        <v>0</v>
      </c>
      <c r="AG114">
        <v>314.14999999999998</v>
      </c>
      <c r="AH114">
        <f t="shared" si="14"/>
        <v>6.245424160432915E-2</v>
      </c>
      <c r="AI114">
        <f>(Z114/AH114-AJ$138)/10</f>
        <v>0</v>
      </c>
      <c r="AJ114" s="10">
        <f>AVERAGE(AI114:AI116)</f>
        <v>0</v>
      </c>
      <c r="AK114" s="7">
        <f>_xlfn.STDEV.S(AI114:AI116)</f>
        <v>0</v>
      </c>
      <c r="AL114" s="2" t="e">
        <f>AK114/AJ114*100</f>
        <v>#DIV/0!</v>
      </c>
    </row>
    <row r="115" spans="2:38" x14ac:dyDescent="0.25">
      <c r="B115" s="4" t="s">
        <v>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 t="s">
        <v>87</v>
      </c>
      <c r="Z115" s="4">
        <v>0</v>
      </c>
      <c r="AA115" s="4" t="s">
        <v>1</v>
      </c>
      <c r="AB115">
        <v>21.51</v>
      </c>
      <c r="AH115">
        <f t="shared" si="14"/>
        <v>6.8470475887314988E-2</v>
      </c>
      <c r="AI115">
        <f t="shared" ref="AI115:AI116" si="16">(Z115/AH115-AJ$138)/10</f>
        <v>0</v>
      </c>
    </row>
    <row r="116" spans="2:38" x14ac:dyDescent="0.25">
      <c r="B116" s="4" t="s">
        <v>8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 t="s">
        <v>88</v>
      </c>
      <c r="Z116" s="4">
        <v>0</v>
      </c>
      <c r="AA116" s="4" t="s">
        <v>1</v>
      </c>
      <c r="AB116">
        <v>21.94</v>
      </c>
      <c r="AH116">
        <f t="shared" si="14"/>
        <v>6.9839248766512818E-2</v>
      </c>
      <c r="AI116">
        <f t="shared" si="16"/>
        <v>0</v>
      </c>
    </row>
    <row r="117" spans="2:38" x14ac:dyDescent="0.25">
      <c r="B117" t="s">
        <v>0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t="s">
        <v>86</v>
      </c>
      <c r="Z117">
        <v>12.92</v>
      </c>
      <c r="AA117" t="s">
        <v>1</v>
      </c>
      <c r="AB117">
        <v>19.62</v>
      </c>
      <c r="AC117" s="3">
        <f>_xlfn.STDEV.S(Z117:Z119)</f>
        <v>4.3745209261510256</v>
      </c>
      <c r="AG117">
        <v>314.14999999999998</v>
      </c>
      <c r="AH117">
        <f t="shared" si="14"/>
        <v>6.245424160432915E-2</v>
      </c>
      <c r="AI117">
        <f>(Z117/AH117-AJ$143)/10</f>
        <v>14.293993917818074</v>
      </c>
      <c r="AJ117" s="10">
        <f>AVERAGE(AI117:AI119)</f>
        <v>19.877736422494067</v>
      </c>
      <c r="AK117" s="7">
        <f>_xlfn.STDEV.S(AI117:AI119)</f>
        <v>5.1284081479268782</v>
      </c>
      <c r="AL117" s="2">
        <f>AK117/AJ117*100</f>
        <v>25.799759283071399</v>
      </c>
    </row>
    <row r="118" spans="2:38" x14ac:dyDescent="0.25">
      <c r="B118" t="s">
        <v>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t="s">
        <v>87</v>
      </c>
      <c r="Z118">
        <v>18.73</v>
      </c>
      <c r="AA118" t="s">
        <v>1</v>
      </c>
      <c r="AB118">
        <v>21.51</v>
      </c>
      <c r="AH118">
        <f t="shared" si="14"/>
        <v>6.8470475887314988E-2</v>
      </c>
      <c r="AI118">
        <f t="shared" ref="AI118:AI119" si="17">(Z118/AH118-AJ$143)/10</f>
        <v>20.961704029180826</v>
      </c>
    </row>
    <row r="119" spans="2:38" x14ac:dyDescent="0.25">
      <c r="B119" t="s">
        <v>0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t="s">
        <v>88</v>
      </c>
      <c r="Z119">
        <v>21.49</v>
      </c>
      <c r="AA119" t="s">
        <v>1</v>
      </c>
      <c r="AB119">
        <v>21.94</v>
      </c>
      <c r="AH119">
        <f t="shared" si="14"/>
        <v>6.9839248766512818E-2</v>
      </c>
      <c r="AI119">
        <f t="shared" si="17"/>
        <v>24.3775113204833</v>
      </c>
    </row>
    <row r="120" spans="2:38" x14ac:dyDescent="0.25">
      <c r="B120" s="4" t="s">
        <v>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 t="s">
        <v>86</v>
      </c>
      <c r="Z120" s="4">
        <v>22.69</v>
      </c>
      <c r="AA120" s="4" t="s">
        <v>1</v>
      </c>
      <c r="AB120">
        <v>19.62</v>
      </c>
      <c r="AC120" s="3">
        <f>_xlfn.STDEV.S(Z120:Z122)</f>
        <v>8.9715271832614718</v>
      </c>
      <c r="AG120">
        <v>314.14999999999998</v>
      </c>
      <c r="AH120">
        <f t="shared" si="14"/>
        <v>6.245424160432915E-2</v>
      </c>
      <c r="AI120">
        <f>(Z120/AH120-AJ$148)/10</f>
        <v>36.330598878695206</v>
      </c>
      <c r="AJ120" s="10">
        <f>AVERAGE(AI120:AI122)</f>
        <v>48.233667945857512</v>
      </c>
      <c r="AK120" s="7">
        <f>_xlfn.STDEV.S(AI120:AI122)</f>
        <v>10.855911222412431</v>
      </c>
      <c r="AL120" s="2">
        <f>AK120/AJ120*100</f>
        <v>22.506916195132071</v>
      </c>
    </row>
    <row r="121" spans="2:38" x14ac:dyDescent="0.25">
      <c r="B121" s="4" t="s">
        <v>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 t="s">
        <v>87</v>
      </c>
      <c r="Z121" s="4">
        <v>34.770000000000003</v>
      </c>
      <c r="AA121" s="4" t="s">
        <v>1</v>
      </c>
      <c r="AB121">
        <v>21.51</v>
      </c>
      <c r="AH121">
        <f t="shared" si="14"/>
        <v>6.8470475887314988E-2</v>
      </c>
      <c r="AI121">
        <f t="shared" ref="AI121:AI122" si="18">(Z121/AH121-AJ$148)/10</f>
        <v>50.781011157601114</v>
      </c>
    </row>
    <row r="122" spans="2:38" x14ac:dyDescent="0.25">
      <c r="B122" s="4" t="s">
        <v>9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 t="s">
        <v>88</v>
      </c>
      <c r="Z122" s="4">
        <v>40.22</v>
      </c>
      <c r="AA122" s="4" t="s">
        <v>1</v>
      </c>
      <c r="AB122">
        <v>21.94</v>
      </c>
      <c r="AH122">
        <f t="shared" si="14"/>
        <v>6.9839248766512818E-2</v>
      </c>
      <c r="AI122">
        <f t="shared" si="18"/>
        <v>57.589393801276195</v>
      </c>
    </row>
    <row r="123" spans="2:38" x14ac:dyDescent="0.25">
      <c r="B123" t="s">
        <v>10</v>
      </c>
      <c r="Y123" t="s">
        <v>86</v>
      </c>
      <c r="Z123">
        <v>36.71</v>
      </c>
      <c r="AA123" t="s">
        <v>1</v>
      </c>
      <c r="AB123">
        <v>19.62</v>
      </c>
      <c r="AC123" s="3">
        <f>_xlfn.STDEV.S(Z123:Z125)</f>
        <v>13.664114802406095</v>
      </c>
      <c r="AG123">
        <v>314.14999999999998</v>
      </c>
      <c r="AH123">
        <f t="shared" si="14"/>
        <v>6.245424160432915E-2</v>
      </c>
      <c r="AI123">
        <f>(Z123/AH123-AJ$153)/10</f>
        <v>58.779034148827726</v>
      </c>
      <c r="AJ123" s="10">
        <f>AVERAGE(AI123:AI125)</f>
        <v>75.703538057412658</v>
      </c>
      <c r="AK123" s="7">
        <f>_xlfn.STDEV.S(AI123:AI125)</f>
        <v>16.394167273825055</v>
      </c>
      <c r="AL123" s="2">
        <f>AK123/AJ123*100</f>
        <v>21.655747795290512</v>
      </c>
    </row>
    <row r="124" spans="2:38" x14ac:dyDescent="0.25">
      <c r="B124" t="s">
        <v>10</v>
      </c>
      <c r="Y124" t="s">
        <v>87</v>
      </c>
      <c r="Z124">
        <v>52.6</v>
      </c>
      <c r="AA124" t="s">
        <v>1</v>
      </c>
      <c r="AB124">
        <v>21.51</v>
      </c>
      <c r="AH124">
        <f t="shared" si="14"/>
        <v>6.8470475887314988E-2</v>
      </c>
      <c r="AI124">
        <f t="shared" ref="AI124:AI125" si="19">(Z124/AH124-AJ$153)/10</f>
        <v>76.821431892143181</v>
      </c>
    </row>
    <row r="125" spans="2:38" x14ac:dyDescent="0.25">
      <c r="B125" t="s">
        <v>10</v>
      </c>
      <c r="Y125" t="s">
        <v>88</v>
      </c>
      <c r="Z125">
        <v>63.91</v>
      </c>
      <c r="AA125" t="s">
        <v>1</v>
      </c>
      <c r="AB125">
        <v>21.94</v>
      </c>
      <c r="AH125">
        <f t="shared" si="14"/>
        <v>6.9839248766512818E-2</v>
      </c>
      <c r="AI125">
        <f t="shared" si="19"/>
        <v>91.510148131267073</v>
      </c>
    </row>
    <row r="127" spans="2:38" x14ac:dyDescent="0.25">
      <c r="B127" s="88" t="s">
        <v>64</v>
      </c>
    </row>
    <row r="128" spans="2:38" x14ac:dyDescent="0.25">
      <c r="B128" s="4" t="s">
        <v>29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 t="s">
        <v>89</v>
      </c>
      <c r="Z128" s="4">
        <v>0</v>
      </c>
      <c r="AA128" s="4" t="s">
        <v>1</v>
      </c>
      <c r="AB128">
        <v>11.96</v>
      </c>
      <c r="AC128" s="3">
        <f>_xlfn.STDEV.S(Z128:Z132)</f>
        <v>0</v>
      </c>
      <c r="AE128" s="7"/>
      <c r="AG128">
        <v>314.14999999999998</v>
      </c>
      <c r="AH128">
        <f>AB128/314.15</f>
        <v>3.8070985198153752E-2</v>
      </c>
      <c r="AI128" s="2">
        <f>Z128/AH128</f>
        <v>0</v>
      </c>
      <c r="AJ128" s="10">
        <f>AVERAGE(AI128:AI132)</f>
        <v>0</v>
      </c>
    </row>
    <row r="129" spans="2:37" x14ac:dyDescent="0.25">
      <c r="B129" s="4" t="s">
        <v>29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 t="s">
        <v>90</v>
      </c>
      <c r="Z129" s="4">
        <v>0</v>
      </c>
      <c r="AA129" s="4" t="s">
        <v>1</v>
      </c>
      <c r="AB129">
        <v>10.57</v>
      </c>
      <c r="AE129" s="7"/>
      <c r="AH129">
        <f>AB129/314.15</f>
        <v>3.364634728632819E-2</v>
      </c>
      <c r="AI129" s="2">
        <f>Z129/AH129</f>
        <v>0</v>
      </c>
    </row>
    <row r="130" spans="2:37" x14ac:dyDescent="0.25">
      <c r="B130" s="4" t="s">
        <v>29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 t="s">
        <v>91</v>
      </c>
      <c r="Z130" s="4">
        <v>0</v>
      </c>
      <c r="AA130" s="4" t="s">
        <v>1</v>
      </c>
      <c r="AB130">
        <v>15.95</v>
      </c>
      <c r="AE130" s="7"/>
      <c r="AH130">
        <f>AB130/314.15</f>
        <v>5.0771924240012735E-2</v>
      </c>
      <c r="AI130" s="2">
        <f>Z130/AH130</f>
        <v>0</v>
      </c>
    </row>
    <row r="131" spans="2:37" x14ac:dyDescent="0.25">
      <c r="B131" s="4" t="s">
        <v>29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 t="s">
        <v>92</v>
      </c>
      <c r="Z131" s="4">
        <v>0</v>
      </c>
      <c r="AA131" s="4" t="s">
        <v>1</v>
      </c>
      <c r="AB131">
        <v>24.39</v>
      </c>
      <c r="AE131" s="7"/>
      <c r="AH131">
        <f>AB131/314.15</f>
        <v>7.7638070985198163E-2</v>
      </c>
      <c r="AI131" s="2">
        <f>Z131/AH131</f>
        <v>0</v>
      </c>
    </row>
    <row r="132" spans="2:37" x14ac:dyDescent="0.25">
      <c r="B132" s="4" t="s">
        <v>29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 t="s">
        <v>93</v>
      </c>
      <c r="Z132" s="4">
        <v>0</v>
      </c>
      <c r="AA132" s="4" t="s">
        <v>1</v>
      </c>
      <c r="AB132">
        <v>27.15</v>
      </c>
      <c r="AE132" s="7"/>
      <c r="AH132">
        <f>AB132/314.15</f>
        <v>8.6423682954002864E-2</v>
      </c>
      <c r="AI132" s="2">
        <f t="shared" ref="AI132:AI142" si="20">Z132/AH132</f>
        <v>0</v>
      </c>
    </row>
    <row r="133" spans="2:37" x14ac:dyDescent="0.25">
      <c r="B133" t="s">
        <v>7</v>
      </c>
      <c r="Y133" t="s">
        <v>89</v>
      </c>
      <c r="Z133">
        <v>0</v>
      </c>
      <c r="AA133" t="s">
        <v>1</v>
      </c>
      <c r="AB133">
        <v>11.96</v>
      </c>
      <c r="AC133" s="3">
        <f>_xlfn.STDEV.S(Z133:Z137)</f>
        <v>0.7870959280799259</v>
      </c>
      <c r="AG133">
        <v>314.14999999999998</v>
      </c>
      <c r="AH133">
        <f t="shared" ref="AH133:AH142" si="21">AB133/314.15</f>
        <v>3.8070985198153752E-2</v>
      </c>
      <c r="AI133" s="2">
        <f t="shared" si="20"/>
        <v>0</v>
      </c>
      <c r="AJ133" s="10">
        <f>AVERAGE(AI133:AI137)</f>
        <v>4.533858138581385</v>
      </c>
      <c r="AK133" s="7">
        <f>_xlfn.STDEV.S(AI133:AI137)</f>
        <v>10.138014998208639</v>
      </c>
    </row>
    <row r="134" spans="2:37" x14ac:dyDescent="0.25">
      <c r="B134" t="s">
        <v>7</v>
      </c>
      <c r="Y134" t="s">
        <v>90</v>
      </c>
      <c r="Z134">
        <v>0</v>
      </c>
      <c r="AA134" t="s">
        <v>1</v>
      </c>
      <c r="AB134">
        <v>10.57</v>
      </c>
      <c r="AH134">
        <f t="shared" si="21"/>
        <v>3.364634728632819E-2</v>
      </c>
      <c r="AI134" s="2">
        <f t="shared" si="20"/>
        <v>0</v>
      </c>
    </row>
    <row r="135" spans="2:37" x14ac:dyDescent="0.25">
      <c r="B135" t="s">
        <v>7</v>
      </c>
      <c r="Y135" t="s">
        <v>91</v>
      </c>
      <c r="Z135">
        <v>0</v>
      </c>
      <c r="AA135" t="s">
        <v>1</v>
      </c>
      <c r="AB135">
        <v>15.95</v>
      </c>
      <c r="AH135">
        <f t="shared" si="21"/>
        <v>5.0771924240012735E-2</v>
      </c>
      <c r="AI135" s="2">
        <f t="shared" si="20"/>
        <v>0</v>
      </c>
    </row>
    <row r="136" spans="2:37" x14ac:dyDescent="0.25">
      <c r="B136" t="s">
        <v>7</v>
      </c>
      <c r="Y136" t="s">
        <v>92</v>
      </c>
      <c r="Z136">
        <v>1.76</v>
      </c>
      <c r="AA136" t="s">
        <v>1</v>
      </c>
      <c r="AB136">
        <v>24.39</v>
      </c>
      <c r="AH136">
        <f t="shared" si="21"/>
        <v>7.7638070985198163E-2</v>
      </c>
      <c r="AI136" s="2">
        <f t="shared" si="20"/>
        <v>22.669290692906927</v>
      </c>
    </row>
    <row r="137" spans="2:37" x14ac:dyDescent="0.25">
      <c r="B137" t="s">
        <v>7</v>
      </c>
      <c r="Y137" t="s">
        <v>93</v>
      </c>
      <c r="Z137">
        <v>0</v>
      </c>
      <c r="AA137" t="s">
        <v>1</v>
      </c>
      <c r="AB137">
        <v>27.15</v>
      </c>
      <c r="AH137">
        <f t="shared" si="21"/>
        <v>8.6423682954002864E-2</v>
      </c>
      <c r="AI137" s="2">
        <f>Z137/AH137</f>
        <v>0</v>
      </c>
    </row>
    <row r="138" spans="2:37" x14ac:dyDescent="0.25">
      <c r="B138" s="4" t="s">
        <v>8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 t="s">
        <v>89</v>
      </c>
      <c r="Z138" s="4">
        <v>0</v>
      </c>
      <c r="AA138" s="4" t="s">
        <v>1</v>
      </c>
      <c r="AB138">
        <v>11.96</v>
      </c>
      <c r="AC138" s="3">
        <f>_xlfn.STDEV.S(Z138:Z142)</f>
        <v>0</v>
      </c>
      <c r="AG138">
        <v>314.14999999999998</v>
      </c>
      <c r="AH138">
        <f t="shared" si="21"/>
        <v>3.8070985198153752E-2</v>
      </c>
      <c r="AI138" s="2">
        <f t="shared" si="20"/>
        <v>0</v>
      </c>
      <c r="AJ138" s="10">
        <f>AVERAGE(AI138:AI142)</f>
        <v>0</v>
      </c>
    </row>
    <row r="139" spans="2:37" x14ac:dyDescent="0.25">
      <c r="B139" s="4" t="s">
        <v>8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 t="s">
        <v>90</v>
      </c>
      <c r="Z139" s="4">
        <v>0</v>
      </c>
      <c r="AA139" s="4" t="s">
        <v>1</v>
      </c>
      <c r="AB139">
        <v>10.57</v>
      </c>
      <c r="AH139">
        <f t="shared" si="21"/>
        <v>3.364634728632819E-2</v>
      </c>
      <c r="AI139" s="2">
        <f t="shared" si="20"/>
        <v>0</v>
      </c>
    </row>
    <row r="140" spans="2:37" x14ac:dyDescent="0.25">
      <c r="B140" s="4" t="s">
        <v>8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 t="s">
        <v>91</v>
      </c>
      <c r="Z140" s="4">
        <v>0</v>
      </c>
      <c r="AA140" s="4" t="s">
        <v>1</v>
      </c>
      <c r="AB140">
        <v>15.95</v>
      </c>
      <c r="AH140">
        <f t="shared" si="21"/>
        <v>5.0771924240012735E-2</v>
      </c>
      <c r="AI140" s="2">
        <f t="shared" si="20"/>
        <v>0</v>
      </c>
    </row>
    <row r="141" spans="2:37" x14ac:dyDescent="0.25">
      <c r="B141" s="4" t="s">
        <v>8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 t="s">
        <v>92</v>
      </c>
      <c r="Z141" s="4">
        <v>0</v>
      </c>
      <c r="AA141" s="4" t="s">
        <v>1</v>
      </c>
      <c r="AB141">
        <v>24.39</v>
      </c>
      <c r="AH141">
        <f t="shared" si="21"/>
        <v>7.7638070985198163E-2</v>
      </c>
      <c r="AI141" s="2">
        <f t="shared" si="20"/>
        <v>0</v>
      </c>
    </row>
    <row r="142" spans="2:37" x14ac:dyDescent="0.25">
      <c r="B142" s="4" t="s">
        <v>8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 t="s">
        <v>93</v>
      </c>
      <c r="Z142" s="4">
        <v>0</v>
      </c>
      <c r="AA142" s="4" t="s">
        <v>1</v>
      </c>
      <c r="AB142">
        <v>27.15</v>
      </c>
      <c r="AH142">
        <f t="shared" si="21"/>
        <v>8.6423682954002864E-2</v>
      </c>
      <c r="AI142" s="2">
        <f t="shared" si="20"/>
        <v>0</v>
      </c>
    </row>
    <row r="143" spans="2:37" x14ac:dyDescent="0.25">
      <c r="B143" t="s">
        <v>0</v>
      </c>
      <c r="Y143" t="s">
        <v>89</v>
      </c>
      <c r="Z143">
        <v>1.44</v>
      </c>
      <c r="AA143" t="s">
        <v>1</v>
      </c>
      <c r="AB143">
        <v>11.96</v>
      </c>
      <c r="AC143" s="3">
        <f>_xlfn.STDEV.S(Z143:Z147)</f>
        <v>7.5483521380497338</v>
      </c>
      <c r="AG143">
        <v>314.14999999999998</v>
      </c>
      <c r="AH143">
        <f t="shared" ref="AH143:AH157" si="22">AB143/314.15</f>
        <v>3.8070985198153752E-2</v>
      </c>
      <c r="AI143" s="2">
        <f t="shared" ref="AI143:AI157" si="23">Z143/AH143</f>
        <v>37.824080267558521</v>
      </c>
      <c r="AJ143" s="10">
        <f>AVERAGE(AI143:AI147)</f>
        <v>63.931518518047575</v>
      </c>
      <c r="AK143" s="7">
        <f>_xlfn.STDEV.S(AI143:AI147)</f>
        <v>83.673547174560682</v>
      </c>
    </row>
    <row r="144" spans="2:37" x14ac:dyDescent="0.25">
      <c r="B144" t="s">
        <v>0</v>
      </c>
      <c r="Y144" t="s">
        <v>90</v>
      </c>
      <c r="Z144">
        <v>0</v>
      </c>
      <c r="AA144" t="s">
        <v>1</v>
      </c>
      <c r="AB144">
        <v>10.57</v>
      </c>
      <c r="AH144">
        <f t="shared" si="22"/>
        <v>3.364634728632819E-2</v>
      </c>
      <c r="AI144" s="2">
        <f t="shared" si="23"/>
        <v>0</v>
      </c>
    </row>
    <row r="145" spans="2:40" x14ac:dyDescent="0.25">
      <c r="B145" t="s">
        <v>0</v>
      </c>
      <c r="Y145" t="s">
        <v>91</v>
      </c>
      <c r="Z145">
        <v>1.86</v>
      </c>
      <c r="AA145" t="s">
        <v>1</v>
      </c>
      <c r="AB145">
        <v>15.95</v>
      </c>
      <c r="AH145">
        <f t="shared" si="22"/>
        <v>5.0771924240012735E-2</v>
      </c>
      <c r="AI145" s="2">
        <f t="shared" si="23"/>
        <v>36.634420062695924</v>
      </c>
    </row>
    <row r="146" spans="2:40" x14ac:dyDescent="0.25">
      <c r="B146" t="s">
        <v>0</v>
      </c>
      <c r="Y146" t="s">
        <v>92</v>
      </c>
      <c r="Z146">
        <v>2.66</v>
      </c>
      <c r="AA146" t="s">
        <v>1</v>
      </c>
      <c r="AB146">
        <v>24.39</v>
      </c>
      <c r="AH146">
        <f t="shared" si="22"/>
        <v>7.7638070985198163E-2</v>
      </c>
      <c r="AI146" s="2">
        <f t="shared" si="23"/>
        <v>34.261541615416149</v>
      </c>
    </row>
    <row r="147" spans="2:40" x14ac:dyDescent="0.25">
      <c r="B147" t="s">
        <v>0</v>
      </c>
      <c r="Y147" t="s">
        <v>93</v>
      </c>
      <c r="Z147">
        <v>18.23</v>
      </c>
      <c r="AA147" t="s">
        <v>1</v>
      </c>
      <c r="AB147">
        <v>27.15</v>
      </c>
      <c r="AH147">
        <f t="shared" si="22"/>
        <v>8.6423682954002864E-2</v>
      </c>
      <c r="AI147" s="2">
        <f t="shared" si="23"/>
        <v>210.93755064456724</v>
      </c>
    </row>
    <row r="148" spans="2:40" x14ac:dyDescent="0.25">
      <c r="B148" s="4" t="s">
        <v>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 t="s">
        <v>89</v>
      </c>
      <c r="Z148" s="4">
        <v>0</v>
      </c>
      <c r="AA148" s="4" t="s">
        <v>1</v>
      </c>
      <c r="AB148">
        <v>11.96</v>
      </c>
      <c r="AC148" s="3">
        <f>_xlfn.STDEV.S(Z148:Z152)</f>
        <v>0</v>
      </c>
      <c r="AG148">
        <v>314.14999999999998</v>
      </c>
      <c r="AH148">
        <f t="shared" si="22"/>
        <v>3.8070985198153752E-2</v>
      </c>
      <c r="AI148" s="2">
        <f t="shared" si="23"/>
        <v>0</v>
      </c>
      <c r="AJ148" s="10">
        <f>AVERAGE(AI148:AI152)</f>
        <v>0</v>
      </c>
    </row>
    <row r="149" spans="2:40" x14ac:dyDescent="0.25">
      <c r="B149" s="4" t="s">
        <v>9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 t="s">
        <v>90</v>
      </c>
      <c r="Z149" s="4">
        <v>0</v>
      </c>
      <c r="AA149" s="4" t="s">
        <v>1</v>
      </c>
      <c r="AB149">
        <v>10.57</v>
      </c>
      <c r="AH149">
        <f t="shared" si="22"/>
        <v>3.364634728632819E-2</v>
      </c>
      <c r="AI149" s="2">
        <f t="shared" si="23"/>
        <v>0</v>
      </c>
    </row>
    <row r="150" spans="2:40" x14ac:dyDescent="0.25">
      <c r="B150" s="4" t="s">
        <v>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 t="s">
        <v>91</v>
      </c>
      <c r="Z150" s="4">
        <v>0</v>
      </c>
      <c r="AA150" s="4" t="s">
        <v>1</v>
      </c>
      <c r="AB150">
        <v>15.95</v>
      </c>
      <c r="AH150">
        <f t="shared" si="22"/>
        <v>5.0771924240012735E-2</v>
      </c>
      <c r="AI150" s="2">
        <f t="shared" si="23"/>
        <v>0</v>
      </c>
    </row>
    <row r="151" spans="2:40" x14ac:dyDescent="0.25">
      <c r="B151" s="4" t="s">
        <v>9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 t="s">
        <v>92</v>
      </c>
      <c r="Z151" s="4">
        <v>0</v>
      </c>
      <c r="AA151" s="4" t="s">
        <v>1</v>
      </c>
      <c r="AB151">
        <v>24.39</v>
      </c>
      <c r="AH151">
        <f t="shared" si="22"/>
        <v>7.7638070985198163E-2</v>
      </c>
      <c r="AI151" s="2">
        <f t="shared" si="23"/>
        <v>0</v>
      </c>
    </row>
    <row r="152" spans="2:40" x14ac:dyDescent="0.25">
      <c r="B152" s="4" t="s">
        <v>9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 t="s">
        <v>93</v>
      </c>
      <c r="Z152" s="4">
        <v>0</v>
      </c>
      <c r="AA152" s="4" t="s">
        <v>1</v>
      </c>
      <c r="AB152">
        <v>27.15</v>
      </c>
      <c r="AH152">
        <f t="shared" si="22"/>
        <v>8.6423682954002864E-2</v>
      </c>
      <c r="AI152" s="2">
        <f t="shared" si="23"/>
        <v>0</v>
      </c>
    </row>
    <row r="153" spans="2:40" x14ac:dyDescent="0.25">
      <c r="B153" t="s">
        <v>10</v>
      </c>
      <c r="Y153" t="s">
        <v>89</v>
      </c>
      <c r="Z153">
        <v>0</v>
      </c>
      <c r="AA153" t="s">
        <v>1</v>
      </c>
      <c r="AB153">
        <v>11.96</v>
      </c>
      <c r="AC153" s="3">
        <f>_xlfn.STDEV.S(Z153:Z157)</f>
        <v>0</v>
      </c>
      <c r="AG153">
        <v>314.14999999999998</v>
      </c>
      <c r="AH153">
        <f t="shared" si="22"/>
        <v>3.8070985198153752E-2</v>
      </c>
      <c r="AI153" s="2">
        <f t="shared" si="23"/>
        <v>0</v>
      </c>
      <c r="AJ153" s="10">
        <f>AVERAGE(AI153:AI157)</f>
        <v>0</v>
      </c>
    </row>
    <row r="154" spans="2:40" x14ac:dyDescent="0.25">
      <c r="B154" t="s">
        <v>10</v>
      </c>
      <c r="Y154" t="s">
        <v>90</v>
      </c>
      <c r="Z154">
        <v>0</v>
      </c>
      <c r="AA154" t="s">
        <v>1</v>
      </c>
      <c r="AB154">
        <v>10.57</v>
      </c>
      <c r="AH154">
        <f t="shared" si="22"/>
        <v>3.364634728632819E-2</v>
      </c>
      <c r="AI154" s="2">
        <f t="shared" si="23"/>
        <v>0</v>
      </c>
    </row>
    <row r="155" spans="2:40" x14ac:dyDescent="0.25">
      <c r="B155" t="s">
        <v>10</v>
      </c>
      <c r="Y155" t="s">
        <v>91</v>
      </c>
      <c r="Z155">
        <v>0</v>
      </c>
      <c r="AA155" t="s">
        <v>1</v>
      </c>
      <c r="AB155">
        <v>15.95</v>
      </c>
      <c r="AH155">
        <f t="shared" si="22"/>
        <v>5.0771924240012735E-2</v>
      </c>
      <c r="AI155" s="2">
        <f t="shared" si="23"/>
        <v>0</v>
      </c>
    </row>
    <row r="156" spans="2:40" x14ac:dyDescent="0.25">
      <c r="B156" t="s">
        <v>10</v>
      </c>
      <c r="Y156" t="s">
        <v>92</v>
      </c>
      <c r="Z156">
        <v>0</v>
      </c>
      <c r="AA156" t="s">
        <v>1</v>
      </c>
      <c r="AB156">
        <v>24.39</v>
      </c>
      <c r="AH156">
        <f t="shared" si="22"/>
        <v>7.7638070985198163E-2</v>
      </c>
      <c r="AI156" s="2">
        <f t="shared" si="23"/>
        <v>0</v>
      </c>
    </row>
    <row r="157" spans="2:40" x14ac:dyDescent="0.25">
      <c r="B157" t="s">
        <v>10</v>
      </c>
      <c r="Y157" t="s">
        <v>93</v>
      </c>
      <c r="Z157">
        <v>0</v>
      </c>
      <c r="AA157" t="s">
        <v>1</v>
      </c>
      <c r="AB157">
        <v>27.15</v>
      </c>
      <c r="AH157">
        <f t="shared" si="22"/>
        <v>8.6423682954002864E-2</v>
      </c>
      <c r="AI157" s="2">
        <f t="shared" si="23"/>
        <v>0</v>
      </c>
    </row>
    <row r="158" spans="2:40" x14ac:dyDescent="0.25">
      <c r="AJ158"/>
      <c r="AK158"/>
      <c r="AM158"/>
      <c r="AN158"/>
    </row>
    <row r="159" spans="2:40" x14ac:dyDescent="0.25">
      <c r="AJ159"/>
      <c r="AK159"/>
      <c r="AM159"/>
      <c r="AN159"/>
    </row>
    <row r="160" spans="2:40" x14ac:dyDescent="0.25">
      <c r="B160" s="5" t="s">
        <v>5</v>
      </c>
      <c r="AB160" t="s">
        <v>11</v>
      </c>
    </row>
    <row r="161" spans="2:40" x14ac:dyDescent="0.25">
      <c r="B161" s="4" t="s">
        <v>29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 t="s">
        <v>94</v>
      </c>
      <c r="Z161" s="4">
        <v>376.39</v>
      </c>
      <c r="AA161" s="4" t="s">
        <v>1</v>
      </c>
      <c r="AB161">
        <v>35.29</v>
      </c>
      <c r="AC161" s="3">
        <f>_xlfn.STDEV.S(Z161:Z163)</f>
        <v>237.9103214098399</v>
      </c>
      <c r="AD161" s="6" t="s">
        <v>14</v>
      </c>
      <c r="AG161">
        <v>314.14999999999998</v>
      </c>
      <c r="AH161">
        <f>AB161/314.15</f>
        <v>0.11233487187649213</v>
      </c>
      <c r="AI161">
        <f>(Z161/AH161-AJ$181)/10</f>
        <v>335.06069283083019</v>
      </c>
      <c r="AJ161" s="10">
        <f>AVERAGE(AI161:AI163)</f>
        <v>249.27478530549209</v>
      </c>
      <c r="AK161" s="7">
        <f>_xlfn.STDEV.S(AI161:AI163)</f>
        <v>219.34647669481629</v>
      </c>
      <c r="AL161" s="2">
        <f>AK161/AJ161*100</f>
        <v>87.993848405486347</v>
      </c>
      <c r="AM161" s="10">
        <f>SQRT(AK161^2+AK164^2+AK167^2+AK170^2+AK173^2+AK176^2)</f>
        <v>297.31814201641578</v>
      </c>
      <c r="AN161" s="10">
        <f>SUM(AJ161,AJ164,AJ167,AJ170,AJ173,AJ176)</f>
        <v>1079.1553728449098</v>
      </c>
    </row>
    <row r="162" spans="2:40" x14ac:dyDescent="0.25">
      <c r="B162" s="4" t="s">
        <v>29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 t="s">
        <v>95</v>
      </c>
      <c r="Z162" s="4">
        <v>0</v>
      </c>
      <c r="AA162" s="4" t="s">
        <v>1</v>
      </c>
      <c r="AB162">
        <v>37.57</v>
      </c>
      <c r="AH162">
        <f>AB162/314.15</f>
        <v>0.11959255132898299</v>
      </c>
      <c r="AI162">
        <f>(Z162/AH162-AJ$181)/10</f>
        <v>0</v>
      </c>
    </row>
    <row r="163" spans="2:40" x14ac:dyDescent="0.25">
      <c r="B163" s="4" t="s">
        <v>29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 t="s">
        <v>96</v>
      </c>
      <c r="Z163" s="4">
        <v>440.29</v>
      </c>
      <c r="AA163" s="4" t="s">
        <v>1</v>
      </c>
      <c r="AB163">
        <v>33.51</v>
      </c>
      <c r="AH163">
        <f>AB163/314.15</f>
        <v>0.10666878879516155</v>
      </c>
      <c r="AI163">
        <f>(Z163/AH163-AJ$181)/10</f>
        <v>412.7636630856461</v>
      </c>
    </row>
    <row r="164" spans="2:40" x14ac:dyDescent="0.25">
      <c r="B164" t="s">
        <v>7</v>
      </c>
      <c r="Y164" t="s">
        <v>94</v>
      </c>
      <c r="Z164">
        <v>119.9</v>
      </c>
      <c r="AA164" t="s">
        <v>1</v>
      </c>
      <c r="AB164">
        <v>35.29</v>
      </c>
      <c r="AC164" s="3">
        <f>_xlfn.STDEV.S(Z164:Z166)</f>
        <v>39.338901865710454</v>
      </c>
      <c r="AG164">
        <v>314.14999999999998</v>
      </c>
      <c r="AH164">
        <f t="shared" ref="AH164:AH178" si="24">AB164/314.15</f>
        <v>0.11233487187649213</v>
      </c>
      <c r="AI164">
        <f>(Z164/AH164-AJ$186)/10</f>
        <v>99.190904000085283</v>
      </c>
      <c r="AJ164" s="10">
        <f>AVERAGE(AI164:AI166)</f>
        <v>89.900969876239586</v>
      </c>
      <c r="AK164" s="7">
        <f>_xlfn.STDEV.S(AI164:AI166)</f>
        <v>39.739501013196708</v>
      </c>
      <c r="AL164" s="2">
        <f>AK164/AJ164*100</f>
        <v>44.20363992502341</v>
      </c>
    </row>
    <row r="165" spans="2:40" x14ac:dyDescent="0.25">
      <c r="B165" t="s">
        <v>7</v>
      </c>
      <c r="Y165" t="s">
        <v>95</v>
      </c>
      <c r="Z165">
        <v>64.44</v>
      </c>
      <c r="AA165" t="s">
        <v>1</v>
      </c>
      <c r="AB165">
        <v>37.57</v>
      </c>
      <c r="AH165">
        <f t="shared" si="24"/>
        <v>0.11959255132898299</v>
      </c>
      <c r="AI165">
        <f>(Z165/AH165-AJ$186)/10</f>
        <v>46.339415300008419</v>
      </c>
    </row>
    <row r="166" spans="2:40" x14ac:dyDescent="0.25">
      <c r="B166" t="s">
        <v>7</v>
      </c>
      <c r="Y166" t="s">
        <v>96</v>
      </c>
      <c r="Z166">
        <v>140.5</v>
      </c>
      <c r="AA166" t="s">
        <v>1</v>
      </c>
      <c r="AB166">
        <v>33.51</v>
      </c>
      <c r="AH166">
        <f t="shared" si="24"/>
        <v>0.10666878879516155</v>
      </c>
      <c r="AI166">
        <f>(Z166/AH166-AJ$186)/10</f>
        <v>124.17259032862505</v>
      </c>
      <c r="AK166" s="7"/>
    </row>
    <row r="167" spans="2:40" x14ac:dyDescent="0.25">
      <c r="B167" s="4" t="s">
        <v>8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 t="s">
        <v>94</v>
      </c>
      <c r="Z167" s="4">
        <v>232.33</v>
      </c>
      <c r="AA167" s="4" t="s">
        <v>1</v>
      </c>
      <c r="AB167">
        <v>35.29</v>
      </c>
      <c r="AC167" s="3">
        <f>_xlfn.STDEV.S(Z167:Z169)</f>
        <v>145.85039332594667</v>
      </c>
      <c r="AG167">
        <v>314.14999999999998</v>
      </c>
      <c r="AH167">
        <f t="shared" si="24"/>
        <v>0.11233487187649213</v>
      </c>
      <c r="AI167">
        <f>(Z167/AH167-AJ$191)/10</f>
        <v>206.81912581467836</v>
      </c>
      <c r="AJ167" s="10">
        <f>AVERAGE(AI167:AI169)</f>
        <v>152.97553671590444</v>
      </c>
      <c r="AK167" s="7">
        <f>_xlfn.STDEV.S(AI167:AI169)</f>
        <v>134.40199023623518</v>
      </c>
      <c r="AL167" s="2">
        <f>AK167/AJ167*100</f>
        <v>87.858485821714908</v>
      </c>
    </row>
    <row r="168" spans="2:40" x14ac:dyDescent="0.25">
      <c r="B168" s="4" t="s">
        <v>8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 t="s">
        <v>95</v>
      </c>
      <c r="Z168" s="4">
        <v>0</v>
      </c>
      <c r="AA168" s="4" t="s">
        <v>1</v>
      </c>
      <c r="AB168">
        <v>37.57</v>
      </c>
      <c r="AH168">
        <f t="shared" si="24"/>
        <v>0.11959255132898299</v>
      </c>
      <c r="AI168">
        <f t="shared" ref="AI168:AI169" si="25">(Z168/AH168-AJ$191)/10</f>
        <v>0</v>
      </c>
      <c r="AK168" s="7"/>
    </row>
    <row r="169" spans="2:40" x14ac:dyDescent="0.25">
      <c r="B169" s="4" t="s">
        <v>8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 t="s">
        <v>96</v>
      </c>
      <c r="Z169" s="4">
        <v>268.92</v>
      </c>
      <c r="AA169" s="4" t="s">
        <v>1</v>
      </c>
      <c r="AB169">
        <v>33.51</v>
      </c>
      <c r="AH169">
        <f t="shared" si="24"/>
        <v>0.10666878879516155</v>
      </c>
      <c r="AI169">
        <f t="shared" si="25"/>
        <v>252.10748433303493</v>
      </c>
      <c r="AK169" s="7"/>
    </row>
    <row r="170" spans="2:40" x14ac:dyDescent="0.25">
      <c r="B170" t="s">
        <v>0</v>
      </c>
      <c r="Y170" t="s">
        <v>94</v>
      </c>
      <c r="Z170">
        <v>130.07</v>
      </c>
      <c r="AA170" t="s">
        <v>1</v>
      </c>
      <c r="AB170">
        <v>35.29</v>
      </c>
      <c r="AC170" s="3">
        <f>_xlfn.STDEV.S(Z170:Z172)</f>
        <v>39.338609956801143</v>
      </c>
      <c r="AG170">
        <v>314.14999999999998</v>
      </c>
      <c r="AH170">
        <f t="shared" si="24"/>
        <v>0.11233487187649213</v>
      </c>
      <c r="AI170">
        <f>(Z170/AH170-AJ$196)/10</f>
        <v>90.105182548330887</v>
      </c>
      <c r="AJ170" s="10">
        <f>AVERAGE(AI170:AI172)</f>
        <v>73.974940248218374</v>
      </c>
      <c r="AK170" s="7">
        <f>_xlfn.STDEV.S(AI170:AI172)</f>
        <v>39.305546573416152</v>
      </c>
      <c r="AL170" s="2">
        <f>AK170/AJ170*100</f>
        <v>53.133596920158098</v>
      </c>
    </row>
    <row r="171" spans="2:40" x14ac:dyDescent="0.25">
      <c r="B171" t="s">
        <v>0</v>
      </c>
      <c r="Y171" t="s">
        <v>95</v>
      </c>
      <c r="Z171">
        <v>65.599999999999994</v>
      </c>
      <c r="AA171" t="s">
        <v>1</v>
      </c>
      <c r="AB171">
        <v>37.57</v>
      </c>
      <c r="AH171">
        <f t="shared" si="24"/>
        <v>0.11959255132898299</v>
      </c>
      <c r="AI171">
        <f>(Z171/AH171-AJ$196)/10</f>
        <v>29.170365455793775</v>
      </c>
      <c r="AK171" s="7"/>
    </row>
    <row r="172" spans="2:40" x14ac:dyDescent="0.25">
      <c r="B172" t="s">
        <v>0</v>
      </c>
      <c r="Y172" t="s">
        <v>96</v>
      </c>
      <c r="Z172">
        <v>136.88999999999999</v>
      </c>
      <c r="AA172" t="s">
        <v>1</v>
      </c>
      <c r="AB172">
        <v>33.51</v>
      </c>
      <c r="AH172">
        <f t="shared" si="24"/>
        <v>0.10666878879516155</v>
      </c>
      <c r="AI172">
        <f>(Z172/AH172-AJ$196)/10</f>
        <v>102.64927274053044</v>
      </c>
      <c r="AK172" s="7"/>
    </row>
    <row r="173" spans="2:40" x14ac:dyDescent="0.25">
      <c r="B173" s="4" t="s">
        <v>9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 t="s">
        <v>94</v>
      </c>
      <c r="Z173" s="4">
        <v>258.85000000000002</v>
      </c>
      <c r="AA173" s="4" t="s">
        <v>1</v>
      </c>
      <c r="AB173">
        <v>35.29</v>
      </c>
      <c r="AC173" s="3">
        <f>_xlfn.STDEV.S(Z173:Z175)</f>
        <v>77.631994907598013</v>
      </c>
      <c r="AG173">
        <v>314.14999999999998</v>
      </c>
      <c r="AH173">
        <f t="shared" si="24"/>
        <v>0.11233487187649213</v>
      </c>
      <c r="AI173">
        <f>(Z173/AH173-AJ$201)/10</f>
        <v>230.42711107962594</v>
      </c>
      <c r="AJ173" s="10">
        <f>AVERAGE(AI173:AI175)</f>
        <v>208.36250425192432</v>
      </c>
      <c r="AK173" s="7">
        <f>_xlfn.STDEV.S(AI173:AI175)</f>
        <v>79.040178524337406</v>
      </c>
      <c r="AL173" s="2">
        <f>AK173/AJ173*100</f>
        <v>37.933974161095939</v>
      </c>
    </row>
    <row r="174" spans="2:40" x14ac:dyDescent="0.25">
      <c r="B174" s="4" t="s">
        <v>9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 t="s">
        <v>95</v>
      </c>
      <c r="Z174" s="4">
        <v>144.27000000000001</v>
      </c>
      <c r="AA174" s="4" t="s">
        <v>1</v>
      </c>
      <c r="AB174">
        <v>37.57</v>
      </c>
      <c r="AH174">
        <f t="shared" si="24"/>
        <v>0.11959255132898299</v>
      </c>
      <c r="AI174">
        <f t="shared" ref="AI174:AI175" si="26">(Z174/AH174-AJ$201)/10</f>
        <v>120.63460340697364</v>
      </c>
      <c r="AK174" s="7"/>
    </row>
    <row r="175" spans="2:40" x14ac:dyDescent="0.25">
      <c r="B175" s="4" t="s">
        <v>9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 t="s">
        <v>96</v>
      </c>
      <c r="Z175" s="4">
        <v>292.3</v>
      </c>
      <c r="AA175" s="4" t="s">
        <v>1</v>
      </c>
      <c r="AB175">
        <v>33.51</v>
      </c>
      <c r="AH175">
        <f t="shared" si="24"/>
        <v>0.10666878879516155</v>
      </c>
      <c r="AI175">
        <f t="shared" si="26"/>
        <v>274.02579826917338</v>
      </c>
    </row>
    <row r="176" spans="2:40" x14ac:dyDescent="0.25">
      <c r="B176" t="s">
        <v>10</v>
      </c>
      <c r="Y176" t="s">
        <v>94</v>
      </c>
      <c r="Z176">
        <v>375.89</v>
      </c>
      <c r="AA176" t="s">
        <v>1</v>
      </c>
      <c r="AB176">
        <v>35.29</v>
      </c>
      <c r="AC176" s="3">
        <f>_xlfn.STDEV.S(Z176:Z178)</f>
        <v>110.81718774630585</v>
      </c>
      <c r="AG176">
        <v>314.14999999999998</v>
      </c>
      <c r="AH176">
        <f t="shared" si="24"/>
        <v>0.11233487187649213</v>
      </c>
      <c r="AI176">
        <f>(Z176/AH176-AJ$206)/10</f>
        <v>334.61559506942473</v>
      </c>
      <c r="AJ176" s="10">
        <f>AVERAGE(AI176:AI178)</f>
        <v>304.666636447131</v>
      </c>
      <c r="AK176" s="7">
        <f>_xlfn.STDEV.S(AI176:AI178)</f>
        <v>113.3569671472864</v>
      </c>
      <c r="AL176" s="2">
        <f>AK176/AJ176*100</f>
        <v>37.20688568633517</v>
      </c>
    </row>
    <row r="177" spans="2:37" x14ac:dyDescent="0.25">
      <c r="B177" t="s">
        <v>10</v>
      </c>
      <c r="Y177" t="s">
        <v>95</v>
      </c>
      <c r="Z177">
        <v>214.48</v>
      </c>
      <c r="AA177" t="s">
        <v>1</v>
      </c>
      <c r="AB177">
        <v>37.57</v>
      </c>
      <c r="AH177">
        <f t="shared" si="24"/>
        <v>0.11959255132898299</v>
      </c>
      <c r="AI177">
        <f t="shared" ref="AI177:AI178" si="27">(Z177/AH177-AJ$206)/10</f>
        <v>179.34227309023154</v>
      </c>
    </row>
    <row r="178" spans="2:37" x14ac:dyDescent="0.25">
      <c r="B178" t="s">
        <v>10</v>
      </c>
      <c r="Y178" t="s">
        <v>96</v>
      </c>
      <c r="Z178">
        <v>426.72</v>
      </c>
      <c r="AA178" t="s">
        <v>1</v>
      </c>
      <c r="AB178">
        <v>33.51</v>
      </c>
      <c r="AH178">
        <f t="shared" si="24"/>
        <v>0.10666878879516155</v>
      </c>
      <c r="AI178">
        <f t="shared" si="27"/>
        <v>400.04204118173681</v>
      </c>
    </row>
    <row r="180" spans="2:37" x14ac:dyDescent="0.25">
      <c r="B180" s="88" t="s">
        <v>64</v>
      </c>
    </row>
    <row r="181" spans="2:37" x14ac:dyDescent="0.25">
      <c r="B181" s="4" t="s">
        <v>29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 t="s">
        <v>97</v>
      </c>
      <c r="Z181" s="4">
        <v>0</v>
      </c>
      <c r="AA181" s="4" t="s">
        <v>1</v>
      </c>
      <c r="AB181">
        <v>11.96</v>
      </c>
      <c r="AC181" s="3">
        <f>_xlfn.STDEV.S(Z181:Z185)</f>
        <v>0</v>
      </c>
      <c r="AE181" s="7"/>
      <c r="AG181">
        <v>314.14999999999998</v>
      </c>
      <c r="AH181">
        <f>AB181/314.15</f>
        <v>3.8070985198153752E-2</v>
      </c>
      <c r="AI181" s="2">
        <f>Z181/AH181</f>
        <v>0</v>
      </c>
      <c r="AJ181" s="10">
        <f>AVERAGE(AI181:AI185)</f>
        <v>0</v>
      </c>
    </row>
    <row r="182" spans="2:37" x14ac:dyDescent="0.25">
      <c r="B182" s="4" t="s">
        <v>29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 t="s">
        <v>98</v>
      </c>
      <c r="Z182" s="4">
        <v>0</v>
      </c>
      <c r="AA182" s="4" t="s">
        <v>1</v>
      </c>
      <c r="AB182">
        <v>10.57</v>
      </c>
      <c r="AE182" s="7"/>
      <c r="AH182">
        <f>AB182/314.15</f>
        <v>3.364634728632819E-2</v>
      </c>
      <c r="AI182" s="2">
        <f>Z182/AH182</f>
        <v>0</v>
      </c>
    </row>
    <row r="183" spans="2:37" x14ac:dyDescent="0.25">
      <c r="B183" s="4" t="s">
        <v>29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 t="s">
        <v>99</v>
      </c>
      <c r="Z183" s="4">
        <v>0</v>
      </c>
      <c r="AA183" s="4" t="s">
        <v>1</v>
      </c>
      <c r="AB183">
        <v>15.95</v>
      </c>
      <c r="AE183" s="7"/>
      <c r="AH183">
        <f>AB183/314.15</f>
        <v>5.0771924240012735E-2</v>
      </c>
      <c r="AI183" s="2">
        <f>Z183/AH183</f>
        <v>0</v>
      </c>
    </row>
    <row r="184" spans="2:37" x14ac:dyDescent="0.25">
      <c r="B184" s="4" t="s">
        <v>29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 t="s">
        <v>100</v>
      </c>
      <c r="Z184" s="4">
        <v>0</v>
      </c>
      <c r="AA184" s="4" t="s">
        <v>1</v>
      </c>
      <c r="AB184">
        <v>24.39</v>
      </c>
      <c r="AE184" s="7"/>
      <c r="AH184">
        <f>AB184/314.15</f>
        <v>7.7638070985198163E-2</v>
      </c>
      <c r="AI184" s="2">
        <f>Z184/AH184</f>
        <v>0</v>
      </c>
    </row>
    <row r="185" spans="2:37" x14ac:dyDescent="0.25">
      <c r="B185" s="4" t="s">
        <v>29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 t="s">
        <v>101</v>
      </c>
      <c r="Z185" s="4">
        <v>0</v>
      </c>
      <c r="AA185" s="4" t="s">
        <v>1</v>
      </c>
      <c r="AB185">
        <v>27.15</v>
      </c>
      <c r="AE185" s="7"/>
      <c r="AH185">
        <f>AB185/314.15</f>
        <v>8.6423682954002864E-2</v>
      </c>
      <c r="AI185" s="2">
        <f t="shared" ref="AI185:AI189" si="28">Z185/AH185</f>
        <v>0</v>
      </c>
    </row>
    <row r="186" spans="2:37" x14ac:dyDescent="0.25">
      <c r="B186" t="s">
        <v>7</v>
      </c>
      <c r="Y186" t="s">
        <v>97</v>
      </c>
      <c r="Z186">
        <v>0</v>
      </c>
      <c r="AA186" t="s">
        <v>1</v>
      </c>
      <c r="AB186">
        <v>11.96</v>
      </c>
      <c r="AC186" s="3">
        <f>_xlfn.STDEV.S(Z186:Z190)</f>
        <v>8.5641403538241949</v>
      </c>
      <c r="AG186">
        <v>314.14999999999998</v>
      </c>
      <c r="AH186">
        <f t="shared" ref="AH186:AH210" si="29">AB186/314.15</f>
        <v>3.8070985198153752E-2</v>
      </c>
      <c r="AI186" s="2">
        <f t="shared" si="28"/>
        <v>0</v>
      </c>
      <c r="AJ186" s="10">
        <f>AVERAGE(AI186:AI190)</f>
        <v>75.435391849529779</v>
      </c>
      <c r="AK186" s="7">
        <f>_xlfn.STDEV.S(AI186:AI190)</f>
        <v>168.67866408488217</v>
      </c>
    </row>
    <row r="187" spans="2:37" x14ac:dyDescent="0.25">
      <c r="B187" t="s">
        <v>7</v>
      </c>
      <c r="Y187" t="s">
        <v>98</v>
      </c>
      <c r="Z187">
        <v>0</v>
      </c>
      <c r="AA187" t="s">
        <v>1</v>
      </c>
      <c r="AB187">
        <v>10.57</v>
      </c>
      <c r="AH187">
        <f t="shared" si="29"/>
        <v>3.364634728632819E-2</v>
      </c>
      <c r="AI187" s="2">
        <f t="shared" si="28"/>
        <v>0</v>
      </c>
    </row>
    <row r="188" spans="2:37" x14ac:dyDescent="0.25">
      <c r="B188" t="s">
        <v>7</v>
      </c>
      <c r="Y188" t="s">
        <v>99</v>
      </c>
      <c r="Z188">
        <v>19.149999999999999</v>
      </c>
      <c r="AA188" t="s">
        <v>1</v>
      </c>
      <c r="AB188">
        <v>15.95</v>
      </c>
      <c r="AH188">
        <f t="shared" si="29"/>
        <v>5.0771924240012735E-2</v>
      </c>
      <c r="AI188" s="2">
        <f t="shared" si="28"/>
        <v>377.17695924764888</v>
      </c>
    </row>
    <row r="189" spans="2:37" x14ac:dyDescent="0.25">
      <c r="B189" t="s">
        <v>7</v>
      </c>
      <c r="Y189" t="s">
        <v>100</v>
      </c>
      <c r="Z189">
        <v>0</v>
      </c>
      <c r="AA189" t="s">
        <v>1</v>
      </c>
      <c r="AB189">
        <v>24.39</v>
      </c>
      <c r="AH189">
        <f t="shared" si="29"/>
        <v>7.7638070985198163E-2</v>
      </c>
      <c r="AI189" s="2">
        <f t="shared" si="28"/>
        <v>0</v>
      </c>
    </row>
    <row r="190" spans="2:37" x14ac:dyDescent="0.25">
      <c r="B190" t="s">
        <v>7</v>
      </c>
      <c r="Y190" t="s">
        <v>101</v>
      </c>
      <c r="Z190">
        <v>0</v>
      </c>
      <c r="AA190" t="s">
        <v>1</v>
      </c>
      <c r="AB190">
        <v>27.15</v>
      </c>
      <c r="AH190">
        <f t="shared" si="29"/>
        <v>8.6423682954002864E-2</v>
      </c>
      <c r="AI190" s="2">
        <f>Z190/AH190</f>
        <v>0</v>
      </c>
    </row>
    <row r="191" spans="2:37" x14ac:dyDescent="0.25">
      <c r="B191" s="4" t="s">
        <v>8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 t="s">
        <v>97</v>
      </c>
      <c r="Z191" s="4">
        <v>0</v>
      </c>
      <c r="AA191" s="4" t="s">
        <v>1</v>
      </c>
      <c r="AB191">
        <v>11.96</v>
      </c>
      <c r="AC191" s="3">
        <f>_xlfn.STDEV.S(Z191:Z195)</f>
        <v>0</v>
      </c>
      <c r="AG191">
        <v>314.14999999999998</v>
      </c>
      <c r="AH191">
        <f t="shared" si="29"/>
        <v>3.8070985198153752E-2</v>
      </c>
      <c r="AI191" s="2">
        <f t="shared" ref="AI191:AI210" si="30">Z191/AH191</f>
        <v>0</v>
      </c>
      <c r="AJ191" s="10">
        <f>AVERAGE(AI191:AI195)</f>
        <v>0</v>
      </c>
    </row>
    <row r="192" spans="2:37" x14ac:dyDescent="0.25">
      <c r="B192" s="4" t="s">
        <v>8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 t="s">
        <v>98</v>
      </c>
      <c r="Z192" s="4">
        <v>0</v>
      </c>
      <c r="AA192" s="4" t="s">
        <v>1</v>
      </c>
      <c r="AB192">
        <v>10.57</v>
      </c>
      <c r="AH192">
        <f t="shared" si="29"/>
        <v>3.364634728632819E-2</v>
      </c>
      <c r="AI192" s="2">
        <f t="shared" si="30"/>
        <v>0</v>
      </c>
    </row>
    <row r="193" spans="2:37" x14ac:dyDescent="0.25">
      <c r="B193" s="4" t="s">
        <v>8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 t="s">
        <v>99</v>
      </c>
      <c r="Z193" s="4">
        <v>0</v>
      </c>
      <c r="AA193" s="4" t="s">
        <v>1</v>
      </c>
      <c r="AB193">
        <v>15.95</v>
      </c>
      <c r="AH193">
        <f t="shared" si="29"/>
        <v>5.0771924240012735E-2</v>
      </c>
      <c r="AI193" s="2">
        <f t="shared" si="30"/>
        <v>0</v>
      </c>
    </row>
    <row r="194" spans="2:37" x14ac:dyDescent="0.25">
      <c r="B194" s="4" t="s">
        <v>8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 t="s">
        <v>100</v>
      </c>
      <c r="Z194" s="4">
        <v>0</v>
      </c>
      <c r="AA194" s="4" t="s">
        <v>1</v>
      </c>
      <c r="AB194">
        <v>24.39</v>
      </c>
      <c r="AH194">
        <f t="shared" si="29"/>
        <v>7.7638070985198163E-2</v>
      </c>
      <c r="AI194" s="2">
        <f t="shared" si="30"/>
        <v>0</v>
      </c>
    </row>
    <row r="195" spans="2:37" x14ac:dyDescent="0.25">
      <c r="B195" s="4" t="s">
        <v>8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 t="s">
        <v>101</v>
      </c>
      <c r="Z195" s="4">
        <v>0</v>
      </c>
      <c r="AA195" s="4" t="s">
        <v>1</v>
      </c>
      <c r="AB195">
        <v>27.15</v>
      </c>
      <c r="AH195">
        <f t="shared" si="29"/>
        <v>8.6423682954002864E-2</v>
      </c>
      <c r="AI195" s="2">
        <f t="shared" si="30"/>
        <v>0</v>
      </c>
    </row>
    <row r="196" spans="2:37" x14ac:dyDescent="0.25">
      <c r="B196" t="s">
        <v>0</v>
      </c>
      <c r="Y196" t="s">
        <v>97</v>
      </c>
      <c r="Z196">
        <v>8.42</v>
      </c>
      <c r="AA196" t="s">
        <v>1</v>
      </c>
      <c r="AB196">
        <v>11.96</v>
      </c>
      <c r="AC196" s="3">
        <f>_xlfn.STDEV.S(Z196:Z200)</f>
        <v>5.3694534172483595</v>
      </c>
      <c r="AG196">
        <v>314.14999999999998</v>
      </c>
      <c r="AH196">
        <f t="shared" si="29"/>
        <v>3.8070985198153752E-2</v>
      </c>
      <c r="AI196" s="2">
        <f t="shared" si="30"/>
        <v>221.16580267558527</v>
      </c>
      <c r="AJ196" s="10">
        <f>AVERAGE(AI196:AI200)</f>
        <v>256.82549103695169</v>
      </c>
      <c r="AK196" s="7">
        <f>_xlfn.STDEV.S(AI196:AI200)</f>
        <v>158.57865897103846</v>
      </c>
    </row>
    <row r="197" spans="2:37" x14ac:dyDescent="0.25">
      <c r="B197" t="s">
        <v>0</v>
      </c>
      <c r="Y197" t="s">
        <v>98</v>
      </c>
      <c r="Z197">
        <v>15.81</v>
      </c>
      <c r="AA197" t="s">
        <v>1</v>
      </c>
      <c r="AB197">
        <v>10.57</v>
      </c>
      <c r="AH197">
        <f t="shared" si="29"/>
        <v>3.364634728632819E-2</v>
      </c>
      <c r="AI197" s="2">
        <f t="shared" si="30"/>
        <v>469.8875591296121</v>
      </c>
    </row>
    <row r="198" spans="2:37" x14ac:dyDescent="0.25">
      <c r="B198" t="s">
        <v>0</v>
      </c>
      <c r="Y198" t="s">
        <v>99</v>
      </c>
      <c r="Z198">
        <v>18.18</v>
      </c>
      <c r="AA198" t="s">
        <v>1</v>
      </c>
      <c r="AB198">
        <v>15.95</v>
      </c>
      <c r="AH198">
        <f t="shared" si="29"/>
        <v>5.0771924240012735E-2</v>
      </c>
      <c r="AI198" s="2">
        <f t="shared" si="30"/>
        <v>358.07191222570532</v>
      </c>
    </row>
    <row r="199" spans="2:37" x14ac:dyDescent="0.25">
      <c r="B199" t="s">
        <v>0</v>
      </c>
      <c r="Y199" t="s">
        <v>100</v>
      </c>
      <c r="Z199">
        <v>5.3</v>
      </c>
      <c r="AA199" t="s">
        <v>1</v>
      </c>
      <c r="AB199">
        <v>24.39</v>
      </c>
      <c r="AH199">
        <f t="shared" si="29"/>
        <v>7.7638070985198163E-2</v>
      </c>
      <c r="AI199" s="2">
        <f t="shared" si="30"/>
        <v>68.265477654776532</v>
      </c>
    </row>
    <row r="200" spans="2:37" x14ac:dyDescent="0.25">
      <c r="B200" t="s">
        <v>0</v>
      </c>
      <c r="Y200" t="s">
        <v>101</v>
      </c>
      <c r="Z200">
        <v>14.41</v>
      </c>
      <c r="AA200" t="s">
        <v>1</v>
      </c>
      <c r="AB200">
        <v>27.15</v>
      </c>
      <c r="AH200">
        <f t="shared" si="29"/>
        <v>8.6423682954002864E-2</v>
      </c>
      <c r="AI200" s="2">
        <f t="shared" si="30"/>
        <v>166.7367034990792</v>
      </c>
    </row>
    <row r="201" spans="2:37" x14ac:dyDescent="0.25">
      <c r="B201" s="4" t="s">
        <v>9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 t="s">
        <v>97</v>
      </c>
      <c r="Z201" s="4">
        <v>0</v>
      </c>
      <c r="AA201" s="4" t="s">
        <v>1</v>
      </c>
      <c r="AB201">
        <v>11.96</v>
      </c>
      <c r="AC201" s="3">
        <f>_xlfn.STDEV.S(Z201:Z205)</f>
        <v>0</v>
      </c>
      <c r="AG201">
        <v>314.14999999999998</v>
      </c>
      <c r="AH201">
        <f t="shared" si="29"/>
        <v>3.8070985198153752E-2</v>
      </c>
      <c r="AI201" s="2">
        <f t="shared" si="30"/>
        <v>0</v>
      </c>
      <c r="AJ201" s="10">
        <f>AVERAGE(AI201:AI205)</f>
        <v>0</v>
      </c>
    </row>
    <row r="202" spans="2:37" x14ac:dyDescent="0.25">
      <c r="B202" s="4" t="s">
        <v>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 t="s">
        <v>98</v>
      </c>
      <c r="Z202" s="4">
        <v>0</v>
      </c>
      <c r="AA202" s="4" t="s">
        <v>1</v>
      </c>
      <c r="AB202">
        <v>10.57</v>
      </c>
      <c r="AH202">
        <f t="shared" si="29"/>
        <v>3.364634728632819E-2</v>
      </c>
      <c r="AI202" s="2">
        <f t="shared" si="30"/>
        <v>0</v>
      </c>
    </row>
    <row r="203" spans="2:37" x14ac:dyDescent="0.25">
      <c r="B203" s="4" t="s">
        <v>9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 t="s">
        <v>99</v>
      </c>
      <c r="Z203" s="4">
        <v>0</v>
      </c>
      <c r="AA203" s="4" t="s">
        <v>1</v>
      </c>
      <c r="AB203">
        <v>15.95</v>
      </c>
      <c r="AH203">
        <f t="shared" si="29"/>
        <v>5.0771924240012735E-2</v>
      </c>
      <c r="AI203" s="2">
        <f t="shared" si="30"/>
        <v>0</v>
      </c>
    </row>
    <row r="204" spans="2:37" x14ac:dyDescent="0.25">
      <c r="B204" s="4" t="s">
        <v>9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 t="s">
        <v>100</v>
      </c>
      <c r="Z204" s="4">
        <v>0</v>
      </c>
      <c r="AA204" s="4" t="s">
        <v>1</v>
      </c>
      <c r="AB204">
        <v>24.39</v>
      </c>
      <c r="AH204">
        <f t="shared" si="29"/>
        <v>7.7638070985198163E-2</v>
      </c>
      <c r="AI204" s="2">
        <f t="shared" si="30"/>
        <v>0</v>
      </c>
    </row>
    <row r="205" spans="2:37" x14ac:dyDescent="0.25">
      <c r="B205" s="4" t="s">
        <v>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 t="s">
        <v>101</v>
      </c>
      <c r="Z205" s="4">
        <v>0</v>
      </c>
      <c r="AA205" s="4" t="s">
        <v>1</v>
      </c>
      <c r="AB205">
        <v>27.15</v>
      </c>
      <c r="AH205">
        <f t="shared" si="29"/>
        <v>8.6423682954002864E-2</v>
      </c>
      <c r="AI205" s="2">
        <f t="shared" si="30"/>
        <v>0</v>
      </c>
    </row>
    <row r="206" spans="2:37" x14ac:dyDescent="0.25">
      <c r="B206" t="s">
        <v>10</v>
      </c>
      <c r="Y206" t="s">
        <v>97</v>
      </c>
      <c r="Z206">
        <v>0</v>
      </c>
      <c r="AA206" t="s">
        <v>1</v>
      </c>
      <c r="AB206">
        <v>11.96</v>
      </c>
      <c r="AC206" s="3">
        <f>_xlfn.STDEV.S(Z206:Z210)</f>
        <v>0</v>
      </c>
      <c r="AG206">
        <v>314.14999999999998</v>
      </c>
      <c r="AH206">
        <f t="shared" si="29"/>
        <v>3.8070985198153752E-2</v>
      </c>
      <c r="AI206" s="2">
        <f t="shared" si="30"/>
        <v>0</v>
      </c>
      <c r="AJ206" s="10">
        <f>AVERAGE(AI206:AI210)</f>
        <v>0</v>
      </c>
    </row>
    <row r="207" spans="2:37" x14ac:dyDescent="0.25">
      <c r="B207" t="s">
        <v>10</v>
      </c>
      <c r="Y207" t="s">
        <v>98</v>
      </c>
      <c r="Z207">
        <v>0</v>
      </c>
      <c r="AA207" t="s">
        <v>1</v>
      </c>
      <c r="AB207">
        <v>10.57</v>
      </c>
      <c r="AH207">
        <f t="shared" si="29"/>
        <v>3.364634728632819E-2</v>
      </c>
      <c r="AI207" s="2">
        <f t="shared" si="30"/>
        <v>0</v>
      </c>
    </row>
    <row r="208" spans="2:37" x14ac:dyDescent="0.25">
      <c r="B208" t="s">
        <v>10</v>
      </c>
      <c r="Y208" t="s">
        <v>99</v>
      </c>
      <c r="Z208">
        <v>0</v>
      </c>
      <c r="AA208" t="s">
        <v>1</v>
      </c>
      <c r="AB208">
        <v>15.95</v>
      </c>
      <c r="AH208">
        <f t="shared" si="29"/>
        <v>5.0771924240012735E-2</v>
      </c>
      <c r="AI208" s="2">
        <f t="shared" si="30"/>
        <v>0</v>
      </c>
    </row>
    <row r="209" spans="2:35" x14ac:dyDescent="0.25">
      <c r="B209" t="s">
        <v>10</v>
      </c>
      <c r="Y209" t="s">
        <v>100</v>
      </c>
      <c r="Z209">
        <v>0</v>
      </c>
      <c r="AA209" t="s">
        <v>1</v>
      </c>
      <c r="AB209">
        <v>24.39</v>
      </c>
      <c r="AH209">
        <f t="shared" si="29"/>
        <v>7.7638070985198163E-2</v>
      </c>
      <c r="AI209" s="2">
        <f t="shared" si="30"/>
        <v>0</v>
      </c>
    </row>
    <row r="210" spans="2:35" x14ac:dyDescent="0.25">
      <c r="B210" t="s">
        <v>10</v>
      </c>
      <c r="Y210" t="s">
        <v>101</v>
      </c>
      <c r="Z210">
        <v>0</v>
      </c>
      <c r="AA210" t="s">
        <v>1</v>
      </c>
      <c r="AB210">
        <v>27.15</v>
      </c>
      <c r="AH210">
        <f t="shared" si="29"/>
        <v>8.6423682954002864E-2</v>
      </c>
      <c r="AI210" s="2">
        <f t="shared" si="30"/>
        <v>0</v>
      </c>
    </row>
  </sheetData>
  <conditionalFormatting sqref="B54 Y108:Y110 B111:B116 B120:B126 B128:B142 Y158:Y159">
    <cfRule type="containsText" dxfId="14" priority="1" operator="containsText" text="PS">
      <formula>NOT(ISERROR(SEARCH("PS",B54)))</formula>
    </cfRule>
  </conditionalFormatting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3840-4460-48FC-BA87-091D75D06CBA}">
  <dimension ref="B1:AN142"/>
  <sheetViews>
    <sheetView topLeftCell="B71" zoomScale="90" zoomScaleNormal="90" workbookViewId="0">
      <selection activeCell="AK83" sqref="AK83"/>
    </sheetView>
  </sheetViews>
  <sheetFormatPr defaultColWidth="11.5703125" defaultRowHeight="15" x14ac:dyDescent="0.25"/>
  <cols>
    <col min="1" max="1" width="0" hidden="1" customWidth="1"/>
    <col min="2" max="2" width="21.7109375" customWidth="1"/>
    <col min="3" max="24" width="0" hidden="1" customWidth="1"/>
    <col min="25" max="25" width="27" customWidth="1"/>
    <col min="28" max="28" width="13.5703125" customWidth="1"/>
    <col min="29" max="29" width="11.5703125" style="3"/>
    <col min="30" max="30" width="13.140625" customWidth="1"/>
    <col min="32" max="32" width="16" customWidth="1"/>
    <col min="34" max="34" width="16.140625" customWidth="1"/>
    <col min="35" max="35" width="19.5703125" customWidth="1"/>
    <col min="36" max="36" width="9" style="7" customWidth="1"/>
    <col min="37" max="37" width="7" style="7" customWidth="1"/>
    <col min="39" max="39" width="15.7109375" style="7" customWidth="1"/>
    <col min="40" max="40" width="12.7109375" style="7" customWidth="1"/>
  </cols>
  <sheetData>
    <row r="1" spans="2:40" x14ac:dyDescent="0.25">
      <c r="B1" s="5" t="s">
        <v>2</v>
      </c>
      <c r="AC1" s="3" t="s">
        <v>12</v>
      </c>
      <c r="AD1" t="s">
        <v>45</v>
      </c>
      <c r="AE1" s="7" t="s">
        <v>40</v>
      </c>
      <c r="AF1" t="s">
        <v>39</v>
      </c>
      <c r="AG1" t="s">
        <v>36</v>
      </c>
      <c r="AH1" t="s">
        <v>49</v>
      </c>
      <c r="AI1" s="2" t="s">
        <v>41</v>
      </c>
      <c r="AJ1" s="15" t="s">
        <v>43</v>
      </c>
      <c r="AK1" s="15" t="s">
        <v>12</v>
      </c>
      <c r="AL1" t="s">
        <v>42</v>
      </c>
      <c r="AM1" s="15" t="s">
        <v>46</v>
      </c>
      <c r="AN1" s="15" t="s">
        <v>47</v>
      </c>
    </row>
    <row r="2" spans="2:40" x14ac:dyDescent="0.25">
      <c r="B2" s="4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 t="s">
        <v>102</v>
      </c>
      <c r="Z2" s="4">
        <v>30.93</v>
      </c>
      <c r="AA2" s="4" t="s">
        <v>1</v>
      </c>
      <c r="AC2" s="3">
        <f>_xlfn.STDEV.S(Z2:Z4)</f>
        <v>7.0304859955292871</v>
      </c>
      <c r="AD2" s="6" t="s">
        <v>17</v>
      </c>
      <c r="AE2" s="7">
        <f>AC2/(AVERAGE(Z2:Z4))*100</f>
        <v>18.840069661981115</v>
      </c>
      <c r="AF2">
        <f>1.5*1.5*3.1415</f>
        <v>7.0683750000000005</v>
      </c>
      <c r="AG2">
        <v>314.14999999999998</v>
      </c>
      <c r="AH2">
        <f>AF2/AG2</f>
        <v>2.2500000000000003E-2</v>
      </c>
      <c r="AI2" s="2">
        <f>(Z2/AH$2-AJ$22)/10.3</f>
        <v>133.46278317152101</v>
      </c>
      <c r="AJ2" s="10">
        <f>AVERAGE(AI2:AI4)</f>
        <v>161.0212153901474</v>
      </c>
      <c r="AK2" s="7">
        <f>_xlfn.STDEV.S(AI2:AI4)</f>
        <v>30.336509150072416</v>
      </c>
      <c r="AL2">
        <f>AK2/AJ2*100</f>
        <v>18.840069661981108</v>
      </c>
      <c r="AM2" s="10">
        <f>SQRT(AK2^2+AK5^2+AK8^2+AK11^2)</f>
        <v>66.722565933686909</v>
      </c>
      <c r="AN2" s="10">
        <f>SUM(AJ2,AJ5,AJ8,AJ11)</f>
        <v>320.96368212873062</v>
      </c>
    </row>
    <row r="3" spans="2:40" x14ac:dyDescent="0.25">
      <c r="B3" s="4" t="s">
        <v>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 t="s">
        <v>103</v>
      </c>
      <c r="Z3" s="4">
        <v>44.85</v>
      </c>
      <c r="AA3" s="4" t="s">
        <v>1</v>
      </c>
      <c r="AE3" s="7"/>
      <c r="AI3" s="2">
        <f t="shared" ref="AI3:AI13" si="0">(Z3/AH$2-AJ$22)/10.3</f>
        <v>193.52750809061487</v>
      </c>
    </row>
    <row r="4" spans="2:40" x14ac:dyDescent="0.25">
      <c r="B4" s="4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 t="s">
        <v>104</v>
      </c>
      <c r="Z4" s="4">
        <v>36.17</v>
      </c>
      <c r="AA4" s="4" t="s">
        <v>1</v>
      </c>
      <c r="AE4" s="7"/>
      <c r="AI4" s="2">
        <f t="shared" si="0"/>
        <v>156.07335490830633</v>
      </c>
    </row>
    <row r="5" spans="2:40" x14ac:dyDescent="0.25">
      <c r="B5" t="s">
        <v>8</v>
      </c>
      <c r="Y5" t="s">
        <v>102</v>
      </c>
      <c r="Z5">
        <v>19.91</v>
      </c>
      <c r="AA5" t="s">
        <v>1</v>
      </c>
      <c r="AC5" s="3">
        <f>_xlfn.STDEV.S(Z5:Z7)</f>
        <v>1.4609243649142132</v>
      </c>
      <c r="AE5" s="7">
        <f>AC5/(AVERAGE(Z5:Z7))*100</f>
        <v>6.8459436031593865</v>
      </c>
      <c r="AF5">
        <f>1.5*1.5*3.1415</f>
        <v>7.0683750000000005</v>
      </c>
      <c r="AG5">
        <v>314.14999999999998</v>
      </c>
      <c r="AH5">
        <f>AF5/AG5</f>
        <v>2.2500000000000003E-2</v>
      </c>
      <c r="AI5" s="2">
        <f t="shared" si="0"/>
        <v>85.911542610571729</v>
      </c>
      <c r="AJ5" s="10">
        <f>AVERAGE(AI5:AI7)</f>
        <v>92.081984897518865</v>
      </c>
      <c r="AK5" s="7">
        <f>_xlfn.STDEV.S(AI5:AI7)</f>
        <v>6.3038807547538864</v>
      </c>
      <c r="AL5">
        <f>AK5/AJ5*100</f>
        <v>6.8459436031593874</v>
      </c>
    </row>
    <row r="6" spans="2:40" x14ac:dyDescent="0.25">
      <c r="B6" t="s">
        <v>8</v>
      </c>
      <c r="Y6" t="s">
        <v>103</v>
      </c>
      <c r="Z6">
        <v>21.28</v>
      </c>
      <c r="AA6" t="s">
        <v>1</v>
      </c>
      <c r="AE6" s="3"/>
      <c r="AI6" s="2">
        <f t="shared" si="0"/>
        <v>91.823085221143458</v>
      </c>
    </row>
    <row r="7" spans="2:40" x14ac:dyDescent="0.25">
      <c r="B7" t="s">
        <v>8</v>
      </c>
      <c r="Y7" t="s">
        <v>104</v>
      </c>
      <c r="Z7">
        <v>22.83</v>
      </c>
      <c r="AA7" t="s">
        <v>1</v>
      </c>
      <c r="AE7" s="3"/>
      <c r="AI7" s="2">
        <f t="shared" si="0"/>
        <v>98.511326860841407</v>
      </c>
    </row>
    <row r="8" spans="2:40" x14ac:dyDescent="0.25">
      <c r="B8" s="4" t="s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 t="s">
        <v>102</v>
      </c>
      <c r="Z8" s="4">
        <v>0</v>
      </c>
      <c r="AA8" s="4" t="s">
        <v>1</v>
      </c>
      <c r="AC8" s="3">
        <f>_xlfn.STDEV.S(Z8:Z10)</f>
        <v>0</v>
      </c>
      <c r="AE8" s="7" t="e">
        <f>AC8/(AVERAGE(Z8:Z10))*100</f>
        <v>#DIV/0!</v>
      </c>
      <c r="AF8">
        <f>1.5*1.5*3.1415</f>
        <v>7.0683750000000005</v>
      </c>
      <c r="AG8">
        <v>314.14999999999998</v>
      </c>
      <c r="AH8">
        <f>AF8/AG8</f>
        <v>2.2500000000000003E-2</v>
      </c>
      <c r="AI8" s="2">
        <f t="shared" si="0"/>
        <v>0</v>
      </c>
      <c r="AJ8" s="10">
        <f>AVERAGE(AI8:AI10)</f>
        <v>0</v>
      </c>
      <c r="AK8" s="7">
        <f>_xlfn.STDEV.S(AI8:AI10)</f>
        <v>0</v>
      </c>
      <c r="AL8" t="e">
        <f>AK8/AJ8*100</f>
        <v>#DIV/0!</v>
      </c>
    </row>
    <row r="9" spans="2:40" x14ac:dyDescent="0.25">
      <c r="B9" s="4" t="s"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 t="s">
        <v>103</v>
      </c>
      <c r="Z9" s="4">
        <v>0</v>
      </c>
      <c r="AA9" s="4" t="s">
        <v>1</v>
      </c>
      <c r="AE9" s="3"/>
      <c r="AI9" s="2">
        <f t="shared" si="0"/>
        <v>0</v>
      </c>
    </row>
    <row r="10" spans="2:40" x14ac:dyDescent="0.25">
      <c r="B10" s="4" t="s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104</v>
      </c>
      <c r="Z10" s="4">
        <v>0</v>
      </c>
      <c r="AA10" s="4" t="s">
        <v>1</v>
      </c>
      <c r="AE10" s="3"/>
      <c r="AI10" s="2">
        <f t="shared" si="0"/>
        <v>0</v>
      </c>
    </row>
    <row r="11" spans="2:40" x14ac:dyDescent="0.25">
      <c r="B11" t="s">
        <v>9</v>
      </c>
      <c r="Y11" t="s">
        <v>102</v>
      </c>
      <c r="Z11">
        <v>25.02</v>
      </c>
      <c r="AA11" t="s">
        <v>1</v>
      </c>
      <c r="AC11" s="3">
        <f>_xlfn.STDEV.S(Z11:Z13)</f>
        <v>13.694558530063441</v>
      </c>
      <c r="AE11" s="7">
        <f>AC11/(AVERAGE(Z11:Z13))*100</f>
        <v>87.0785832772156</v>
      </c>
      <c r="AF11">
        <f>1.5*1.5*3.1415</f>
        <v>7.0683750000000005</v>
      </c>
      <c r="AG11">
        <v>314.14999999999998</v>
      </c>
      <c r="AH11">
        <f>AF11/AG11</f>
        <v>2.2500000000000003E-2</v>
      </c>
      <c r="AI11" s="2">
        <f t="shared" si="0"/>
        <v>107.96116504854366</v>
      </c>
      <c r="AJ11" s="10">
        <f>AVERAGE(AI11:AI13)</f>
        <v>67.860481841064356</v>
      </c>
      <c r="AK11" s="7">
        <f>_xlfn.STDEV.S(AI11:AI13)</f>
        <v>59.09194619229099</v>
      </c>
      <c r="AL11">
        <f>AK11/AJ11*100</f>
        <v>87.0785832772156</v>
      </c>
    </row>
    <row r="12" spans="2:40" x14ac:dyDescent="0.25">
      <c r="B12" t="s">
        <v>9</v>
      </c>
      <c r="Y12" t="s">
        <v>103</v>
      </c>
      <c r="Z12">
        <v>0</v>
      </c>
      <c r="AA12" t="s">
        <v>1</v>
      </c>
      <c r="AI12" s="2">
        <f t="shared" si="0"/>
        <v>0</v>
      </c>
    </row>
    <row r="13" spans="2:40" x14ac:dyDescent="0.25">
      <c r="B13" t="s">
        <v>9</v>
      </c>
      <c r="Y13" t="s">
        <v>104</v>
      </c>
      <c r="Z13">
        <v>22.16</v>
      </c>
      <c r="AA13" t="s">
        <v>1</v>
      </c>
      <c r="AI13" s="2">
        <f t="shared" si="0"/>
        <v>95.620280474649391</v>
      </c>
    </row>
    <row r="14" spans="2:40" x14ac:dyDescent="0.25">
      <c r="AI14" s="2"/>
    </row>
    <row r="15" spans="2:40" x14ac:dyDescent="0.25">
      <c r="B15" s="88" t="s">
        <v>64</v>
      </c>
      <c r="AI15" s="2"/>
    </row>
    <row r="16" spans="2:40" x14ac:dyDescent="0.25">
      <c r="B16" s="4" t="s">
        <v>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 t="s">
        <v>105</v>
      </c>
      <c r="Z16" s="4">
        <v>0</v>
      </c>
      <c r="AA16" s="4" t="s">
        <v>1</v>
      </c>
      <c r="AC16" s="3">
        <f>_xlfn.STDEV.S(Z16:Z20)</f>
        <v>0</v>
      </c>
      <c r="AE16" s="7" t="e">
        <f>AC16/(AVERAGE(Z16:Z20))*100</f>
        <v>#DIV/0!</v>
      </c>
      <c r="AF16">
        <f>1.5*1.5*3.1415</f>
        <v>7.0683750000000005</v>
      </c>
      <c r="AG16">
        <v>314.14999999999998</v>
      </c>
      <c r="AH16">
        <f>AF16/AG16</f>
        <v>2.2500000000000003E-2</v>
      </c>
      <c r="AI16" s="2">
        <f>Z16/AH$16</f>
        <v>0</v>
      </c>
      <c r="AJ16" s="10">
        <f>AVERAGE(AI16:AI20)</f>
        <v>0</v>
      </c>
    </row>
    <row r="17" spans="2:36" x14ac:dyDescent="0.25">
      <c r="B17" s="4" t="s">
        <v>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 t="s">
        <v>106</v>
      </c>
      <c r="Z17" s="4">
        <v>0</v>
      </c>
      <c r="AA17" s="4" t="s">
        <v>1</v>
      </c>
      <c r="AE17" s="7"/>
      <c r="AI17" s="2">
        <f t="shared" ref="AI17:AI20" si="1">Z17/AH$16</f>
        <v>0</v>
      </c>
    </row>
    <row r="18" spans="2:36" x14ac:dyDescent="0.25">
      <c r="B18" s="4" t="s">
        <v>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 t="s">
        <v>107</v>
      </c>
      <c r="Z18" s="4">
        <v>0</v>
      </c>
      <c r="AA18" s="4" t="s">
        <v>1</v>
      </c>
      <c r="AE18" s="7"/>
      <c r="AI18" s="2">
        <f t="shared" si="1"/>
        <v>0</v>
      </c>
    </row>
    <row r="19" spans="2:36" x14ac:dyDescent="0.25">
      <c r="B19" s="4" t="s">
        <v>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 t="s">
        <v>108</v>
      </c>
      <c r="Z19" s="4">
        <v>0</v>
      </c>
      <c r="AA19" s="4" t="s">
        <v>1</v>
      </c>
      <c r="AE19" s="7"/>
      <c r="AI19" s="2">
        <f t="shared" si="1"/>
        <v>0</v>
      </c>
    </row>
    <row r="20" spans="2:36" x14ac:dyDescent="0.25">
      <c r="B20" s="4" t="s">
        <v>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 t="s">
        <v>109</v>
      </c>
      <c r="Z20" s="4">
        <v>0</v>
      </c>
      <c r="AA20" s="4" t="s">
        <v>1</v>
      </c>
      <c r="AI20" s="2">
        <f t="shared" si="1"/>
        <v>0</v>
      </c>
    </row>
    <row r="21" spans="2:36" x14ac:dyDescent="0.25">
      <c r="B21" t="s">
        <v>8</v>
      </c>
      <c r="Y21" t="s">
        <v>105</v>
      </c>
      <c r="Z21">
        <v>0</v>
      </c>
      <c r="AA21" t="s">
        <v>1</v>
      </c>
      <c r="AC21" s="3">
        <f>_xlfn.STDEV.S(Z21:Z25)</f>
        <v>0</v>
      </c>
      <c r="AE21" s="7" t="e">
        <f>AC21/(AVERAGE(Z21:Z25))*100</f>
        <v>#DIV/0!</v>
      </c>
      <c r="AF21">
        <f>1.5*1.5*3.1415</f>
        <v>7.0683750000000005</v>
      </c>
      <c r="AG21">
        <v>314.14999999999998</v>
      </c>
      <c r="AH21">
        <f>AF21/AG21</f>
        <v>2.2500000000000003E-2</v>
      </c>
      <c r="AI21" s="2">
        <f>Z21/AH$21</f>
        <v>0</v>
      </c>
      <c r="AJ21" s="10">
        <f>AVERAGE(AI21:AI25)</f>
        <v>0</v>
      </c>
    </row>
    <row r="22" spans="2:36" x14ac:dyDescent="0.25">
      <c r="B22" t="s">
        <v>8</v>
      </c>
      <c r="Y22" t="s">
        <v>106</v>
      </c>
      <c r="Z22">
        <v>0</v>
      </c>
      <c r="AA22" t="s">
        <v>1</v>
      </c>
      <c r="AE22" s="7"/>
      <c r="AI22" s="2">
        <f t="shared" ref="AI22:AI25" si="2">Z22/AH$21</f>
        <v>0</v>
      </c>
    </row>
    <row r="23" spans="2:36" x14ac:dyDescent="0.25">
      <c r="B23" t="s">
        <v>8</v>
      </c>
      <c r="Y23" t="s">
        <v>107</v>
      </c>
      <c r="Z23">
        <v>0</v>
      </c>
      <c r="AA23" t="s">
        <v>1</v>
      </c>
      <c r="AE23" s="7"/>
      <c r="AI23" s="2">
        <f t="shared" si="2"/>
        <v>0</v>
      </c>
    </row>
    <row r="24" spans="2:36" x14ac:dyDescent="0.25">
      <c r="B24" t="s">
        <v>8</v>
      </c>
      <c r="Y24" t="s">
        <v>108</v>
      </c>
      <c r="Z24">
        <v>0</v>
      </c>
      <c r="AA24" t="s">
        <v>1</v>
      </c>
      <c r="AE24" s="7"/>
      <c r="AI24" s="2">
        <f t="shared" si="2"/>
        <v>0</v>
      </c>
    </row>
    <row r="25" spans="2:36" x14ac:dyDescent="0.25">
      <c r="B25" t="s">
        <v>8</v>
      </c>
      <c r="Y25" t="s">
        <v>109</v>
      </c>
      <c r="Z25">
        <v>0</v>
      </c>
      <c r="AA25" t="s">
        <v>1</v>
      </c>
      <c r="AI25" s="2">
        <f t="shared" si="2"/>
        <v>0</v>
      </c>
    </row>
    <row r="26" spans="2:36" x14ac:dyDescent="0.25">
      <c r="B26" s="4" t="s">
        <v>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 t="s">
        <v>105</v>
      </c>
      <c r="Z26" s="4">
        <v>12.43</v>
      </c>
      <c r="AA26" s="4" t="s">
        <v>1</v>
      </c>
      <c r="AC26" s="3">
        <f>_xlfn.STDEV.S(Z26:Z30)</f>
        <v>2.2397209647632486</v>
      </c>
      <c r="AE26" s="7">
        <f>AC26/(AVERAGE(Z26:Z30))*100</f>
        <v>26.256986691245586</v>
      </c>
      <c r="AF26">
        <f>1.5*1.5*3.1415</f>
        <v>7.0683750000000005</v>
      </c>
      <c r="AG26">
        <v>314.14999999999998</v>
      </c>
      <c r="AH26">
        <f>AF26/AG26</f>
        <v>2.2500000000000003E-2</v>
      </c>
      <c r="AI26" s="2">
        <f>Z26/AH$26</f>
        <v>552.44444444444434</v>
      </c>
      <c r="AJ26" s="10">
        <f>AVERAGE(AI26:AI30)</f>
        <v>379.11111111111103</v>
      </c>
    </row>
    <row r="27" spans="2:36" x14ac:dyDescent="0.25">
      <c r="B27" s="4" t="s"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 t="s">
        <v>106</v>
      </c>
      <c r="Z27" s="4">
        <v>7.18</v>
      </c>
      <c r="AA27" s="4" t="s">
        <v>1</v>
      </c>
      <c r="AE27" s="7"/>
      <c r="AI27" s="2">
        <f>Z27/AH$26</f>
        <v>319.11111111111109</v>
      </c>
    </row>
    <row r="28" spans="2:36" x14ac:dyDescent="0.25">
      <c r="B28" s="4" t="s">
        <v>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 t="s">
        <v>107</v>
      </c>
      <c r="Z28" s="4">
        <v>8.3000000000000007</v>
      </c>
      <c r="AA28" s="4" t="s">
        <v>1</v>
      </c>
      <c r="AE28" s="7"/>
      <c r="AI28" s="2">
        <f>Z28/AH$26</f>
        <v>368.88888888888886</v>
      </c>
    </row>
    <row r="29" spans="2:36" x14ac:dyDescent="0.25">
      <c r="B29" s="4" t="s"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 t="s">
        <v>108</v>
      </c>
      <c r="Z29" s="4">
        <v>6.99</v>
      </c>
      <c r="AA29" s="4" t="s">
        <v>1</v>
      </c>
      <c r="AE29" s="7"/>
      <c r="AI29" s="2">
        <f>Z29/AH$26</f>
        <v>310.66666666666663</v>
      </c>
    </row>
    <row r="30" spans="2:36" x14ac:dyDescent="0.25">
      <c r="B30" s="4" t="s">
        <v>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 t="s">
        <v>109</v>
      </c>
      <c r="Z30" s="4">
        <v>7.75</v>
      </c>
      <c r="AA30" s="4" t="s">
        <v>1</v>
      </c>
      <c r="AI30" s="2">
        <f>Z30/AH$26</f>
        <v>344.4444444444444</v>
      </c>
    </row>
    <row r="31" spans="2:36" x14ac:dyDescent="0.25">
      <c r="B31" t="s">
        <v>9</v>
      </c>
      <c r="Y31" t="s">
        <v>105</v>
      </c>
      <c r="Z31">
        <v>0</v>
      </c>
      <c r="AA31" t="s">
        <v>1</v>
      </c>
      <c r="AC31" s="3">
        <f>_xlfn.STDEV.S(Z31:Z35)</f>
        <v>0</v>
      </c>
      <c r="AE31" s="7" t="e">
        <f>AC31/(AVERAGE(Z31:Z35))*100</f>
        <v>#DIV/0!</v>
      </c>
      <c r="AF31">
        <f>1.5*1.5*3.1415</f>
        <v>7.0683750000000005</v>
      </c>
      <c r="AG31">
        <v>314.14999999999998</v>
      </c>
      <c r="AH31">
        <f>AF31/AG31</f>
        <v>2.2500000000000003E-2</v>
      </c>
      <c r="AI31" s="2">
        <f>Z31/AH$31</f>
        <v>0</v>
      </c>
      <c r="AJ31" s="10">
        <f>AVERAGE(AI31:AI35)</f>
        <v>0</v>
      </c>
    </row>
    <row r="32" spans="2:36" x14ac:dyDescent="0.25">
      <c r="B32" t="s">
        <v>9</v>
      </c>
      <c r="Y32" t="s">
        <v>106</v>
      </c>
      <c r="Z32">
        <v>0</v>
      </c>
      <c r="AA32" t="s">
        <v>1</v>
      </c>
      <c r="AE32" s="7"/>
      <c r="AI32" s="2">
        <f t="shared" ref="AI32:AI35" si="3">Z32/AH$31</f>
        <v>0</v>
      </c>
    </row>
    <row r="33" spans="2:40" x14ac:dyDescent="0.25">
      <c r="B33" t="s">
        <v>9</v>
      </c>
      <c r="Y33" t="s">
        <v>107</v>
      </c>
      <c r="Z33">
        <v>0</v>
      </c>
      <c r="AA33" t="s">
        <v>1</v>
      </c>
      <c r="AE33" s="7"/>
      <c r="AI33" s="2">
        <f t="shared" si="3"/>
        <v>0</v>
      </c>
    </row>
    <row r="34" spans="2:40" x14ac:dyDescent="0.25">
      <c r="B34" t="s">
        <v>9</v>
      </c>
      <c r="Y34" t="s">
        <v>108</v>
      </c>
      <c r="Z34">
        <v>0</v>
      </c>
      <c r="AA34" t="s">
        <v>1</v>
      </c>
      <c r="AE34" s="7"/>
      <c r="AI34" s="2">
        <f t="shared" si="3"/>
        <v>0</v>
      </c>
    </row>
    <row r="35" spans="2:40" x14ac:dyDescent="0.25">
      <c r="B35" t="s">
        <v>9</v>
      </c>
      <c r="Y35" t="s">
        <v>109</v>
      </c>
      <c r="Z35">
        <v>0</v>
      </c>
      <c r="AA35" t="s">
        <v>1</v>
      </c>
      <c r="AI35" s="2">
        <f t="shared" si="3"/>
        <v>0</v>
      </c>
    </row>
    <row r="36" spans="2:40" x14ac:dyDescent="0.25">
      <c r="AI36" s="2"/>
    </row>
    <row r="37" spans="2:40" x14ac:dyDescent="0.25">
      <c r="AI37" s="2"/>
    </row>
    <row r="38" spans="2:40" x14ac:dyDescent="0.25">
      <c r="B38" s="5" t="s">
        <v>4</v>
      </c>
    </row>
    <row r="39" spans="2:40" x14ac:dyDescent="0.25">
      <c r="B39" s="4" t="s">
        <v>6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 t="s">
        <v>110</v>
      </c>
      <c r="Z39" s="4">
        <v>0</v>
      </c>
      <c r="AA39" s="4" t="s">
        <v>1</v>
      </c>
      <c r="AC39" s="3">
        <f>_xlfn.STDEV.S(Z39:Z41)</f>
        <v>0</v>
      </c>
      <c r="AD39" s="6" t="s">
        <v>16</v>
      </c>
      <c r="AE39" s="7" t="e">
        <f>AC39/(AVERAGE(Z39:Z41))*100</f>
        <v>#DIV/0!</v>
      </c>
      <c r="AF39">
        <f>1.5*1.5*3.1415</f>
        <v>7.0683750000000005</v>
      </c>
      <c r="AG39">
        <v>314.14999999999998</v>
      </c>
      <c r="AH39">
        <f>AF39/AG39</f>
        <v>2.2500000000000003E-2</v>
      </c>
      <c r="AI39" s="2">
        <f>(Z39/AH$39-AJ$53)/10.3</f>
        <v>0</v>
      </c>
      <c r="AJ39" s="10">
        <f>AVERAGE(AI39:AI41)</f>
        <v>0</v>
      </c>
      <c r="AK39" s="7">
        <f>_xlfn.STDEV.S(AI39:AI41)</f>
        <v>0</v>
      </c>
      <c r="AL39" t="e">
        <f>AK39/AJ39*100</f>
        <v>#DIV/0!</v>
      </c>
      <c r="AM39" s="10">
        <f>SQRT(AK39^2+AK42^2+AK45^2+AK48^2)</f>
        <v>0</v>
      </c>
      <c r="AN39" s="10">
        <f>SUM(AJ39,AJ42,AJ45,AJ48)</f>
        <v>0</v>
      </c>
    </row>
    <row r="40" spans="2:40" x14ac:dyDescent="0.25">
      <c r="B40" s="4" t="s">
        <v>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 t="s">
        <v>111</v>
      </c>
      <c r="Z40" s="4">
        <v>0</v>
      </c>
      <c r="AA40" s="4" t="s">
        <v>1</v>
      </c>
      <c r="AE40" s="7"/>
      <c r="AI40" s="2">
        <f>(Z40/AH$39-AJ$53)/10.3</f>
        <v>0</v>
      </c>
    </row>
    <row r="41" spans="2:40" x14ac:dyDescent="0.25">
      <c r="B41" s="4" t="s">
        <v>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 t="s">
        <v>112</v>
      </c>
      <c r="Z41" s="4">
        <v>0</v>
      </c>
      <c r="AA41" s="4" t="s">
        <v>1</v>
      </c>
      <c r="AE41" s="7"/>
      <c r="AI41" s="2">
        <f>(Z41/AH$39-AJ$53)/10.3</f>
        <v>0</v>
      </c>
    </row>
    <row r="42" spans="2:40" x14ac:dyDescent="0.25">
      <c r="B42" t="s">
        <v>8</v>
      </c>
      <c r="Y42" t="s">
        <v>110</v>
      </c>
      <c r="Z42">
        <v>0</v>
      </c>
      <c r="AA42" t="s">
        <v>1</v>
      </c>
      <c r="AC42" s="3">
        <f>_xlfn.STDEV.S(Z42:Z44)</f>
        <v>0</v>
      </c>
      <c r="AE42" s="7" t="e">
        <f>AC42/(AVERAGE(Z42:Z44))*100</f>
        <v>#DIV/0!</v>
      </c>
      <c r="AF42">
        <f>1.5*1.5*3.1415</f>
        <v>7.0683750000000005</v>
      </c>
      <c r="AG42">
        <v>314.14999999999998</v>
      </c>
      <c r="AH42">
        <f>AF42/AG42</f>
        <v>2.2500000000000003E-2</v>
      </c>
      <c r="AI42" s="2">
        <f>(Z42/AH$42-AJ$58)/10.3</f>
        <v>0</v>
      </c>
      <c r="AJ42" s="10">
        <f>AVERAGE(AI42:AI44)</f>
        <v>0</v>
      </c>
      <c r="AK42" s="7">
        <f>_xlfn.STDEV.S(AI42:AI44)</f>
        <v>0</v>
      </c>
      <c r="AL42" t="e">
        <f>AK42/AJ42*100</f>
        <v>#DIV/0!</v>
      </c>
    </row>
    <row r="43" spans="2:40" x14ac:dyDescent="0.25">
      <c r="B43" t="s">
        <v>8</v>
      </c>
      <c r="Y43" t="s">
        <v>111</v>
      </c>
      <c r="Z43">
        <v>0</v>
      </c>
      <c r="AA43" t="s">
        <v>1</v>
      </c>
      <c r="AE43" s="3"/>
      <c r="AI43" s="2">
        <f t="shared" ref="AI43:AI44" si="4">(Z43/AH$42-AJ$58)/10.3</f>
        <v>0</v>
      </c>
    </row>
    <row r="44" spans="2:40" x14ac:dyDescent="0.25">
      <c r="B44" t="s">
        <v>8</v>
      </c>
      <c r="Y44" t="s">
        <v>112</v>
      </c>
      <c r="Z44">
        <v>0</v>
      </c>
      <c r="AA44" t="s">
        <v>1</v>
      </c>
      <c r="AE44" s="3"/>
      <c r="AI44" s="2">
        <f t="shared" si="4"/>
        <v>0</v>
      </c>
    </row>
    <row r="45" spans="2:40" x14ac:dyDescent="0.25">
      <c r="B45" s="4" t="s">
        <v>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 t="s">
        <v>110</v>
      </c>
      <c r="Z45" s="4">
        <v>0</v>
      </c>
      <c r="AA45" s="4" t="s">
        <v>1</v>
      </c>
      <c r="AC45" s="3">
        <f>_xlfn.STDEV.S(Z45:Z47)</f>
        <v>0</v>
      </c>
      <c r="AE45" s="7" t="e">
        <f>AC45/(AVERAGE(Z45:Z47))*100</f>
        <v>#DIV/0!</v>
      </c>
      <c r="AF45">
        <f>1.5*1.5*3.1415</f>
        <v>7.0683750000000005</v>
      </c>
      <c r="AG45">
        <v>314.14999999999998</v>
      </c>
      <c r="AH45">
        <f>AF45/AG45</f>
        <v>2.2500000000000003E-2</v>
      </c>
      <c r="AI45" s="2">
        <f>(Z45/AH$39-AJ$63)/10.3</f>
        <v>0</v>
      </c>
      <c r="AJ45" s="10">
        <f>AVERAGE(AI45:AI47)</f>
        <v>0</v>
      </c>
      <c r="AK45" s="7">
        <f>_xlfn.STDEV.S(AI45:AI47)</f>
        <v>0</v>
      </c>
      <c r="AL45" t="e">
        <f>AK45/AJ45*100</f>
        <v>#DIV/0!</v>
      </c>
    </row>
    <row r="46" spans="2:40" x14ac:dyDescent="0.25">
      <c r="B46" s="4" t="s"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 t="s">
        <v>111</v>
      </c>
      <c r="Z46" s="4">
        <v>0</v>
      </c>
      <c r="AA46" s="4" t="s">
        <v>1</v>
      </c>
      <c r="AE46" s="3"/>
      <c r="AI46" s="2">
        <f t="shared" ref="AI46:AI47" si="5">(Z46/AH$39-AJ$63)/10.3</f>
        <v>0</v>
      </c>
    </row>
    <row r="47" spans="2:40" x14ac:dyDescent="0.25">
      <c r="B47" s="4" t="s"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 t="s">
        <v>112</v>
      </c>
      <c r="Z47" s="4">
        <v>0</v>
      </c>
      <c r="AA47" s="4" t="s">
        <v>1</v>
      </c>
      <c r="AE47" s="3"/>
      <c r="AI47" s="2">
        <f t="shared" si="5"/>
        <v>0</v>
      </c>
    </row>
    <row r="48" spans="2:40" x14ac:dyDescent="0.25">
      <c r="B48" t="s">
        <v>9</v>
      </c>
      <c r="Y48" t="s">
        <v>110</v>
      </c>
      <c r="Z48">
        <v>0</v>
      </c>
      <c r="AA48" t="s">
        <v>1</v>
      </c>
      <c r="AC48" s="3">
        <f>_xlfn.STDEV.S(Z48:Z50)</f>
        <v>0</v>
      </c>
      <c r="AE48" s="7" t="e">
        <f>AC48/(AVERAGE(Z48:Z50))*100</f>
        <v>#DIV/0!</v>
      </c>
      <c r="AF48">
        <f>1.5*1.5*3.1415</f>
        <v>7.0683750000000005</v>
      </c>
      <c r="AG48">
        <v>314.14999999999998</v>
      </c>
      <c r="AH48">
        <f>AF48/AG48</f>
        <v>2.2500000000000003E-2</v>
      </c>
      <c r="AI48" s="2">
        <f>(Z48/AH$39-AJ$68)/10.3</f>
        <v>0</v>
      </c>
      <c r="AJ48" s="10">
        <f>AVERAGE(AI48:AI50)</f>
        <v>0</v>
      </c>
      <c r="AK48" s="7">
        <f>_xlfn.STDEV.S(AI48:AI50)</f>
        <v>0</v>
      </c>
      <c r="AL48" t="e">
        <f>AK48/AJ48*100</f>
        <v>#DIV/0!</v>
      </c>
    </row>
    <row r="49" spans="2:36" x14ac:dyDescent="0.25">
      <c r="B49" t="s">
        <v>9</v>
      </c>
      <c r="Y49" t="s">
        <v>111</v>
      </c>
      <c r="Z49">
        <v>0</v>
      </c>
      <c r="AA49" t="s">
        <v>1</v>
      </c>
      <c r="AI49" s="2">
        <f t="shared" ref="AI49:AI50" si="6">(Z49/AH$39-AJ$68)/10.3</f>
        <v>0</v>
      </c>
    </row>
    <row r="50" spans="2:36" x14ac:dyDescent="0.25">
      <c r="B50" t="s">
        <v>9</v>
      </c>
      <c r="Y50" t="s">
        <v>112</v>
      </c>
      <c r="Z50">
        <v>0</v>
      </c>
      <c r="AA50" t="s">
        <v>1</v>
      </c>
      <c r="AI50" s="2">
        <f t="shared" si="6"/>
        <v>0</v>
      </c>
    </row>
    <row r="51" spans="2:36" x14ac:dyDescent="0.25">
      <c r="AI51" s="2"/>
    </row>
    <row r="52" spans="2:36" x14ac:dyDescent="0.25">
      <c r="B52" s="88" t="s">
        <v>64</v>
      </c>
      <c r="AI52" s="2"/>
    </row>
    <row r="53" spans="2:36" x14ac:dyDescent="0.25">
      <c r="B53" s="4" t="s">
        <v>6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 t="s">
        <v>113</v>
      </c>
      <c r="Z53" s="4">
        <v>0</v>
      </c>
      <c r="AA53" s="4" t="s">
        <v>1</v>
      </c>
      <c r="AC53" s="3">
        <f>_xlfn.STDEV.S(Z53:Z57)</f>
        <v>0</v>
      </c>
      <c r="AE53" s="7" t="e">
        <f>AC53/(AVERAGE(Z53:Z57))*100</f>
        <v>#DIV/0!</v>
      </c>
      <c r="AF53">
        <f>1.5*1.5*3.1415</f>
        <v>7.0683750000000005</v>
      </c>
      <c r="AG53">
        <v>314.14999999999998</v>
      </c>
      <c r="AH53">
        <f>AF53/AG53</f>
        <v>2.2500000000000003E-2</v>
      </c>
      <c r="AI53" s="2">
        <f>Z53/AH$53</f>
        <v>0</v>
      </c>
      <c r="AJ53" s="10">
        <f>AVERAGE(AI53:AI57)</f>
        <v>0</v>
      </c>
    </row>
    <row r="54" spans="2:36" x14ac:dyDescent="0.25">
      <c r="B54" s="4" t="s">
        <v>6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 t="s">
        <v>114</v>
      </c>
      <c r="Z54" s="4">
        <v>0</v>
      </c>
      <c r="AA54" s="4" t="s">
        <v>1</v>
      </c>
      <c r="AE54" s="7"/>
      <c r="AI54" s="2">
        <f>Z54/AH$53</f>
        <v>0</v>
      </c>
    </row>
    <row r="55" spans="2:36" x14ac:dyDescent="0.25">
      <c r="B55" s="4" t="s">
        <v>6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 t="s">
        <v>115</v>
      </c>
      <c r="Z55" s="4">
        <v>0</v>
      </c>
      <c r="AA55" s="4" t="s">
        <v>1</v>
      </c>
      <c r="AE55" s="7"/>
      <c r="AI55" s="2">
        <f>Z55/AH$53</f>
        <v>0</v>
      </c>
    </row>
    <row r="56" spans="2:36" x14ac:dyDescent="0.25">
      <c r="B56" s="4" t="s">
        <v>6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 t="s">
        <v>116</v>
      </c>
      <c r="Z56" s="4">
        <v>0</v>
      </c>
      <c r="AA56" s="4" t="s">
        <v>1</v>
      </c>
      <c r="AE56" s="7"/>
      <c r="AI56" s="2">
        <f>Z56/AH$53</f>
        <v>0</v>
      </c>
    </row>
    <row r="57" spans="2:36" x14ac:dyDescent="0.25">
      <c r="B57" s="4" t="s">
        <v>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 t="s">
        <v>117</v>
      </c>
      <c r="Z57" s="4">
        <v>0</v>
      </c>
      <c r="AA57" s="4" t="s">
        <v>1</v>
      </c>
      <c r="AI57" s="2">
        <f>Z57/AH$53</f>
        <v>0</v>
      </c>
    </row>
    <row r="58" spans="2:36" x14ac:dyDescent="0.25">
      <c r="B58" t="s">
        <v>8</v>
      </c>
      <c r="Y58" t="s">
        <v>113</v>
      </c>
      <c r="Z58">
        <v>0</v>
      </c>
      <c r="AA58" t="s">
        <v>1</v>
      </c>
      <c r="AC58" s="3">
        <f>_xlfn.STDEV.S(Z58:Z62)</f>
        <v>0</v>
      </c>
      <c r="AE58" s="7" t="e">
        <f>AC58/(AVERAGE(Z58:Z62))*100</f>
        <v>#DIV/0!</v>
      </c>
      <c r="AF58">
        <f>1.5*1.5*3.1415</f>
        <v>7.0683750000000005</v>
      </c>
      <c r="AG58">
        <v>314.14999999999998</v>
      </c>
      <c r="AH58">
        <f>AF58/AG58</f>
        <v>2.2500000000000003E-2</v>
      </c>
      <c r="AI58" s="2">
        <f>Z58/AH$58</f>
        <v>0</v>
      </c>
      <c r="AJ58" s="10">
        <f>AVERAGE(AI58:AI62)</f>
        <v>0</v>
      </c>
    </row>
    <row r="59" spans="2:36" x14ac:dyDescent="0.25">
      <c r="B59" t="s">
        <v>8</v>
      </c>
      <c r="Y59" t="s">
        <v>114</v>
      </c>
      <c r="Z59">
        <v>0</v>
      </c>
      <c r="AA59" t="s">
        <v>1</v>
      </c>
      <c r="AE59" s="7"/>
      <c r="AI59" s="2">
        <f t="shared" ref="AI59:AI62" si="7">Z59/AH$58</f>
        <v>0</v>
      </c>
    </row>
    <row r="60" spans="2:36" x14ac:dyDescent="0.25">
      <c r="B60" t="s">
        <v>8</v>
      </c>
      <c r="Y60" t="s">
        <v>115</v>
      </c>
      <c r="Z60">
        <v>0</v>
      </c>
      <c r="AA60" t="s">
        <v>1</v>
      </c>
      <c r="AE60" s="7"/>
      <c r="AI60" s="2">
        <f t="shared" si="7"/>
        <v>0</v>
      </c>
    </row>
    <row r="61" spans="2:36" x14ac:dyDescent="0.25">
      <c r="B61" t="s">
        <v>8</v>
      </c>
      <c r="Y61" t="s">
        <v>116</v>
      </c>
      <c r="Z61">
        <v>0</v>
      </c>
      <c r="AA61" t="s">
        <v>1</v>
      </c>
      <c r="AE61" s="7"/>
      <c r="AI61" s="2">
        <f t="shared" si="7"/>
        <v>0</v>
      </c>
    </row>
    <row r="62" spans="2:36" x14ac:dyDescent="0.25">
      <c r="B62" t="s">
        <v>8</v>
      </c>
      <c r="Y62" t="s">
        <v>117</v>
      </c>
      <c r="Z62">
        <v>0</v>
      </c>
      <c r="AA62" t="s">
        <v>1</v>
      </c>
      <c r="AI62" s="2">
        <f t="shared" si="7"/>
        <v>0</v>
      </c>
    </row>
    <row r="63" spans="2:36" x14ac:dyDescent="0.25">
      <c r="B63" s="4" t="s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 t="s">
        <v>113</v>
      </c>
      <c r="Z63" s="4">
        <v>0</v>
      </c>
      <c r="AA63" s="4" t="s">
        <v>1</v>
      </c>
      <c r="AC63" s="3">
        <f>_xlfn.STDEV.S(Z63:Z67)</f>
        <v>0</v>
      </c>
      <c r="AE63" s="7" t="e">
        <f>AC63/(AVERAGE(Z63:Z67))*100</f>
        <v>#DIV/0!</v>
      </c>
      <c r="AF63">
        <f>1.5*1.5*3.1415</f>
        <v>7.0683750000000005</v>
      </c>
      <c r="AG63">
        <v>314.14999999999998</v>
      </c>
      <c r="AH63">
        <f>AF63/AG63</f>
        <v>2.2500000000000003E-2</v>
      </c>
      <c r="AI63" s="2">
        <f>Z63/AH$63</f>
        <v>0</v>
      </c>
      <c r="AJ63" s="10">
        <f>AVERAGE(AI63:AI67)</f>
        <v>0</v>
      </c>
    </row>
    <row r="64" spans="2:36" x14ac:dyDescent="0.25">
      <c r="B64" s="4" t="s">
        <v>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 t="s">
        <v>114</v>
      </c>
      <c r="Z64" s="4">
        <v>0</v>
      </c>
      <c r="AA64" s="4" t="s">
        <v>1</v>
      </c>
      <c r="AE64" s="7"/>
      <c r="AI64" s="2">
        <f t="shared" ref="AI64:AI67" si="8">Z64/AH$63</f>
        <v>0</v>
      </c>
    </row>
    <row r="65" spans="2:40" x14ac:dyDescent="0.25">
      <c r="B65" s="4" t="s">
        <v>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 t="s">
        <v>115</v>
      </c>
      <c r="Z65" s="4">
        <v>0</v>
      </c>
      <c r="AA65" s="4" t="s">
        <v>1</v>
      </c>
      <c r="AE65" s="7"/>
      <c r="AI65" s="2">
        <f t="shared" si="8"/>
        <v>0</v>
      </c>
    </row>
    <row r="66" spans="2:40" x14ac:dyDescent="0.25">
      <c r="B66" s="4" t="s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 t="s">
        <v>116</v>
      </c>
      <c r="Z66" s="4">
        <v>0</v>
      </c>
      <c r="AA66" s="4" t="s">
        <v>1</v>
      </c>
      <c r="AE66" s="7"/>
      <c r="AI66" s="2">
        <f t="shared" si="8"/>
        <v>0</v>
      </c>
    </row>
    <row r="67" spans="2:40" x14ac:dyDescent="0.25">
      <c r="B67" s="4" t="s">
        <v>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 t="s">
        <v>117</v>
      </c>
      <c r="Z67" s="4">
        <v>0</v>
      </c>
      <c r="AA67" s="4" t="s">
        <v>1</v>
      </c>
      <c r="AI67" s="2">
        <f t="shared" si="8"/>
        <v>0</v>
      </c>
    </row>
    <row r="68" spans="2:40" x14ac:dyDescent="0.25">
      <c r="B68" t="s">
        <v>9</v>
      </c>
      <c r="Y68" t="s">
        <v>113</v>
      </c>
      <c r="Z68">
        <v>0</v>
      </c>
      <c r="AA68" t="s">
        <v>1</v>
      </c>
      <c r="AC68" s="3">
        <f>_xlfn.STDEV.S(Z68:Z72)</f>
        <v>0</v>
      </c>
      <c r="AE68" s="7" t="e">
        <f>AC68/(AVERAGE(Z68:Z72))*100</f>
        <v>#DIV/0!</v>
      </c>
      <c r="AF68">
        <f>1.5*1.5*3.1415</f>
        <v>7.0683750000000005</v>
      </c>
      <c r="AG68">
        <v>314.14999999999998</v>
      </c>
      <c r="AH68">
        <f>AF68/AG68</f>
        <v>2.2500000000000003E-2</v>
      </c>
      <c r="AI68" s="2">
        <f>Z68/AH$68</f>
        <v>0</v>
      </c>
      <c r="AJ68" s="10">
        <f>AVERAGE(AI68:AI72)</f>
        <v>0</v>
      </c>
    </row>
    <row r="69" spans="2:40" x14ac:dyDescent="0.25">
      <c r="B69" t="s">
        <v>9</v>
      </c>
      <c r="Y69" t="s">
        <v>114</v>
      </c>
      <c r="Z69">
        <v>0</v>
      </c>
      <c r="AA69" t="s">
        <v>1</v>
      </c>
      <c r="AE69" s="7"/>
      <c r="AI69" s="2">
        <f t="shared" ref="AI69:AI72" si="9">Z69/AH$68</f>
        <v>0</v>
      </c>
    </row>
    <row r="70" spans="2:40" x14ac:dyDescent="0.25">
      <c r="B70" t="s">
        <v>9</v>
      </c>
      <c r="Y70" t="s">
        <v>115</v>
      </c>
      <c r="Z70">
        <v>0</v>
      </c>
      <c r="AA70" t="s">
        <v>1</v>
      </c>
      <c r="AE70" s="7"/>
      <c r="AI70" s="2">
        <f t="shared" si="9"/>
        <v>0</v>
      </c>
    </row>
    <row r="71" spans="2:40" x14ac:dyDescent="0.25">
      <c r="B71" t="s">
        <v>9</v>
      </c>
      <c r="Y71" t="s">
        <v>116</v>
      </c>
      <c r="Z71">
        <v>0</v>
      </c>
      <c r="AA71" t="s">
        <v>1</v>
      </c>
      <c r="AE71" s="7"/>
      <c r="AI71" s="2">
        <f t="shared" si="9"/>
        <v>0</v>
      </c>
    </row>
    <row r="72" spans="2:40" x14ac:dyDescent="0.25">
      <c r="B72" t="s">
        <v>9</v>
      </c>
      <c r="Y72" t="s">
        <v>117</v>
      </c>
      <c r="Z72">
        <v>0</v>
      </c>
      <c r="AA72" t="s">
        <v>1</v>
      </c>
      <c r="AI72" s="2">
        <f t="shared" si="9"/>
        <v>0</v>
      </c>
    </row>
    <row r="73" spans="2:40" x14ac:dyDescent="0.25">
      <c r="AI73" s="2"/>
    </row>
    <row r="74" spans="2:40" x14ac:dyDescent="0.25">
      <c r="AI74" s="2"/>
    </row>
    <row r="75" spans="2:40" x14ac:dyDescent="0.25">
      <c r="B75" s="5" t="s">
        <v>3</v>
      </c>
      <c r="Z75" s="2"/>
      <c r="AB75" t="s">
        <v>11</v>
      </c>
      <c r="AG75" t="s">
        <v>36</v>
      </c>
      <c r="AH75" t="s">
        <v>37</v>
      </c>
      <c r="AI75" t="s">
        <v>44</v>
      </c>
      <c r="AJ75" s="15" t="s">
        <v>43</v>
      </c>
      <c r="AK75" s="15" t="s">
        <v>12</v>
      </c>
      <c r="AL75" t="s">
        <v>42</v>
      </c>
      <c r="AM75" s="15" t="s">
        <v>46</v>
      </c>
    </row>
    <row r="76" spans="2:40" x14ac:dyDescent="0.25">
      <c r="B76" s="4" t="s">
        <v>6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 t="s">
        <v>118</v>
      </c>
      <c r="Z76" s="4">
        <v>0</v>
      </c>
      <c r="AA76" s="4" t="s">
        <v>1</v>
      </c>
      <c r="AB76">
        <v>33.24</v>
      </c>
      <c r="AC76" s="3">
        <f>_xlfn.STDEV.S(Z76:Z77)</f>
        <v>0</v>
      </c>
      <c r="AD76" s="6" t="s">
        <v>15</v>
      </c>
      <c r="AG76">
        <v>314.14999999999998</v>
      </c>
      <c r="AH76">
        <f>AB76/314.15</f>
        <v>0.10580932675473502</v>
      </c>
      <c r="AI76">
        <f>(Z76/AH76-AJ$86)/10</f>
        <v>0</v>
      </c>
      <c r="AJ76" s="10">
        <f>AVERAGE(AI76:AI77)</f>
        <v>0</v>
      </c>
      <c r="AK76" s="7">
        <f>_xlfn.STDEV.S(AI76:AI77)</f>
        <v>0</v>
      </c>
      <c r="AL76" s="2" t="e">
        <f>AK76/AJ76*100</f>
        <v>#DIV/0!</v>
      </c>
      <c r="AM76" s="10">
        <f>SQRT(AK76^2+AK78^2+AK80^2+AK82^2)</f>
        <v>0</v>
      </c>
      <c r="AN76" s="10">
        <f>SUM(AJ76,AJ78,AJ80,AJ82)</f>
        <v>7.3886565706272593</v>
      </c>
    </row>
    <row r="77" spans="2:40" x14ac:dyDescent="0.25">
      <c r="B77" s="4" t="s">
        <v>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 t="s">
        <v>119</v>
      </c>
      <c r="Z77" s="4">
        <v>0</v>
      </c>
      <c r="AA77" s="4" t="s">
        <v>1</v>
      </c>
      <c r="AB77">
        <v>15.81</v>
      </c>
      <c r="AH77">
        <f>AB77/314.15</f>
        <v>5.0326277256087862E-2</v>
      </c>
      <c r="AI77">
        <f>(Z77/AH77-AJ$86)/10</f>
        <v>0</v>
      </c>
      <c r="AK77" s="16"/>
    </row>
    <row r="78" spans="2:40" x14ac:dyDescent="0.25">
      <c r="B78" t="s">
        <v>8</v>
      </c>
      <c r="Y78" t="s">
        <v>118</v>
      </c>
      <c r="Z78">
        <v>0</v>
      </c>
      <c r="AA78" t="s">
        <v>1</v>
      </c>
      <c r="AB78">
        <v>33.24</v>
      </c>
      <c r="AC78" s="3">
        <f>_xlfn.STDEV.S(Z78:Z79)</f>
        <v>0</v>
      </c>
      <c r="AG78">
        <v>314.14999999999998</v>
      </c>
      <c r="AH78">
        <f>AB78/314.15</f>
        <v>0.10580932675473502</v>
      </c>
      <c r="AI78">
        <f>(Z78/AH78-AJ$91)/10</f>
        <v>0</v>
      </c>
      <c r="AJ78" s="10">
        <f>AVERAGE(AI78:AI79)</f>
        <v>0</v>
      </c>
      <c r="AK78" s="7">
        <f>_xlfn.STDEV.S(AI78:AI79)</f>
        <v>0</v>
      </c>
      <c r="AL78" s="2" t="e">
        <f>AK78/AJ78*100</f>
        <v>#DIV/0!</v>
      </c>
    </row>
    <row r="79" spans="2:40" x14ac:dyDescent="0.25">
      <c r="B79" t="s">
        <v>8</v>
      </c>
      <c r="Y79" t="s">
        <v>119</v>
      </c>
      <c r="Z79">
        <v>0</v>
      </c>
      <c r="AA79" t="s">
        <v>1</v>
      </c>
      <c r="AB79">
        <v>15.81</v>
      </c>
      <c r="AH79">
        <f>AB79/314.15</f>
        <v>5.0326277256087862E-2</v>
      </c>
      <c r="AI79">
        <f>(Z79/AH79-AJ$91)/10</f>
        <v>0</v>
      </c>
    </row>
    <row r="80" spans="2:40" x14ac:dyDescent="0.25">
      <c r="B80" s="4" t="s">
        <v>0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 t="s">
        <v>118</v>
      </c>
      <c r="Z80" s="4">
        <v>0</v>
      </c>
      <c r="AA80" s="4" t="s">
        <v>1</v>
      </c>
      <c r="AB80">
        <v>33.24</v>
      </c>
      <c r="AC80" s="3">
        <f>_xlfn.STDEV.S(Z80:Z81)</f>
        <v>0</v>
      </c>
      <c r="AG80">
        <v>314.14999999999998</v>
      </c>
      <c r="AH80">
        <f t="shared" ref="AH80:AH83" si="10">AB80/314.15</f>
        <v>0.10580932675473502</v>
      </c>
      <c r="AI80">
        <f>-(Z80/AH80-AJ$96)/10</f>
        <v>7.3886565706272593</v>
      </c>
      <c r="AJ80" s="10">
        <f>AVERAGE(AI80:AI81)</f>
        <v>7.3886565706272593</v>
      </c>
      <c r="AK80" s="7">
        <f>_xlfn.STDEV.S(AI80:AI81)</f>
        <v>0</v>
      </c>
      <c r="AL80" s="2">
        <f>AK80/AJ80*100</f>
        <v>0</v>
      </c>
    </row>
    <row r="81" spans="2:38" x14ac:dyDescent="0.25">
      <c r="B81" s="4" t="s">
        <v>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 t="s">
        <v>119</v>
      </c>
      <c r="Z81" s="4">
        <v>0</v>
      </c>
      <c r="AA81" s="4" t="s">
        <v>1</v>
      </c>
      <c r="AB81">
        <v>15.81</v>
      </c>
      <c r="AH81">
        <f t="shared" si="10"/>
        <v>5.0326277256087862E-2</v>
      </c>
      <c r="AI81">
        <f>-(Z81/AH81-AJ$96)/10</f>
        <v>7.3886565706272593</v>
      </c>
    </row>
    <row r="82" spans="2:38" x14ac:dyDescent="0.25">
      <c r="B82" t="s">
        <v>9</v>
      </c>
      <c r="Y82" t="s">
        <v>118</v>
      </c>
      <c r="Z82">
        <v>0</v>
      </c>
      <c r="AA82" t="s">
        <v>1</v>
      </c>
      <c r="AB82">
        <v>33.24</v>
      </c>
      <c r="AC82" s="3">
        <f>_xlfn.STDEV.S(Z82:Z83)</f>
        <v>0</v>
      </c>
      <c r="AG82">
        <v>314.14999999999998</v>
      </c>
      <c r="AH82">
        <f t="shared" si="10"/>
        <v>0.10580932675473502</v>
      </c>
      <c r="AI82">
        <f>(Z82/AH82-AJ$101)/10</f>
        <v>0</v>
      </c>
      <c r="AJ82" s="10">
        <f>AVERAGE(AI82:AI83)</f>
        <v>0</v>
      </c>
      <c r="AK82" s="7">
        <f>_xlfn.STDEV.S(AI82:AI83)</f>
        <v>0</v>
      </c>
      <c r="AL82" s="2" t="e">
        <f>AK82/AJ82*100</f>
        <v>#DIV/0!</v>
      </c>
    </row>
    <row r="83" spans="2:38" x14ac:dyDescent="0.25">
      <c r="B83" t="s">
        <v>9</v>
      </c>
      <c r="Y83" t="s">
        <v>119</v>
      </c>
      <c r="Z83">
        <v>0</v>
      </c>
      <c r="AA83" t="s">
        <v>1</v>
      </c>
      <c r="AB83">
        <v>15.81</v>
      </c>
      <c r="AH83">
        <f t="shared" si="10"/>
        <v>5.0326277256087862E-2</v>
      </c>
      <c r="AI83">
        <f>(Z83/AH83-AJ$101)/10</f>
        <v>0</v>
      </c>
    </row>
    <row r="85" spans="2:38" x14ac:dyDescent="0.25">
      <c r="B85" s="88" t="s">
        <v>64</v>
      </c>
    </row>
    <row r="86" spans="2:38" x14ac:dyDescent="0.25">
      <c r="B86" s="4" t="s">
        <v>6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 t="s">
        <v>120</v>
      </c>
      <c r="Z86" s="4">
        <v>0</v>
      </c>
      <c r="AA86" s="4" t="s">
        <v>1</v>
      </c>
      <c r="AB86">
        <v>11.96</v>
      </c>
      <c r="AC86" s="3">
        <f>_xlfn.STDEV.S(Z86:Z90)</f>
        <v>0</v>
      </c>
      <c r="AE86" s="7"/>
      <c r="AG86">
        <v>314.14999999999998</v>
      </c>
      <c r="AH86">
        <f>AB86/314.15</f>
        <v>3.8070985198153752E-2</v>
      </c>
      <c r="AI86" s="2">
        <f>Z86/AH86</f>
        <v>0</v>
      </c>
      <c r="AJ86" s="10">
        <f>AVERAGE(AI86:AI90)</f>
        <v>0</v>
      </c>
    </row>
    <row r="87" spans="2:38" x14ac:dyDescent="0.25">
      <c r="B87" s="4" t="s">
        <v>6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 t="s">
        <v>121</v>
      </c>
      <c r="Z87" s="4">
        <v>0</v>
      </c>
      <c r="AA87" s="4" t="s">
        <v>1</v>
      </c>
      <c r="AB87">
        <v>10.57</v>
      </c>
      <c r="AE87" s="7"/>
      <c r="AH87">
        <f>AB87/314.15</f>
        <v>3.364634728632819E-2</v>
      </c>
      <c r="AI87" s="2">
        <f>Z87/AH87</f>
        <v>0</v>
      </c>
    </row>
    <row r="88" spans="2:38" x14ac:dyDescent="0.25">
      <c r="B88" s="4" t="s">
        <v>6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 t="s">
        <v>122</v>
      </c>
      <c r="Z88" s="4">
        <v>0</v>
      </c>
      <c r="AA88" s="4" t="s">
        <v>1</v>
      </c>
      <c r="AB88">
        <v>15.95</v>
      </c>
      <c r="AE88" s="7"/>
      <c r="AH88">
        <f>AB88/314.15</f>
        <v>5.0771924240012735E-2</v>
      </c>
      <c r="AI88" s="2">
        <f>Z88/AH88</f>
        <v>0</v>
      </c>
    </row>
    <row r="89" spans="2:38" x14ac:dyDescent="0.25">
      <c r="B89" s="4" t="s">
        <v>6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 t="s">
        <v>123</v>
      </c>
      <c r="Z89" s="4">
        <v>0</v>
      </c>
      <c r="AA89" s="4" t="s">
        <v>1</v>
      </c>
      <c r="AB89">
        <v>24.39</v>
      </c>
      <c r="AE89" s="7"/>
      <c r="AH89">
        <f>AB89/314.15</f>
        <v>7.7638070985198163E-2</v>
      </c>
      <c r="AI89" s="2">
        <f>Z89/AH89</f>
        <v>0</v>
      </c>
    </row>
    <row r="90" spans="2:38" x14ac:dyDescent="0.25">
      <c r="B90" s="4" t="s">
        <v>6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 t="s">
        <v>124</v>
      </c>
      <c r="Z90" s="4">
        <v>0</v>
      </c>
      <c r="AA90" s="4" t="s">
        <v>1</v>
      </c>
      <c r="AB90">
        <v>27.15</v>
      </c>
      <c r="AE90" s="7"/>
      <c r="AH90">
        <f>AB90/314.15</f>
        <v>8.6423682954002864E-2</v>
      </c>
      <c r="AI90" s="2">
        <f t="shared" ref="AI90:AI100" si="11">Z90/AH90</f>
        <v>0</v>
      </c>
    </row>
    <row r="91" spans="2:38" x14ac:dyDescent="0.25">
      <c r="B91" t="s">
        <v>8</v>
      </c>
      <c r="Y91" t="s">
        <v>120</v>
      </c>
      <c r="Z91">
        <v>0</v>
      </c>
      <c r="AA91" t="s">
        <v>1</v>
      </c>
      <c r="AB91">
        <v>11.96</v>
      </c>
      <c r="AC91" s="3">
        <f>_xlfn.STDEV.S(Z91:Z95)</f>
        <v>0</v>
      </c>
      <c r="AG91">
        <v>314.14999999999998</v>
      </c>
      <c r="AH91">
        <f t="shared" ref="AH91:AH100" si="12">AB91/314.15</f>
        <v>3.8070985198153752E-2</v>
      </c>
      <c r="AI91" s="2">
        <f t="shared" si="11"/>
        <v>0</v>
      </c>
      <c r="AJ91" s="10">
        <f>AVERAGE(AI91:AI95)</f>
        <v>0</v>
      </c>
    </row>
    <row r="92" spans="2:38" x14ac:dyDescent="0.25">
      <c r="B92" t="s">
        <v>8</v>
      </c>
      <c r="Y92" t="s">
        <v>121</v>
      </c>
      <c r="Z92">
        <v>0</v>
      </c>
      <c r="AA92" t="s">
        <v>1</v>
      </c>
      <c r="AB92">
        <v>10.57</v>
      </c>
      <c r="AH92">
        <f t="shared" si="12"/>
        <v>3.364634728632819E-2</v>
      </c>
      <c r="AI92" s="2">
        <f t="shared" si="11"/>
        <v>0</v>
      </c>
    </row>
    <row r="93" spans="2:38" x14ac:dyDescent="0.25">
      <c r="B93" t="s">
        <v>8</v>
      </c>
      <c r="Y93" t="s">
        <v>122</v>
      </c>
      <c r="Z93">
        <v>0</v>
      </c>
      <c r="AA93" t="s">
        <v>1</v>
      </c>
      <c r="AB93">
        <v>15.95</v>
      </c>
      <c r="AH93">
        <f t="shared" si="12"/>
        <v>5.0771924240012735E-2</v>
      </c>
      <c r="AI93" s="2">
        <f t="shared" si="11"/>
        <v>0</v>
      </c>
    </row>
    <row r="94" spans="2:38" x14ac:dyDescent="0.25">
      <c r="B94" t="s">
        <v>8</v>
      </c>
      <c r="Y94" t="s">
        <v>123</v>
      </c>
      <c r="Z94">
        <v>0</v>
      </c>
      <c r="AA94" t="s">
        <v>1</v>
      </c>
      <c r="AB94">
        <v>24.39</v>
      </c>
      <c r="AH94">
        <f t="shared" si="12"/>
        <v>7.7638070985198163E-2</v>
      </c>
      <c r="AI94" s="2">
        <f t="shared" si="11"/>
        <v>0</v>
      </c>
    </row>
    <row r="95" spans="2:38" x14ac:dyDescent="0.25">
      <c r="B95" t="s">
        <v>8</v>
      </c>
      <c r="Y95" t="s">
        <v>124</v>
      </c>
      <c r="Z95">
        <v>0</v>
      </c>
      <c r="AA95" t="s">
        <v>1</v>
      </c>
      <c r="AB95">
        <v>27.15</v>
      </c>
      <c r="AH95">
        <f t="shared" si="12"/>
        <v>8.6423682954002864E-2</v>
      </c>
      <c r="AI95" s="2">
        <f>Z95/AH95</f>
        <v>0</v>
      </c>
    </row>
    <row r="96" spans="2:38" x14ac:dyDescent="0.25">
      <c r="B96" s="4" t="s">
        <v>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 t="s">
        <v>120</v>
      </c>
      <c r="Z96" s="4">
        <v>0</v>
      </c>
      <c r="AA96" s="4" t="s">
        <v>1</v>
      </c>
      <c r="AB96">
        <v>11.96</v>
      </c>
      <c r="AC96" s="3">
        <f>_xlfn.STDEV.S(Z96:Z100)</f>
        <v>8.0294551496349982</v>
      </c>
      <c r="AG96">
        <v>314.14999999999998</v>
      </c>
      <c r="AH96">
        <f t="shared" si="12"/>
        <v>3.8070985198153752E-2</v>
      </c>
      <c r="AI96" s="2">
        <f t="shared" si="11"/>
        <v>0</v>
      </c>
      <c r="AJ96" s="10">
        <f>AVERAGE(AI96:AI100)</f>
        <v>73.886565706272592</v>
      </c>
    </row>
    <row r="97" spans="2:40" x14ac:dyDescent="0.25">
      <c r="B97" s="4" t="s">
        <v>0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 t="s">
        <v>121</v>
      </c>
      <c r="Z97" s="4">
        <v>0</v>
      </c>
      <c r="AA97" s="4" t="s">
        <v>1</v>
      </c>
      <c r="AB97">
        <v>10.57</v>
      </c>
      <c r="AH97">
        <f t="shared" si="12"/>
        <v>3.364634728632819E-2</v>
      </c>
      <c r="AI97" s="2">
        <f t="shared" si="11"/>
        <v>0</v>
      </c>
    </row>
    <row r="98" spans="2:40" x14ac:dyDescent="0.25">
      <c r="B98" s="4" t="s">
        <v>0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 t="s">
        <v>122</v>
      </c>
      <c r="Z98" s="4">
        <v>3.99</v>
      </c>
      <c r="AA98" s="4" t="s">
        <v>1</v>
      </c>
      <c r="AB98">
        <v>15.95</v>
      </c>
      <c r="AH98">
        <f t="shared" si="12"/>
        <v>5.0771924240012735E-2</v>
      </c>
      <c r="AI98" s="2">
        <f t="shared" si="11"/>
        <v>78.586739811912224</v>
      </c>
    </row>
    <row r="99" spans="2:40" x14ac:dyDescent="0.25">
      <c r="B99" s="4" t="s">
        <v>0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 t="s">
        <v>123</v>
      </c>
      <c r="Z99" s="4">
        <v>5.09</v>
      </c>
      <c r="AA99" s="4" t="s">
        <v>1</v>
      </c>
      <c r="AB99">
        <v>24.39</v>
      </c>
      <c r="AH99">
        <f t="shared" si="12"/>
        <v>7.7638070985198163E-2</v>
      </c>
      <c r="AI99" s="2">
        <f t="shared" si="11"/>
        <v>65.560619106191055</v>
      </c>
    </row>
    <row r="100" spans="2:40" x14ac:dyDescent="0.25">
      <c r="B100" s="4" t="s">
        <v>0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 t="s">
        <v>124</v>
      </c>
      <c r="Z100" s="4">
        <v>19.47</v>
      </c>
      <c r="AA100" s="4" t="s">
        <v>1</v>
      </c>
      <c r="AB100">
        <v>27.15</v>
      </c>
      <c r="AH100">
        <f t="shared" si="12"/>
        <v>8.6423682954002864E-2</v>
      </c>
      <c r="AI100" s="2">
        <f t="shared" si="11"/>
        <v>225.28546961325966</v>
      </c>
    </row>
    <row r="101" spans="2:40" x14ac:dyDescent="0.25">
      <c r="B101" t="s">
        <v>9</v>
      </c>
      <c r="Y101" t="s">
        <v>120</v>
      </c>
      <c r="Z101">
        <v>0</v>
      </c>
      <c r="AA101" t="s">
        <v>1</v>
      </c>
      <c r="AB101">
        <v>11.96</v>
      </c>
      <c r="AC101" s="3">
        <f>_xlfn.STDEV.S(Z101:Z105)</f>
        <v>0</v>
      </c>
      <c r="AG101">
        <v>314.14999999999998</v>
      </c>
      <c r="AH101">
        <f t="shared" ref="AH101:AH105" si="13">AB101/314.15</f>
        <v>3.8070985198153752E-2</v>
      </c>
      <c r="AI101" s="2">
        <f t="shared" ref="AI101:AI105" si="14">Z101/AH101</f>
        <v>0</v>
      </c>
      <c r="AJ101" s="10">
        <f>AVERAGE(AI101:AI105)</f>
        <v>0</v>
      </c>
    </row>
    <row r="102" spans="2:40" x14ac:dyDescent="0.25">
      <c r="B102" t="s">
        <v>9</v>
      </c>
      <c r="Y102" t="s">
        <v>121</v>
      </c>
      <c r="Z102">
        <v>0</v>
      </c>
      <c r="AA102" t="s">
        <v>1</v>
      </c>
      <c r="AB102">
        <v>10.57</v>
      </c>
      <c r="AH102">
        <f t="shared" si="13"/>
        <v>3.364634728632819E-2</v>
      </c>
      <c r="AI102" s="2">
        <f t="shared" si="14"/>
        <v>0</v>
      </c>
    </row>
    <row r="103" spans="2:40" x14ac:dyDescent="0.25">
      <c r="B103" t="s">
        <v>9</v>
      </c>
      <c r="Y103" t="s">
        <v>122</v>
      </c>
      <c r="Z103">
        <v>0</v>
      </c>
      <c r="AA103" t="s">
        <v>1</v>
      </c>
      <c r="AB103">
        <v>15.95</v>
      </c>
      <c r="AH103">
        <f t="shared" si="13"/>
        <v>5.0771924240012735E-2</v>
      </c>
      <c r="AI103" s="2">
        <f t="shared" si="14"/>
        <v>0</v>
      </c>
    </row>
    <row r="104" spans="2:40" x14ac:dyDescent="0.25">
      <c r="B104" t="s">
        <v>9</v>
      </c>
      <c r="Y104" t="s">
        <v>123</v>
      </c>
      <c r="Z104">
        <v>0</v>
      </c>
      <c r="AA104" t="s">
        <v>1</v>
      </c>
      <c r="AB104">
        <v>24.39</v>
      </c>
      <c r="AH104">
        <f t="shared" si="13"/>
        <v>7.7638070985198163E-2</v>
      </c>
      <c r="AI104" s="2">
        <f t="shared" si="14"/>
        <v>0</v>
      </c>
    </row>
    <row r="105" spans="2:40" x14ac:dyDescent="0.25">
      <c r="B105" t="s">
        <v>9</v>
      </c>
      <c r="Y105" t="s">
        <v>124</v>
      </c>
      <c r="Z105">
        <v>0</v>
      </c>
      <c r="AA105" t="s">
        <v>1</v>
      </c>
      <c r="AB105">
        <v>27.15</v>
      </c>
      <c r="AH105">
        <f t="shared" si="13"/>
        <v>8.6423682954002864E-2</v>
      </c>
      <c r="AI105" s="2">
        <f t="shared" si="14"/>
        <v>0</v>
      </c>
    </row>
    <row r="108" spans="2:40" x14ac:dyDescent="0.25">
      <c r="B108" s="5" t="s">
        <v>5</v>
      </c>
      <c r="AB108" t="s">
        <v>11</v>
      </c>
    </row>
    <row r="109" spans="2:40" x14ac:dyDescent="0.25">
      <c r="B109" s="4" t="s">
        <v>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 t="s">
        <v>125</v>
      </c>
      <c r="Z109" s="4">
        <v>0</v>
      </c>
      <c r="AA109" s="4" t="s">
        <v>1</v>
      </c>
      <c r="AB109">
        <v>23.15</v>
      </c>
      <c r="AC109" s="3">
        <f>_xlfn.STDEV.S(Z109:Z111)</f>
        <v>13.223223258091551</v>
      </c>
      <c r="AD109" s="6" t="s">
        <v>14</v>
      </c>
      <c r="AG109">
        <v>314.14999999999998</v>
      </c>
      <c r="AH109">
        <f>AB109/314.15</f>
        <v>7.3690911984720678E-2</v>
      </c>
      <c r="AI109">
        <f>(Z109/AH109-AJ$123)/10</f>
        <v>0</v>
      </c>
      <c r="AJ109" s="10">
        <f>AVERAGE(AI109:AI111)</f>
        <v>36.43618641497136</v>
      </c>
      <c r="AK109" s="7">
        <f>_xlfn.STDEV.S(AI109:AI111)</f>
        <v>38.794367991978113</v>
      </c>
      <c r="AL109" s="2">
        <f>AK109/AJ109*100</f>
        <v>106.47208670564325</v>
      </c>
      <c r="AM109" s="10">
        <f>SQRT(AK109^2+AK112^2+AK115^2+AK118^2)</f>
        <v>54.268782700853578</v>
      </c>
      <c r="AN109" s="10">
        <f>SUM(AJ109,AJ112,AJ115,AJ118)</f>
        <v>106.3267634900434</v>
      </c>
    </row>
    <row r="110" spans="2:40" x14ac:dyDescent="0.25">
      <c r="B110" s="4" t="s">
        <v>6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 t="s">
        <v>126</v>
      </c>
      <c r="Z110" s="4">
        <v>24.95</v>
      </c>
      <c r="AA110" s="4" t="s">
        <v>1</v>
      </c>
      <c r="AB110">
        <v>10.15</v>
      </c>
      <c r="AH110">
        <f>AB110/314.15</f>
        <v>3.2309406334553557E-2</v>
      </c>
      <c r="AI110">
        <f>(Z110/AH110-AJ$123)/10</f>
        <v>77.222093596059111</v>
      </c>
      <c r="AK110" s="16"/>
      <c r="AN110" s="10">
        <f>SUM(AJ109,AJ112,AJ118)</f>
        <v>86.623820257628367</v>
      </c>
    </row>
    <row r="111" spans="2:40" x14ac:dyDescent="0.25">
      <c r="B111" s="4" t="s">
        <v>6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 t="s">
        <v>127</v>
      </c>
      <c r="Z111" s="4">
        <v>20.07</v>
      </c>
      <c r="AA111" s="4" t="s">
        <v>1</v>
      </c>
      <c r="AB111">
        <v>19.649999999999999</v>
      </c>
      <c r="AH111">
        <f>AB111/314.15</f>
        <v>6.2549737386598761E-2</v>
      </c>
      <c r="AI111">
        <f>(Z111/AH111-AJ$123)/10</f>
        <v>32.086465648854961</v>
      </c>
      <c r="AL111" s="2"/>
    </row>
    <row r="112" spans="2:40" x14ac:dyDescent="0.25">
      <c r="B112" t="s">
        <v>8</v>
      </c>
      <c r="Y112" t="s">
        <v>125</v>
      </c>
      <c r="Z112">
        <v>0</v>
      </c>
      <c r="AA112" t="s">
        <v>1</v>
      </c>
      <c r="AB112">
        <v>23.15</v>
      </c>
      <c r="AC112" s="3">
        <f>_xlfn.STDEV.S(Z112:Z114)</f>
        <v>9.8148883505281592</v>
      </c>
      <c r="AG112">
        <v>314.14999999999998</v>
      </c>
      <c r="AH112">
        <f>AB112/314.15</f>
        <v>7.3690911984720678E-2</v>
      </c>
      <c r="AI112">
        <f>(Z112/AH112-AJ$128)/10</f>
        <v>0</v>
      </c>
      <c r="AJ112" s="10">
        <f>AVERAGE(AI112:AI114)</f>
        <v>27.037846221018896</v>
      </c>
      <c r="AK112" s="7">
        <f>_xlfn.STDEV.S(AI112:AI114)</f>
        <v>29.015617412300877</v>
      </c>
      <c r="AL112" s="2">
        <f>AK112/AJ112*100</f>
        <v>107.31482520876416</v>
      </c>
    </row>
    <row r="113" spans="2:38" x14ac:dyDescent="0.25">
      <c r="B113" t="s">
        <v>8</v>
      </c>
      <c r="Y113" t="s">
        <v>126</v>
      </c>
      <c r="Z113">
        <v>18.64</v>
      </c>
      <c r="AA113" t="s">
        <v>1</v>
      </c>
      <c r="AB113">
        <v>10.15</v>
      </c>
      <c r="AH113">
        <f t="shared" ref="AH113:AH120" si="15">AB113/314.15</f>
        <v>3.2309406334553557E-2</v>
      </c>
      <c r="AI113">
        <f t="shared" ref="AI113:AI114" si="16">(Z113/AH113-AJ$128)/10</f>
        <v>57.692177339901477</v>
      </c>
      <c r="AL113" s="2"/>
    </row>
    <row r="114" spans="2:38" x14ac:dyDescent="0.25">
      <c r="B114" t="s">
        <v>8</v>
      </c>
      <c r="Y114" t="s">
        <v>127</v>
      </c>
      <c r="Z114">
        <v>14.65</v>
      </c>
      <c r="AA114" t="s">
        <v>1</v>
      </c>
      <c r="AB114">
        <v>19.649999999999999</v>
      </c>
      <c r="AH114">
        <f t="shared" si="15"/>
        <v>6.2549737386598761E-2</v>
      </c>
      <c r="AI114">
        <f t="shared" si="16"/>
        <v>23.421361323155217</v>
      </c>
    </row>
    <row r="115" spans="2:38" x14ac:dyDescent="0.25">
      <c r="B115" s="4" t="s">
        <v>0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 t="s">
        <v>125</v>
      </c>
      <c r="Z115" s="4">
        <v>0</v>
      </c>
      <c r="AA115" s="4" t="s">
        <v>1</v>
      </c>
      <c r="AB115">
        <v>23.15</v>
      </c>
      <c r="AC115" s="3">
        <f>_xlfn.STDEV.S(Z115:Z117)</f>
        <v>3.943957403421086</v>
      </c>
      <c r="AG115">
        <v>314.14999999999998</v>
      </c>
      <c r="AH115">
        <f t="shared" si="15"/>
        <v>7.3690911984720678E-2</v>
      </c>
      <c r="AI115">
        <f>-(Z115/AH115-AJ$133)/10</f>
        <v>30.203250489546196</v>
      </c>
      <c r="AJ115" s="10">
        <f>AVERAGE(AI115:AI117)</f>
        <v>19.702943232415038</v>
      </c>
      <c r="AK115" s="7">
        <f>_xlfn.STDEV.S(AI115:AI117)</f>
        <v>10.087991136307076</v>
      </c>
      <c r="AL115" s="2">
        <f>AK115/AJ115*100</f>
        <v>51.200427353972366</v>
      </c>
    </row>
    <row r="116" spans="2:38" x14ac:dyDescent="0.25">
      <c r="B116" s="4" t="s">
        <v>0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 t="s">
        <v>126</v>
      </c>
      <c r="Z116" s="4">
        <v>6.5</v>
      </c>
      <c r="AA116" s="4" t="s">
        <v>1</v>
      </c>
      <c r="AB116">
        <v>10.15</v>
      </c>
      <c r="AH116">
        <f t="shared" si="15"/>
        <v>3.2309406334553557E-2</v>
      </c>
      <c r="AI116">
        <f>-(Z116/AH116-AJ$133)/10</f>
        <v>10.085270193979692</v>
      </c>
    </row>
    <row r="117" spans="2:38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 t="s">
        <v>127</v>
      </c>
      <c r="Z117" s="4">
        <v>7.12</v>
      </c>
      <c r="AA117" s="4" t="s">
        <v>1</v>
      </c>
      <c r="AB117">
        <v>19.649999999999999</v>
      </c>
      <c r="AH117">
        <f t="shared" si="15"/>
        <v>6.2549737386598761E-2</v>
      </c>
      <c r="AI117">
        <f>-(Z117/AH117-AJ$133)/10</f>
        <v>18.820309013719225</v>
      </c>
    </row>
    <row r="118" spans="2:38" x14ac:dyDescent="0.25">
      <c r="B118" t="s">
        <v>9</v>
      </c>
      <c r="Y118" t="s">
        <v>125</v>
      </c>
      <c r="Z118">
        <v>0</v>
      </c>
      <c r="AA118" t="s">
        <v>1</v>
      </c>
      <c r="AB118">
        <v>23.15</v>
      </c>
      <c r="AC118" s="3">
        <f>_xlfn.STDEV.S(Z118:Z120)</f>
        <v>8.6838701049704792</v>
      </c>
      <c r="AG118">
        <v>314.14999999999998</v>
      </c>
      <c r="AH118">
        <f t="shared" si="15"/>
        <v>7.3690911984720678E-2</v>
      </c>
      <c r="AI118">
        <f>(Z118/AH118-AJ$138)/10</f>
        <v>0</v>
      </c>
      <c r="AJ118" s="10">
        <f>AVERAGE(AI118:AI120)</f>
        <v>23.149787621638108</v>
      </c>
      <c r="AK118" s="7">
        <f>_xlfn.STDEV.S(AI118:AI120)</f>
        <v>22.280578290345616</v>
      </c>
      <c r="AL118" s="2">
        <f>AK118/AJ118*100</f>
        <v>96.245281617702432</v>
      </c>
    </row>
    <row r="119" spans="2:38" x14ac:dyDescent="0.25">
      <c r="B119" t="s">
        <v>9</v>
      </c>
      <c r="Y119" t="s">
        <v>126</v>
      </c>
      <c r="Z119">
        <v>14.36</v>
      </c>
      <c r="AA119" t="s">
        <v>1</v>
      </c>
      <c r="AB119">
        <v>10.15</v>
      </c>
      <c r="AH119">
        <f t="shared" si="15"/>
        <v>3.2309406334553557E-2</v>
      </c>
      <c r="AI119">
        <f t="shared" ref="AI119:AI120" si="17">(Z119/AH119-AJ$138)/10</f>
        <v>44.445261083743837</v>
      </c>
    </row>
    <row r="120" spans="2:38" x14ac:dyDescent="0.25">
      <c r="B120" t="s">
        <v>9</v>
      </c>
      <c r="Y120" t="s">
        <v>127</v>
      </c>
      <c r="Z120">
        <v>15.64</v>
      </c>
      <c r="AA120" t="s">
        <v>1</v>
      </c>
      <c r="AB120">
        <v>19.649999999999999</v>
      </c>
      <c r="AH120">
        <f t="shared" si="15"/>
        <v>6.2549737386598761E-2</v>
      </c>
      <c r="AI120">
        <f t="shared" si="17"/>
        <v>25.004101781170483</v>
      </c>
    </row>
    <row r="122" spans="2:38" x14ac:dyDescent="0.25">
      <c r="B122" s="88" t="s">
        <v>64</v>
      </c>
    </row>
    <row r="123" spans="2:38" x14ac:dyDescent="0.25">
      <c r="B123" s="4" t="s">
        <v>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 t="s">
        <v>128</v>
      </c>
      <c r="Z123" s="4">
        <v>0</v>
      </c>
      <c r="AA123" s="4" t="s">
        <v>1</v>
      </c>
      <c r="AB123">
        <v>11.96</v>
      </c>
      <c r="AC123" s="3">
        <f>_xlfn.STDEV.S(Z123:Z127)</f>
        <v>0</v>
      </c>
      <c r="AE123" s="7"/>
      <c r="AG123">
        <v>314.14999999999998</v>
      </c>
      <c r="AH123">
        <f>AB123/314.15</f>
        <v>3.8070985198153752E-2</v>
      </c>
      <c r="AI123" s="2">
        <f>Z123/AH123</f>
        <v>0</v>
      </c>
      <c r="AJ123" s="10">
        <f>AVERAGE(AI123:AI127)</f>
        <v>0</v>
      </c>
    </row>
    <row r="124" spans="2:38" x14ac:dyDescent="0.25">
      <c r="B124" s="4" t="s">
        <v>6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 t="s">
        <v>129</v>
      </c>
      <c r="Z124" s="4">
        <v>0</v>
      </c>
      <c r="AA124" s="4" t="s">
        <v>1</v>
      </c>
      <c r="AB124">
        <v>10.57</v>
      </c>
      <c r="AE124" s="7"/>
      <c r="AH124">
        <f>AB124/314.15</f>
        <v>3.364634728632819E-2</v>
      </c>
      <c r="AI124" s="2">
        <f>Z124/AH124</f>
        <v>0</v>
      </c>
    </row>
    <row r="125" spans="2:38" x14ac:dyDescent="0.25">
      <c r="B125" s="4" t="s">
        <v>6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 t="s">
        <v>130</v>
      </c>
      <c r="Z125" s="4">
        <v>0</v>
      </c>
      <c r="AA125" s="4" t="s">
        <v>1</v>
      </c>
      <c r="AB125">
        <v>15.95</v>
      </c>
      <c r="AE125" s="7"/>
      <c r="AH125">
        <f>AB125/314.15</f>
        <v>5.0771924240012735E-2</v>
      </c>
      <c r="AI125" s="2">
        <f>Z125/AH125</f>
        <v>0</v>
      </c>
    </row>
    <row r="126" spans="2:38" x14ac:dyDescent="0.25">
      <c r="B126" s="4" t="s">
        <v>6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 t="s">
        <v>131</v>
      </c>
      <c r="Z126" s="4">
        <v>0</v>
      </c>
      <c r="AA126" s="4" t="s">
        <v>1</v>
      </c>
      <c r="AB126">
        <v>24.39</v>
      </c>
      <c r="AE126" s="7"/>
      <c r="AH126">
        <f>AB126/314.15</f>
        <v>7.7638070985198163E-2</v>
      </c>
      <c r="AI126" s="2">
        <f>Z126/AH126</f>
        <v>0</v>
      </c>
    </row>
    <row r="127" spans="2:38" x14ac:dyDescent="0.25">
      <c r="B127" s="4" t="s">
        <v>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 t="s">
        <v>132</v>
      </c>
      <c r="Z127" s="4">
        <v>0</v>
      </c>
      <c r="AA127" s="4" t="s">
        <v>1</v>
      </c>
      <c r="AB127">
        <v>27.15</v>
      </c>
      <c r="AE127" s="7"/>
      <c r="AH127">
        <f>AB127/314.15</f>
        <v>8.6423682954002864E-2</v>
      </c>
      <c r="AI127" s="2">
        <f t="shared" ref="AI127:AI131" si="18">Z127/AH127</f>
        <v>0</v>
      </c>
    </row>
    <row r="128" spans="2:38" x14ac:dyDescent="0.25">
      <c r="B128" t="s">
        <v>8</v>
      </c>
      <c r="Y128" t="s">
        <v>128</v>
      </c>
      <c r="Z128">
        <v>0</v>
      </c>
      <c r="AA128" t="s">
        <v>1</v>
      </c>
      <c r="AB128">
        <v>11.96</v>
      </c>
      <c r="AC128" s="3">
        <f>_xlfn.STDEV.S(Z128:Z132)</f>
        <v>0</v>
      </c>
      <c r="AG128">
        <v>314.14999999999998</v>
      </c>
      <c r="AH128">
        <f t="shared" ref="AH128:AH142" si="19">AB128/314.15</f>
        <v>3.8070985198153752E-2</v>
      </c>
      <c r="AI128" s="2">
        <f t="shared" si="18"/>
        <v>0</v>
      </c>
      <c r="AJ128" s="10">
        <f>AVERAGE(AI128:AI132)</f>
        <v>0</v>
      </c>
    </row>
    <row r="129" spans="2:36" x14ac:dyDescent="0.25">
      <c r="B129" t="s">
        <v>8</v>
      </c>
      <c r="Y129" t="s">
        <v>129</v>
      </c>
      <c r="Z129">
        <v>0</v>
      </c>
      <c r="AA129" t="s">
        <v>1</v>
      </c>
      <c r="AB129">
        <v>10.57</v>
      </c>
      <c r="AH129">
        <f t="shared" si="19"/>
        <v>3.364634728632819E-2</v>
      </c>
      <c r="AI129" s="2">
        <f t="shared" si="18"/>
        <v>0</v>
      </c>
    </row>
    <row r="130" spans="2:36" x14ac:dyDescent="0.25">
      <c r="B130" t="s">
        <v>8</v>
      </c>
      <c r="Y130" t="s">
        <v>130</v>
      </c>
      <c r="Z130">
        <v>0</v>
      </c>
      <c r="AA130" t="s">
        <v>1</v>
      </c>
      <c r="AB130">
        <v>15.95</v>
      </c>
      <c r="AH130">
        <f t="shared" si="19"/>
        <v>5.0771924240012735E-2</v>
      </c>
      <c r="AI130" s="2">
        <f t="shared" si="18"/>
        <v>0</v>
      </c>
    </row>
    <row r="131" spans="2:36" x14ac:dyDescent="0.25">
      <c r="B131" t="s">
        <v>8</v>
      </c>
      <c r="Y131" t="s">
        <v>131</v>
      </c>
      <c r="Z131">
        <v>0</v>
      </c>
      <c r="AA131" t="s">
        <v>1</v>
      </c>
      <c r="AB131">
        <v>24.39</v>
      </c>
      <c r="AH131">
        <f t="shared" si="19"/>
        <v>7.7638070985198163E-2</v>
      </c>
      <c r="AI131" s="2">
        <f t="shared" si="18"/>
        <v>0</v>
      </c>
    </row>
    <row r="132" spans="2:36" x14ac:dyDescent="0.25">
      <c r="B132" t="s">
        <v>8</v>
      </c>
      <c r="Y132" t="s">
        <v>132</v>
      </c>
      <c r="Z132">
        <v>0</v>
      </c>
      <c r="AA132" t="s">
        <v>1</v>
      </c>
      <c r="AB132">
        <v>27.15</v>
      </c>
      <c r="AH132">
        <f t="shared" si="19"/>
        <v>8.6423682954002864E-2</v>
      </c>
      <c r="AI132" s="2">
        <f>Z132/AH132</f>
        <v>0</v>
      </c>
    </row>
    <row r="133" spans="2:36" x14ac:dyDescent="0.25">
      <c r="B133" s="4" t="s">
        <v>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 t="s">
        <v>128</v>
      </c>
      <c r="Z133" s="4">
        <v>10.98</v>
      </c>
      <c r="AA133" s="4" t="s">
        <v>1</v>
      </c>
      <c r="AB133">
        <v>11.96</v>
      </c>
      <c r="AC133" s="3">
        <f>_xlfn.STDEV.S(Z133:Z137)</f>
        <v>5.6754497619131534</v>
      </c>
      <c r="AG133">
        <v>314.14999999999998</v>
      </c>
      <c r="AH133">
        <f t="shared" si="19"/>
        <v>3.8070985198153752E-2</v>
      </c>
      <c r="AI133" s="2">
        <f t="shared" ref="AI133:AI142" si="20">Z133/AH133</f>
        <v>288.40861204013379</v>
      </c>
      <c r="AJ133" s="10">
        <f>AVERAGE(AI133:AI137)</f>
        <v>302.03250489546195</v>
      </c>
    </row>
    <row r="134" spans="2:36" x14ac:dyDescent="0.25">
      <c r="B134" s="4" t="s">
        <v>0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 t="s">
        <v>129</v>
      </c>
      <c r="Z134" s="4">
        <v>17.91</v>
      </c>
      <c r="AA134" s="4" t="s">
        <v>1</v>
      </c>
      <c r="AB134">
        <v>10.57</v>
      </c>
      <c r="AH134">
        <f t="shared" si="19"/>
        <v>3.364634728632819E-2</v>
      </c>
      <c r="AI134" s="2">
        <f t="shared" si="20"/>
        <v>532.30146641438023</v>
      </c>
    </row>
    <row r="135" spans="2:36" x14ac:dyDescent="0.25">
      <c r="B135" s="4" t="s">
        <v>0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 t="s">
        <v>130</v>
      </c>
      <c r="Z135" s="4">
        <v>20.77</v>
      </c>
      <c r="AA135" s="4" t="s">
        <v>1</v>
      </c>
      <c r="AB135">
        <v>15.95</v>
      </c>
      <c r="AH135">
        <f t="shared" si="19"/>
        <v>5.0771924240012735E-2</v>
      </c>
      <c r="AI135" s="2">
        <f t="shared" si="20"/>
        <v>409.08435736677114</v>
      </c>
    </row>
    <row r="136" spans="2:36" x14ac:dyDescent="0.25">
      <c r="B136" s="4" t="s">
        <v>0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 t="s">
        <v>131</v>
      </c>
      <c r="Z136" s="4">
        <v>6.72</v>
      </c>
      <c r="AA136" s="4" t="s">
        <v>1</v>
      </c>
      <c r="AB136">
        <v>24.39</v>
      </c>
      <c r="AH136">
        <f t="shared" si="19"/>
        <v>7.7638070985198163E-2</v>
      </c>
      <c r="AI136" s="2">
        <f t="shared" si="20"/>
        <v>86.555473554735528</v>
      </c>
    </row>
    <row r="137" spans="2:36" x14ac:dyDescent="0.25">
      <c r="B137" s="4" t="s">
        <v>0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 t="s">
        <v>132</v>
      </c>
      <c r="Z137" s="4">
        <v>16.75</v>
      </c>
      <c r="AA137" s="4" t="s">
        <v>1</v>
      </c>
      <c r="AB137">
        <v>27.15</v>
      </c>
      <c r="AH137">
        <f t="shared" si="19"/>
        <v>8.6423682954002864E-2</v>
      </c>
      <c r="AI137" s="2">
        <f t="shared" si="20"/>
        <v>193.81261510128914</v>
      </c>
    </row>
    <row r="138" spans="2:36" x14ac:dyDescent="0.25">
      <c r="B138" t="s">
        <v>9</v>
      </c>
      <c r="Y138" t="s">
        <v>128</v>
      </c>
      <c r="Z138">
        <v>0</v>
      </c>
      <c r="AA138" t="s">
        <v>1</v>
      </c>
      <c r="AB138">
        <v>11.96</v>
      </c>
      <c r="AC138" s="3">
        <f>_xlfn.STDEV.S(Z138:Z142)</f>
        <v>0</v>
      </c>
      <c r="AG138">
        <v>314.14999999999998</v>
      </c>
      <c r="AH138">
        <f t="shared" si="19"/>
        <v>3.8070985198153752E-2</v>
      </c>
      <c r="AI138" s="2">
        <f t="shared" si="20"/>
        <v>0</v>
      </c>
      <c r="AJ138" s="10">
        <f>AVERAGE(AI138:AI142)</f>
        <v>0</v>
      </c>
    </row>
    <row r="139" spans="2:36" x14ac:dyDescent="0.25">
      <c r="B139" t="s">
        <v>9</v>
      </c>
      <c r="Y139" t="s">
        <v>129</v>
      </c>
      <c r="Z139">
        <v>0</v>
      </c>
      <c r="AA139" t="s">
        <v>1</v>
      </c>
      <c r="AB139">
        <v>10.57</v>
      </c>
      <c r="AH139">
        <f t="shared" si="19"/>
        <v>3.364634728632819E-2</v>
      </c>
      <c r="AI139" s="2">
        <f t="shared" si="20"/>
        <v>0</v>
      </c>
    </row>
    <row r="140" spans="2:36" x14ac:dyDescent="0.25">
      <c r="B140" t="s">
        <v>9</v>
      </c>
      <c r="Y140" t="s">
        <v>130</v>
      </c>
      <c r="Z140">
        <v>0</v>
      </c>
      <c r="AA140" t="s">
        <v>1</v>
      </c>
      <c r="AB140">
        <v>15.95</v>
      </c>
      <c r="AH140">
        <f t="shared" si="19"/>
        <v>5.0771924240012735E-2</v>
      </c>
      <c r="AI140" s="2">
        <f t="shared" si="20"/>
        <v>0</v>
      </c>
    </row>
    <row r="141" spans="2:36" x14ac:dyDescent="0.25">
      <c r="B141" t="s">
        <v>9</v>
      </c>
      <c r="Y141" t="s">
        <v>131</v>
      </c>
      <c r="Z141">
        <v>0</v>
      </c>
      <c r="AA141" t="s">
        <v>1</v>
      </c>
      <c r="AB141">
        <v>24.39</v>
      </c>
      <c r="AH141">
        <f t="shared" si="19"/>
        <v>7.7638070985198163E-2</v>
      </c>
      <c r="AI141" s="2">
        <f t="shared" si="20"/>
        <v>0</v>
      </c>
    </row>
    <row r="142" spans="2:36" x14ac:dyDescent="0.25">
      <c r="B142" t="s">
        <v>9</v>
      </c>
      <c r="Y142" t="s">
        <v>132</v>
      </c>
      <c r="Z142">
        <v>0</v>
      </c>
      <c r="AA142" t="s">
        <v>1</v>
      </c>
      <c r="AB142">
        <v>27.15</v>
      </c>
      <c r="AH142">
        <f t="shared" si="19"/>
        <v>8.6423682954002864E-2</v>
      </c>
      <c r="AI142" s="2">
        <f t="shared" si="20"/>
        <v>0</v>
      </c>
    </row>
  </sheetData>
  <conditionalFormatting sqref="B38 Y76:Y77 B78:B79 B82:B84 B86:B90 B101:B105 B123:B127 B138:B142">
    <cfRule type="containsText" dxfId="13" priority="2" operator="containsText" text="PS">
      <formula>NOT(ISERROR(SEARCH("PS",B38)))</formula>
    </cfRule>
  </conditionalFormatting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ADBE1-B5B6-4182-9988-70621BB21941}">
  <dimension ref="B1:AN114"/>
  <sheetViews>
    <sheetView topLeftCell="B69" zoomScale="80" zoomScaleNormal="80" workbookViewId="0">
      <selection activeCell="AN82" sqref="AN82"/>
    </sheetView>
  </sheetViews>
  <sheetFormatPr defaultColWidth="11.5703125" defaultRowHeight="15" x14ac:dyDescent="0.25"/>
  <cols>
    <col min="1" max="1" width="0" hidden="1" customWidth="1"/>
    <col min="2" max="2" width="21.7109375" customWidth="1"/>
    <col min="3" max="24" width="0" hidden="1" customWidth="1"/>
    <col min="25" max="25" width="27" customWidth="1"/>
    <col min="28" max="28" width="13.5703125" customWidth="1"/>
    <col min="29" max="29" width="11.5703125" style="3"/>
    <col min="32" max="32" width="16" customWidth="1"/>
    <col min="34" max="34" width="16.28515625" customWidth="1"/>
    <col min="35" max="35" width="19.5703125" customWidth="1"/>
    <col min="36" max="37" width="11.5703125" style="7"/>
    <col min="38" max="38" width="9.5703125" customWidth="1"/>
    <col min="39" max="39" width="15" style="7" customWidth="1"/>
    <col min="40" max="40" width="12.5703125" style="7" customWidth="1"/>
  </cols>
  <sheetData>
    <row r="1" spans="2:40" x14ac:dyDescent="0.25">
      <c r="B1" s="5" t="s">
        <v>2</v>
      </c>
      <c r="AC1" s="3" t="s">
        <v>12</v>
      </c>
      <c r="AD1" t="s">
        <v>45</v>
      </c>
      <c r="AE1" s="7" t="s">
        <v>40</v>
      </c>
      <c r="AF1" t="s">
        <v>39</v>
      </c>
      <c r="AG1" t="s">
        <v>36</v>
      </c>
      <c r="AH1" t="s">
        <v>49</v>
      </c>
      <c r="AI1" s="2" t="s">
        <v>41</v>
      </c>
      <c r="AJ1" s="15" t="s">
        <v>43</v>
      </c>
      <c r="AK1" s="15" t="s">
        <v>12</v>
      </c>
      <c r="AL1" t="s">
        <v>42</v>
      </c>
      <c r="AM1" s="15" t="s">
        <v>46</v>
      </c>
      <c r="AN1" s="15" t="s">
        <v>47</v>
      </c>
    </row>
    <row r="2" spans="2:40" x14ac:dyDescent="0.25">
      <c r="B2" s="4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 t="s">
        <v>133</v>
      </c>
      <c r="Z2" s="4">
        <v>0</v>
      </c>
      <c r="AA2" s="4" t="s">
        <v>1</v>
      </c>
      <c r="AC2" s="3">
        <f>_xlfn.STDEV.S(Z2:Z4)</f>
        <v>0</v>
      </c>
      <c r="AD2" s="6" t="s">
        <v>17</v>
      </c>
      <c r="AE2" s="7" t="e">
        <f>#REF!/(AVERAGE(Z2:AA4))*100</f>
        <v>#REF!</v>
      </c>
      <c r="AF2">
        <f>1.5*1.5*3.1415</f>
        <v>7.0683750000000005</v>
      </c>
      <c r="AG2">
        <v>314.14999999999998</v>
      </c>
      <c r="AH2">
        <f>AF2/AG2</f>
        <v>2.2500000000000003E-2</v>
      </c>
      <c r="AI2" s="2">
        <f>-(Z2/AH$2-AJ$13)/10.4</f>
        <v>44.452991452991441</v>
      </c>
      <c r="AJ2" s="10">
        <f>AVERAGE(AI2:AI4)</f>
        <v>44.452991452991434</v>
      </c>
      <c r="AK2" s="7">
        <f>_xlfn.STDEV.S(AI2:AI4)</f>
        <v>8.7023357152673167E-15</v>
      </c>
      <c r="AL2">
        <f>AK2/AJ2*100</f>
        <v>1.957649064961116E-14</v>
      </c>
      <c r="AM2" s="10">
        <f>SQRT(AK2^2+AK5^2+AK8^2)</f>
        <v>8.7023357152673167E-15</v>
      </c>
      <c r="AN2" s="10">
        <f>SUM(AJ2,AJ5,AJ8)</f>
        <v>73.076923076923052</v>
      </c>
    </row>
    <row r="3" spans="2:40" x14ac:dyDescent="0.25">
      <c r="B3" s="4" t="s">
        <v>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 t="s">
        <v>134</v>
      </c>
      <c r="Z3" s="4">
        <v>0</v>
      </c>
      <c r="AA3" s="4" t="s">
        <v>1</v>
      </c>
      <c r="AE3" s="7"/>
      <c r="AI3" s="2">
        <f t="shared" ref="AI3:AI4" si="0">-(Z3/AH$2-AJ$13)/10.4</f>
        <v>44.452991452991441</v>
      </c>
    </row>
    <row r="4" spans="2:40" x14ac:dyDescent="0.25">
      <c r="B4" s="4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 t="s">
        <v>135</v>
      </c>
      <c r="Z4" s="4">
        <v>0</v>
      </c>
      <c r="AA4" s="4" t="s">
        <v>1</v>
      </c>
      <c r="AE4" s="7"/>
      <c r="AI4" s="2">
        <f t="shared" si="0"/>
        <v>44.452991452991441</v>
      </c>
    </row>
    <row r="5" spans="2:40" x14ac:dyDescent="0.25">
      <c r="B5" t="s">
        <v>0</v>
      </c>
      <c r="Y5" t="s">
        <v>133</v>
      </c>
      <c r="Z5">
        <v>0</v>
      </c>
      <c r="AA5" t="s">
        <v>1</v>
      </c>
      <c r="AC5" s="3">
        <f>_xlfn.STDEV.S(Z34:Z36)</f>
        <v>0</v>
      </c>
      <c r="AE5" s="7" t="e">
        <f>#REF!/(AVERAGE(Z5:AA7))*100</f>
        <v>#REF!</v>
      </c>
      <c r="AF5">
        <f>1.5*1.5*3.1415</f>
        <v>7.0683750000000005</v>
      </c>
      <c r="AG5">
        <v>314.14999999999998</v>
      </c>
      <c r="AH5">
        <f>AF5/AG5</f>
        <v>2.2500000000000003E-2</v>
      </c>
      <c r="AI5" s="2">
        <f>-(Z5/AH$5-AJ$18)/10.4</f>
        <v>28.623931623931622</v>
      </c>
      <c r="AJ5" s="10">
        <f>AVERAGE(AI5:AI7)</f>
        <v>28.623931623931622</v>
      </c>
      <c r="AK5" s="7">
        <f>_xlfn.STDEV.S(AI5:AI7)</f>
        <v>0</v>
      </c>
      <c r="AL5">
        <f>AK5/AJ5*100</f>
        <v>0</v>
      </c>
    </row>
    <row r="6" spans="2:40" x14ac:dyDescent="0.25">
      <c r="B6" t="s">
        <v>0</v>
      </c>
      <c r="Y6" t="s">
        <v>134</v>
      </c>
      <c r="Z6">
        <v>0</v>
      </c>
      <c r="AA6" t="s">
        <v>1</v>
      </c>
      <c r="AF6" s="3"/>
      <c r="AI6" s="2">
        <f t="shared" ref="AI6:AI7" si="1">-(Z6/AH$5-AJ$18)/10.4</f>
        <v>28.623931623931622</v>
      </c>
    </row>
    <row r="7" spans="2:40" x14ac:dyDescent="0.25">
      <c r="B7" t="s">
        <v>0</v>
      </c>
      <c r="Y7" t="s">
        <v>135</v>
      </c>
      <c r="Z7">
        <v>0</v>
      </c>
      <c r="AA7" t="s">
        <v>1</v>
      </c>
      <c r="AF7" s="3"/>
      <c r="AI7" s="2">
        <f t="shared" si="1"/>
        <v>28.623931623931622</v>
      </c>
    </row>
    <row r="8" spans="2:40" x14ac:dyDescent="0.25">
      <c r="B8" s="4" t="s">
        <v>10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 t="s">
        <v>133</v>
      </c>
      <c r="Z8" s="4">
        <v>0</v>
      </c>
      <c r="AA8" s="4" t="s">
        <v>1</v>
      </c>
      <c r="AC8" s="3">
        <f>_xlfn.STDEV.S(Z8:Z10)</f>
        <v>0</v>
      </c>
      <c r="AE8" s="7" t="e">
        <f>#REF!/(AVERAGE(Z8:AA10))*100</f>
        <v>#REF!</v>
      </c>
      <c r="AF8">
        <f>1.5*1.5*3.1415</f>
        <v>7.0683750000000005</v>
      </c>
      <c r="AG8">
        <v>314.14999999999998</v>
      </c>
      <c r="AH8">
        <f>AF8/AG8</f>
        <v>2.2500000000000003E-2</v>
      </c>
      <c r="AI8" s="2">
        <f>(Z8/AH$8-AJ$23)/10.4</f>
        <v>0</v>
      </c>
      <c r="AJ8" s="10">
        <f>AVERAGE(AI8:AI10)</f>
        <v>0</v>
      </c>
      <c r="AK8" s="7">
        <f>_xlfn.STDEV.S(AI8:AI10)</f>
        <v>0</v>
      </c>
      <c r="AL8" t="e">
        <f>AK8/AJ8*100</f>
        <v>#DIV/0!</v>
      </c>
    </row>
    <row r="9" spans="2:40" x14ac:dyDescent="0.25">
      <c r="B9" s="4" t="s">
        <v>10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 t="s">
        <v>134</v>
      </c>
      <c r="Z9" s="4">
        <v>0</v>
      </c>
      <c r="AA9" s="4" t="s">
        <v>1</v>
      </c>
      <c r="AI9" s="2">
        <f t="shared" ref="AI9:AI10" si="2">(Z9/AH$8-AJ$23)/10.4</f>
        <v>0</v>
      </c>
    </row>
    <row r="10" spans="2:40" x14ac:dyDescent="0.25">
      <c r="B10" s="4" t="s">
        <v>10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135</v>
      </c>
      <c r="Z10" s="4">
        <v>0</v>
      </c>
      <c r="AA10" s="4" t="s">
        <v>1</v>
      </c>
      <c r="AI10" s="2">
        <f t="shared" si="2"/>
        <v>0</v>
      </c>
    </row>
    <row r="11" spans="2:40" x14ac:dyDescent="0.25">
      <c r="AI11" s="2"/>
    </row>
    <row r="12" spans="2:40" x14ac:dyDescent="0.25">
      <c r="B12" s="88" t="s">
        <v>64</v>
      </c>
      <c r="AI12" s="2"/>
    </row>
    <row r="13" spans="2:40" x14ac:dyDescent="0.25">
      <c r="B13" s="4" t="s">
        <v>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 t="s">
        <v>136</v>
      </c>
      <c r="Z13" s="4">
        <v>19</v>
      </c>
      <c r="AA13" s="4" t="s">
        <v>1</v>
      </c>
      <c r="AC13" s="3">
        <f>_xlfn.STDEV.S(Z13:Z17)</f>
        <v>6.8483297233705116</v>
      </c>
      <c r="AE13" s="7">
        <f>AC13/(AVERAGE(Z13:Z17))*100</f>
        <v>65.836663366376783</v>
      </c>
      <c r="AF13">
        <f>1.5*1.5*3.1415</f>
        <v>7.0683750000000005</v>
      </c>
      <c r="AG13">
        <v>314.14999999999998</v>
      </c>
      <c r="AH13">
        <f>AF13/AG13</f>
        <v>2.2500000000000003E-2</v>
      </c>
      <c r="AI13" s="2">
        <f>Z13/AH$13</f>
        <v>844.44444444444434</v>
      </c>
      <c r="AJ13" s="10">
        <f>AVERAGE(AI13:AI17)</f>
        <v>462.31111111111102</v>
      </c>
    </row>
    <row r="14" spans="2:40" x14ac:dyDescent="0.25">
      <c r="B14" s="4" t="s">
        <v>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 t="s">
        <v>137</v>
      </c>
      <c r="Z14" s="4">
        <v>0</v>
      </c>
      <c r="AA14" s="4" t="s">
        <v>1</v>
      </c>
      <c r="AE14" s="7"/>
      <c r="AI14" s="2">
        <f>Z14/AH$13</f>
        <v>0</v>
      </c>
    </row>
    <row r="15" spans="2:40" x14ac:dyDescent="0.25">
      <c r="B15" s="4" t="s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 t="s">
        <v>138</v>
      </c>
      <c r="Z15" s="4">
        <v>11.29</v>
      </c>
      <c r="AA15" s="4" t="s">
        <v>1</v>
      </c>
      <c r="AE15" s="7"/>
      <c r="AI15" s="2">
        <f>Z15/AH$13</f>
        <v>501.77777777777766</v>
      </c>
    </row>
    <row r="16" spans="2:40" x14ac:dyDescent="0.25">
      <c r="B16" s="4" t="s">
        <v>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 t="s">
        <v>139</v>
      </c>
      <c r="Z16" s="4">
        <v>9.4</v>
      </c>
      <c r="AA16" s="4" t="s">
        <v>1</v>
      </c>
      <c r="AE16" s="7"/>
      <c r="AI16" s="2">
        <f>Z16/AH$13</f>
        <v>417.77777777777777</v>
      </c>
      <c r="AM16" s="2"/>
    </row>
    <row r="17" spans="2:40" x14ac:dyDescent="0.25">
      <c r="B17" s="4" t="s">
        <v>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 t="s">
        <v>140</v>
      </c>
      <c r="Z17" s="4">
        <v>12.32</v>
      </c>
      <c r="AA17" s="4" t="s">
        <v>1</v>
      </c>
      <c r="AE17" s="7"/>
      <c r="AI17" s="2">
        <f>Z17/AH$13</f>
        <v>547.55555555555554</v>
      </c>
    </row>
    <row r="18" spans="2:40" x14ac:dyDescent="0.25">
      <c r="B18" t="s">
        <v>0</v>
      </c>
      <c r="Y18" t="s">
        <v>136</v>
      </c>
      <c r="Z18">
        <v>9.91</v>
      </c>
      <c r="AA18" t="s">
        <v>1</v>
      </c>
      <c r="AC18" s="3">
        <f>_xlfn.STDEV.S(Z18:Z22)</f>
        <v>1.8588087583180761</v>
      </c>
      <c r="AE18" s="7">
        <f>AC18/(AVERAGE(Z18:Z22))*100</f>
        <v>27.751698392327199</v>
      </c>
      <c r="AF18">
        <f>1.5*1.5*3.1415</f>
        <v>7.0683750000000005</v>
      </c>
      <c r="AG18">
        <v>314.14999999999998</v>
      </c>
      <c r="AH18">
        <f>AF18/AG18</f>
        <v>2.2500000000000003E-2</v>
      </c>
      <c r="AI18" s="2">
        <f>Z18/AH$18</f>
        <v>440.4444444444444</v>
      </c>
      <c r="AJ18" s="10">
        <f>AVERAGE(AI18:AI22)</f>
        <v>297.68888888888887</v>
      </c>
    </row>
    <row r="19" spans="2:40" x14ac:dyDescent="0.25">
      <c r="B19" t="s">
        <v>0</v>
      </c>
      <c r="Y19" t="s">
        <v>137</v>
      </c>
      <c r="Z19">
        <v>5.66</v>
      </c>
      <c r="AA19" t="s">
        <v>1</v>
      </c>
      <c r="AE19" s="7"/>
      <c r="AI19" s="2">
        <f>Z19/AH$18</f>
        <v>251.55555555555554</v>
      </c>
    </row>
    <row r="20" spans="2:40" x14ac:dyDescent="0.25">
      <c r="B20" t="s">
        <v>0</v>
      </c>
      <c r="Y20" t="s">
        <v>138</v>
      </c>
      <c r="Z20">
        <v>6.45</v>
      </c>
      <c r="AA20" t="s">
        <v>1</v>
      </c>
      <c r="AE20" s="7"/>
      <c r="AI20" s="2">
        <f>Z20/AH$18</f>
        <v>286.66666666666663</v>
      </c>
    </row>
    <row r="21" spans="2:40" x14ac:dyDescent="0.25">
      <c r="B21" t="s">
        <v>0</v>
      </c>
      <c r="Y21" t="s">
        <v>139</v>
      </c>
      <c r="Z21">
        <v>5.23</v>
      </c>
      <c r="AA21" t="s">
        <v>1</v>
      </c>
      <c r="AE21" s="7"/>
      <c r="AI21" s="2">
        <f>Z21/AH$18</f>
        <v>232.44444444444443</v>
      </c>
    </row>
    <row r="22" spans="2:40" x14ac:dyDescent="0.25">
      <c r="B22" t="s">
        <v>0</v>
      </c>
      <c r="Y22" t="s">
        <v>140</v>
      </c>
      <c r="Z22">
        <v>6.24</v>
      </c>
      <c r="AA22" t="s">
        <v>1</v>
      </c>
      <c r="AE22" s="7"/>
      <c r="AI22" s="2">
        <f>Z22/AH$18</f>
        <v>277.33333333333331</v>
      </c>
    </row>
    <row r="23" spans="2:40" x14ac:dyDescent="0.25">
      <c r="B23" s="4" t="s">
        <v>10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 t="s">
        <v>136</v>
      </c>
      <c r="Z23" s="4">
        <v>0</v>
      </c>
      <c r="AA23" s="4" t="s">
        <v>1</v>
      </c>
      <c r="AC23" s="3">
        <f>_xlfn.STDEV.S(Z23:Z27)</f>
        <v>0</v>
      </c>
      <c r="AE23" s="7" t="e">
        <f>AC23/(AVERAGE(Z23:Z27))*100</f>
        <v>#DIV/0!</v>
      </c>
      <c r="AF23">
        <f>1.5*1.5*3.1415</f>
        <v>7.0683750000000005</v>
      </c>
      <c r="AG23">
        <v>314.14999999999998</v>
      </c>
      <c r="AH23">
        <f>AF23/AG23</f>
        <v>2.2500000000000003E-2</v>
      </c>
      <c r="AI23" s="2">
        <f>Z23/AH$13</f>
        <v>0</v>
      </c>
      <c r="AJ23" s="10">
        <f>AVERAGE(AI23:AI27)</f>
        <v>0</v>
      </c>
    </row>
    <row r="24" spans="2:40" x14ac:dyDescent="0.25">
      <c r="B24" s="4" t="s">
        <v>10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 t="s">
        <v>137</v>
      </c>
      <c r="Z24" s="4">
        <v>0</v>
      </c>
      <c r="AA24" s="4" t="s">
        <v>1</v>
      </c>
      <c r="AE24" s="7"/>
      <c r="AI24" s="2">
        <f>Z24/AH$13</f>
        <v>0</v>
      </c>
    </row>
    <row r="25" spans="2:40" x14ac:dyDescent="0.25">
      <c r="B25" s="4" t="s">
        <v>10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 t="s">
        <v>138</v>
      </c>
      <c r="Z25" s="4">
        <v>0</v>
      </c>
      <c r="AA25" s="4" t="s">
        <v>1</v>
      </c>
      <c r="AE25" s="7"/>
      <c r="AI25" s="2">
        <f>Z25/AH$13</f>
        <v>0</v>
      </c>
    </row>
    <row r="26" spans="2:40" x14ac:dyDescent="0.25">
      <c r="B26" s="4" t="s">
        <v>10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 t="s">
        <v>139</v>
      </c>
      <c r="Z26" s="4">
        <v>0</v>
      </c>
      <c r="AA26" s="4" t="s">
        <v>1</v>
      </c>
      <c r="AE26" s="7"/>
      <c r="AI26" s="2">
        <f>Z26/AH$13</f>
        <v>0</v>
      </c>
    </row>
    <row r="27" spans="2:40" x14ac:dyDescent="0.25">
      <c r="B27" s="4" t="s">
        <v>10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 t="s">
        <v>140</v>
      </c>
      <c r="Z27" s="4">
        <v>0</v>
      </c>
      <c r="AA27" s="4" t="s">
        <v>1</v>
      </c>
      <c r="AE27" s="7"/>
      <c r="AI27" s="2">
        <f>Z27/AH$13</f>
        <v>0</v>
      </c>
    </row>
    <row r="28" spans="2:40" x14ac:dyDescent="0.25">
      <c r="AC28"/>
      <c r="AI28" s="2"/>
    </row>
    <row r="30" spans="2:40" x14ac:dyDescent="0.25">
      <c r="B30" s="5" t="s">
        <v>4</v>
      </c>
    </row>
    <row r="31" spans="2:40" x14ac:dyDescent="0.25">
      <c r="B31" s="4" t="s">
        <v>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 t="s">
        <v>141</v>
      </c>
      <c r="Z31" s="4">
        <v>0</v>
      </c>
      <c r="AA31" s="4" t="s">
        <v>1</v>
      </c>
      <c r="AC31" s="3">
        <f>_xlfn.STDEV.S(Z31:Z33)</f>
        <v>0</v>
      </c>
      <c r="AD31" s="6" t="s">
        <v>16</v>
      </c>
      <c r="AE31" s="7" t="e">
        <f>#REF!/(AVERAGE(Z31:AA33))*100</f>
        <v>#REF!</v>
      </c>
      <c r="AF31">
        <f>1.5*1.5*3.1415</f>
        <v>7.0683750000000005</v>
      </c>
      <c r="AG31">
        <v>314.14999999999998</v>
      </c>
      <c r="AH31">
        <f>AF31/AG31</f>
        <v>2.2500000000000003E-2</v>
      </c>
      <c r="AI31" s="2">
        <f>(Z31/AH$31-AJ$42)/10.4</f>
        <v>0</v>
      </c>
      <c r="AJ31" s="10">
        <f>AVERAGE(AI31:AI33)</f>
        <v>0</v>
      </c>
      <c r="AK31" s="7">
        <f>_xlfn.STDEV.S(AI31:AI33)</f>
        <v>0</v>
      </c>
      <c r="AL31" t="e">
        <f>AK31/AJ31*100</f>
        <v>#DIV/0!</v>
      </c>
      <c r="AM31" s="10">
        <f>SQRT(AK31^2+AK34^2+AK37^2)</f>
        <v>0</v>
      </c>
      <c r="AN31" s="10">
        <f>SUM(AJ31,AJ34,AJ37)</f>
        <v>0</v>
      </c>
    </row>
    <row r="32" spans="2:40" x14ac:dyDescent="0.25">
      <c r="B32" s="4" t="s">
        <v>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 t="s">
        <v>142</v>
      </c>
      <c r="Z32" s="4">
        <v>0</v>
      </c>
      <c r="AA32" s="4" t="s">
        <v>1</v>
      </c>
      <c r="AE32" s="7"/>
      <c r="AI32" s="2">
        <f t="shared" ref="AI32:AI33" si="3">(Z32/AH$31-AJ$42)/10.4</f>
        <v>0</v>
      </c>
    </row>
    <row r="33" spans="2:38" x14ac:dyDescent="0.25">
      <c r="B33" s="4" t="s">
        <v>7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 t="s">
        <v>143</v>
      </c>
      <c r="Z33" s="4">
        <v>0</v>
      </c>
      <c r="AA33" s="4" t="s">
        <v>1</v>
      </c>
      <c r="AE33" s="7"/>
      <c r="AI33" s="2">
        <f t="shared" si="3"/>
        <v>0</v>
      </c>
    </row>
    <row r="34" spans="2:38" x14ac:dyDescent="0.25">
      <c r="B34" t="s">
        <v>0</v>
      </c>
      <c r="Y34" t="s">
        <v>141</v>
      </c>
      <c r="Z34">
        <v>0</v>
      </c>
      <c r="AA34" t="s">
        <v>1</v>
      </c>
      <c r="AC34" s="3">
        <f>_xlfn.STDEV.S(Z34:Z36)</f>
        <v>0</v>
      </c>
      <c r="AE34" s="7" t="e">
        <f>#REF!/(AVERAGE(Z34:AA36))*100</f>
        <v>#REF!</v>
      </c>
      <c r="AF34">
        <f>1.5*1.5*3.1415</f>
        <v>7.0683750000000005</v>
      </c>
      <c r="AG34">
        <v>314.14999999999998</v>
      </c>
      <c r="AH34">
        <f>AF34/AG34</f>
        <v>2.2500000000000003E-2</v>
      </c>
      <c r="AI34" s="2">
        <f>(Z34/AH$34-AJ$47)/10.4</f>
        <v>0</v>
      </c>
      <c r="AJ34" s="10">
        <f>AVERAGE(AI34:AI36)</f>
        <v>0</v>
      </c>
      <c r="AK34" s="7">
        <f>_xlfn.STDEV.S(AI34:AI36)</f>
        <v>0</v>
      </c>
      <c r="AL34" t="e">
        <f>AK34/AJ34*100</f>
        <v>#DIV/0!</v>
      </c>
    </row>
    <row r="35" spans="2:38" x14ac:dyDescent="0.25">
      <c r="B35" t="s">
        <v>0</v>
      </c>
      <c r="Y35" t="s">
        <v>142</v>
      </c>
      <c r="Z35">
        <v>0</v>
      </c>
      <c r="AA35" t="s">
        <v>1</v>
      </c>
      <c r="AI35" s="2">
        <f t="shared" ref="AI35:AI36" si="4">(Z35/AH$34-AJ$47)/10.4</f>
        <v>0</v>
      </c>
    </row>
    <row r="36" spans="2:38" x14ac:dyDescent="0.25">
      <c r="B36" t="s">
        <v>0</v>
      </c>
      <c r="Y36" t="s">
        <v>143</v>
      </c>
      <c r="Z36">
        <v>0</v>
      </c>
      <c r="AA36" t="s">
        <v>1</v>
      </c>
      <c r="AI36" s="2">
        <f t="shared" si="4"/>
        <v>0</v>
      </c>
    </row>
    <row r="37" spans="2:38" x14ac:dyDescent="0.25">
      <c r="B37" s="4" t="s">
        <v>10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 t="s">
        <v>141</v>
      </c>
      <c r="Z37" s="4">
        <v>0</v>
      </c>
      <c r="AA37" s="4" t="s">
        <v>1</v>
      </c>
      <c r="AC37" s="3">
        <f>_xlfn.STDEV.S(Z37:Z39)</f>
        <v>0</v>
      </c>
      <c r="AE37" s="7" t="e">
        <f>#REF!/(AVERAGE(Z37:AA39))*100</f>
        <v>#REF!</v>
      </c>
      <c r="AF37">
        <f>1.5*1.5*3.1415</f>
        <v>7.0683750000000005</v>
      </c>
      <c r="AG37">
        <v>314.14999999999998</v>
      </c>
      <c r="AH37">
        <f>AF37/AG37</f>
        <v>2.2500000000000003E-2</v>
      </c>
      <c r="AI37" s="2">
        <f>(Z37/AH$37-AJ$52)/10.4</f>
        <v>0</v>
      </c>
      <c r="AJ37" s="10">
        <f>AVERAGE(AI37:AI39)</f>
        <v>0</v>
      </c>
      <c r="AK37" s="7">
        <f>_xlfn.STDEV.S(AI37:AI39)</f>
        <v>0</v>
      </c>
      <c r="AL37" t="e">
        <f>AK37/AJ37*100</f>
        <v>#DIV/0!</v>
      </c>
    </row>
    <row r="38" spans="2:38" x14ac:dyDescent="0.25">
      <c r="B38" s="4" t="s">
        <v>10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 t="s">
        <v>142</v>
      </c>
      <c r="Z38" s="4">
        <v>0</v>
      </c>
      <c r="AA38" s="4" t="s">
        <v>1</v>
      </c>
      <c r="AI38" s="2">
        <f t="shared" ref="AI38:AI39" si="5">(Z38/AH$37-AJ$52)/10.4</f>
        <v>0</v>
      </c>
    </row>
    <row r="39" spans="2:38" x14ac:dyDescent="0.25">
      <c r="B39" s="4" t="s">
        <v>10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 t="s">
        <v>143</v>
      </c>
      <c r="Z39" s="4">
        <v>0</v>
      </c>
      <c r="AA39" s="4" t="s">
        <v>1</v>
      </c>
      <c r="AI39" s="2">
        <f t="shared" si="5"/>
        <v>0</v>
      </c>
    </row>
    <row r="40" spans="2:38" x14ac:dyDescent="0.25">
      <c r="AI40" s="2"/>
    </row>
    <row r="41" spans="2:38" x14ac:dyDescent="0.25">
      <c r="B41" s="88" t="s">
        <v>64</v>
      </c>
      <c r="AI41" s="2"/>
    </row>
    <row r="42" spans="2:38" x14ac:dyDescent="0.25">
      <c r="B42" s="4" t="s">
        <v>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 t="s">
        <v>144</v>
      </c>
      <c r="Z42" s="4">
        <v>0</v>
      </c>
      <c r="AA42" s="4" t="s">
        <v>1</v>
      </c>
      <c r="AC42" s="3">
        <f>_xlfn.STDEV.S(Z42:Z46)</f>
        <v>0</v>
      </c>
      <c r="AE42" s="7" t="e">
        <f>AC42/(AVERAGE(Z42:Z46))*100</f>
        <v>#DIV/0!</v>
      </c>
      <c r="AF42">
        <f>1.5*1.5*3.1415</f>
        <v>7.0683750000000005</v>
      </c>
      <c r="AG42">
        <v>314.14999999999998</v>
      </c>
      <c r="AH42">
        <f>AF42/AG42</f>
        <v>2.2500000000000003E-2</v>
      </c>
      <c r="AI42" s="2">
        <f>Z42/AH$42</f>
        <v>0</v>
      </c>
      <c r="AJ42" s="10">
        <f>AVERAGE(AI42:AI46)</f>
        <v>0</v>
      </c>
    </row>
    <row r="43" spans="2:38" x14ac:dyDescent="0.25">
      <c r="B43" s="4" t="s">
        <v>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 t="s">
        <v>145</v>
      </c>
      <c r="Z43" s="4">
        <v>0</v>
      </c>
      <c r="AA43" s="4" t="s">
        <v>1</v>
      </c>
      <c r="AE43" s="7"/>
      <c r="AI43" s="2">
        <f>Z43/AH$42</f>
        <v>0</v>
      </c>
    </row>
    <row r="44" spans="2:38" x14ac:dyDescent="0.25">
      <c r="B44" s="4" t="s">
        <v>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 t="s">
        <v>146</v>
      </c>
      <c r="Z44" s="4">
        <v>0</v>
      </c>
      <c r="AA44" s="4" t="s">
        <v>1</v>
      </c>
      <c r="AE44" s="7"/>
      <c r="AI44" s="2">
        <f>Z44/AH$42</f>
        <v>0</v>
      </c>
    </row>
    <row r="45" spans="2:38" x14ac:dyDescent="0.25">
      <c r="B45" s="4" t="s">
        <v>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 t="s">
        <v>147</v>
      </c>
      <c r="Z45" s="4">
        <v>0</v>
      </c>
      <c r="AA45" s="4" t="s">
        <v>1</v>
      </c>
      <c r="AE45" s="7"/>
      <c r="AI45" s="2">
        <f>Z45/AH$42</f>
        <v>0</v>
      </c>
    </row>
    <row r="46" spans="2:38" x14ac:dyDescent="0.25">
      <c r="B46" s="4" t="s">
        <v>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 t="s">
        <v>148</v>
      </c>
      <c r="Z46" s="4">
        <v>0</v>
      </c>
      <c r="AA46" s="4" t="s">
        <v>1</v>
      </c>
      <c r="AE46" s="7"/>
      <c r="AI46" s="2">
        <f>Z46/AH$42</f>
        <v>0</v>
      </c>
    </row>
    <row r="47" spans="2:38" x14ac:dyDescent="0.25">
      <c r="B47" t="s">
        <v>0</v>
      </c>
      <c r="Y47" t="s">
        <v>144</v>
      </c>
      <c r="Z47">
        <v>0</v>
      </c>
      <c r="AA47" t="s">
        <v>1</v>
      </c>
      <c r="AC47" s="3">
        <f>_xlfn.STDEV.S(Z47:Z51)</f>
        <v>0</v>
      </c>
      <c r="AE47" s="7" t="e">
        <f>AC47/(AVERAGE(Z47:Z51))*100</f>
        <v>#DIV/0!</v>
      </c>
      <c r="AF47">
        <f>1.5*1.5*3.1415</f>
        <v>7.0683750000000005</v>
      </c>
      <c r="AG47">
        <v>314.14999999999998</v>
      </c>
      <c r="AH47">
        <f>AF47/AG47</f>
        <v>2.2500000000000003E-2</v>
      </c>
      <c r="AI47" s="2">
        <f>Z47/AH$47</f>
        <v>0</v>
      </c>
      <c r="AJ47" s="10">
        <f>AVERAGE(AI47:AI51)</f>
        <v>0</v>
      </c>
    </row>
    <row r="48" spans="2:38" x14ac:dyDescent="0.25">
      <c r="B48" t="s">
        <v>0</v>
      </c>
      <c r="Y48" t="s">
        <v>145</v>
      </c>
      <c r="Z48">
        <v>0</v>
      </c>
      <c r="AA48" t="s">
        <v>1</v>
      </c>
      <c r="AE48" s="7"/>
      <c r="AI48" s="2">
        <f>Z48/AH$47</f>
        <v>0</v>
      </c>
    </row>
    <row r="49" spans="2:40" x14ac:dyDescent="0.25">
      <c r="B49" t="s">
        <v>0</v>
      </c>
      <c r="Y49" t="s">
        <v>146</v>
      </c>
      <c r="Z49">
        <v>0</v>
      </c>
      <c r="AA49" t="s">
        <v>1</v>
      </c>
      <c r="AE49" s="7"/>
      <c r="AI49" s="2">
        <f>Z49/AH$47</f>
        <v>0</v>
      </c>
    </row>
    <row r="50" spans="2:40" x14ac:dyDescent="0.25">
      <c r="B50" t="s">
        <v>0</v>
      </c>
      <c r="Y50" t="s">
        <v>147</v>
      </c>
      <c r="Z50">
        <v>0</v>
      </c>
      <c r="AA50" t="s">
        <v>1</v>
      </c>
      <c r="AE50" s="7"/>
      <c r="AI50" s="2">
        <f>Z50/AH$47</f>
        <v>0</v>
      </c>
    </row>
    <row r="51" spans="2:40" x14ac:dyDescent="0.25">
      <c r="B51" t="s">
        <v>0</v>
      </c>
      <c r="Y51" t="s">
        <v>148</v>
      </c>
      <c r="Z51">
        <v>0</v>
      </c>
      <c r="AA51" t="s">
        <v>1</v>
      </c>
      <c r="AE51" s="7"/>
      <c r="AI51" s="2">
        <f>Z51/AH$47</f>
        <v>0</v>
      </c>
    </row>
    <row r="52" spans="2:40" x14ac:dyDescent="0.25">
      <c r="B52" s="4" t="s">
        <v>10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 t="s">
        <v>144</v>
      </c>
      <c r="Z52" s="4">
        <v>0</v>
      </c>
      <c r="AA52" s="4" t="s">
        <v>1</v>
      </c>
      <c r="AC52" s="3">
        <f>_xlfn.STDEV.S(Z52:Z56)</f>
        <v>0</v>
      </c>
      <c r="AE52" s="7" t="e">
        <f>AC52/(AVERAGE(Z52:Z56))*100</f>
        <v>#DIV/0!</v>
      </c>
      <c r="AF52">
        <f>1.5*1.5*3.1415</f>
        <v>7.0683750000000005</v>
      </c>
      <c r="AG52">
        <v>314.14999999999998</v>
      </c>
      <c r="AH52">
        <f>AF52/AG52</f>
        <v>2.2500000000000003E-2</v>
      </c>
      <c r="AI52" s="2">
        <f>Z52/AH$52</f>
        <v>0</v>
      </c>
      <c r="AJ52" s="10">
        <f>AVERAGE(AI52:AI56)</f>
        <v>0</v>
      </c>
    </row>
    <row r="53" spans="2:40" x14ac:dyDescent="0.25">
      <c r="B53" s="4" t="s">
        <v>10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 t="s">
        <v>145</v>
      </c>
      <c r="Z53" s="4">
        <v>0</v>
      </c>
      <c r="AA53" s="4" t="s">
        <v>1</v>
      </c>
      <c r="AE53" s="7"/>
      <c r="AI53" s="2">
        <f>Z53/AH$52</f>
        <v>0</v>
      </c>
    </row>
    <row r="54" spans="2:40" x14ac:dyDescent="0.25">
      <c r="B54" s="4" t="s">
        <v>10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 t="s">
        <v>146</v>
      </c>
      <c r="Z54" s="4">
        <v>0</v>
      </c>
      <c r="AA54" s="4" t="s">
        <v>1</v>
      </c>
      <c r="AE54" s="7"/>
      <c r="AI54" s="2">
        <f>Z54/AH$52</f>
        <v>0</v>
      </c>
    </row>
    <row r="55" spans="2:40" x14ac:dyDescent="0.25">
      <c r="B55" s="4" t="s">
        <v>10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 t="s">
        <v>147</v>
      </c>
      <c r="Z55" s="4">
        <v>0</v>
      </c>
      <c r="AA55" s="4" t="s">
        <v>1</v>
      </c>
      <c r="AE55" s="7"/>
      <c r="AI55" s="2">
        <f>Z55/AH$52</f>
        <v>0</v>
      </c>
    </row>
    <row r="56" spans="2:40" x14ac:dyDescent="0.25">
      <c r="B56" s="4" t="s">
        <v>10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 t="s">
        <v>148</v>
      </c>
      <c r="Z56" s="4">
        <v>0</v>
      </c>
      <c r="AA56" s="4" t="s">
        <v>1</v>
      </c>
      <c r="AE56" s="7"/>
      <c r="AI56" s="2">
        <f>Z56/AH$52</f>
        <v>0</v>
      </c>
    </row>
    <row r="57" spans="2:40" x14ac:dyDescent="0.25">
      <c r="AE57" s="7"/>
      <c r="AI57" s="2"/>
    </row>
    <row r="58" spans="2:40" x14ac:dyDescent="0.25">
      <c r="Z58" s="2"/>
    </row>
    <row r="59" spans="2:40" x14ac:dyDescent="0.25">
      <c r="B59" s="5" t="s">
        <v>3</v>
      </c>
      <c r="Z59" s="2"/>
      <c r="AB59" t="s">
        <v>11</v>
      </c>
      <c r="AG59" t="s">
        <v>36</v>
      </c>
      <c r="AH59" t="s">
        <v>37</v>
      </c>
      <c r="AI59" t="s">
        <v>44</v>
      </c>
      <c r="AJ59" s="15" t="s">
        <v>43</v>
      </c>
      <c r="AK59" s="15" t="s">
        <v>12</v>
      </c>
      <c r="AL59" t="s">
        <v>42</v>
      </c>
      <c r="AM59" s="15" t="s">
        <v>46</v>
      </c>
    </row>
    <row r="60" spans="2:40" x14ac:dyDescent="0.25">
      <c r="B60" s="4" t="s">
        <v>7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 t="s">
        <v>149</v>
      </c>
      <c r="Z60" s="4">
        <v>19.87</v>
      </c>
      <c r="AA60" s="4" t="s">
        <v>1</v>
      </c>
      <c r="AB60">
        <v>14.56</v>
      </c>
      <c r="AC60" s="3">
        <f>_xlfn.STDEV.S(Z60:Z62)</f>
        <v>7.0552557241628975</v>
      </c>
      <c r="AD60" s="6" t="s">
        <v>15</v>
      </c>
      <c r="AG60">
        <v>314.14999999999998</v>
      </c>
      <c r="AH60">
        <f t="shared" ref="AH60:AH68" si="6">AB60/314.15</f>
        <v>4.6347286328187173E-2</v>
      </c>
      <c r="AI60">
        <f>(Z60/AH60-AJ$71)/10.4</f>
        <v>41.223059092349956</v>
      </c>
      <c r="AJ60" s="10">
        <f>AVERAGE(AI60:AI62)</f>
        <v>32.379141656580153</v>
      </c>
      <c r="AK60" s="7">
        <f>_xlfn.STDEV.S(AI60:AI62)</f>
        <v>10.765420417639561</v>
      </c>
      <c r="AL60" s="2">
        <f>AK60/AJ60*100</f>
        <v>33.248010499536484</v>
      </c>
      <c r="AM60" s="10">
        <f>SQRT(AK60^2+AK63^2+AK66^2)</f>
        <v>20.304990070259496</v>
      </c>
      <c r="AN60" s="10">
        <f>SUM(AJ60,AJ63,AJ66)</f>
        <v>117.31079068822109</v>
      </c>
    </row>
    <row r="61" spans="2:40" x14ac:dyDescent="0.25">
      <c r="B61" s="4" t="s">
        <v>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 t="s">
        <v>150</v>
      </c>
      <c r="Z61" s="4">
        <v>16.84</v>
      </c>
      <c r="AA61" s="4" t="s">
        <v>1</v>
      </c>
      <c r="AB61">
        <v>14.32</v>
      </c>
      <c r="AH61">
        <f t="shared" si="6"/>
        <v>4.5583320070030242E-2</v>
      </c>
      <c r="AI61">
        <f>(Z61/AH61-AJ$71)/10.4</f>
        <v>35.52244037387193</v>
      </c>
      <c r="AK61" s="16"/>
    </row>
    <row r="62" spans="2:40" x14ac:dyDescent="0.25">
      <c r="B62" s="4" t="s">
        <v>7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 t="s">
        <v>151</v>
      </c>
      <c r="Z62" s="4">
        <v>6.42</v>
      </c>
      <c r="AA62" s="4" t="s">
        <v>1</v>
      </c>
      <c r="AB62">
        <v>9.51</v>
      </c>
      <c r="AH62">
        <f t="shared" si="6"/>
        <v>3.0272162979468407E-2</v>
      </c>
      <c r="AI62">
        <f>(Z62/AH62-AJ$71)/10.4</f>
        <v>20.391925503518561</v>
      </c>
      <c r="AK62" s="16"/>
    </row>
    <row r="63" spans="2:40" x14ac:dyDescent="0.25">
      <c r="B63" t="s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t="s">
        <v>149</v>
      </c>
      <c r="Z63">
        <v>20.28</v>
      </c>
      <c r="AA63" t="s">
        <v>1</v>
      </c>
      <c r="AB63">
        <v>14.56</v>
      </c>
      <c r="AC63" s="3">
        <f>_xlfn.STDEV.S(Z63:Z65)</f>
        <v>6.7809463449678971</v>
      </c>
      <c r="AG63">
        <v>314.14999999999998</v>
      </c>
      <c r="AH63">
        <f t="shared" si="6"/>
        <v>4.6347286328187173E-2</v>
      </c>
      <c r="AI63">
        <f>(Z63/AH63-AJ$76)/10.4</f>
        <v>38.386412352680097</v>
      </c>
      <c r="AJ63" s="10">
        <f>AVERAGE(AI63:AI65)</f>
        <v>32.680999257902762</v>
      </c>
      <c r="AK63" s="7">
        <f>_xlfn.STDEV.S(AI63:AI65)</f>
        <v>9.0623209328844592</v>
      </c>
      <c r="AL63" s="2">
        <f>AK63/AJ63*100</f>
        <v>27.72963232050823</v>
      </c>
    </row>
    <row r="64" spans="2:40" x14ac:dyDescent="0.25">
      <c r="B64" t="s">
        <v>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t="s">
        <v>150</v>
      </c>
      <c r="Z64">
        <v>19.489999999999998</v>
      </c>
      <c r="AA64" t="s">
        <v>1</v>
      </c>
      <c r="AB64">
        <v>14.32</v>
      </c>
      <c r="AH64">
        <f t="shared" si="6"/>
        <v>4.5583320070030242E-2</v>
      </c>
      <c r="AI64">
        <f t="shared" ref="AI64:AI65" si="7">(Z64/AH64-AJ$76)/10.4</f>
        <v>37.425124731432632</v>
      </c>
    </row>
    <row r="65" spans="2:38" x14ac:dyDescent="0.25">
      <c r="B65" t="s">
        <v>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t="s">
        <v>151</v>
      </c>
      <c r="Z65">
        <v>8.16</v>
      </c>
      <c r="AA65" t="s">
        <v>1</v>
      </c>
      <c r="AB65">
        <v>9.51</v>
      </c>
      <c r="AC65" s="3">
        <f>_xlfn.STDEV.S(Z66:Z68)</f>
        <v>10.350755205941896</v>
      </c>
      <c r="AH65">
        <f t="shared" si="6"/>
        <v>3.0272162979468407E-2</v>
      </c>
      <c r="AI65">
        <f t="shared" si="7"/>
        <v>22.231460689595551</v>
      </c>
    </row>
    <row r="66" spans="2:38" x14ac:dyDescent="0.25">
      <c r="B66" s="4" t="s">
        <v>10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 t="s">
        <v>149</v>
      </c>
      <c r="Z66" s="4">
        <v>31.59</v>
      </c>
      <c r="AA66" s="4" t="s">
        <v>1</v>
      </c>
      <c r="AB66">
        <v>14.56</v>
      </c>
      <c r="AG66">
        <v>314.14999999999998</v>
      </c>
      <c r="AH66">
        <f t="shared" si="6"/>
        <v>4.6347286328187173E-2</v>
      </c>
      <c r="AI66">
        <f>(Z66/AH66-AJ$81)/10.4</f>
        <v>65.537817651098905</v>
      </c>
      <c r="AJ66" s="10">
        <f>AVERAGE(AI66:AI68)</f>
        <v>52.250649773738182</v>
      </c>
      <c r="AK66" s="7">
        <f>_xlfn.STDEV.S(AI66:AI68)</f>
        <v>14.638056028524081</v>
      </c>
      <c r="AL66" s="2">
        <f>AK66/AJ66*100</f>
        <v>28.015069844894729</v>
      </c>
    </row>
    <row r="67" spans="2:38" x14ac:dyDescent="0.25">
      <c r="B67" s="4" t="s">
        <v>10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 t="s">
        <v>150</v>
      </c>
      <c r="Z67" s="4">
        <v>25.91</v>
      </c>
      <c r="AA67" s="4" t="s">
        <v>1</v>
      </c>
      <c r="AB67">
        <v>14.32</v>
      </c>
      <c r="AH67">
        <f t="shared" si="6"/>
        <v>4.5583320070030242E-2</v>
      </c>
      <c r="AI67">
        <f>(Z67/AH67-AJ$81)/10.4</f>
        <v>54.654776133433607</v>
      </c>
    </row>
    <row r="68" spans="2:38" x14ac:dyDescent="0.25">
      <c r="B68" s="4" t="s">
        <v>10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 t="s">
        <v>151</v>
      </c>
      <c r="Z68" s="4">
        <v>11.51</v>
      </c>
      <c r="AA68" s="4" t="s">
        <v>1</v>
      </c>
      <c r="AB68">
        <v>9.51</v>
      </c>
      <c r="AH68">
        <f t="shared" si="6"/>
        <v>3.0272162979468407E-2</v>
      </c>
      <c r="AI68">
        <f>(Z68/AH68-AJ$81)/10.4</f>
        <v>36.559355536682034</v>
      </c>
    </row>
    <row r="70" spans="2:38" x14ac:dyDescent="0.25">
      <c r="B70" s="88" t="s">
        <v>64</v>
      </c>
    </row>
    <row r="71" spans="2:38" x14ac:dyDescent="0.25">
      <c r="B71" s="4" t="s">
        <v>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 t="s">
        <v>152</v>
      </c>
      <c r="Z71" s="4">
        <v>0</v>
      </c>
      <c r="AA71" s="4" t="s">
        <v>1</v>
      </c>
      <c r="AB71" s="89">
        <v>11.961</v>
      </c>
      <c r="AC71" s="3">
        <f>_xlfn.STDEV.S(Z71:Z75)</f>
        <v>0</v>
      </c>
      <c r="AE71" s="7"/>
      <c r="AG71">
        <v>314.14999999999998</v>
      </c>
      <c r="AH71">
        <f>AB71/314.15</f>
        <v>3.8074168390896071E-2</v>
      </c>
      <c r="AI71" s="2">
        <f>Z71/AH71</f>
        <v>0</v>
      </c>
      <c r="AJ71" s="10">
        <f>AVERAGE(AI71:AI75)</f>
        <v>0</v>
      </c>
    </row>
    <row r="72" spans="2:38" x14ac:dyDescent="0.25">
      <c r="B72" s="4" t="s">
        <v>7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 t="s">
        <v>153</v>
      </c>
      <c r="Z72" s="4">
        <v>0</v>
      </c>
      <c r="AA72" s="4" t="s">
        <v>1</v>
      </c>
      <c r="AB72" s="89">
        <v>10.565</v>
      </c>
      <c r="AE72" s="7"/>
      <c r="AH72">
        <f t="shared" ref="AH72:AH79" si="8">AB72/314.15</f>
        <v>3.3630431322616589E-2</v>
      </c>
      <c r="AI72" s="2">
        <f t="shared" ref="AI72:AI80" si="9">Z72/AH72</f>
        <v>0</v>
      </c>
    </row>
    <row r="73" spans="2:38" x14ac:dyDescent="0.25">
      <c r="B73" s="4" t="s">
        <v>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 t="s">
        <v>154</v>
      </c>
      <c r="Z73" s="4">
        <v>0</v>
      </c>
      <c r="AA73" s="4" t="s">
        <v>1</v>
      </c>
      <c r="AB73" s="89">
        <v>15.954000000000001</v>
      </c>
      <c r="AE73" s="7"/>
      <c r="AH73">
        <f t="shared" si="8"/>
        <v>5.0784657010982018E-2</v>
      </c>
      <c r="AI73" s="2">
        <f t="shared" si="9"/>
        <v>0</v>
      </c>
    </row>
    <row r="74" spans="2:38" x14ac:dyDescent="0.25">
      <c r="B74" s="4" t="s">
        <v>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 t="s">
        <v>155</v>
      </c>
      <c r="Z74" s="4">
        <v>0</v>
      </c>
      <c r="AA74" s="4" t="s">
        <v>1</v>
      </c>
      <c r="AB74" s="89">
        <v>24.39</v>
      </c>
      <c r="AE74" s="7"/>
      <c r="AH74">
        <f t="shared" si="8"/>
        <v>7.7638070985198163E-2</v>
      </c>
      <c r="AI74" s="2">
        <f t="shared" si="9"/>
        <v>0</v>
      </c>
    </row>
    <row r="75" spans="2:38" x14ac:dyDescent="0.25">
      <c r="B75" s="4" t="s">
        <v>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 t="s">
        <v>156</v>
      </c>
      <c r="Z75" s="4">
        <v>0</v>
      </c>
      <c r="AA75" s="4" t="s">
        <v>1</v>
      </c>
      <c r="AB75" s="89">
        <v>27.149000000000001</v>
      </c>
      <c r="AE75" s="7"/>
      <c r="AH75">
        <f t="shared" si="8"/>
        <v>8.6420499761260552E-2</v>
      </c>
      <c r="AI75" s="2">
        <f t="shared" si="9"/>
        <v>0</v>
      </c>
    </row>
    <row r="76" spans="2:38" x14ac:dyDescent="0.25">
      <c r="B76" t="s">
        <v>0</v>
      </c>
      <c r="Y76" t="s">
        <v>152</v>
      </c>
      <c r="Z76">
        <v>0</v>
      </c>
      <c r="AA76" t="s">
        <v>1</v>
      </c>
      <c r="AB76" s="89">
        <v>11.961</v>
      </c>
      <c r="AC76" s="3">
        <f>_xlfn.STDEV.S(Z76:Z80)</f>
        <v>7.410329277434303</v>
      </c>
      <c r="AE76" s="7"/>
      <c r="AG76">
        <v>314.14999999999998</v>
      </c>
      <c r="AH76">
        <f t="shared" si="8"/>
        <v>3.8074168390896071E-2</v>
      </c>
      <c r="AI76" s="2">
        <f t="shared" si="9"/>
        <v>0</v>
      </c>
      <c r="AJ76" s="10">
        <f>AVERAGE(AI76:AI80)</f>
        <v>38.347382960698368</v>
      </c>
    </row>
    <row r="77" spans="2:38" x14ac:dyDescent="0.25">
      <c r="B77" t="s">
        <v>0</v>
      </c>
      <c r="Y77" t="s">
        <v>153</v>
      </c>
      <c r="Z77">
        <v>0</v>
      </c>
      <c r="AA77" t="s">
        <v>1</v>
      </c>
      <c r="AB77" s="89">
        <v>10.565</v>
      </c>
      <c r="AE77" s="7"/>
      <c r="AH77">
        <f t="shared" si="8"/>
        <v>3.3630431322616589E-2</v>
      </c>
      <c r="AI77" s="2">
        <f t="shared" si="9"/>
        <v>0</v>
      </c>
    </row>
    <row r="78" spans="2:38" x14ac:dyDescent="0.25">
      <c r="B78" t="s">
        <v>0</v>
      </c>
      <c r="Y78" t="s">
        <v>154</v>
      </c>
      <c r="Z78">
        <v>0</v>
      </c>
      <c r="AA78" t="s">
        <v>1</v>
      </c>
      <c r="AB78" s="89">
        <v>15.954000000000001</v>
      </c>
      <c r="AE78" s="7"/>
      <c r="AH78">
        <f t="shared" si="8"/>
        <v>5.0784657010982018E-2</v>
      </c>
      <c r="AI78" s="2">
        <f t="shared" si="9"/>
        <v>0</v>
      </c>
    </row>
    <row r="79" spans="2:38" x14ac:dyDescent="0.25">
      <c r="B79" t="s">
        <v>0</v>
      </c>
      <c r="Y79" t="s">
        <v>155</v>
      </c>
      <c r="Z79">
        <v>0</v>
      </c>
      <c r="AA79" t="s">
        <v>1</v>
      </c>
      <c r="AB79" s="89">
        <v>24.39</v>
      </c>
      <c r="AE79" s="7"/>
      <c r="AH79">
        <f t="shared" si="8"/>
        <v>7.7638070985198163E-2</v>
      </c>
      <c r="AI79" s="2">
        <f t="shared" si="9"/>
        <v>0</v>
      </c>
    </row>
    <row r="80" spans="2:38" x14ac:dyDescent="0.25">
      <c r="B80" t="s">
        <v>0</v>
      </c>
      <c r="Y80" t="s">
        <v>156</v>
      </c>
      <c r="Z80">
        <v>16.57</v>
      </c>
      <c r="AA80" t="s">
        <v>1</v>
      </c>
      <c r="AB80" s="89">
        <v>27.149000000000001</v>
      </c>
      <c r="AE80" s="7"/>
      <c r="AH80">
        <f t="shared" ref="AH80:AH85" si="10">AB80/314.15</f>
        <v>8.6420499761260552E-2</v>
      </c>
      <c r="AI80" s="2">
        <f t="shared" si="9"/>
        <v>191.73691480349183</v>
      </c>
    </row>
    <row r="81" spans="2:40" x14ac:dyDescent="0.25">
      <c r="B81" s="4" t="s">
        <v>10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 t="s">
        <v>152</v>
      </c>
      <c r="Z81" s="4">
        <v>0</v>
      </c>
      <c r="AA81" s="4" t="s">
        <v>1</v>
      </c>
      <c r="AB81" s="89">
        <v>11.961</v>
      </c>
      <c r="AC81" s="3">
        <f>_xlfn.STDEV.S(Z81:Z85)</f>
        <v>0</v>
      </c>
      <c r="AE81" s="7"/>
      <c r="AG81">
        <v>314.14999999999998</v>
      </c>
      <c r="AH81">
        <f t="shared" si="10"/>
        <v>3.8074168390896071E-2</v>
      </c>
      <c r="AI81" s="2">
        <f t="shared" ref="AI81:AI85" si="11">Z81/AH81</f>
        <v>0</v>
      </c>
      <c r="AJ81" s="10">
        <f>AVERAGE(AI81:AI85)</f>
        <v>0</v>
      </c>
    </row>
    <row r="82" spans="2:40" x14ac:dyDescent="0.25">
      <c r="B82" s="4" t="s">
        <v>10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 t="s">
        <v>153</v>
      </c>
      <c r="Z82" s="4">
        <v>0</v>
      </c>
      <c r="AA82" s="4" t="s">
        <v>1</v>
      </c>
      <c r="AB82" s="89">
        <v>10.565</v>
      </c>
      <c r="AE82" s="7"/>
      <c r="AH82">
        <f t="shared" si="10"/>
        <v>3.3630431322616589E-2</v>
      </c>
      <c r="AI82" s="2">
        <f t="shared" si="11"/>
        <v>0</v>
      </c>
    </row>
    <row r="83" spans="2:40" x14ac:dyDescent="0.25">
      <c r="B83" s="4" t="s">
        <v>10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 t="s">
        <v>154</v>
      </c>
      <c r="Z83" s="4">
        <v>0</v>
      </c>
      <c r="AA83" s="4" t="s">
        <v>1</v>
      </c>
      <c r="AB83" s="89">
        <v>15.954000000000001</v>
      </c>
      <c r="AE83" s="7"/>
      <c r="AH83">
        <f t="shared" si="10"/>
        <v>5.0784657010982018E-2</v>
      </c>
      <c r="AI83" s="2">
        <f t="shared" si="11"/>
        <v>0</v>
      </c>
    </row>
    <row r="84" spans="2:40" x14ac:dyDescent="0.25">
      <c r="B84" s="4" t="s">
        <v>10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 t="s">
        <v>155</v>
      </c>
      <c r="Z84" s="4">
        <v>0</v>
      </c>
      <c r="AA84" s="4" t="s">
        <v>1</v>
      </c>
      <c r="AB84" s="89">
        <v>24.39</v>
      </c>
      <c r="AE84" s="7"/>
      <c r="AH84">
        <f t="shared" si="10"/>
        <v>7.7638070985198163E-2</v>
      </c>
      <c r="AI84" s="2">
        <f t="shared" si="11"/>
        <v>0</v>
      </c>
    </row>
    <row r="85" spans="2:40" x14ac:dyDescent="0.25">
      <c r="B85" s="4" t="s">
        <v>10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 t="s">
        <v>156</v>
      </c>
      <c r="Z85" s="4">
        <v>0</v>
      </c>
      <c r="AA85" s="4" t="s">
        <v>1</v>
      </c>
      <c r="AB85" s="89">
        <v>27.149000000000001</v>
      </c>
      <c r="AE85" s="7"/>
      <c r="AH85">
        <f t="shared" si="10"/>
        <v>8.6420499761260552E-2</v>
      </c>
      <c r="AI85" s="2">
        <f t="shared" si="11"/>
        <v>0</v>
      </c>
    </row>
    <row r="87" spans="2:40" x14ac:dyDescent="0.25">
      <c r="AB87" s="1"/>
    </row>
    <row r="88" spans="2:40" x14ac:dyDescent="0.25">
      <c r="B88" s="5" t="s">
        <v>5</v>
      </c>
      <c r="AB88" t="s">
        <v>11</v>
      </c>
    </row>
    <row r="89" spans="2:40" x14ac:dyDescent="0.25">
      <c r="B89" s="4" t="s">
        <v>7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 t="s">
        <v>157</v>
      </c>
      <c r="Z89" s="4">
        <v>0</v>
      </c>
      <c r="AA89" s="4" t="s">
        <v>1</v>
      </c>
      <c r="AB89">
        <v>18.18</v>
      </c>
      <c r="AC89" s="3">
        <f>_xlfn.STDEV.S(Z89:Z91)</f>
        <v>0</v>
      </c>
      <c r="AD89" s="6" t="s">
        <v>14</v>
      </c>
      <c r="AG89">
        <v>314.14999999999998</v>
      </c>
      <c r="AH89">
        <f t="shared" ref="AH89:AH97" si="12">AB89/314.15</f>
        <v>5.7870444055387556E-2</v>
      </c>
      <c r="AI89">
        <f>-(Z89/AH89-AJ$100)/10.4</f>
        <v>53.623931623931618</v>
      </c>
      <c r="AJ89" s="10">
        <f>AVERAGE(AI89:AI91)</f>
        <v>53.623931623931618</v>
      </c>
      <c r="AK89" s="7">
        <f>_xlfn.STDEV.S(AI89:AI91)</f>
        <v>0</v>
      </c>
      <c r="AL89" s="2">
        <f>AK89/AJ89*100</f>
        <v>0</v>
      </c>
      <c r="AM89" s="10">
        <f>SQRT(AK89^2+AK92^2+AK95^2)</f>
        <v>0</v>
      </c>
      <c r="AN89" s="10">
        <f>SUM(AJ89,AJ92,AJ95)</f>
        <v>102.72649572649571</v>
      </c>
    </row>
    <row r="90" spans="2:40" s="3" customFormat="1" x14ac:dyDescent="0.25">
      <c r="B90" s="4" t="s">
        <v>7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 t="s">
        <v>158</v>
      </c>
      <c r="Z90" s="4">
        <v>0</v>
      </c>
      <c r="AA90" s="4" t="s">
        <v>1</v>
      </c>
      <c r="AB90">
        <v>7.59</v>
      </c>
      <c r="AG90"/>
      <c r="AH90">
        <f t="shared" si="12"/>
        <v>2.4160432914212958E-2</v>
      </c>
      <c r="AI90">
        <f>-(Z90/AH90-AJ$100)/10.4</f>
        <v>53.623931623931618</v>
      </c>
      <c r="AJ90" s="7"/>
      <c r="AK90" s="16"/>
      <c r="AL90"/>
      <c r="AM90" s="7"/>
      <c r="AN90" s="7"/>
    </row>
    <row r="91" spans="2:40" s="3" customFormat="1" x14ac:dyDescent="0.25">
      <c r="B91" s="4" t="s">
        <v>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 t="s">
        <v>159</v>
      </c>
      <c r="Z91" s="4">
        <v>0</v>
      </c>
      <c r="AA91" s="4" t="s">
        <v>1</v>
      </c>
      <c r="AB91">
        <v>9.4600000000000009</v>
      </c>
      <c r="AD91"/>
      <c r="AG91"/>
      <c r="AH91">
        <f t="shared" si="12"/>
        <v>3.0113003342352385E-2</v>
      </c>
      <c r="AI91">
        <f>-(Z91/AH91-AJ$100)/10.4</f>
        <v>53.623931623931618</v>
      </c>
      <c r="AJ91" s="7"/>
      <c r="AK91" s="16"/>
      <c r="AL91"/>
      <c r="AM91" s="7"/>
      <c r="AN91" s="7"/>
    </row>
    <row r="92" spans="2:40" s="3" customFormat="1" x14ac:dyDescent="0.25">
      <c r="B92" t="s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 t="s">
        <v>157</v>
      </c>
      <c r="Z92">
        <v>0</v>
      </c>
      <c r="AA92" t="s">
        <v>1</v>
      </c>
      <c r="AB92">
        <v>18.18</v>
      </c>
      <c r="AC92" s="3">
        <f>_xlfn.STDEV.S(Z92:Z94)</f>
        <v>0</v>
      </c>
      <c r="AD92"/>
      <c r="AG92">
        <v>314.14999999999998</v>
      </c>
      <c r="AH92">
        <f t="shared" si="12"/>
        <v>5.7870444055387556E-2</v>
      </c>
      <c r="AI92">
        <f>-(Z92/AH92-AJ$105)/10.4</f>
        <v>49.102564102564095</v>
      </c>
      <c r="AJ92" s="10">
        <f>AVERAGE(AI92:AI94)</f>
        <v>49.102564102564095</v>
      </c>
      <c r="AK92" s="7">
        <f>_xlfn.STDEV.S(AI92:AI94)</f>
        <v>0</v>
      </c>
      <c r="AL92" s="2">
        <f>AK92/AJ92*100</f>
        <v>0</v>
      </c>
      <c r="AM92" s="7"/>
      <c r="AN92" s="7"/>
    </row>
    <row r="93" spans="2:40" s="3" customFormat="1" x14ac:dyDescent="0.25">
      <c r="B93" t="s">
        <v>0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 t="s">
        <v>158</v>
      </c>
      <c r="Z93">
        <v>0</v>
      </c>
      <c r="AA93" t="s">
        <v>1</v>
      </c>
      <c r="AB93">
        <v>7.59</v>
      </c>
      <c r="AD93"/>
      <c r="AG93"/>
      <c r="AH93">
        <f t="shared" si="12"/>
        <v>2.4160432914212958E-2</v>
      </c>
      <c r="AI93">
        <f>-(Z93/AH93-AJ$105)/10.4</f>
        <v>49.102564102564095</v>
      </c>
      <c r="AJ93" s="7"/>
      <c r="AK93" s="7"/>
      <c r="AL93"/>
      <c r="AM93" s="7"/>
      <c r="AN93" s="7"/>
    </row>
    <row r="94" spans="2:40" s="3" customFormat="1" x14ac:dyDescent="0.25">
      <c r="B94" t="s">
        <v>0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 t="s">
        <v>159</v>
      </c>
      <c r="Z94">
        <v>0</v>
      </c>
      <c r="AA94" t="s">
        <v>1</v>
      </c>
      <c r="AB94">
        <v>9.4600000000000009</v>
      </c>
      <c r="AD94"/>
      <c r="AG94"/>
      <c r="AH94">
        <f t="shared" si="12"/>
        <v>3.0113003342352385E-2</v>
      </c>
      <c r="AI94">
        <f>-(Z94/AH94-AJ$105)/10.4</f>
        <v>49.102564102564095</v>
      </c>
      <c r="AJ94" s="7"/>
      <c r="AK94" s="7"/>
      <c r="AL94"/>
      <c r="AM94" s="7"/>
      <c r="AN94" s="7"/>
    </row>
    <row r="95" spans="2:40" s="3" customFormat="1" x14ac:dyDescent="0.25">
      <c r="B95" s="4" t="s">
        <v>10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 t="s">
        <v>157</v>
      </c>
      <c r="Z95" s="4">
        <v>0</v>
      </c>
      <c r="AA95" s="4" t="s">
        <v>1</v>
      </c>
      <c r="AB95">
        <v>18.18</v>
      </c>
      <c r="AC95" s="3">
        <f>_xlfn.STDEV.S(Z95:Z97)</f>
        <v>0</v>
      </c>
      <c r="AD95"/>
      <c r="AG95">
        <v>314.14999999999998</v>
      </c>
      <c r="AH95">
        <f t="shared" si="12"/>
        <v>5.7870444055387556E-2</v>
      </c>
      <c r="AI95">
        <f>-(Z95/AH95-AJ$110)/10.4</f>
        <v>0</v>
      </c>
      <c r="AJ95" s="10">
        <f>AVERAGE(AI95:AI97)</f>
        <v>0</v>
      </c>
      <c r="AK95" s="7">
        <f>_xlfn.STDEV.S(AI95:AI97)</f>
        <v>0</v>
      </c>
      <c r="AL95" s="2" t="e">
        <f>AK95/AJ95*100</f>
        <v>#DIV/0!</v>
      </c>
      <c r="AM95" s="7"/>
      <c r="AN95" s="7"/>
    </row>
    <row r="96" spans="2:40" s="3" customFormat="1" x14ac:dyDescent="0.25">
      <c r="B96" s="4" t="s">
        <v>10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 t="s">
        <v>158</v>
      </c>
      <c r="Z96" s="4">
        <v>0</v>
      </c>
      <c r="AA96" s="4" t="s">
        <v>1</v>
      </c>
      <c r="AB96">
        <v>7.59</v>
      </c>
      <c r="AD96"/>
      <c r="AG96"/>
      <c r="AH96">
        <f t="shared" si="12"/>
        <v>2.4160432914212958E-2</v>
      </c>
      <c r="AI96">
        <f t="shared" ref="AI96:AI97" si="13">-(Z96/AH96-AJ$110)/10.4</f>
        <v>0</v>
      </c>
      <c r="AJ96" s="7"/>
      <c r="AK96" s="7"/>
      <c r="AL96"/>
      <c r="AM96" s="7"/>
      <c r="AN96" s="7"/>
    </row>
    <row r="97" spans="2:40" s="3" customFormat="1" x14ac:dyDescent="0.25">
      <c r="B97" s="4" t="s">
        <v>10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 t="s">
        <v>159</v>
      </c>
      <c r="Z97" s="4">
        <v>0</v>
      </c>
      <c r="AA97" s="4" t="s">
        <v>1</v>
      </c>
      <c r="AB97">
        <v>9.4600000000000009</v>
      </c>
      <c r="AD97"/>
      <c r="AG97"/>
      <c r="AH97">
        <f t="shared" si="12"/>
        <v>3.0113003342352385E-2</v>
      </c>
      <c r="AI97">
        <f t="shared" si="13"/>
        <v>0</v>
      </c>
      <c r="AJ97" s="7"/>
      <c r="AK97" s="7"/>
      <c r="AL97"/>
      <c r="AM97" s="7"/>
      <c r="AN97" s="7"/>
    </row>
    <row r="99" spans="2:40" x14ac:dyDescent="0.25">
      <c r="B99" s="88" t="s">
        <v>64</v>
      </c>
    </row>
    <row r="100" spans="2:40" x14ac:dyDescent="0.25">
      <c r="B100" s="4" t="s">
        <v>7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 t="s">
        <v>160</v>
      </c>
      <c r="Z100" s="4">
        <v>0</v>
      </c>
      <c r="AA100" s="4" t="s">
        <v>1</v>
      </c>
      <c r="AB100" s="89">
        <v>11.563000000000001</v>
      </c>
      <c r="AC100" s="3">
        <f>_xlfn.STDEV.S(Z100:Z104)</f>
        <v>17.243094849823219</v>
      </c>
      <c r="AE100" s="7"/>
      <c r="AG100">
        <v>314.14999999999998</v>
      </c>
      <c r="AH100">
        <f>AB100/314.15</f>
        <v>3.6807257679452497E-2</v>
      </c>
      <c r="AI100" s="2">
        <f t="shared" ref="AI100:AI114" si="14">Z100/AH$13</f>
        <v>0</v>
      </c>
      <c r="AJ100" s="10">
        <f>AVERAGE(AI100:AI104)</f>
        <v>557.68888888888887</v>
      </c>
    </row>
    <row r="101" spans="2:40" x14ac:dyDescent="0.25">
      <c r="B101" s="4" t="s">
        <v>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 t="s">
        <v>161</v>
      </c>
      <c r="Z101" s="4">
        <v>29.32</v>
      </c>
      <c r="AA101" s="4" t="s">
        <v>1</v>
      </c>
      <c r="AB101" s="89">
        <v>16.202000000000002</v>
      </c>
      <c r="AE101" s="7"/>
      <c r="AH101">
        <f>AB101/314.15</f>
        <v>5.1574088811077522E-2</v>
      </c>
      <c r="AI101" s="2">
        <f t="shared" si="14"/>
        <v>1303.1111111111109</v>
      </c>
    </row>
    <row r="102" spans="2:40" x14ac:dyDescent="0.25">
      <c r="B102" s="4" t="s">
        <v>7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 t="s">
        <v>162</v>
      </c>
      <c r="Z102" s="4">
        <v>33.42</v>
      </c>
      <c r="AA102" s="4" t="s">
        <v>1</v>
      </c>
      <c r="AB102" s="89">
        <v>30.873999999999999</v>
      </c>
      <c r="AE102" s="7"/>
      <c r="AH102">
        <f>AB102/314.15</f>
        <v>9.8277892726404581E-2</v>
      </c>
      <c r="AI102" s="2">
        <f t="shared" si="14"/>
        <v>1485.3333333333333</v>
      </c>
    </row>
    <row r="103" spans="2:40" x14ac:dyDescent="0.25">
      <c r="B103" s="4" t="s">
        <v>7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 t="s">
        <v>163</v>
      </c>
      <c r="Z103" s="4">
        <v>0</v>
      </c>
      <c r="AA103" s="4" t="s">
        <v>1</v>
      </c>
      <c r="AB103" s="89">
        <v>9.4429999999999996</v>
      </c>
      <c r="AE103" s="7"/>
      <c r="AH103">
        <f>AB103/314.15</f>
        <v>3.0058889065732931E-2</v>
      </c>
      <c r="AI103" s="2">
        <f t="shared" si="14"/>
        <v>0</v>
      </c>
    </row>
    <row r="104" spans="2:40" x14ac:dyDescent="0.25">
      <c r="B104" s="4" t="s">
        <v>7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 t="s">
        <v>164</v>
      </c>
      <c r="Z104" s="4">
        <v>0</v>
      </c>
      <c r="AA104" s="4" t="s">
        <v>1</v>
      </c>
      <c r="AB104" s="89">
        <v>25.86</v>
      </c>
      <c r="AE104" s="7"/>
      <c r="AH104">
        <f>AB104/314.15</f>
        <v>8.2317364316409361E-2</v>
      </c>
      <c r="AI104" s="2">
        <f t="shared" si="14"/>
        <v>0</v>
      </c>
    </row>
    <row r="105" spans="2:40" x14ac:dyDescent="0.25">
      <c r="B105" t="s">
        <v>0</v>
      </c>
      <c r="Y105" t="s">
        <v>160</v>
      </c>
      <c r="Z105">
        <v>8.35</v>
      </c>
      <c r="AA105" t="s">
        <v>1</v>
      </c>
      <c r="AB105" s="89">
        <v>11.563000000000001</v>
      </c>
      <c r="AC105" s="3">
        <f>_xlfn.STDEV.S(Z105:Z109)</f>
        <v>4.6546911820227113</v>
      </c>
      <c r="AE105" s="7"/>
      <c r="AG105">
        <v>314.14999999999998</v>
      </c>
      <c r="AH105">
        <f t="shared" ref="AH105:AH114" si="15">AB105/314.15</f>
        <v>3.6807257679452497E-2</v>
      </c>
      <c r="AI105" s="2">
        <f t="shared" si="14"/>
        <v>371.11111111111103</v>
      </c>
      <c r="AJ105" s="10">
        <f>AVERAGE(AI105:AI109)</f>
        <v>510.66666666666663</v>
      </c>
    </row>
    <row r="106" spans="2:40" x14ac:dyDescent="0.25">
      <c r="B106" t="s">
        <v>0</v>
      </c>
      <c r="Y106" t="s">
        <v>161</v>
      </c>
      <c r="Z106">
        <v>14.01</v>
      </c>
      <c r="AA106" t="s">
        <v>1</v>
      </c>
      <c r="AB106" s="89">
        <v>16.202000000000002</v>
      </c>
      <c r="AE106" s="7"/>
      <c r="AH106">
        <f t="shared" si="15"/>
        <v>5.1574088811077522E-2</v>
      </c>
      <c r="AI106" s="2">
        <f t="shared" si="14"/>
        <v>622.66666666666663</v>
      </c>
    </row>
    <row r="107" spans="2:40" x14ac:dyDescent="0.25">
      <c r="B107" t="s">
        <v>0</v>
      </c>
      <c r="Y107" t="s">
        <v>162</v>
      </c>
      <c r="Z107">
        <v>16.66</v>
      </c>
      <c r="AA107" t="s">
        <v>1</v>
      </c>
      <c r="AB107" s="89">
        <v>30.873999999999999</v>
      </c>
      <c r="AE107" s="7"/>
      <c r="AH107">
        <f t="shared" si="15"/>
        <v>9.8277892726404581E-2</v>
      </c>
      <c r="AI107" s="2">
        <f t="shared" si="14"/>
        <v>740.44444444444434</v>
      </c>
    </row>
    <row r="108" spans="2:40" x14ac:dyDescent="0.25">
      <c r="B108" t="s">
        <v>0</v>
      </c>
      <c r="Y108" t="s">
        <v>163</v>
      </c>
      <c r="Z108">
        <v>5.13</v>
      </c>
      <c r="AA108" t="s">
        <v>1</v>
      </c>
      <c r="AB108" s="89">
        <v>9.4429999999999996</v>
      </c>
      <c r="AE108" s="7"/>
      <c r="AH108">
        <f t="shared" si="15"/>
        <v>3.0058889065732931E-2</v>
      </c>
      <c r="AI108" s="2">
        <f t="shared" si="14"/>
        <v>227.99999999999997</v>
      </c>
    </row>
    <row r="109" spans="2:40" x14ac:dyDescent="0.25">
      <c r="B109" t="s">
        <v>0</v>
      </c>
      <c r="Y109" t="s">
        <v>164</v>
      </c>
      <c r="Z109">
        <v>13.3</v>
      </c>
      <c r="AA109" t="s">
        <v>1</v>
      </c>
      <c r="AB109" s="89">
        <v>25.86</v>
      </c>
      <c r="AE109" s="7"/>
      <c r="AH109">
        <f t="shared" si="15"/>
        <v>8.2317364316409361E-2</v>
      </c>
      <c r="AI109" s="2">
        <f t="shared" si="14"/>
        <v>591.11111111111109</v>
      </c>
    </row>
    <row r="110" spans="2:40" x14ac:dyDescent="0.25">
      <c r="B110" s="4" t="s">
        <v>10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 t="s">
        <v>160</v>
      </c>
      <c r="Z110" s="4">
        <v>0</v>
      </c>
      <c r="AA110" s="4" t="s">
        <v>1</v>
      </c>
      <c r="AB110" s="89">
        <v>11.563000000000001</v>
      </c>
      <c r="AC110" s="3">
        <f>_xlfn.STDEV.S(Z110:Z114)</f>
        <v>0</v>
      </c>
      <c r="AE110" s="7"/>
      <c r="AG110">
        <v>314.14999999999998</v>
      </c>
      <c r="AH110">
        <f t="shared" si="15"/>
        <v>3.6807257679452497E-2</v>
      </c>
      <c r="AI110" s="2">
        <f t="shared" si="14"/>
        <v>0</v>
      </c>
      <c r="AJ110" s="10">
        <f>AVERAGE(AI110:AI114)</f>
        <v>0</v>
      </c>
    </row>
    <row r="111" spans="2:40" x14ac:dyDescent="0.25">
      <c r="B111" s="4" t="s">
        <v>10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 t="s">
        <v>161</v>
      </c>
      <c r="Z111" s="4">
        <v>0</v>
      </c>
      <c r="AA111" s="4" t="s">
        <v>1</v>
      </c>
      <c r="AB111" s="89">
        <v>16.202000000000002</v>
      </c>
      <c r="AE111" s="7"/>
      <c r="AH111">
        <f t="shared" si="15"/>
        <v>5.1574088811077522E-2</v>
      </c>
      <c r="AI111" s="2">
        <f t="shared" si="14"/>
        <v>0</v>
      </c>
    </row>
    <row r="112" spans="2:40" x14ac:dyDescent="0.25">
      <c r="B112" s="4" t="s">
        <v>10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 t="s">
        <v>162</v>
      </c>
      <c r="Z112" s="4">
        <v>0</v>
      </c>
      <c r="AA112" s="4" t="s">
        <v>1</v>
      </c>
      <c r="AB112" s="89">
        <v>30.873999999999999</v>
      </c>
      <c r="AE112" s="7"/>
      <c r="AH112">
        <f>AB112/314.15</f>
        <v>9.8277892726404581E-2</v>
      </c>
      <c r="AI112" s="2">
        <f t="shared" si="14"/>
        <v>0</v>
      </c>
    </row>
    <row r="113" spans="2:35" x14ac:dyDescent="0.25">
      <c r="B113" s="4" t="s">
        <v>10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 t="s">
        <v>163</v>
      </c>
      <c r="Z113" s="4">
        <v>0</v>
      </c>
      <c r="AA113" s="4" t="s">
        <v>1</v>
      </c>
      <c r="AB113" s="89">
        <v>9.4429999999999996</v>
      </c>
      <c r="AE113" s="7"/>
      <c r="AH113">
        <f t="shared" si="15"/>
        <v>3.0058889065732931E-2</v>
      </c>
      <c r="AI113" s="2">
        <f t="shared" si="14"/>
        <v>0</v>
      </c>
    </row>
    <row r="114" spans="2:35" x14ac:dyDescent="0.25">
      <c r="B114" s="4" t="s">
        <v>10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 t="s">
        <v>164</v>
      </c>
      <c r="Z114" s="4">
        <v>0</v>
      </c>
      <c r="AA114" s="4" t="s">
        <v>1</v>
      </c>
      <c r="AB114" s="89">
        <v>25.86</v>
      </c>
      <c r="AE114" s="7"/>
      <c r="AH114">
        <f t="shared" si="15"/>
        <v>8.2317364316409361E-2</v>
      </c>
      <c r="AI114" s="2">
        <f t="shared" si="14"/>
        <v>0</v>
      </c>
    </row>
  </sheetData>
  <conditionalFormatting sqref="B30 Y60:Y62">
    <cfRule type="containsText" dxfId="12" priority="2" operator="containsText" text="PS">
      <formula>NOT(ISERROR(SEARCH("PS",B30)))</formula>
    </cfRule>
  </conditionalFormatting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20-2700 nm</vt:lpstr>
      <vt:lpstr>All_size</vt:lpstr>
      <vt:lpstr>Sum_of_all_Samples</vt:lpstr>
      <vt:lpstr>Sum_of_all_PB</vt:lpstr>
      <vt:lpstr>Graph</vt:lpstr>
      <vt:lpstr>SA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Vaishnavi Rao Tokla</dc:creator>
  <cp:lastModifiedBy>Dusan Materic</cp:lastModifiedBy>
  <dcterms:created xsi:type="dcterms:W3CDTF">2015-06-05T18:17:20Z</dcterms:created>
  <dcterms:modified xsi:type="dcterms:W3CDTF">2025-03-03T15:42:02Z</dcterms:modified>
</cp:coreProperties>
</file>