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z110029\Documents\ReDNA_LCA\"/>
    </mc:Choice>
  </mc:AlternateContent>
  <xr:revisionPtr revIDLastSave="0" documentId="13_ncr:1_{CB6538DE-1B7B-47AE-8151-180B613C0A29}" xr6:coauthVersionLast="47" xr6:coauthVersionMax="47" xr10:uidLastSave="{00000000-0000-0000-0000-000000000000}"/>
  <bookViews>
    <workbookView xWindow="-120" yWindow="-120" windowWidth="29040" windowHeight="15720" xr2:uid="{F6BA977F-391E-41D7-A44C-19E0303ECEC4}"/>
  </bookViews>
  <sheets>
    <sheet name="Content" sheetId="10" r:id="rId1"/>
    <sheet name="eDNA_fungi_results" sheetId="9" r:id="rId2"/>
    <sheet name="GLAM_CF_reg_past_example " sheetId="11" r:id="rId3"/>
    <sheet name="LC-IMPACT_CF_reg_past_example" sheetId="6" r:id="rId4"/>
    <sheet name="IW+_CF_reg_past_example" sheetId="7" r:id="rId5"/>
    <sheet name="ReCiPe_CF_reg_past_exampl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7" l="1"/>
  <c r="F3" i="7"/>
  <c r="F5" i="11" l="1"/>
  <c r="F4" i="11"/>
  <c r="B20" i="11"/>
  <c r="B8" i="6"/>
  <c r="B6" i="6" s="1"/>
  <c r="H7" i="6" s="1"/>
  <c r="B15" i="6" l="1"/>
  <c r="B14" i="11"/>
  <c r="B7" i="6"/>
  <c r="B19" i="11"/>
  <c r="B12" i="11"/>
  <c r="B13" i="11" s="1"/>
  <c r="B16" i="11" s="1"/>
  <c r="B9" i="11" s="1"/>
  <c r="B5" i="11"/>
  <c r="B4" i="11"/>
  <c r="B6" i="11" s="1"/>
  <c r="R368" i="9"/>
  <c r="Q368" i="9"/>
  <c r="R367" i="9"/>
  <c r="Q367" i="9"/>
  <c r="R366" i="9"/>
  <c r="Q366" i="9"/>
  <c r="R365" i="9"/>
  <c r="Q365" i="9"/>
  <c r="R364" i="9"/>
  <c r="Q364" i="9"/>
  <c r="R363" i="9"/>
  <c r="Q363" i="9"/>
  <c r="R362" i="9"/>
  <c r="Q362" i="9"/>
  <c r="R361" i="9"/>
  <c r="Q361" i="9"/>
  <c r="R360" i="9"/>
  <c r="Q360" i="9"/>
  <c r="R359" i="9"/>
  <c r="Q359" i="9"/>
  <c r="R358" i="9"/>
  <c r="Q358" i="9"/>
  <c r="R357" i="9"/>
  <c r="Q357" i="9"/>
  <c r="R356" i="9"/>
  <c r="Q356" i="9"/>
  <c r="R355" i="9"/>
  <c r="Q355" i="9"/>
  <c r="R354" i="9"/>
  <c r="Q354" i="9"/>
  <c r="R353" i="9"/>
  <c r="Q353" i="9"/>
  <c r="R352" i="9"/>
  <c r="Q352" i="9"/>
  <c r="R351" i="9"/>
  <c r="Q351" i="9"/>
  <c r="R350" i="9"/>
  <c r="Q350" i="9"/>
  <c r="R349" i="9"/>
  <c r="Q349" i="9"/>
  <c r="R348" i="9"/>
  <c r="Q348" i="9"/>
  <c r="R347" i="9"/>
  <c r="Q347" i="9"/>
  <c r="R346" i="9"/>
  <c r="Q346" i="9"/>
  <c r="R345" i="9"/>
  <c r="Q345" i="9"/>
  <c r="R344" i="9"/>
  <c r="Q344" i="9"/>
  <c r="R343" i="9"/>
  <c r="Q343" i="9"/>
  <c r="R342" i="9"/>
  <c r="Q342" i="9"/>
  <c r="R341" i="9"/>
  <c r="Q341" i="9"/>
  <c r="R340" i="9"/>
  <c r="Q340" i="9"/>
  <c r="R339" i="9"/>
  <c r="Q339" i="9"/>
  <c r="R338" i="9"/>
  <c r="Q338" i="9"/>
  <c r="R337" i="9"/>
  <c r="Q337" i="9"/>
  <c r="R336" i="9"/>
  <c r="Q336" i="9"/>
  <c r="R335" i="9"/>
  <c r="Q335" i="9"/>
  <c r="R334" i="9"/>
  <c r="Q334" i="9"/>
  <c r="R333" i="9"/>
  <c r="Q333" i="9"/>
  <c r="R332" i="9"/>
  <c r="Q332" i="9"/>
  <c r="R331" i="9"/>
  <c r="Q331" i="9"/>
  <c r="R330" i="9"/>
  <c r="Q330" i="9"/>
  <c r="R329" i="9"/>
  <c r="Q329" i="9"/>
  <c r="R328" i="9"/>
  <c r="Q328" i="9"/>
  <c r="R327" i="9"/>
  <c r="Q327" i="9"/>
  <c r="R326" i="9"/>
  <c r="Q326" i="9"/>
  <c r="R325" i="9"/>
  <c r="Q325" i="9"/>
  <c r="R324" i="9"/>
  <c r="Q324" i="9"/>
  <c r="R323" i="9"/>
  <c r="Q323" i="9"/>
  <c r="R322" i="9"/>
  <c r="Q322" i="9"/>
  <c r="R321" i="9"/>
  <c r="Q321" i="9"/>
  <c r="R320" i="9"/>
  <c r="Q320" i="9"/>
  <c r="R319" i="9"/>
  <c r="Q319" i="9"/>
  <c r="R318" i="9"/>
  <c r="Q318" i="9"/>
  <c r="R317" i="9"/>
  <c r="Q317" i="9"/>
  <c r="R316" i="9"/>
  <c r="Q316" i="9"/>
  <c r="R315" i="9"/>
  <c r="Q315" i="9"/>
  <c r="R314" i="9"/>
  <c r="Q314" i="9"/>
  <c r="R313" i="9"/>
  <c r="Q313" i="9"/>
  <c r="R312" i="9"/>
  <c r="Q312" i="9"/>
  <c r="R311" i="9"/>
  <c r="Q311" i="9"/>
  <c r="R310" i="9"/>
  <c r="Q310" i="9"/>
  <c r="R309" i="9"/>
  <c r="Q309" i="9"/>
  <c r="R308" i="9"/>
  <c r="Q308" i="9"/>
  <c r="R307" i="9"/>
  <c r="Q307" i="9"/>
  <c r="R306" i="9"/>
  <c r="Q306" i="9"/>
  <c r="R305" i="9"/>
  <c r="Q305" i="9"/>
  <c r="R304" i="9"/>
  <c r="Q304" i="9"/>
  <c r="R303" i="9"/>
  <c r="Q303" i="9"/>
  <c r="R302" i="9"/>
  <c r="Q302" i="9"/>
  <c r="R301" i="9"/>
  <c r="Q301" i="9"/>
  <c r="R300" i="9"/>
  <c r="Q300" i="9"/>
  <c r="R299" i="9"/>
  <c r="Q299" i="9"/>
  <c r="R298" i="9"/>
  <c r="Q298" i="9"/>
  <c r="R297" i="9"/>
  <c r="Q297" i="9"/>
  <c r="R296" i="9"/>
  <c r="Q296" i="9"/>
  <c r="R295" i="9"/>
  <c r="Q295" i="9"/>
  <c r="R294" i="9"/>
  <c r="Q294" i="9"/>
  <c r="R293" i="9"/>
  <c r="Q293" i="9"/>
  <c r="R292" i="9"/>
  <c r="Q292" i="9"/>
  <c r="R291" i="9"/>
  <c r="Q291" i="9"/>
  <c r="R290" i="9"/>
  <c r="Q290" i="9"/>
  <c r="R289" i="9"/>
  <c r="Q289" i="9"/>
  <c r="R288" i="9"/>
  <c r="Q288" i="9"/>
  <c r="R287" i="9"/>
  <c r="Q287" i="9"/>
  <c r="R286" i="9"/>
  <c r="Q286" i="9"/>
  <c r="R285" i="9"/>
  <c r="Q285" i="9"/>
  <c r="R284" i="9"/>
  <c r="Q284" i="9"/>
  <c r="R283" i="9"/>
  <c r="Q283" i="9"/>
  <c r="R282" i="9"/>
  <c r="Q282" i="9"/>
  <c r="R281" i="9"/>
  <c r="Q281" i="9"/>
  <c r="R280" i="9"/>
  <c r="Q280" i="9"/>
  <c r="R279" i="9"/>
  <c r="Q279" i="9"/>
  <c r="R278" i="9"/>
  <c r="Q278" i="9"/>
  <c r="R277" i="9"/>
  <c r="Q277" i="9"/>
  <c r="R276" i="9"/>
  <c r="Q276" i="9"/>
  <c r="R275" i="9"/>
  <c r="Q275" i="9"/>
  <c r="R274" i="9"/>
  <c r="Q274" i="9"/>
  <c r="R273" i="9"/>
  <c r="Q273" i="9"/>
  <c r="R272" i="9"/>
  <c r="Q272" i="9"/>
  <c r="R271" i="9"/>
  <c r="Q271" i="9"/>
  <c r="R270" i="9"/>
  <c r="Q270" i="9"/>
  <c r="R269" i="9"/>
  <c r="Q269" i="9"/>
  <c r="R268" i="9"/>
  <c r="Q268" i="9"/>
  <c r="R267" i="9"/>
  <c r="Q267" i="9"/>
  <c r="R266" i="9"/>
  <c r="Q266" i="9"/>
  <c r="R265" i="9"/>
  <c r="Q265" i="9"/>
  <c r="R264" i="9"/>
  <c r="Q264" i="9"/>
  <c r="R263" i="9"/>
  <c r="Q263" i="9"/>
  <c r="R262" i="9"/>
  <c r="Q262" i="9"/>
  <c r="R261" i="9"/>
  <c r="Q261" i="9"/>
  <c r="R260" i="9"/>
  <c r="Q260" i="9"/>
  <c r="R259" i="9"/>
  <c r="Q259" i="9"/>
  <c r="R258" i="9"/>
  <c r="Q258" i="9"/>
  <c r="R257" i="9"/>
  <c r="Q257" i="9"/>
  <c r="R256" i="9"/>
  <c r="Q256" i="9"/>
  <c r="R255" i="9"/>
  <c r="Q255" i="9"/>
  <c r="R254" i="9"/>
  <c r="Q254" i="9"/>
  <c r="R253" i="9"/>
  <c r="Q253" i="9"/>
  <c r="R252" i="9"/>
  <c r="Q252" i="9"/>
  <c r="R251" i="9"/>
  <c r="Q251" i="9"/>
  <c r="R250" i="9"/>
  <c r="Q250" i="9"/>
  <c r="R249" i="9"/>
  <c r="Q249" i="9"/>
  <c r="R248" i="9"/>
  <c r="Q248" i="9"/>
  <c r="R247" i="9"/>
  <c r="Q247" i="9"/>
  <c r="R246" i="9"/>
  <c r="Q246" i="9"/>
  <c r="R245" i="9"/>
  <c r="Q245" i="9"/>
  <c r="R244" i="9"/>
  <c r="Q244" i="9"/>
  <c r="R243" i="9"/>
  <c r="Q243" i="9"/>
  <c r="R242" i="9"/>
  <c r="Q242" i="9"/>
  <c r="R241" i="9"/>
  <c r="Q241" i="9"/>
  <c r="R240" i="9"/>
  <c r="Q240" i="9"/>
  <c r="R239" i="9"/>
  <c r="Q239" i="9"/>
  <c r="R238" i="9"/>
  <c r="Q238" i="9"/>
  <c r="R237" i="9"/>
  <c r="Q237" i="9"/>
  <c r="R236" i="9"/>
  <c r="Q236" i="9"/>
  <c r="R235" i="9"/>
  <c r="Q235" i="9"/>
  <c r="R234" i="9"/>
  <c r="Q234" i="9"/>
  <c r="R233" i="9"/>
  <c r="Q233" i="9"/>
  <c r="R232" i="9"/>
  <c r="Q232" i="9"/>
  <c r="R231" i="9"/>
  <c r="Q231" i="9"/>
  <c r="R230" i="9"/>
  <c r="Q230" i="9"/>
  <c r="R229" i="9"/>
  <c r="Q229" i="9"/>
  <c r="R228" i="9"/>
  <c r="Q228" i="9"/>
  <c r="R227" i="9"/>
  <c r="Q227" i="9"/>
  <c r="R226" i="9"/>
  <c r="Q226" i="9"/>
  <c r="R225" i="9"/>
  <c r="Q225" i="9"/>
  <c r="R224" i="9"/>
  <c r="Q224" i="9"/>
  <c r="R223" i="9"/>
  <c r="Q223" i="9"/>
  <c r="R222" i="9"/>
  <c r="Q222" i="9"/>
  <c r="R221" i="9"/>
  <c r="Q221" i="9"/>
  <c r="R220" i="9"/>
  <c r="Q220" i="9"/>
  <c r="R219" i="9"/>
  <c r="Q219" i="9"/>
  <c r="R218" i="9"/>
  <c r="Q218" i="9"/>
  <c r="R217" i="9"/>
  <c r="Q217" i="9"/>
  <c r="R216" i="9"/>
  <c r="Q216" i="9"/>
  <c r="R215" i="9"/>
  <c r="Q215" i="9"/>
  <c r="R214" i="9"/>
  <c r="Q214" i="9"/>
  <c r="R213" i="9"/>
  <c r="Q213" i="9"/>
  <c r="R212" i="9"/>
  <c r="Q212" i="9"/>
  <c r="R211" i="9"/>
  <c r="Q211" i="9"/>
  <c r="R210" i="9"/>
  <c r="Q210" i="9"/>
  <c r="R209" i="9"/>
  <c r="Q209" i="9"/>
  <c r="R208" i="9"/>
  <c r="Q208" i="9"/>
  <c r="R207" i="9"/>
  <c r="Q207" i="9"/>
  <c r="R206" i="9"/>
  <c r="Q206" i="9"/>
  <c r="R205" i="9"/>
  <c r="Q205" i="9"/>
  <c r="R204" i="9"/>
  <c r="Q204" i="9"/>
  <c r="R203" i="9"/>
  <c r="Q203" i="9"/>
  <c r="R202" i="9"/>
  <c r="Q202" i="9"/>
  <c r="R201" i="9"/>
  <c r="Q201" i="9"/>
  <c r="R200" i="9"/>
  <c r="Q200" i="9"/>
  <c r="R199" i="9"/>
  <c r="Q199" i="9"/>
  <c r="R198" i="9"/>
  <c r="Q198" i="9"/>
  <c r="R197" i="9"/>
  <c r="Q197" i="9"/>
  <c r="R196" i="9"/>
  <c r="Q196" i="9"/>
  <c r="R195" i="9"/>
  <c r="Q195" i="9"/>
  <c r="R194" i="9"/>
  <c r="Q194" i="9"/>
  <c r="R193" i="9"/>
  <c r="Q193" i="9"/>
  <c r="R192" i="9"/>
  <c r="Q192" i="9"/>
  <c r="R191" i="9"/>
  <c r="Q191" i="9"/>
  <c r="R190" i="9"/>
  <c r="Q190" i="9"/>
  <c r="R189" i="9"/>
  <c r="Q189" i="9"/>
  <c r="R188" i="9"/>
  <c r="Q188" i="9"/>
  <c r="R187" i="9"/>
  <c r="Q187" i="9"/>
  <c r="R186" i="9"/>
  <c r="Q186" i="9"/>
  <c r="R185" i="9"/>
  <c r="Q185" i="9"/>
  <c r="R184" i="9"/>
  <c r="Q184" i="9"/>
  <c r="R183" i="9"/>
  <c r="Q183" i="9"/>
  <c r="R182" i="9"/>
  <c r="Q182" i="9"/>
  <c r="R181" i="9"/>
  <c r="Q181" i="9"/>
  <c r="R180" i="9"/>
  <c r="Q180" i="9"/>
  <c r="R179" i="9"/>
  <c r="Q179" i="9"/>
  <c r="R178" i="9"/>
  <c r="Q178" i="9"/>
  <c r="R177" i="9"/>
  <c r="Q177" i="9"/>
  <c r="R176" i="9"/>
  <c r="Q176" i="9"/>
  <c r="R175" i="9"/>
  <c r="Q175" i="9"/>
  <c r="R174" i="9"/>
  <c r="Q174" i="9"/>
  <c r="R173" i="9"/>
  <c r="Q173" i="9"/>
  <c r="R172" i="9"/>
  <c r="Q172" i="9"/>
  <c r="R171" i="9"/>
  <c r="Q171" i="9"/>
  <c r="R170" i="9"/>
  <c r="Q170" i="9"/>
  <c r="R169" i="9"/>
  <c r="Q169" i="9"/>
  <c r="R168" i="9"/>
  <c r="Q168" i="9"/>
  <c r="R167" i="9"/>
  <c r="Q167" i="9"/>
  <c r="R166" i="9"/>
  <c r="Q166" i="9"/>
  <c r="R165" i="9"/>
  <c r="Q165" i="9"/>
  <c r="R164" i="9"/>
  <c r="Q164" i="9"/>
  <c r="R163" i="9"/>
  <c r="Q163" i="9"/>
  <c r="R162" i="9"/>
  <c r="Q162" i="9"/>
  <c r="R161" i="9"/>
  <c r="Q161" i="9"/>
  <c r="R160" i="9"/>
  <c r="Q160" i="9"/>
  <c r="R159" i="9"/>
  <c r="Q159" i="9"/>
  <c r="R158" i="9"/>
  <c r="Q158" i="9"/>
  <c r="R157" i="9"/>
  <c r="Q157" i="9"/>
  <c r="R156" i="9"/>
  <c r="Q156" i="9"/>
  <c r="R155" i="9"/>
  <c r="Q155" i="9"/>
  <c r="R154" i="9"/>
  <c r="Q154" i="9"/>
  <c r="R153" i="9"/>
  <c r="Q153" i="9"/>
  <c r="R152" i="9"/>
  <c r="Q152" i="9"/>
  <c r="R151" i="9"/>
  <c r="Q151" i="9"/>
  <c r="R150" i="9"/>
  <c r="Q150" i="9"/>
  <c r="R149" i="9"/>
  <c r="Q149" i="9"/>
  <c r="R148" i="9"/>
  <c r="Q148" i="9"/>
  <c r="R147" i="9"/>
  <c r="Q147" i="9"/>
  <c r="R146" i="9"/>
  <c r="Q146" i="9"/>
  <c r="R145" i="9"/>
  <c r="Q145" i="9"/>
  <c r="R144" i="9"/>
  <c r="Q144" i="9"/>
  <c r="R143" i="9"/>
  <c r="Q143" i="9"/>
  <c r="R142" i="9"/>
  <c r="Q142" i="9"/>
  <c r="R141" i="9"/>
  <c r="Q141" i="9"/>
  <c r="R140" i="9"/>
  <c r="Q140" i="9"/>
  <c r="R139" i="9"/>
  <c r="Q139" i="9"/>
  <c r="R138" i="9"/>
  <c r="Q138" i="9"/>
  <c r="R137" i="9"/>
  <c r="Q137" i="9"/>
  <c r="R136" i="9"/>
  <c r="Q136" i="9"/>
  <c r="R135" i="9"/>
  <c r="Q135" i="9"/>
  <c r="R134" i="9"/>
  <c r="Q134" i="9"/>
  <c r="R133" i="9"/>
  <c r="Q133" i="9"/>
  <c r="R132" i="9"/>
  <c r="Q132" i="9"/>
  <c r="R131" i="9"/>
  <c r="Q131" i="9"/>
  <c r="R130" i="9"/>
  <c r="Q130" i="9"/>
  <c r="R129" i="9"/>
  <c r="Q129" i="9"/>
  <c r="R128" i="9"/>
  <c r="Q128" i="9"/>
  <c r="R127" i="9"/>
  <c r="Q127" i="9"/>
  <c r="R126" i="9"/>
  <c r="Q126" i="9"/>
  <c r="R125" i="9"/>
  <c r="Q125" i="9"/>
  <c r="R124" i="9"/>
  <c r="Q124" i="9"/>
  <c r="R123" i="9"/>
  <c r="Q123" i="9"/>
  <c r="R122" i="9"/>
  <c r="Q122" i="9"/>
  <c r="R121" i="9"/>
  <c r="Q121" i="9"/>
  <c r="R120" i="9"/>
  <c r="Q120" i="9"/>
  <c r="R119" i="9"/>
  <c r="Q119" i="9"/>
  <c r="R118" i="9"/>
  <c r="Q118" i="9"/>
  <c r="R117" i="9"/>
  <c r="Q117" i="9"/>
  <c r="R116" i="9"/>
  <c r="Q116" i="9"/>
  <c r="R115" i="9"/>
  <c r="Q115" i="9"/>
  <c r="R114" i="9"/>
  <c r="Q114" i="9"/>
  <c r="R113" i="9"/>
  <c r="Q113" i="9"/>
  <c r="R112" i="9"/>
  <c r="Q112" i="9"/>
  <c r="R111" i="9"/>
  <c r="Q111" i="9"/>
  <c r="R110" i="9"/>
  <c r="Q110" i="9"/>
  <c r="R109" i="9"/>
  <c r="Q109" i="9"/>
  <c r="R108" i="9"/>
  <c r="Q108" i="9"/>
  <c r="R107" i="9"/>
  <c r="Q107" i="9"/>
  <c r="R106" i="9"/>
  <c r="Q106" i="9"/>
  <c r="R105" i="9"/>
  <c r="Q105" i="9"/>
  <c r="R104" i="9"/>
  <c r="Q104" i="9"/>
  <c r="R103" i="9"/>
  <c r="Q103" i="9"/>
  <c r="R102" i="9"/>
  <c r="Q102" i="9"/>
  <c r="R101" i="9"/>
  <c r="Q101" i="9"/>
  <c r="R100" i="9"/>
  <c r="Q100" i="9"/>
  <c r="R99" i="9"/>
  <c r="Q99" i="9"/>
  <c r="R98" i="9"/>
  <c r="Q98" i="9"/>
  <c r="R97" i="9"/>
  <c r="Q97" i="9"/>
  <c r="R96" i="9"/>
  <c r="Q96" i="9"/>
  <c r="R95" i="9"/>
  <c r="Q95" i="9"/>
  <c r="R94" i="9"/>
  <c r="Q94" i="9"/>
  <c r="R93" i="9"/>
  <c r="Q93" i="9"/>
  <c r="R92" i="9"/>
  <c r="Q92" i="9"/>
  <c r="R91" i="9"/>
  <c r="Q91" i="9"/>
  <c r="R90" i="9"/>
  <c r="Q90" i="9"/>
  <c r="R89" i="9"/>
  <c r="Q89" i="9"/>
  <c r="R88" i="9"/>
  <c r="Q88" i="9"/>
  <c r="R87" i="9"/>
  <c r="Q87" i="9"/>
  <c r="R86" i="9"/>
  <c r="Q86" i="9"/>
  <c r="R85" i="9"/>
  <c r="Q85" i="9"/>
  <c r="R84" i="9"/>
  <c r="Q84" i="9"/>
  <c r="R83" i="9"/>
  <c r="Q83" i="9"/>
  <c r="R82" i="9"/>
  <c r="Q82" i="9"/>
  <c r="R81" i="9"/>
  <c r="Q81" i="9"/>
  <c r="R80" i="9"/>
  <c r="Q80" i="9"/>
  <c r="R79" i="9"/>
  <c r="Q79" i="9"/>
  <c r="R78" i="9"/>
  <c r="Q78" i="9"/>
  <c r="R77" i="9"/>
  <c r="Q77" i="9"/>
  <c r="R76" i="9"/>
  <c r="Q76" i="9"/>
  <c r="R75" i="9"/>
  <c r="Q75" i="9"/>
  <c r="R74" i="9"/>
  <c r="Q74" i="9"/>
  <c r="R73" i="9"/>
  <c r="Q73" i="9"/>
  <c r="R72" i="9"/>
  <c r="Q72" i="9"/>
  <c r="R71" i="9"/>
  <c r="Q71" i="9"/>
  <c r="R70" i="9"/>
  <c r="Q70" i="9"/>
  <c r="R69" i="9"/>
  <c r="Q69" i="9"/>
  <c r="R68" i="9"/>
  <c r="Q68" i="9"/>
  <c r="R67" i="9"/>
  <c r="Q67" i="9"/>
  <c r="R66" i="9"/>
  <c r="Q66" i="9"/>
  <c r="R65" i="9"/>
  <c r="Q65" i="9"/>
  <c r="R64" i="9"/>
  <c r="Q64" i="9"/>
  <c r="R63" i="9"/>
  <c r="Q63" i="9"/>
  <c r="R62" i="9"/>
  <c r="Q62" i="9"/>
  <c r="R61" i="9"/>
  <c r="Q61" i="9"/>
  <c r="R60" i="9"/>
  <c r="Q60" i="9"/>
  <c r="R59" i="9"/>
  <c r="Q59" i="9"/>
  <c r="R58" i="9"/>
  <c r="Q58" i="9"/>
  <c r="R57" i="9"/>
  <c r="Q57" i="9"/>
  <c r="R56" i="9"/>
  <c r="Q56" i="9"/>
  <c r="R55" i="9"/>
  <c r="Q55" i="9"/>
  <c r="R54" i="9"/>
  <c r="Q54" i="9"/>
  <c r="R53" i="9"/>
  <c r="Q53" i="9"/>
  <c r="R52" i="9"/>
  <c r="Q52" i="9"/>
  <c r="R51" i="9"/>
  <c r="Q51" i="9"/>
  <c r="R50" i="9"/>
  <c r="Q50" i="9"/>
  <c r="R49" i="9"/>
  <c r="Q49" i="9"/>
  <c r="R48" i="9"/>
  <c r="Q48" i="9"/>
  <c r="R47" i="9"/>
  <c r="Q47" i="9"/>
  <c r="R46" i="9"/>
  <c r="Q46" i="9"/>
  <c r="R45" i="9"/>
  <c r="Q45" i="9"/>
  <c r="R44" i="9"/>
  <c r="Q44" i="9"/>
  <c r="R43" i="9"/>
  <c r="Q43" i="9"/>
  <c r="R42" i="9"/>
  <c r="Q42" i="9"/>
  <c r="R41" i="9"/>
  <c r="Q41" i="9"/>
  <c r="R40" i="9"/>
  <c r="Q40" i="9"/>
  <c r="R39" i="9"/>
  <c r="Q39" i="9"/>
  <c r="R38" i="9"/>
  <c r="Q38" i="9"/>
  <c r="R37" i="9"/>
  <c r="Q37" i="9"/>
  <c r="R36" i="9"/>
  <c r="Q36" i="9"/>
  <c r="R35" i="9"/>
  <c r="Q35" i="9"/>
  <c r="R34" i="9"/>
  <c r="Q34" i="9"/>
  <c r="R33" i="9"/>
  <c r="Q33" i="9"/>
  <c r="R32" i="9"/>
  <c r="Q32" i="9"/>
  <c r="R31" i="9"/>
  <c r="Q31" i="9"/>
  <c r="R30" i="9"/>
  <c r="Q30" i="9"/>
  <c r="R29" i="9"/>
  <c r="Q29" i="9"/>
  <c r="R28" i="9"/>
  <c r="Q28" i="9"/>
  <c r="R27" i="9"/>
  <c r="Q27" i="9"/>
  <c r="R26" i="9"/>
  <c r="Q26" i="9"/>
  <c r="R25" i="9"/>
  <c r="Q25" i="9"/>
  <c r="R24" i="9"/>
  <c r="Q24" i="9"/>
  <c r="R23" i="9"/>
  <c r="Q23" i="9"/>
  <c r="R22" i="9"/>
  <c r="Q22" i="9"/>
  <c r="R21" i="9"/>
  <c r="Q21" i="9"/>
  <c r="R20" i="9"/>
  <c r="Q20" i="9"/>
  <c r="R19" i="9"/>
  <c r="Q19" i="9"/>
  <c r="R18" i="9"/>
  <c r="Q18" i="9"/>
  <c r="R17" i="9"/>
  <c r="Q17" i="9"/>
  <c r="R16" i="9"/>
  <c r="Q16" i="9"/>
  <c r="R15" i="9"/>
  <c r="Q15" i="9"/>
  <c r="R14" i="9"/>
  <c r="Q14" i="9"/>
  <c r="R13" i="9"/>
  <c r="Q13" i="9"/>
  <c r="R12" i="9"/>
  <c r="Q12" i="9"/>
  <c r="R11" i="9"/>
  <c r="Q11" i="9"/>
  <c r="R10" i="9"/>
  <c r="Q10" i="9"/>
  <c r="R9" i="9"/>
  <c r="Q9" i="9"/>
  <c r="R8" i="9"/>
  <c r="Q8" i="9"/>
  <c r="R7" i="9"/>
  <c r="Q7" i="9"/>
  <c r="R6" i="9"/>
  <c r="Q6" i="9"/>
  <c r="R5" i="9"/>
  <c r="Q5" i="9"/>
  <c r="R4" i="9"/>
  <c r="Q4" i="9"/>
  <c r="R3" i="9"/>
  <c r="Q3" i="9"/>
  <c r="T3" i="9" s="1"/>
  <c r="B5" i="7"/>
  <c r="F4" i="8"/>
  <c r="B19" i="6"/>
  <c r="B15" i="11" l="1"/>
  <c r="B7" i="11"/>
  <c r="F6" i="11"/>
  <c r="U3" i="9"/>
  <c r="F5" i="8"/>
  <c r="B4" i="8"/>
  <c r="F8" i="11" l="1"/>
  <c r="F10" i="11"/>
  <c r="F9" i="11"/>
  <c r="B7" i="8"/>
  <c r="F7" i="8" s="1"/>
  <c r="B6" i="7"/>
  <c r="B12" i="6"/>
  <c r="B13" i="6" s="1"/>
  <c r="B16" i="6" s="1"/>
  <c r="F7" i="11" l="1"/>
  <c r="F11" i="11" s="1"/>
  <c r="B4" i="7"/>
  <c r="F4" i="7"/>
  <c r="B14" i="6"/>
  <c r="H8" i="6" s="1"/>
  <c r="B22" i="6"/>
  <c r="F8" i="8" l="1"/>
  <c r="B17" i="6"/>
  <c r="B24" i="6" l="1"/>
  <c r="B26" i="6" s="1"/>
  <c r="B23" i="6"/>
  <c r="B25" i="6" s="1"/>
  <c r="H3" i="6" l="1"/>
  <c r="H4" i="6" s="1"/>
  <c r="H9" i="6"/>
  <c r="H10" i="6" s="1"/>
  <c r="H5" i="6" l="1"/>
  <c r="H6" i="6" s="1"/>
</calcChain>
</file>

<file path=xl/sharedStrings.xml><?xml version="1.0" encoding="utf-8"?>
<sst xmlns="http://schemas.openxmlformats.org/spreadsheetml/2006/main" count="3556" uniqueCount="816">
  <si>
    <t>RSL</t>
  </si>
  <si>
    <t>Value</t>
  </si>
  <si>
    <t>Parameter</t>
  </si>
  <si>
    <t>NA</t>
  </si>
  <si>
    <t>Pasture_Intense</t>
  </si>
  <si>
    <t>Pasture_Light</t>
  </si>
  <si>
    <t>Pasture_Minimal</t>
  </si>
  <si>
    <t>CF_occ_avg_reg</t>
  </si>
  <si>
    <t>CF_occ_avg_glo</t>
  </si>
  <si>
    <t>CF_occ_mar_reg</t>
  </si>
  <si>
    <t>CF_occ_mar_glo</t>
  </si>
  <si>
    <t>CF_tra_avg_reg</t>
  </si>
  <si>
    <t>CF_tra_avg_glo</t>
  </si>
  <si>
    <t>CF_tra_mar_reg</t>
  </si>
  <si>
    <t>CF_tra_mar_glo</t>
  </si>
  <si>
    <t>ref</t>
  </si>
  <si>
    <t>Percentage of organic land</t>
  </si>
  <si>
    <t>Illustrative results for regenerative pasture farming in Finland</t>
  </si>
  <si>
    <t>PDF.m2.yr/m2a</t>
  </si>
  <si>
    <t>Occupation, annual crop, FI</t>
  </si>
  <si>
    <t>Occupation, grassland/pasture/meadow, FI</t>
  </si>
  <si>
    <t>Transformation, annual crop, FI</t>
  </si>
  <si>
    <t>PDF.m2.yr/m2</t>
  </si>
  <si>
    <t>CF_occ_avg_unweighted</t>
  </si>
  <si>
    <t>CF_occ_avg_weighted</t>
  </si>
  <si>
    <t>PDF-eq/m2</t>
  </si>
  <si>
    <t>CF_occ_mar_unweighted</t>
  </si>
  <si>
    <t>CF_occ_mar_weighted</t>
  </si>
  <si>
    <t>CF_tra_avg_unweighted</t>
  </si>
  <si>
    <t>CF_tra_avg_weighted</t>
  </si>
  <si>
    <t>CF_tra_mar_unweighted</t>
  </si>
  <si>
    <t>CF_tra_mar_weighted</t>
  </si>
  <si>
    <t>CF_tra_avg_runweighted</t>
  </si>
  <si>
    <t>De Baan L, Alkemade R, Koellner T (2013) Land use impacts on biodiversity in LCA: a global approach Int J Life Cycle Assess 18:1216–1230 doi:10.1007/s11367-012-0412-0</t>
  </si>
  <si>
    <t>Unit</t>
  </si>
  <si>
    <t>Existing CFs from ReCiPe (H)</t>
  </si>
  <si>
    <t>species.year/m2a</t>
  </si>
  <si>
    <t>species.year/m2</t>
  </si>
  <si>
    <t>Endpoint</t>
  </si>
  <si>
    <t>Midpoint</t>
  </si>
  <si>
    <t>m2a crop eq/ m2a</t>
  </si>
  <si>
    <t>m2a crop eq/ m2</t>
  </si>
  <si>
    <t>F (M--&gt;E,LU)</t>
  </si>
  <si>
    <t>SD(terr)</t>
  </si>
  <si>
    <r>
      <t>S</t>
    </r>
    <r>
      <rPr>
        <vertAlign val="subscript"/>
        <sz val="10.5"/>
        <color theme="1"/>
        <rFont val="Calibri"/>
        <family val="2"/>
      </rPr>
      <t>rel,annual crops</t>
    </r>
  </si>
  <si>
    <t>Characterization factors Finland</t>
  </si>
  <si>
    <r>
      <t>z</t>
    </r>
    <r>
      <rPr>
        <vertAlign val="subscript"/>
        <sz val="11"/>
        <color theme="1"/>
        <rFont val="Aptos Narrow"/>
        <family val="2"/>
        <scheme val="minor"/>
      </rPr>
      <t>fungi, boreal forest</t>
    </r>
    <r>
      <rPr>
        <vertAlign val="superscript"/>
        <sz val="11"/>
        <color theme="1"/>
        <rFont val="Aptos Narrow"/>
        <family val="2"/>
        <scheme val="minor"/>
      </rPr>
      <t>1</t>
    </r>
  </si>
  <si>
    <r>
      <rPr>
        <vertAlign val="superscript"/>
        <sz val="11"/>
        <color theme="1"/>
        <rFont val="Aptos Narrow"/>
        <family val="2"/>
        <scheme val="minor"/>
      </rPr>
      <t>2</t>
    </r>
    <r>
      <rPr>
        <sz val="11"/>
        <color theme="1"/>
        <rFont val="Aptos Narrow"/>
        <family val="2"/>
        <scheme val="minor"/>
      </rPr>
      <t xml:space="preserve"> We regenerative farming as having the least impact in this study, meaning that scaling factor f is 1 (aka, rr for i,m and i, minimal is the same). 'rr' could otherwise be calculated by taking the 'natural reference system as 1 and scaling all other species richness levels found according to this) (for example, see Table S1 of Scherer et al. 2023)</t>
    </r>
  </si>
  <si>
    <r>
      <rPr>
        <vertAlign val="superscript"/>
        <sz val="11"/>
        <color theme="1"/>
        <rFont val="Aptos Narrow"/>
        <family val="2"/>
        <scheme val="minor"/>
      </rPr>
      <t>1</t>
    </r>
    <r>
      <rPr>
        <sz val="11"/>
        <color theme="1"/>
        <rFont val="Aptos Narrow"/>
        <family val="2"/>
        <scheme val="minor"/>
      </rPr>
      <t xml:space="preserve"> Proxy z-value derived from Tikkanen et al. 2009 on old boreal forest for red-listed Coleoptera and Fungi from the whole of Finland</t>
    </r>
  </si>
  <si>
    <r>
      <t xml:space="preserve">(rr </t>
    </r>
    <r>
      <rPr>
        <vertAlign val="subscript"/>
        <sz val="11"/>
        <color theme="1"/>
        <rFont val="Aptos Narrow"/>
        <family val="2"/>
        <scheme val="minor"/>
      </rPr>
      <t>i,m</t>
    </r>
    <r>
      <rPr>
        <sz val="11"/>
        <color theme="1"/>
        <rFont val="Aptos Narrow"/>
        <family val="2"/>
        <scheme val="minor"/>
      </rPr>
      <t xml:space="preserve"> / rr </t>
    </r>
    <r>
      <rPr>
        <vertAlign val="subscript"/>
        <sz val="11"/>
        <color theme="1"/>
        <rFont val="Aptos Narrow"/>
        <family val="2"/>
        <scheme val="minor"/>
      </rPr>
      <t>i, minimal</t>
    </r>
    <r>
      <rPr>
        <sz val="11"/>
        <color theme="1"/>
        <rFont val="Aptos Narrow"/>
        <family val="2"/>
        <scheme val="minor"/>
      </rPr>
      <t xml:space="preserve">) </t>
    </r>
    <r>
      <rPr>
        <vertAlign val="superscript"/>
        <sz val="11"/>
        <color theme="1"/>
        <rFont val="Aptos Narrow"/>
        <family val="2"/>
        <scheme val="minor"/>
      </rPr>
      <t>2</t>
    </r>
  </si>
  <si>
    <r>
      <t>Agricultural land in Finland (m</t>
    </r>
    <r>
      <rPr>
        <vertAlign val="superscript"/>
        <sz val="11"/>
        <color theme="1"/>
        <rFont val="Aptos Narrow"/>
        <family val="2"/>
        <scheme val="minor"/>
      </rPr>
      <t>2</t>
    </r>
    <r>
      <rPr>
        <sz val="11"/>
        <color theme="1"/>
        <rFont val="Aptos Narrow"/>
        <family val="2"/>
        <scheme val="minor"/>
      </rPr>
      <t>)</t>
    </r>
  </si>
  <si>
    <r>
      <t>Agricultural land under organic management (m</t>
    </r>
    <r>
      <rPr>
        <vertAlign val="superscript"/>
        <sz val="11"/>
        <color theme="1"/>
        <rFont val="Aptos Narrow"/>
        <family val="2"/>
        <scheme val="minor"/>
      </rPr>
      <t>2</t>
    </r>
    <r>
      <rPr>
        <sz val="11"/>
        <color theme="1"/>
        <rFont val="Aptos Narrow"/>
        <family val="2"/>
        <scheme val="minor"/>
      </rPr>
      <t>)</t>
    </r>
  </si>
  <si>
    <r>
      <rPr>
        <vertAlign val="superscript"/>
        <sz val="11"/>
        <color theme="1"/>
        <rFont val="Aptos Narrow"/>
        <family val="2"/>
        <scheme val="minor"/>
      </rPr>
      <t>3</t>
    </r>
    <r>
      <rPr>
        <sz val="11"/>
        <color theme="1"/>
        <rFont val="Aptos Narrow"/>
        <family val="2"/>
        <scheme val="minor"/>
      </rPr>
      <t xml:space="preserve"> We are assuming a full probability of dispersal here for the sake of the excersize, where we consider only regenerative farming and thus assume a hypothetical situation where regenerative patches are between the natural reference state, thus allowing for full dispersal.</t>
    </r>
  </si>
  <si>
    <r>
      <t>A</t>
    </r>
    <r>
      <rPr>
        <i/>
        <vertAlign val="subscript"/>
        <sz val="11"/>
        <color theme="1"/>
        <rFont val="Aptos Narrow"/>
        <family val="2"/>
        <scheme val="minor"/>
      </rPr>
      <t>fungi,pasture,regen.farm.</t>
    </r>
    <r>
      <rPr>
        <i/>
        <sz val="11"/>
        <color theme="1"/>
        <rFont val="Aptos Narrow"/>
        <family val="2"/>
        <scheme val="minor"/>
      </rPr>
      <t xml:space="preserve"> (m</t>
    </r>
    <r>
      <rPr>
        <i/>
        <vertAlign val="superscript"/>
        <sz val="11"/>
        <color theme="1"/>
        <rFont val="Aptos Narrow"/>
        <family val="2"/>
        <scheme val="minor"/>
      </rPr>
      <t>2</t>
    </r>
    <r>
      <rPr>
        <i/>
        <sz val="11"/>
        <color theme="1"/>
        <rFont val="Aptos Narrow"/>
        <family val="2"/>
        <scheme val="minor"/>
      </rPr>
      <t>)</t>
    </r>
  </si>
  <si>
    <r>
      <t xml:space="preserve">Estimated % regen.farm. of organic farms </t>
    </r>
    <r>
      <rPr>
        <vertAlign val="superscript"/>
        <sz val="11"/>
        <color theme="1"/>
        <rFont val="Aptos Narrow"/>
        <family val="2"/>
        <scheme val="minor"/>
      </rPr>
      <t>5</t>
    </r>
  </si>
  <si>
    <r>
      <t>a</t>
    </r>
    <r>
      <rPr>
        <i/>
        <vertAlign val="superscript"/>
        <sz val="11"/>
        <color theme="1"/>
        <rFont val="Aptos Narrow"/>
        <family val="2"/>
        <scheme val="minor"/>
      </rPr>
      <t>7</t>
    </r>
  </si>
  <si>
    <r>
      <t>t</t>
    </r>
    <r>
      <rPr>
        <i/>
        <vertAlign val="superscript"/>
        <sz val="11"/>
        <color theme="1"/>
        <rFont val="Aptos Narrow"/>
        <family val="2"/>
        <scheme val="minor"/>
      </rPr>
      <t>8</t>
    </r>
  </si>
  <si>
    <r>
      <t>GEP</t>
    </r>
    <r>
      <rPr>
        <i/>
        <vertAlign val="superscript"/>
        <sz val="11"/>
        <color theme="1"/>
        <rFont val="Aptos Narrow"/>
        <family val="2"/>
        <scheme val="minor"/>
      </rPr>
      <t>9</t>
    </r>
  </si>
  <si>
    <r>
      <rPr>
        <vertAlign val="superscript"/>
        <sz val="11"/>
        <color theme="1"/>
        <rFont val="Aptos Narrow"/>
        <family val="2"/>
        <scheme val="minor"/>
      </rPr>
      <t>7</t>
    </r>
    <r>
      <rPr>
        <sz val="11"/>
        <color theme="1"/>
        <rFont val="Aptos Narrow"/>
        <family val="2"/>
        <scheme val="minor"/>
      </rPr>
      <t xml:space="preserve"> Allocation factor is 1 because we only consider regenerative farming here</t>
    </r>
  </si>
  <si>
    <r>
      <t>CF</t>
    </r>
    <r>
      <rPr>
        <vertAlign val="subscript"/>
        <sz val="11"/>
        <color theme="1"/>
        <rFont val="Aptos Narrow"/>
        <family val="2"/>
        <scheme val="minor"/>
      </rPr>
      <t>loc,fungi</t>
    </r>
  </si>
  <si>
    <r>
      <t>A</t>
    </r>
    <r>
      <rPr>
        <i/>
        <vertAlign val="subscript"/>
        <sz val="11"/>
        <color theme="1"/>
        <rFont val="Aptos Narrow"/>
        <family val="2"/>
        <scheme val="minor"/>
      </rPr>
      <t>new</t>
    </r>
    <r>
      <rPr>
        <i/>
        <sz val="11"/>
        <color theme="1"/>
        <rFont val="Aptos Narrow"/>
        <family val="2"/>
        <scheme val="minor"/>
      </rPr>
      <t xml:space="preserve"> (m</t>
    </r>
    <r>
      <rPr>
        <i/>
        <vertAlign val="superscript"/>
        <sz val="11"/>
        <color theme="1"/>
        <rFont val="Aptos Narrow"/>
        <family val="2"/>
        <scheme val="minor"/>
      </rPr>
      <t>2</t>
    </r>
    <r>
      <rPr>
        <i/>
        <sz val="11"/>
        <color theme="1"/>
        <rFont val="Aptos Narrow"/>
        <family val="2"/>
        <scheme val="minor"/>
      </rPr>
      <t>)</t>
    </r>
  </si>
  <si>
    <r>
      <t>Vulneribility score (VS)</t>
    </r>
    <r>
      <rPr>
        <i/>
        <vertAlign val="superscript"/>
        <sz val="11"/>
        <color theme="1"/>
        <rFont val="Aptos Narrow"/>
        <family val="2"/>
        <scheme val="minor"/>
      </rPr>
      <t>10</t>
    </r>
  </si>
  <si>
    <r>
      <rPr>
        <vertAlign val="superscript"/>
        <sz val="11"/>
        <color theme="1"/>
        <rFont val="Aptos Narrow"/>
        <family val="2"/>
        <scheme val="minor"/>
      </rPr>
      <t xml:space="preserve">10 </t>
    </r>
    <r>
      <rPr>
        <sz val="11"/>
        <color theme="1"/>
        <rFont val="Aptos Narrow"/>
        <family val="2"/>
        <scheme val="minor"/>
      </rPr>
      <t>VS seem to have been replaced by GEP over the difference versions of LC-IMPACT as the first version (applying the VF presented CFs in the magnitude of order of -15 while the latest version has CFs of a magnitude of -17. We</t>
    </r>
  </si>
  <si>
    <r>
      <t>VS = GEP</t>
    </r>
    <r>
      <rPr>
        <i/>
        <vertAlign val="superscript"/>
        <sz val="11"/>
        <color theme="1"/>
        <rFont val="Aptos Narrow"/>
        <family val="2"/>
        <scheme val="minor"/>
      </rPr>
      <t>9,10</t>
    </r>
  </si>
  <si>
    <t>PDF/m2</t>
  </si>
  <si>
    <t>PDF⋅yr/m2</t>
  </si>
  <si>
    <r>
      <t xml:space="preserve">Existing CFs </t>
    </r>
    <r>
      <rPr>
        <sz val="11"/>
        <color theme="1"/>
        <rFont val="Aptos Narrow"/>
        <family val="2"/>
        <scheme val="minor"/>
      </rPr>
      <t>(taken from Simapro 9.6.0.1)</t>
    </r>
  </si>
  <si>
    <t>Characterization factors FI</t>
  </si>
  <si>
    <r>
      <rPr>
        <vertAlign val="superscript"/>
        <sz val="11"/>
        <color theme="1"/>
        <rFont val="Aptos Narrow"/>
        <family val="2"/>
        <scheme val="minor"/>
      </rPr>
      <t>5</t>
    </r>
    <r>
      <rPr>
        <sz val="11"/>
        <color theme="1"/>
        <rFont val="Aptos Narrow"/>
        <family val="2"/>
        <scheme val="minor"/>
      </rPr>
      <t xml:space="preserve"> For the purpose of the illustration, we made the crude assumption that 1% of organic farms are under regenerative farming and that the Finnish situation in reflective for the entire ecosystem</t>
    </r>
  </si>
  <si>
    <r>
      <t>CFm</t>
    </r>
    <r>
      <rPr>
        <vertAlign val="subscript"/>
        <sz val="11"/>
        <color theme="1"/>
        <rFont val="Aptos Narrow"/>
        <family val="2"/>
        <scheme val="minor"/>
      </rPr>
      <t>occ,pasture,FI</t>
    </r>
  </si>
  <si>
    <r>
      <t>CFm</t>
    </r>
    <r>
      <rPr>
        <vertAlign val="subscript"/>
        <sz val="11"/>
        <color theme="1"/>
        <rFont val="Aptos Narrow"/>
        <family val="2"/>
        <scheme val="minor"/>
      </rPr>
      <t>relax,pasture,FI</t>
    </r>
  </si>
  <si>
    <r>
      <t>CFe</t>
    </r>
    <r>
      <rPr>
        <vertAlign val="subscript"/>
        <sz val="11"/>
        <color theme="1"/>
        <rFont val="Aptos Narrow"/>
        <family val="2"/>
        <scheme val="minor"/>
      </rPr>
      <t>occ,pasture,FI</t>
    </r>
  </si>
  <si>
    <r>
      <t>CFe</t>
    </r>
    <r>
      <rPr>
        <vertAlign val="subscript"/>
        <sz val="11"/>
        <color theme="1"/>
        <rFont val="Aptos Narrow"/>
        <family val="2"/>
        <scheme val="minor"/>
      </rPr>
      <t>relax,pasture,FI</t>
    </r>
  </si>
  <si>
    <r>
      <t>CF_occ_avg_weighted</t>
    </r>
    <r>
      <rPr>
        <vertAlign val="superscript"/>
        <sz val="11"/>
        <color theme="1"/>
        <rFont val="Aptos Narrow"/>
        <family val="2"/>
        <scheme val="minor"/>
      </rPr>
      <t>10</t>
    </r>
  </si>
  <si>
    <r>
      <t>CF_tra_avg_weighted</t>
    </r>
    <r>
      <rPr>
        <vertAlign val="superscript"/>
        <sz val="11"/>
        <color theme="1"/>
        <rFont val="Aptos Narrow"/>
        <family val="2"/>
        <scheme val="minor"/>
      </rPr>
      <t>10</t>
    </r>
  </si>
  <si>
    <r>
      <t>CF_occ_mar_weighted</t>
    </r>
    <r>
      <rPr>
        <vertAlign val="superscript"/>
        <sz val="11"/>
        <color theme="1"/>
        <rFont val="Aptos Narrow"/>
        <family val="2"/>
        <scheme val="minor"/>
      </rPr>
      <t>10</t>
    </r>
  </si>
  <si>
    <r>
      <t>CF_tra_mar_weighted</t>
    </r>
    <r>
      <rPr>
        <vertAlign val="superscript"/>
        <sz val="11"/>
        <color theme="1"/>
        <rFont val="Aptos Narrow"/>
        <family val="2"/>
        <scheme val="minor"/>
      </rPr>
      <t>10</t>
    </r>
  </si>
  <si>
    <t>-</t>
  </si>
  <si>
    <r>
      <rPr>
        <vertAlign val="superscript"/>
        <sz val="11"/>
        <color theme="1"/>
        <rFont val="Aptos Narrow"/>
        <family val="2"/>
        <scheme val="minor"/>
      </rPr>
      <t>8</t>
    </r>
    <r>
      <rPr>
        <sz val="11"/>
        <color theme="1"/>
        <rFont val="Aptos Narrow"/>
        <family val="2"/>
        <scheme val="minor"/>
      </rPr>
      <t xml:space="preserve"> Derived from given CFs of LC-IMPACT using Equation 11.8 from the Land Stress report found the lc-impact.eu website (Chaudhary et al. 2020)</t>
    </r>
  </si>
  <si>
    <t>PDF-eq*years/m2</t>
  </si>
  <si>
    <r>
      <t>A</t>
    </r>
    <r>
      <rPr>
        <i/>
        <vertAlign val="subscript"/>
        <sz val="11"/>
        <color theme="1"/>
        <rFont val="Aptos Narrow"/>
        <family val="2"/>
        <scheme val="minor"/>
      </rPr>
      <t>org</t>
    </r>
  </si>
  <si>
    <r>
      <t>S</t>
    </r>
    <r>
      <rPr>
        <vertAlign val="subscript"/>
        <sz val="11"/>
        <color theme="1"/>
        <rFont val="Aptos Narrow"/>
        <family val="2"/>
        <scheme val="minor"/>
      </rPr>
      <t>new</t>
    </r>
  </si>
  <si>
    <r>
      <t>S</t>
    </r>
    <r>
      <rPr>
        <vertAlign val="subscript"/>
        <sz val="11"/>
        <color theme="1"/>
        <rFont val="Aptos Narrow"/>
        <family val="2"/>
        <scheme val="minor"/>
      </rPr>
      <t>rel,LUfungi,SRT</t>
    </r>
  </si>
  <si>
    <r>
      <rPr>
        <vertAlign val="superscript"/>
        <sz val="11"/>
        <color theme="1"/>
        <rFont val="Aptos Narrow"/>
        <family val="2"/>
        <scheme val="minor"/>
      </rPr>
      <t>2</t>
    </r>
    <r>
      <rPr>
        <sz val="11"/>
        <color theme="1"/>
        <rFont val="Aptos Narrow"/>
        <family val="2"/>
        <scheme val="minor"/>
      </rPr>
      <t xml:space="preserve"> We estimated the rr for regenerative farming by the ratio of species richness in regenerative pasture fields to the semi-natural reference state. As rr for minimal pasture farming for fungi is missing from GLAM we took the average of plant and vertabrates in this example (see Table S1 of Scherer et al. 2023)</t>
    </r>
  </si>
  <si>
    <r>
      <rPr>
        <vertAlign val="superscript"/>
        <sz val="11"/>
        <color theme="1"/>
        <rFont val="Aptos Narrow"/>
        <family val="2"/>
        <scheme val="minor"/>
      </rPr>
      <t>1</t>
    </r>
    <r>
      <rPr>
        <sz val="11"/>
        <color theme="1"/>
        <rFont val="Aptos Narrow"/>
        <family val="2"/>
        <scheme val="minor"/>
      </rPr>
      <t xml:space="preserve"> Derived from given CFs as calculated by method of de Baan et al (2013) used in IMPACT_world_+</t>
    </r>
  </si>
  <si>
    <r>
      <t>t</t>
    </r>
    <r>
      <rPr>
        <i/>
        <vertAlign val="superscript"/>
        <sz val="11"/>
        <color theme="1"/>
        <rFont val="Aptos Narrow"/>
        <family val="2"/>
        <scheme val="minor"/>
      </rPr>
      <t>1</t>
    </r>
  </si>
  <si>
    <r>
      <rPr>
        <vertAlign val="superscript"/>
        <sz val="11"/>
        <color theme="1"/>
        <rFont val="Aptos Narrow"/>
        <family val="2"/>
        <scheme val="minor"/>
      </rPr>
      <t>1</t>
    </r>
    <r>
      <rPr>
        <sz val="11"/>
        <color theme="1"/>
        <rFont val="Aptos Narrow"/>
        <family val="2"/>
        <scheme val="minor"/>
      </rPr>
      <t xml:space="preserve"> Deducted from CFs for pasture as found from Simapro (9.6.01) and following the equation for Cfm</t>
    </r>
    <r>
      <rPr>
        <vertAlign val="subscript"/>
        <sz val="11"/>
        <color theme="1"/>
        <rFont val="Aptos Narrow"/>
        <family val="2"/>
        <scheme val="minor"/>
      </rPr>
      <t xml:space="preserve">relax,x </t>
    </r>
    <r>
      <rPr>
        <sz val="11"/>
        <color theme="1"/>
        <rFont val="Aptos Narrow"/>
        <family val="2"/>
        <scheme val="minor"/>
      </rPr>
      <t>as found from Huijbregts et al. 2016 (section 11.3.1, page 83).</t>
    </r>
  </si>
  <si>
    <t>Domain</t>
  </si>
  <si>
    <t>Phylum</t>
  </si>
  <si>
    <t>Class</t>
  </si>
  <si>
    <t>Order</t>
  </si>
  <si>
    <t>Family</t>
  </si>
  <si>
    <t>Genus</t>
  </si>
  <si>
    <t>Species</t>
  </si>
  <si>
    <t>Assigned</t>
  </si>
  <si>
    <t>zotu</t>
  </si>
  <si>
    <t>Fungi</t>
  </si>
  <si>
    <t>Ascomycota</t>
  </si>
  <si>
    <t>Archaeorhizomycetes</t>
  </si>
  <si>
    <t>Archaeorhizomycetales</t>
  </si>
  <si>
    <t>Archaeorhizomycetaceae</t>
  </si>
  <si>
    <t>Archaeorhizomyces</t>
  </si>
  <si>
    <t>Zotu116</t>
  </si>
  <si>
    <t>Zotu117</t>
  </si>
  <si>
    <t>Zotu709</t>
  </si>
  <si>
    <t>Zotu1133</t>
  </si>
  <si>
    <t>Zotu176</t>
  </si>
  <si>
    <t>Zotu243</t>
  </si>
  <si>
    <t>Zotu33</t>
  </si>
  <si>
    <t>Zotu341</t>
  </si>
  <si>
    <t>Dothideomycetes</t>
  </si>
  <si>
    <t>Capnodiales</t>
  </si>
  <si>
    <t>Zotu392</t>
  </si>
  <si>
    <t>Pseudorobillardaceae</t>
  </si>
  <si>
    <t>Pseudorobillarda</t>
  </si>
  <si>
    <t>Pseudorobillarda_phragmitis</t>
  </si>
  <si>
    <t>Zotu179</t>
  </si>
  <si>
    <t>Gloniales</t>
  </si>
  <si>
    <t>Gloniaceae</t>
  </si>
  <si>
    <t>Zotu183</t>
  </si>
  <si>
    <t>Zotu1267</t>
  </si>
  <si>
    <t>Zotu1412</t>
  </si>
  <si>
    <t>Zotu97</t>
  </si>
  <si>
    <t>Zotu1078</t>
  </si>
  <si>
    <t>Zotu349</t>
  </si>
  <si>
    <t>Zotu66</t>
  </si>
  <si>
    <t>Zotu498</t>
  </si>
  <si>
    <t>Zotu210</t>
  </si>
  <si>
    <t>Pleosporales</t>
  </si>
  <si>
    <t>Amniculicolaceae</t>
  </si>
  <si>
    <t>Murispora</t>
  </si>
  <si>
    <t>Murispora_galii</t>
  </si>
  <si>
    <t>Zotu472</t>
  </si>
  <si>
    <t>Cucurbitariaceae</t>
  </si>
  <si>
    <t>Pyrenochaeta</t>
  </si>
  <si>
    <t>Zotu211</t>
  </si>
  <si>
    <t>Zotu361</t>
  </si>
  <si>
    <t>Didymellaceae</t>
  </si>
  <si>
    <t>Zotu686</t>
  </si>
  <si>
    <t>Zotu295</t>
  </si>
  <si>
    <t>Zotu789</t>
  </si>
  <si>
    <t>Didymosphaeriaceae</t>
  </si>
  <si>
    <t>Laburnicola</t>
  </si>
  <si>
    <t>Zotu74</t>
  </si>
  <si>
    <t>Lentitheciaceae</t>
  </si>
  <si>
    <t>Zotu355</t>
  </si>
  <si>
    <t>Lindgomycetaceae</t>
  </si>
  <si>
    <t>Clohesyomyces</t>
  </si>
  <si>
    <t>Zotu128</t>
  </si>
  <si>
    <t>Zotu611</t>
  </si>
  <si>
    <t>Zotu680</t>
  </si>
  <si>
    <t>Melanommataceae</t>
  </si>
  <si>
    <t>Herpotrichia</t>
  </si>
  <si>
    <t>Zotu912</t>
  </si>
  <si>
    <t>Pleotrichocladium</t>
  </si>
  <si>
    <t>Pleotrichocladium_opacum</t>
  </si>
  <si>
    <t>Zotu168</t>
  </si>
  <si>
    <t>Zotu147</t>
  </si>
  <si>
    <t>Zotu602</t>
  </si>
  <si>
    <t>Zotu202</t>
  </si>
  <si>
    <t>Zotu370</t>
  </si>
  <si>
    <t>Zotu465</t>
  </si>
  <si>
    <t>Zotu277</t>
  </si>
  <si>
    <t>Phaeosphaeriaceae</t>
  </si>
  <si>
    <t>Zotu409</t>
  </si>
  <si>
    <t>Zotu861</t>
  </si>
  <si>
    <t>Neosetophoma</t>
  </si>
  <si>
    <t>Neosetophoma_buxi</t>
  </si>
  <si>
    <t>Zotu473</t>
  </si>
  <si>
    <t>Paraphoma</t>
  </si>
  <si>
    <t>Zotu21</t>
  </si>
  <si>
    <t>Paraphoma_radicina</t>
  </si>
  <si>
    <t>Zotu234</t>
  </si>
  <si>
    <t>Parastagonospora</t>
  </si>
  <si>
    <t>Zotu436</t>
  </si>
  <si>
    <t>Pleosporaceae</t>
  </si>
  <si>
    <t>Alternaria</t>
  </si>
  <si>
    <t>Zotu190</t>
  </si>
  <si>
    <t>Pyrenochaetopsidaceae</t>
  </si>
  <si>
    <t>Pyrenochaetopsis</t>
  </si>
  <si>
    <t>Pyrenochaetopsis_leptospora</t>
  </si>
  <si>
    <t>Zotu105</t>
  </si>
  <si>
    <t>Sporormiaceae</t>
  </si>
  <si>
    <t>Preussia</t>
  </si>
  <si>
    <t>Zotu94</t>
  </si>
  <si>
    <t>Zotu733</t>
  </si>
  <si>
    <t>Preussia_flanaganii</t>
  </si>
  <si>
    <t>Zotu25</t>
  </si>
  <si>
    <t>Zotu103</t>
  </si>
  <si>
    <t>Venturiales</t>
  </si>
  <si>
    <t>Cylindrosympodiaceae</t>
  </si>
  <si>
    <t>Sympodiella</t>
  </si>
  <si>
    <t>Zotu632</t>
  </si>
  <si>
    <t>Eurotiomycetes</t>
  </si>
  <si>
    <t>Chaetothyriales</t>
  </si>
  <si>
    <t>Herpotrichiellaceae</t>
  </si>
  <si>
    <t>Cladophialophora</t>
  </si>
  <si>
    <t>Zotu238</t>
  </si>
  <si>
    <t>Zotu401</t>
  </si>
  <si>
    <t>Zotu422</t>
  </si>
  <si>
    <t>Exophiala</t>
  </si>
  <si>
    <t>Zotu399</t>
  </si>
  <si>
    <t>Zotu159</t>
  </si>
  <si>
    <t>Zotu163</t>
  </si>
  <si>
    <t>Zotu149</t>
  </si>
  <si>
    <t>Zotu187</t>
  </si>
  <si>
    <t>Eurotiales</t>
  </si>
  <si>
    <t>Aspergillaceae</t>
  </si>
  <si>
    <t>Zotu787</t>
  </si>
  <si>
    <t>Penicillium</t>
  </si>
  <si>
    <t>Zotu1361</t>
  </si>
  <si>
    <t>Zotu291</t>
  </si>
  <si>
    <t>Zotu543</t>
  </si>
  <si>
    <t>Zotu553</t>
  </si>
  <si>
    <t>Zotu323</t>
  </si>
  <si>
    <t>Penicillium_canescens</t>
  </si>
  <si>
    <t>Zotu186</t>
  </si>
  <si>
    <t>Penicillium_miczynskii</t>
  </si>
  <si>
    <t>Zotu765</t>
  </si>
  <si>
    <t>Penicillium_spinulosum</t>
  </si>
  <si>
    <t>Zotu489</t>
  </si>
  <si>
    <t>Trichocomaceae</t>
  </si>
  <si>
    <t>Sagenomella</t>
  </si>
  <si>
    <t>Sagenomella_diversispora</t>
  </si>
  <si>
    <t>Zotu293</t>
  </si>
  <si>
    <t>Sagenomella_verticillata</t>
  </si>
  <si>
    <t>Zotu135</t>
  </si>
  <si>
    <t>Zotu572</t>
  </si>
  <si>
    <t>Talaromyces</t>
  </si>
  <si>
    <t>Talaromyces_albobiverticillius</t>
  </si>
  <si>
    <t>Zotu321</t>
  </si>
  <si>
    <t>Geoglossomycetes</t>
  </si>
  <si>
    <t>Geoglossales</t>
  </si>
  <si>
    <t>Geoglossaceae</t>
  </si>
  <si>
    <t>Geoglossum</t>
  </si>
  <si>
    <t>Geoglossum_fallax</t>
  </si>
  <si>
    <t>Zotu372</t>
  </si>
  <si>
    <t>Zotu120</t>
  </si>
  <si>
    <t>Leotiomycetes</t>
  </si>
  <si>
    <t>Helotiales</t>
  </si>
  <si>
    <t>Erysiphaceae</t>
  </si>
  <si>
    <t>Blumeria</t>
  </si>
  <si>
    <t>Blumeria_graminis</t>
  </si>
  <si>
    <t>Zotu125</t>
  </si>
  <si>
    <t>Zotu37</t>
  </si>
  <si>
    <t>Gelatinodiscaceae</t>
  </si>
  <si>
    <t>Neobulgaria</t>
  </si>
  <si>
    <t>Zotu597</t>
  </si>
  <si>
    <t>Helotiaceae</t>
  </si>
  <si>
    <t>Gremmenia</t>
  </si>
  <si>
    <t>Gremmenia_infestans</t>
  </si>
  <si>
    <t>Zotu124</t>
  </si>
  <si>
    <t>Zotu254</t>
  </si>
  <si>
    <t>Zotu350</t>
  </si>
  <si>
    <t>Helicodendron</t>
  </si>
  <si>
    <t>Zotu551</t>
  </si>
  <si>
    <t>Hymenoscyphus</t>
  </si>
  <si>
    <t>Hymenoscyphus_menthae</t>
  </si>
  <si>
    <t>Zotu182</t>
  </si>
  <si>
    <t>Zotu35</t>
  </si>
  <si>
    <t>Zotu307</t>
  </si>
  <si>
    <t>Rhexocercosporidium</t>
  </si>
  <si>
    <t>Zotu292</t>
  </si>
  <si>
    <t>Hyaloscyphaceae</t>
  </si>
  <si>
    <t>Zotu130</t>
  </si>
  <si>
    <t>Zotu173</t>
  </si>
  <si>
    <t>Lachnaceae</t>
  </si>
  <si>
    <t>Albotricha</t>
  </si>
  <si>
    <t>Zotu481</t>
  </si>
  <si>
    <t>Lachnum</t>
  </si>
  <si>
    <t>Lachnum_carneolum</t>
  </si>
  <si>
    <t>Zotu155</t>
  </si>
  <si>
    <t>Zotu267</t>
  </si>
  <si>
    <t>Zotu82</t>
  </si>
  <si>
    <t>Zotu140</t>
  </si>
  <si>
    <t>Zotu23</t>
  </si>
  <si>
    <t>Zotu261</t>
  </si>
  <si>
    <t>Mollisiaceae</t>
  </si>
  <si>
    <t>Zotu359</t>
  </si>
  <si>
    <t>Phialocephala</t>
  </si>
  <si>
    <t>Zotu705</t>
  </si>
  <si>
    <t>Myxotrichaceae</t>
  </si>
  <si>
    <t>Oidiodendron</t>
  </si>
  <si>
    <t>Zotu305</t>
  </si>
  <si>
    <t>Zotu493</t>
  </si>
  <si>
    <t>Zotu123</t>
  </si>
  <si>
    <t>Zotu207</t>
  </si>
  <si>
    <t>Oidiodendron_chlamydosporicum</t>
  </si>
  <si>
    <t>Zotu145</t>
  </si>
  <si>
    <t>Zotu317</t>
  </si>
  <si>
    <t>Zotu40</t>
  </si>
  <si>
    <t>Zotu241</t>
  </si>
  <si>
    <t>Oidiodendron_echinulatum</t>
  </si>
  <si>
    <t>Zotu587</t>
  </si>
  <si>
    <t>Zotu330</t>
  </si>
  <si>
    <t>Zotu204</t>
  </si>
  <si>
    <t>Zotu451</t>
  </si>
  <si>
    <t>Zotu48</t>
  </si>
  <si>
    <t>Zotu327</t>
  </si>
  <si>
    <t>Zotu411</t>
  </si>
  <si>
    <t>Zotu455</t>
  </si>
  <si>
    <t>Zotu174</t>
  </si>
  <si>
    <t>Zotu189</t>
  </si>
  <si>
    <t>Zotu229</t>
  </si>
  <si>
    <t>Zotu24</t>
  </si>
  <si>
    <t>Zotu208</t>
  </si>
  <si>
    <t>Leotiales</t>
  </si>
  <si>
    <t>Leotiaceae</t>
  </si>
  <si>
    <t>Leotia</t>
  </si>
  <si>
    <t>Leotia_lubrica</t>
  </si>
  <si>
    <t>Zotu110</t>
  </si>
  <si>
    <t>Zotu405</t>
  </si>
  <si>
    <t>Zotu301</t>
  </si>
  <si>
    <t>Zotu111</t>
  </si>
  <si>
    <t>Zotu772</t>
  </si>
  <si>
    <t>Thelebolales</t>
  </si>
  <si>
    <t>Zotu184</t>
  </si>
  <si>
    <t>Pseudeurotiaceae</t>
  </si>
  <si>
    <t>Zotu310</t>
  </si>
  <si>
    <t>Zotu197</t>
  </si>
  <si>
    <t>Zotu20</t>
  </si>
  <si>
    <t>Zotu217</t>
  </si>
  <si>
    <t>Zotu36</t>
  </si>
  <si>
    <t>Zotu60</t>
  </si>
  <si>
    <t>Zotu62</t>
  </si>
  <si>
    <t>Zotu77</t>
  </si>
  <si>
    <t>Zotu89</t>
  </si>
  <si>
    <t>Zotu242</t>
  </si>
  <si>
    <t>Zotu38</t>
  </si>
  <si>
    <t>Zotu228</t>
  </si>
  <si>
    <t>Zotu306</t>
  </si>
  <si>
    <t>Zotu636</t>
  </si>
  <si>
    <t>Zotu65</t>
  </si>
  <si>
    <t>Zotu682</t>
  </si>
  <si>
    <t>Zotu146</t>
  </si>
  <si>
    <t>Zotu374</t>
  </si>
  <si>
    <t>Zotu161</t>
  </si>
  <si>
    <t>Zotu283</t>
  </si>
  <si>
    <t>Zotu648</t>
  </si>
  <si>
    <t>Zotu288</t>
  </si>
  <si>
    <t>Zotu584</t>
  </si>
  <si>
    <t>Zotu192</t>
  </si>
  <si>
    <t>Orbiliomycetes</t>
  </si>
  <si>
    <t>Zotu432</t>
  </si>
  <si>
    <t>Pezizomycetes</t>
  </si>
  <si>
    <t>Pezizales</t>
  </si>
  <si>
    <t>Ascobolaceae</t>
  </si>
  <si>
    <t>Ascobolus</t>
  </si>
  <si>
    <t>Zotu1176</t>
  </si>
  <si>
    <t>Zotu326</t>
  </si>
  <si>
    <t>Zotu160</t>
  </si>
  <si>
    <t>Zotu398</t>
  </si>
  <si>
    <t>Helvellaceae</t>
  </si>
  <si>
    <t>Helvella</t>
  </si>
  <si>
    <t>Helvella_atra</t>
  </si>
  <si>
    <t>Zotu428</t>
  </si>
  <si>
    <t>Zotu623</t>
  </si>
  <si>
    <t>Zotu388</t>
  </si>
  <si>
    <t>Zotu256</t>
  </si>
  <si>
    <t>Zotu278</t>
  </si>
  <si>
    <t>Pyronemataceae</t>
  </si>
  <si>
    <t>Humaria</t>
  </si>
  <si>
    <t>Humaria_hemisphaerica</t>
  </si>
  <si>
    <t>Zotu516</t>
  </si>
  <si>
    <t>Zotu152</t>
  </si>
  <si>
    <t>Zotu468</t>
  </si>
  <si>
    <t>Zotu509</t>
  </si>
  <si>
    <t>Zotu588</t>
  </si>
  <si>
    <t>Zotu699</t>
  </si>
  <si>
    <t>Wilcoxina</t>
  </si>
  <si>
    <t>Wilcoxina_rehmii</t>
  </si>
  <si>
    <t>Zotu454</t>
  </si>
  <si>
    <t>Pezizomycotina</t>
  </si>
  <si>
    <t>Hymenula</t>
  </si>
  <si>
    <t>Hymenula_cerealis</t>
  </si>
  <si>
    <t>Zotu167</t>
  </si>
  <si>
    <t>Saccharomycetes</t>
  </si>
  <si>
    <t>Saccharomycetales</t>
  </si>
  <si>
    <t>Zotu314</t>
  </si>
  <si>
    <t>Sordariomycetes</t>
  </si>
  <si>
    <t>Amphisphaeriales</t>
  </si>
  <si>
    <t>Apiosporaceae</t>
  </si>
  <si>
    <t>Zotu458</t>
  </si>
  <si>
    <t>Chaetosphaeriales</t>
  </si>
  <si>
    <t>Chaetosphaeriaceae</t>
  </si>
  <si>
    <t>Chloridium</t>
  </si>
  <si>
    <t>Chloridium_submersum</t>
  </si>
  <si>
    <t>Zotu328</t>
  </si>
  <si>
    <t>Dinemasporium</t>
  </si>
  <si>
    <t>Dinemasporium_morbidum</t>
  </si>
  <si>
    <t>Zotu45</t>
  </si>
  <si>
    <t>Pseudophialocephala</t>
  </si>
  <si>
    <t>Pseudophialocephala_humicola</t>
  </si>
  <si>
    <t>Zotu373</t>
  </si>
  <si>
    <t>Coniochaetales</t>
  </si>
  <si>
    <t>Coniochaetaceae</t>
  </si>
  <si>
    <t>Coniochaeta</t>
  </si>
  <si>
    <t>Zotu463</t>
  </si>
  <si>
    <t>Zotu101</t>
  </si>
  <si>
    <t>Glomerellales</t>
  </si>
  <si>
    <t>Plectosphaerellaceae</t>
  </si>
  <si>
    <t>Lectera</t>
  </si>
  <si>
    <t>Zotu127</t>
  </si>
  <si>
    <t>Zotu437</t>
  </si>
  <si>
    <t>Zotu113</t>
  </si>
  <si>
    <t>Zotu139</t>
  </si>
  <si>
    <t>Zotu259</t>
  </si>
  <si>
    <t>Zotu424</t>
  </si>
  <si>
    <t>Zotu72</t>
  </si>
  <si>
    <t>Hypocreales</t>
  </si>
  <si>
    <t>Bionectriaceae</t>
  </si>
  <si>
    <t>Clonostachys</t>
  </si>
  <si>
    <t>Clonostachys_rosea</t>
  </si>
  <si>
    <t>Zotu26</t>
  </si>
  <si>
    <t>Zotu329</t>
  </si>
  <si>
    <t>Clavicipitaceae</t>
  </si>
  <si>
    <t>Keithomyces</t>
  </si>
  <si>
    <t>Keithomyces_carneus</t>
  </si>
  <si>
    <t>Zotu240</t>
  </si>
  <si>
    <t>Marquandomyces</t>
  </si>
  <si>
    <t>Marquandomyces_marquandii</t>
  </si>
  <si>
    <t>Zotu143</t>
  </si>
  <si>
    <t>Zotu348</t>
  </si>
  <si>
    <t>Hypocreaceae</t>
  </si>
  <si>
    <t>Zotu126</t>
  </si>
  <si>
    <t>Zotu284</t>
  </si>
  <si>
    <t>Zotu156</t>
  </si>
  <si>
    <t>Zotu631</t>
  </si>
  <si>
    <t>Zotu460</t>
  </si>
  <si>
    <t>Zotu581</t>
  </si>
  <si>
    <t>Zotu645</t>
  </si>
  <si>
    <t>Zotu154</t>
  </si>
  <si>
    <t>Zotu345</t>
  </si>
  <si>
    <t>Nectriaceae</t>
  </si>
  <si>
    <t>Dactylonectria</t>
  </si>
  <si>
    <t>Dactylonectria_macrodidyma</t>
  </si>
  <si>
    <t>Zotu404</t>
  </si>
  <si>
    <t>Fusarium</t>
  </si>
  <si>
    <t>Fusarium_sporotrichioides</t>
  </si>
  <si>
    <t>Zotu102</t>
  </si>
  <si>
    <t>Zotu224</t>
  </si>
  <si>
    <t>Fusarium_tricinctum</t>
  </si>
  <si>
    <t>Zotu112</t>
  </si>
  <si>
    <t>Zotu22</t>
  </si>
  <si>
    <t>Zotu309</t>
  </si>
  <si>
    <t>Zotu67</t>
  </si>
  <si>
    <t>Zotu252</t>
  </si>
  <si>
    <t>Zotu196</t>
  </si>
  <si>
    <t>Zotu434</t>
  </si>
  <si>
    <t>Zotu264</t>
  </si>
  <si>
    <t>Zotu429</t>
  </si>
  <si>
    <t>Fusicolla</t>
  </si>
  <si>
    <t>Fusicolla_septimanifiniscientiae</t>
  </si>
  <si>
    <t>Zotu14</t>
  </si>
  <si>
    <t>Zotu85</t>
  </si>
  <si>
    <t>Zotu226</t>
  </si>
  <si>
    <t>Zotu47</t>
  </si>
  <si>
    <t>Zotu90</t>
  </si>
  <si>
    <t>Zotu158</t>
  </si>
  <si>
    <t>Zotu302</t>
  </si>
  <si>
    <t>Zotu353</t>
  </si>
  <si>
    <t>Niessliaceae</t>
  </si>
  <si>
    <t>Niesslia</t>
  </si>
  <si>
    <t>Niesslia_mucida</t>
  </si>
  <si>
    <t>Zotu134</t>
  </si>
  <si>
    <t>Zotu175</t>
  </si>
  <si>
    <t>Ophiocordycipitaceae</t>
  </si>
  <si>
    <t>Albophoma</t>
  </si>
  <si>
    <t>Albophoma_yamanashiensis</t>
  </si>
  <si>
    <t>Zotu375</t>
  </si>
  <si>
    <t>Stachybotryaceae</t>
  </si>
  <si>
    <t>Myrothecium</t>
  </si>
  <si>
    <t>Zotu351</t>
  </si>
  <si>
    <t>Zotu532</t>
  </si>
  <si>
    <t>Magnaporthales</t>
  </si>
  <si>
    <t>Magnaporthaceae</t>
  </si>
  <si>
    <t>Zotu141</t>
  </si>
  <si>
    <t>Microascales</t>
  </si>
  <si>
    <t>Halosphaeriaceae</t>
  </si>
  <si>
    <t>Cirrenalia</t>
  </si>
  <si>
    <t>Zotu166</t>
  </si>
  <si>
    <t>Zotu313</t>
  </si>
  <si>
    <t>Zotu58</t>
  </si>
  <si>
    <t>Zotu285</t>
  </si>
  <si>
    <t>Zotu87</t>
  </si>
  <si>
    <t>Microascaceae</t>
  </si>
  <si>
    <t>Enterocarpus</t>
  </si>
  <si>
    <t>Enterocarpus_grenotii</t>
  </si>
  <si>
    <t>Zotu430</t>
  </si>
  <si>
    <t>Zotu470</t>
  </si>
  <si>
    <t>Zotu52</t>
  </si>
  <si>
    <t>Zotu521</t>
  </si>
  <si>
    <t>Zotu527</t>
  </si>
  <si>
    <t>Zotu362</t>
  </si>
  <si>
    <t>Zotu195</t>
  </si>
  <si>
    <t>Zotu467</t>
  </si>
  <si>
    <t>Pleurotheciales</t>
  </si>
  <si>
    <t>Pleurotheciaceae</t>
  </si>
  <si>
    <t>Helgardiomyces</t>
  </si>
  <si>
    <t>Helgardiomyces_anguioides</t>
  </si>
  <si>
    <t>Zotu215</t>
  </si>
  <si>
    <t>Pleurotheciella</t>
  </si>
  <si>
    <t>Zotu333</t>
  </si>
  <si>
    <t>Zotu79</t>
  </si>
  <si>
    <t>Zotu81</t>
  </si>
  <si>
    <t>Sordariales</t>
  </si>
  <si>
    <t>Bombardiaceae</t>
  </si>
  <si>
    <t>Ramophialophora</t>
  </si>
  <si>
    <t>Ramophialophora_humicola</t>
  </si>
  <si>
    <t>Zotu118</t>
  </si>
  <si>
    <t>Chaetomiaceae</t>
  </si>
  <si>
    <t>Botryotrichum</t>
  </si>
  <si>
    <t>Zotu181</t>
  </si>
  <si>
    <t>Chaetomium</t>
  </si>
  <si>
    <t>Zotu150</t>
  </si>
  <si>
    <t>Humicola</t>
  </si>
  <si>
    <t>Humicola_fuscoatra</t>
  </si>
  <si>
    <t>Zotu354</t>
  </si>
  <si>
    <t>Zotu171</t>
  </si>
  <si>
    <t>Zotu157</t>
  </si>
  <si>
    <t>Lasiosphaeriaceae</t>
  </si>
  <si>
    <t>Zotu368</t>
  </si>
  <si>
    <t>Schizothecium</t>
  </si>
  <si>
    <t>Zotu151</t>
  </si>
  <si>
    <t>Zotu223</t>
  </si>
  <si>
    <t>Zotu397</t>
  </si>
  <si>
    <t>Zotu500</t>
  </si>
  <si>
    <t>Zotu512</t>
  </si>
  <si>
    <t>Zotu679</t>
  </si>
  <si>
    <t>Zotu203</t>
  </si>
  <si>
    <t>Zotu642</t>
  </si>
  <si>
    <t>Zotu332</t>
  </si>
  <si>
    <t>Zotu119</t>
  </si>
  <si>
    <t>Zotu213</t>
  </si>
  <si>
    <t>Zotu253</t>
  </si>
  <si>
    <t>Zotu268</t>
  </si>
  <si>
    <t>Zotu369</t>
  </si>
  <si>
    <t>Zotu499</t>
  </si>
  <si>
    <t>Zotu522</t>
  </si>
  <si>
    <t>Zotu456</t>
  </si>
  <si>
    <t>Neoschizotheciaceae</t>
  </si>
  <si>
    <t>Apodus</t>
  </si>
  <si>
    <t>Apodus_deciduus</t>
  </si>
  <si>
    <t>Zotu236</t>
  </si>
  <si>
    <t>Podosporaceae</t>
  </si>
  <si>
    <t>Cladorrhinum</t>
  </si>
  <si>
    <t>Zotu31</t>
  </si>
  <si>
    <t>Podospora</t>
  </si>
  <si>
    <t>Zotu338</t>
  </si>
  <si>
    <t>Junewangiaceae</t>
  </si>
  <si>
    <t>Junewangia</t>
  </si>
  <si>
    <t>Zotu312</t>
  </si>
  <si>
    <t>Basidiomycota</t>
  </si>
  <si>
    <t>Agaricomycetes</t>
  </si>
  <si>
    <t>Agaricales</t>
  </si>
  <si>
    <t>Clavariaceae</t>
  </si>
  <si>
    <t>Clavulinopsis</t>
  </si>
  <si>
    <t>Clavulinopsis_corniculata</t>
  </si>
  <si>
    <t>Zotu331</t>
  </si>
  <si>
    <t>Zotu347</t>
  </si>
  <si>
    <t>Zotu10</t>
  </si>
  <si>
    <t>Zotu99</t>
  </si>
  <si>
    <t>Zotu297</t>
  </si>
  <si>
    <t>Cortinariaceae</t>
  </si>
  <si>
    <t>Cortinarius</t>
  </si>
  <si>
    <t>Cortinarius_xanthocephalus</t>
  </si>
  <si>
    <t>Zotu255</t>
  </si>
  <si>
    <t>Zotu100</t>
  </si>
  <si>
    <t>Zotu358</t>
  </si>
  <si>
    <t>Zotu643</t>
  </si>
  <si>
    <t>Zotu98</t>
  </si>
  <si>
    <t>Hydnangiaceae</t>
  </si>
  <si>
    <t>Laccaria</t>
  </si>
  <si>
    <t>Zotu556</t>
  </si>
  <si>
    <t>Zotu57</t>
  </si>
  <si>
    <t>Hygrophoraceae</t>
  </si>
  <si>
    <t>Hygrocybe</t>
  </si>
  <si>
    <t>Hygrocybe_insipida</t>
  </si>
  <si>
    <t>Zotu41</t>
  </si>
  <si>
    <t>Zotu257</t>
  </si>
  <si>
    <t>Zotu281</t>
  </si>
  <si>
    <t>Hymenogastraceae</t>
  </si>
  <si>
    <t>Zotu78</t>
  </si>
  <si>
    <t>Inocybaceae</t>
  </si>
  <si>
    <t>Inocybe</t>
  </si>
  <si>
    <t>Inocybe_curvipes</t>
  </si>
  <si>
    <t>Zotu237</t>
  </si>
  <si>
    <t>Zotu364</t>
  </si>
  <si>
    <t>Zotu287</t>
  </si>
  <si>
    <t>Zotu106</t>
  </si>
  <si>
    <t>Zotu337</t>
  </si>
  <si>
    <t>Mycenaceae</t>
  </si>
  <si>
    <t>Zotu137</t>
  </si>
  <si>
    <t>Zotu316</t>
  </si>
  <si>
    <t>Zotu71</t>
  </si>
  <si>
    <t>Zotu395</t>
  </si>
  <si>
    <t>Psathyrellaceae</t>
  </si>
  <si>
    <t>Psathyrella</t>
  </si>
  <si>
    <t>Psathyrella_prona</t>
  </si>
  <si>
    <t>Zotu318</t>
  </si>
  <si>
    <t>Tulosesus</t>
  </si>
  <si>
    <t>Tulosesus_sabulicola</t>
  </si>
  <si>
    <t>Zotu144</t>
  </si>
  <si>
    <t>Zotu178</t>
  </si>
  <si>
    <t>Strophariaceae</t>
  </si>
  <si>
    <t>Stropharia</t>
  </si>
  <si>
    <t>Stropharia_cyanea</t>
  </si>
  <si>
    <t>Zotu334</t>
  </si>
  <si>
    <t>Atheliales</t>
  </si>
  <si>
    <t>Atheliaceae</t>
  </si>
  <si>
    <t>Piloderma</t>
  </si>
  <si>
    <t>Zotu9</t>
  </si>
  <si>
    <t>Tylospora</t>
  </si>
  <si>
    <t>Tylospora_asterophora</t>
  </si>
  <si>
    <t>Zotu221</t>
  </si>
  <si>
    <t>Zotu294</t>
  </si>
  <si>
    <t>Cantharellales</t>
  </si>
  <si>
    <t>Ceratobasidiaceae</t>
  </si>
  <si>
    <t>Zotu177</t>
  </si>
  <si>
    <t>Hydnaceae</t>
  </si>
  <si>
    <t>Clavulina</t>
  </si>
  <si>
    <t>Clavulina_cinerea</t>
  </si>
  <si>
    <t>Zotu164</t>
  </si>
  <si>
    <t>Zotu577</t>
  </si>
  <si>
    <t>Zotu230</t>
  </si>
  <si>
    <t>Zotu376</t>
  </si>
  <si>
    <t>Zotu394</t>
  </si>
  <si>
    <t>Zotu423</t>
  </si>
  <si>
    <t>Russulales</t>
  </si>
  <si>
    <t>Russulaceae</t>
  </si>
  <si>
    <t>Russula</t>
  </si>
  <si>
    <t>Zotu193</t>
  </si>
  <si>
    <t>Zotu44</t>
  </si>
  <si>
    <t>Zotu729</t>
  </si>
  <si>
    <t>Zotu744</t>
  </si>
  <si>
    <t>Russula_risigallina</t>
  </si>
  <si>
    <t>Zotu216</t>
  </si>
  <si>
    <t>Zotu218</t>
  </si>
  <si>
    <t>Zotu505</t>
  </si>
  <si>
    <t>Zotu506</t>
  </si>
  <si>
    <t>Sebacinales</t>
  </si>
  <si>
    <t>Sebacinaceae</t>
  </si>
  <si>
    <t>Helvellosebacina</t>
  </si>
  <si>
    <t>Helvellosebacina_helvelloides</t>
  </si>
  <si>
    <t>Zotu29</t>
  </si>
  <si>
    <t>Zotu367</t>
  </si>
  <si>
    <t>Zotu565</t>
  </si>
  <si>
    <t>Sebacina</t>
  </si>
  <si>
    <t>Zotu244</t>
  </si>
  <si>
    <t>Thelephorales</t>
  </si>
  <si>
    <t>Thelephoraceae</t>
  </si>
  <si>
    <t>Zotu515</t>
  </si>
  <si>
    <t>Zotu131</t>
  </si>
  <si>
    <t>Zotu766</t>
  </si>
  <si>
    <t>Tomentella</t>
  </si>
  <si>
    <t>Zotu220</t>
  </si>
  <si>
    <t>Zotu610</t>
  </si>
  <si>
    <t>Zotu421</t>
  </si>
  <si>
    <t>Zotu439</t>
  </si>
  <si>
    <t>Tomentella_bryophila</t>
  </si>
  <si>
    <t>Zotu114</t>
  </si>
  <si>
    <t>Zotu659</t>
  </si>
  <si>
    <t>Tomentella_ellisii</t>
  </si>
  <si>
    <t>Zotu289</t>
  </si>
  <si>
    <t>Trechisporales</t>
  </si>
  <si>
    <t>Hydnodontaceae</t>
  </si>
  <si>
    <t>Subulicystidium</t>
  </si>
  <si>
    <t>Zotu50</t>
  </si>
  <si>
    <t>Trechispora</t>
  </si>
  <si>
    <t>Zotu691</t>
  </si>
  <si>
    <t>Zotu402</t>
  </si>
  <si>
    <t>Tremellomycetes</t>
  </si>
  <si>
    <t>Cystofilobasidiales</t>
  </si>
  <si>
    <t>Mrakiaceae</t>
  </si>
  <si>
    <t>Tausonia</t>
  </si>
  <si>
    <t>Tausonia_pullulans</t>
  </si>
  <si>
    <t>Zotu32</t>
  </si>
  <si>
    <t>Filobasidiales</t>
  </si>
  <si>
    <t>Piskurozymaceae</t>
  </si>
  <si>
    <t>Solicoccozyma</t>
  </si>
  <si>
    <t>Zotu382</t>
  </si>
  <si>
    <t>Solicoccozyma_terrea</t>
  </si>
  <si>
    <t>Zotu122</t>
  </si>
  <si>
    <t>Zotu28</t>
  </si>
  <si>
    <t>Zotu69</t>
  </si>
  <si>
    <t>Solicoccozyma_terricola</t>
  </si>
  <si>
    <t>Zotu55</t>
  </si>
  <si>
    <t>Tremellales</t>
  </si>
  <si>
    <t>Trimorphomycetaceae</t>
  </si>
  <si>
    <t>Saitozyma</t>
  </si>
  <si>
    <t>Saitozyma_podzolica</t>
  </si>
  <si>
    <t>Zotu19</t>
  </si>
  <si>
    <t>Zotu655</t>
  </si>
  <si>
    <t>Trichosporonales</t>
  </si>
  <si>
    <t>Trichosporonaceae</t>
  </si>
  <si>
    <t>Apiotrichum</t>
  </si>
  <si>
    <t>Zotu6</t>
  </si>
  <si>
    <t>Glomeromycota</t>
  </si>
  <si>
    <t>Glomeromycetes</t>
  </si>
  <si>
    <t>Glomerales</t>
  </si>
  <si>
    <t>Glomeraceae</t>
  </si>
  <si>
    <t>Zotu616</t>
  </si>
  <si>
    <t>Monoblepharomycota</t>
  </si>
  <si>
    <t>Zotu1062</t>
  </si>
  <si>
    <t>Mortierellomycota</t>
  </si>
  <si>
    <t>Mortierellomycetes</t>
  </si>
  <si>
    <t>Mortierellales</t>
  </si>
  <si>
    <t>Mortierellaceae</t>
  </si>
  <si>
    <t>Linnemannia</t>
  </si>
  <si>
    <t>Linnemannia_gamsii</t>
  </si>
  <si>
    <t>Zotu589</t>
  </si>
  <si>
    <t>Linnemannia_hyalina</t>
  </si>
  <si>
    <t>Zotu272</t>
  </si>
  <si>
    <t>Zotu513</t>
  </si>
  <si>
    <t>Zotu1471</t>
  </si>
  <si>
    <t>Mortierella</t>
  </si>
  <si>
    <t>Mortierella_rishikesha</t>
  </si>
  <si>
    <t>Zotu162</t>
  </si>
  <si>
    <t>Zotu59</t>
  </si>
  <si>
    <t>Zotu450</t>
  </si>
  <si>
    <t>Zotu95</t>
  </si>
  <si>
    <t>Zotu1099</t>
  </si>
  <si>
    <t>Zotu1422</t>
  </si>
  <si>
    <t>Zotu693</t>
  </si>
  <si>
    <t>Zotu875</t>
  </si>
  <si>
    <t>Podila</t>
  </si>
  <si>
    <t>Podila_humilis</t>
  </si>
  <si>
    <t>Zotu88</t>
  </si>
  <si>
    <t>Zotu459</t>
  </si>
  <si>
    <t>Zotu541</t>
  </si>
  <si>
    <t>Mucoromycota</t>
  </si>
  <si>
    <t>Mucoromycetes</t>
  </si>
  <si>
    <t>Mucorales</t>
  </si>
  <si>
    <t>Cunninghamellaceae</t>
  </si>
  <si>
    <t>Absidia</t>
  </si>
  <si>
    <t>Zotu480</t>
  </si>
  <si>
    <t>Rozellomycota</t>
  </si>
  <si>
    <t>Zotu201</t>
  </si>
  <si>
    <t>Zotu385</t>
  </si>
  <si>
    <t>Zotu574</t>
  </si>
  <si>
    <t>Rozellomycotina</t>
  </si>
  <si>
    <t>Branch03</t>
  </si>
  <si>
    <t>Zotu427</t>
  </si>
  <si>
    <t>GS10</t>
  </si>
  <si>
    <t>Zotu265</t>
  </si>
  <si>
    <t>GS11</t>
  </si>
  <si>
    <t>Zotu276</t>
  </si>
  <si>
    <t>Zotu53</t>
  </si>
  <si>
    <t>Zotu54</t>
  </si>
  <si>
    <t>Zotu271</t>
  </si>
  <si>
    <t>Zotu426</t>
  </si>
  <si>
    <t>Zoopagomycota</t>
  </si>
  <si>
    <t>Zoopagomycetes</t>
  </si>
  <si>
    <t>Zoopagales</t>
  </si>
  <si>
    <t>Zotu248</t>
  </si>
  <si>
    <t>TRB 1</t>
  </si>
  <si>
    <t>TRB 2</t>
  </si>
  <si>
    <t>TRB 3</t>
  </si>
  <si>
    <t>Pasture 1</t>
  </si>
  <si>
    <t>Pasture 2</t>
  </si>
  <si>
    <t>Pasture 3</t>
  </si>
  <si>
    <t>TRB</t>
  </si>
  <si>
    <t>Pasture</t>
  </si>
  <si>
    <t>Occurances of fungi species per transect line</t>
  </si>
  <si>
    <t>Number of different species</t>
  </si>
  <si>
    <t>Occurances per site</t>
  </si>
  <si>
    <r>
      <t>Enhancing Assessments of Life Cycle Biodiversity Impact Methods across Farming Systems through environmental DNA (eDNA) Analysis</t>
    </r>
    <r>
      <rPr>
        <b/>
        <sz val="12"/>
        <color theme="1"/>
        <rFont val="Calibri"/>
        <family val="2"/>
      </rPr>
      <t> </t>
    </r>
  </si>
  <si>
    <r>
      <t>Natasha Järviö</t>
    </r>
    <r>
      <rPr>
        <vertAlign val="superscript"/>
        <sz val="12"/>
        <color theme="1"/>
        <rFont val="Times New Roman"/>
        <family val="1"/>
      </rPr>
      <t>1,2,3</t>
    </r>
    <r>
      <rPr>
        <sz val="12"/>
        <color theme="1"/>
        <rFont val="Times New Roman"/>
        <family val="1"/>
      </rPr>
      <t>, Ville Uusitalo</t>
    </r>
    <r>
      <rPr>
        <vertAlign val="superscript"/>
        <sz val="12"/>
        <color theme="1"/>
        <rFont val="Times New Roman"/>
        <family val="1"/>
      </rPr>
      <t>1</t>
    </r>
    <r>
      <rPr>
        <sz val="12"/>
        <color theme="1"/>
        <rFont val="Times New Roman"/>
        <family val="1"/>
      </rPr>
      <t>, Johan Ekroos</t>
    </r>
    <r>
      <rPr>
        <vertAlign val="superscript"/>
        <sz val="12"/>
        <color theme="1"/>
        <rFont val="Times New Roman"/>
        <family val="1"/>
      </rPr>
      <t>2,3</t>
    </r>
  </si>
  <si>
    <r>
      <t>1</t>
    </r>
    <r>
      <rPr>
        <i/>
        <sz val="12"/>
        <color theme="1"/>
        <rFont val="Times New Roman"/>
        <family val="1"/>
      </rPr>
      <t xml:space="preserve"> Sustainability Science, LUT University, Mukkulankatu 19, 15210 Lahti, Finland</t>
    </r>
  </si>
  <si>
    <r>
      <t>2</t>
    </r>
    <r>
      <rPr>
        <i/>
        <sz val="12"/>
        <color theme="1"/>
        <rFont val="Times New Roman"/>
        <family val="1"/>
      </rPr>
      <t xml:space="preserve"> Department of Agricultural Sciences, University of Helsinki, Helsinki, Finland</t>
    </r>
  </si>
  <si>
    <r>
      <t>3</t>
    </r>
    <r>
      <rPr>
        <i/>
        <sz val="12"/>
        <color theme="1"/>
        <rFont val="Times New Roman"/>
        <family val="1"/>
      </rPr>
      <t xml:space="preserve"> Helsinki Institute of Sustainability Science (HELSUS), University of Helsinki, 00014 Helsinki, Finland </t>
    </r>
  </si>
  <si>
    <t>Content</t>
  </si>
  <si>
    <t>eDNA_fungi_results</t>
  </si>
  <si>
    <t>Sheet name</t>
  </si>
  <si>
    <t>Description</t>
  </si>
  <si>
    <t>Results of the environmental DNA analysis taken in a traditional rural biotope and regenerative pasture field.</t>
  </si>
  <si>
    <t>GLAM_CF_reg_past_example</t>
  </si>
  <si>
    <t>LC-IMPACT_CF_reg_past_example</t>
  </si>
  <si>
    <t>IW+_CF_reg_past_example</t>
  </si>
  <si>
    <t>ReCiPe_CF_reg_past_example</t>
  </si>
  <si>
    <t>Creation of charactarization factors (CFs) using the logic and equations of the GLAM3 life cycle impact method, including CFs of GLAM for the Scandinaviand and Russian Taiga ecosystem.</t>
  </si>
  <si>
    <t>Creation of CFs using the logic and equations of the ReCiPe life cycle impact method, including CFs of ReCiPe for Finland.</t>
  </si>
  <si>
    <t>Illustrative results for regenerative pasture farming in SMF</t>
  </si>
  <si>
    <t>Existing CFs for ecoregion SMF</t>
  </si>
  <si>
    <t>Characterization factors SMF</t>
  </si>
  <si>
    <r>
      <t>S</t>
    </r>
    <r>
      <rPr>
        <vertAlign val="subscript"/>
        <sz val="11"/>
        <color theme="1"/>
        <rFont val="Aptos Narrow"/>
        <family val="2"/>
        <scheme val="minor"/>
      </rPr>
      <t>fungi, SMF, pasture</t>
    </r>
  </si>
  <si>
    <r>
      <t>h</t>
    </r>
    <r>
      <rPr>
        <vertAlign val="subscript"/>
        <sz val="11"/>
        <color theme="1"/>
        <rFont val="Aptos Narrow"/>
        <family val="2"/>
        <scheme val="minor"/>
      </rPr>
      <t>fungi, SMF, cropland, regen. farm.</t>
    </r>
  </si>
  <si>
    <r>
      <t>h</t>
    </r>
    <r>
      <rPr>
        <vertAlign val="subscript"/>
        <sz val="11"/>
        <color theme="1"/>
        <rFont val="Aptos Narrow"/>
        <family val="2"/>
        <scheme val="minor"/>
      </rPr>
      <t>fungi, SMF</t>
    </r>
  </si>
  <si>
    <r>
      <t>P</t>
    </r>
    <r>
      <rPr>
        <vertAlign val="subscript"/>
        <sz val="11"/>
        <color theme="1"/>
        <rFont val="Aptos Narrow"/>
        <family val="2"/>
        <scheme val="minor"/>
      </rPr>
      <t>fungi,SMF</t>
    </r>
    <r>
      <rPr>
        <sz val="11"/>
        <color theme="1"/>
        <rFont val="Aptos Narrow"/>
        <family val="2"/>
        <scheme val="minor"/>
      </rPr>
      <t xml:space="preserve"> </t>
    </r>
    <r>
      <rPr>
        <vertAlign val="superscript"/>
        <sz val="11"/>
        <color theme="1"/>
        <rFont val="Aptos Narrow"/>
        <family val="2"/>
        <scheme val="minor"/>
      </rPr>
      <t>3</t>
    </r>
  </si>
  <si>
    <r>
      <t>ECA</t>
    </r>
    <r>
      <rPr>
        <vertAlign val="subscript"/>
        <sz val="11"/>
        <color theme="1"/>
        <rFont val="Aptos Narrow"/>
        <family val="2"/>
        <scheme val="minor"/>
      </rPr>
      <t>fungi,SMF,regen.farm.</t>
    </r>
    <r>
      <rPr>
        <sz val="11"/>
        <color theme="1"/>
        <rFont val="Aptos Narrow"/>
        <family val="2"/>
        <scheme val="minor"/>
      </rPr>
      <t xml:space="preserve"> </t>
    </r>
    <r>
      <rPr>
        <vertAlign val="superscript"/>
        <sz val="11"/>
        <color theme="1"/>
        <rFont val="Aptos Narrow"/>
        <family val="2"/>
        <scheme val="minor"/>
      </rPr>
      <t>4</t>
    </r>
  </si>
  <si>
    <r>
      <t>H</t>
    </r>
    <r>
      <rPr>
        <i/>
        <vertAlign val="subscript"/>
        <sz val="11"/>
        <color theme="1"/>
        <rFont val="Aptos Narrow"/>
        <family val="2"/>
        <scheme val="minor"/>
      </rPr>
      <t>fungi,SMF,0</t>
    </r>
    <r>
      <rPr>
        <i/>
        <vertAlign val="superscript"/>
        <sz val="11"/>
        <color theme="1"/>
        <rFont val="Aptos Narrow"/>
        <family val="2"/>
        <scheme val="minor"/>
      </rPr>
      <t>6</t>
    </r>
  </si>
  <si>
    <r>
      <t>H</t>
    </r>
    <r>
      <rPr>
        <i/>
        <vertAlign val="subscript"/>
        <sz val="11"/>
        <color theme="1"/>
        <rFont val="Aptos Narrow"/>
        <family val="2"/>
        <scheme val="minor"/>
      </rPr>
      <t>fungi,SMF,1</t>
    </r>
  </si>
  <si>
    <t>6 According to Scherer et al. (2023) this equals the area of the ecoregion (m2), in this case the Sarmatic Mixed Forest</t>
  </si>
  <si>
    <t>Note: SMF refers to Sarmatic Mixed Forest (ecoregion ID is 80436); Regen. farm. refers to regenerative farming; RSL refers to relative species lost</t>
  </si>
  <si>
    <r>
      <rPr>
        <vertAlign val="superscript"/>
        <sz val="11"/>
        <color theme="1"/>
        <rFont val="Aptos Narrow"/>
        <family val="2"/>
        <scheme val="minor"/>
      </rPr>
      <t>8</t>
    </r>
    <r>
      <rPr>
        <sz val="11"/>
        <color theme="1"/>
        <rFont val="Aptos Narrow"/>
        <family val="2"/>
        <scheme val="minor"/>
      </rPr>
      <t xml:space="preserve"> Do to a lack of estimates for fungi specifically we took the average for Sarmatic Mixed Forest for species birds, mammals, reptiles, and amphibians from Kuipers et al. 2021</t>
    </r>
  </si>
  <si>
    <r>
      <rPr>
        <vertAlign val="superscript"/>
        <sz val="11"/>
        <color theme="1"/>
        <rFont val="Aptos Narrow"/>
        <family val="2"/>
        <scheme val="minor"/>
      </rPr>
      <t>9</t>
    </r>
    <r>
      <rPr>
        <sz val="11"/>
        <color theme="1"/>
        <rFont val="Aptos Narrow"/>
        <family val="2"/>
        <scheme val="minor"/>
      </rPr>
      <t xml:space="preserve"> Derived from given CFs of GLAM using the equation 5 of Scherer et al. 2023</t>
    </r>
  </si>
  <si>
    <r>
      <rPr>
        <vertAlign val="superscript"/>
        <sz val="11"/>
        <color theme="1"/>
        <rFont val="Aptos Narrow"/>
        <family val="2"/>
        <scheme val="minor"/>
      </rPr>
      <t>9</t>
    </r>
    <r>
      <rPr>
        <sz val="11"/>
        <color theme="1"/>
        <rFont val="Aptos Narrow"/>
        <family val="2"/>
        <scheme val="minor"/>
      </rPr>
      <t xml:space="preserve"> Derived from given CFs of GLAM using the equation 5 of Scherer et al. 2023 as unweighted values are not given for LC-IMPACT</t>
    </r>
  </si>
  <si>
    <r>
      <rPr>
        <vertAlign val="superscript"/>
        <sz val="11"/>
        <color theme="1"/>
        <rFont val="Aptos Narrow"/>
        <family val="2"/>
        <scheme val="minor"/>
      </rPr>
      <t>4</t>
    </r>
    <r>
      <rPr>
        <sz val="11"/>
        <color theme="1"/>
        <rFont val="Aptos Narrow"/>
        <family val="2"/>
        <scheme val="minor"/>
      </rPr>
      <t xml:space="preserve"> Equal the total area of regenerative farming in Sarmatic Mixed Forest when P is considered 1</t>
    </r>
  </si>
  <si>
    <r>
      <rPr>
        <vertAlign val="superscript"/>
        <sz val="11"/>
        <color theme="1"/>
        <rFont val="Aptos Narrow"/>
        <family val="2"/>
        <scheme val="minor"/>
      </rPr>
      <t>6</t>
    </r>
    <r>
      <rPr>
        <sz val="11"/>
        <color theme="1"/>
        <rFont val="Aptos Narrow"/>
        <family val="2"/>
        <scheme val="minor"/>
      </rPr>
      <t xml:space="preserve"> According to Scherer et al. (2023) this equals the area of the ecoregion (m2), in this case the Sarmatic Mixed Forest</t>
    </r>
  </si>
  <si>
    <r>
      <t>A</t>
    </r>
    <r>
      <rPr>
        <i/>
        <vertAlign val="subscript"/>
        <sz val="11"/>
        <color theme="1"/>
        <rFont val="Aptos Narrow"/>
        <family val="2"/>
        <scheme val="minor"/>
      </rPr>
      <t>SMF,regen.farm.</t>
    </r>
    <r>
      <rPr>
        <i/>
        <sz val="11"/>
        <color theme="1"/>
        <rFont val="Aptos Narrow"/>
        <family val="2"/>
        <scheme val="minor"/>
      </rPr>
      <t xml:space="preserve"> (m</t>
    </r>
    <r>
      <rPr>
        <i/>
        <vertAlign val="superscript"/>
        <sz val="11"/>
        <color theme="1"/>
        <rFont val="Aptos Narrow"/>
        <family val="2"/>
        <scheme val="minor"/>
      </rPr>
      <t>2</t>
    </r>
    <r>
      <rPr>
        <i/>
        <sz val="11"/>
        <color theme="1"/>
        <rFont val="Aptos Narrow"/>
        <family val="2"/>
        <scheme val="minor"/>
      </rPr>
      <t>)</t>
    </r>
  </si>
  <si>
    <r>
      <t>S</t>
    </r>
    <r>
      <rPr>
        <vertAlign val="subscript"/>
        <sz val="11"/>
        <color theme="1"/>
        <rFont val="Aptos Narrow"/>
        <family val="2"/>
        <scheme val="minor"/>
      </rPr>
      <t>org,SMF,fungi</t>
    </r>
  </si>
  <si>
    <r>
      <t>S</t>
    </r>
    <r>
      <rPr>
        <vertAlign val="subscript"/>
        <sz val="11"/>
        <color theme="1"/>
        <rFont val="Aptos Narrow"/>
        <family val="2"/>
        <scheme val="minor"/>
      </rPr>
      <t>lost,SMF,fungi</t>
    </r>
  </si>
  <si>
    <r>
      <t>ΔS</t>
    </r>
    <r>
      <rPr>
        <vertAlign val="subscript"/>
        <sz val="11"/>
        <color theme="1"/>
        <rFont val="Aptos Narrow"/>
        <family val="2"/>
      </rPr>
      <t>lost,SMF,fungi</t>
    </r>
  </si>
  <si>
    <r>
      <t>S</t>
    </r>
    <r>
      <rPr>
        <vertAlign val="subscript"/>
        <sz val="11"/>
        <color theme="1"/>
        <rFont val="Aptos Narrow"/>
        <family val="2"/>
        <scheme val="minor"/>
      </rPr>
      <t>ref,ref,SMF</t>
    </r>
  </si>
  <si>
    <r>
      <t>S</t>
    </r>
    <r>
      <rPr>
        <vertAlign val="subscript"/>
        <sz val="11"/>
        <color theme="1"/>
        <rFont val="Aptos Narrow"/>
        <family val="2"/>
        <scheme val="minor"/>
      </rPr>
      <t>rel,regen.farm.,SMF</t>
    </r>
  </si>
  <si>
    <t>Note: SMF refers to Sarmatic Mixed Forest (ecoregion ID is 80436); Regen. farm. refers to regenerative farming</t>
  </si>
  <si>
    <r>
      <t>CF</t>
    </r>
    <r>
      <rPr>
        <vertAlign val="subscript"/>
        <sz val="11"/>
        <color theme="1"/>
        <rFont val="Aptos Narrow"/>
        <family val="2"/>
        <scheme val="minor"/>
      </rPr>
      <t>occ,reg.farm,SMF</t>
    </r>
  </si>
  <si>
    <r>
      <t>CF</t>
    </r>
    <r>
      <rPr>
        <vertAlign val="subscript"/>
        <sz val="11"/>
        <color theme="1"/>
        <rFont val="Aptos Narrow"/>
        <family val="2"/>
        <scheme val="minor"/>
      </rPr>
      <t>trans,reg.farm,SMF</t>
    </r>
  </si>
  <si>
    <t>Note: Regen. farm. refers to regenerative farming</t>
  </si>
  <si>
    <r>
      <t>S</t>
    </r>
    <r>
      <rPr>
        <vertAlign val="subscript"/>
        <sz val="11"/>
        <color theme="1"/>
        <rFont val="Aptos Narrow"/>
        <family val="2"/>
        <scheme val="minor"/>
      </rPr>
      <t>fungi, FI</t>
    </r>
  </si>
  <si>
    <r>
      <t>S</t>
    </r>
    <r>
      <rPr>
        <vertAlign val="subscript"/>
        <sz val="11"/>
        <color theme="1"/>
        <rFont val="Aptos Narrow"/>
        <family val="2"/>
        <scheme val="minor"/>
      </rPr>
      <t>fungi, FI, regen. farm. pasture</t>
    </r>
  </si>
  <si>
    <r>
      <t>S</t>
    </r>
    <r>
      <rPr>
        <vertAlign val="subscript"/>
        <sz val="11"/>
        <color theme="1"/>
        <rFont val="Aptos Narrow"/>
        <family val="2"/>
        <scheme val="minor"/>
      </rPr>
      <t>fungi, SMF, regen. farm. pasture</t>
    </r>
  </si>
  <si>
    <t>Illustrative results for regenerative pasture farming in FI</t>
  </si>
  <si>
    <t>Characterization factors, fungi, SMF</t>
  </si>
  <si>
    <t>Characterization factors, fungi, FI</t>
  </si>
  <si>
    <t>Characterization factors, fungi, Finland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</si>
</sst>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E+00"/>
    <numFmt numFmtId="166" formatCode="0.00000E+00"/>
  </numFmts>
  <fonts count="25" x14ac:knownFonts="1">
    <font>
      <sz val="11"/>
      <color theme="1"/>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
      <b/>
      <sz val="12"/>
      <name val="Calibri"/>
    </font>
    <font>
      <sz val="11"/>
      <color theme="1"/>
      <name val="Aptos Narrow"/>
      <family val="2"/>
    </font>
    <font>
      <b/>
      <sz val="12"/>
      <name val="Arial"/>
      <family val="2"/>
    </font>
    <font>
      <sz val="10.5"/>
      <color theme="1"/>
      <name val="Calibri"/>
      <family val="2"/>
    </font>
    <font>
      <vertAlign val="subscript"/>
      <sz val="10.5"/>
      <color theme="1"/>
      <name val="Calibri"/>
      <family val="2"/>
    </font>
    <font>
      <vertAlign val="subscript"/>
      <sz val="11"/>
      <color theme="1"/>
      <name val="Aptos Narrow"/>
      <family val="2"/>
      <scheme val="minor"/>
    </font>
    <font>
      <sz val="11"/>
      <color theme="0"/>
      <name val="Aptos Narrow"/>
      <family val="2"/>
      <scheme val="minor"/>
    </font>
    <font>
      <vertAlign val="superscript"/>
      <sz val="11"/>
      <color theme="1"/>
      <name val="Aptos Narrow"/>
      <family val="2"/>
      <scheme val="minor"/>
    </font>
    <font>
      <i/>
      <vertAlign val="subscript"/>
      <sz val="11"/>
      <color theme="1"/>
      <name val="Aptos Narrow"/>
      <family val="2"/>
      <scheme val="minor"/>
    </font>
    <font>
      <i/>
      <vertAlign val="superscript"/>
      <sz val="11"/>
      <color theme="1"/>
      <name val="Aptos Narrow"/>
      <family val="2"/>
      <scheme val="minor"/>
    </font>
    <font>
      <sz val="9"/>
      <color theme="1"/>
      <name val="Aptos Narrow"/>
      <family val="2"/>
      <scheme val="minor"/>
    </font>
    <font>
      <vertAlign val="subscript"/>
      <sz val="11"/>
      <color theme="1"/>
      <name val="Aptos Narrow"/>
      <family val="2"/>
    </font>
    <font>
      <sz val="8"/>
      <name val="Aptos Narrow"/>
      <family val="2"/>
      <scheme val="minor"/>
    </font>
    <font>
      <b/>
      <sz val="11"/>
      <name val="Aptos Narrow"/>
      <family val="2"/>
      <scheme val="minor"/>
    </font>
    <font>
      <sz val="12"/>
      <color theme="1"/>
      <name val="Times New Roman"/>
      <family val="1"/>
    </font>
    <font>
      <b/>
      <sz val="12"/>
      <color theme="1"/>
      <name val="Times New Roman"/>
      <family val="1"/>
    </font>
    <font>
      <b/>
      <sz val="12"/>
      <color theme="1"/>
      <name val="Calibri"/>
      <family val="2"/>
    </font>
    <font>
      <vertAlign val="superscript"/>
      <sz val="12"/>
      <color theme="1"/>
      <name val="Times New Roman"/>
      <family val="1"/>
    </font>
    <font>
      <i/>
      <sz val="12"/>
      <color theme="1"/>
      <name val="Times New Roman"/>
      <family val="1"/>
    </font>
    <font>
      <i/>
      <vertAlign val="superscript"/>
      <sz val="12"/>
      <color theme="1"/>
      <name val="Times New Roman"/>
      <family val="1"/>
    </font>
    <font>
      <b/>
      <sz val="16"/>
      <color theme="1"/>
      <name val="Times New Roman"/>
      <family val="1"/>
    </font>
  </fonts>
  <fills count="6">
    <fill>
      <patternFill patternType="none"/>
    </fill>
    <fill>
      <patternFill patternType="gray125"/>
    </fill>
    <fill>
      <patternFill patternType="solid">
        <fgColor rgb="FFE6E6E6"/>
        <bgColor rgb="FFE6E6E6"/>
      </patternFill>
    </fill>
    <fill>
      <patternFill patternType="solid">
        <fgColor theme="9" tint="0.59999389629810485"/>
        <bgColor indexed="64"/>
      </patternFill>
    </fill>
    <fill>
      <patternFill patternType="solid">
        <fgColor rgb="FFFFFF99"/>
        <bgColor indexed="64"/>
      </patternFill>
    </fill>
    <fill>
      <patternFill patternType="solid">
        <fgColor theme="2"/>
        <bgColor indexed="64"/>
      </patternFill>
    </fill>
  </fills>
  <borders count="7">
    <border>
      <left/>
      <right/>
      <top/>
      <bottom/>
      <diagonal/>
    </border>
    <border>
      <left/>
      <right/>
      <top/>
      <bottom style="medium">
        <color rgb="FF000000"/>
      </bottom>
      <diagonal/>
    </border>
    <border>
      <left/>
      <right/>
      <top style="thin">
        <color indexed="64"/>
      </top>
      <bottom style="thin">
        <color indexed="64"/>
      </bottom>
      <diagonal/>
    </border>
    <border>
      <left style="thin">
        <color theme="9"/>
      </left>
      <right/>
      <top style="thin">
        <color theme="9"/>
      </top>
      <bottom/>
      <diagonal/>
    </border>
    <border>
      <left/>
      <right/>
      <top style="thin">
        <color theme="9"/>
      </top>
      <bottom/>
      <diagonal/>
    </border>
    <border>
      <left/>
      <right/>
      <top/>
      <bottom style="thin">
        <color theme="9"/>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0" fontId="4" fillId="2" borderId="1">
      <alignment horizontal="left"/>
    </xf>
  </cellStyleXfs>
  <cellXfs count="35">
    <xf numFmtId="0" fontId="0" fillId="0" borderId="0" xfId="0"/>
    <xf numFmtId="0" fontId="1" fillId="0" borderId="0" xfId="0" applyFont="1"/>
    <xf numFmtId="0" fontId="2" fillId="0" borderId="0" xfId="0" applyFont="1"/>
    <xf numFmtId="0" fontId="3" fillId="0" borderId="0" xfId="1"/>
    <xf numFmtId="11" fontId="0" fillId="0" borderId="0" xfId="0" applyNumberFormat="1"/>
    <xf numFmtId="0" fontId="7" fillId="0" borderId="0" xfId="0" applyFont="1"/>
    <xf numFmtId="2" fontId="0" fillId="0" borderId="0" xfId="0" applyNumberFormat="1"/>
    <xf numFmtId="164" fontId="0" fillId="0" borderId="0" xfId="0" applyNumberFormat="1"/>
    <xf numFmtId="0" fontId="10" fillId="0" borderId="0" xfId="0" applyFont="1"/>
    <xf numFmtId="0" fontId="0" fillId="0" borderId="2" xfId="0" applyBorder="1"/>
    <xf numFmtId="11" fontId="6" fillId="0" borderId="0" xfId="0" applyNumberFormat="1" applyFont="1" applyAlignment="1">
      <alignment horizontal="center"/>
    </xf>
    <xf numFmtId="0" fontId="14" fillId="0" borderId="0" xfId="0" applyFont="1"/>
    <xf numFmtId="0" fontId="5" fillId="0" borderId="0" xfId="0" applyFont="1"/>
    <xf numFmtId="0" fontId="0" fillId="0" borderId="3" xfId="0" applyBorder="1"/>
    <xf numFmtId="0" fontId="0" fillId="0" borderId="4" xfId="0" applyBorder="1"/>
    <xf numFmtId="0" fontId="20" fillId="0" borderId="0" xfId="0" applyFont="1" applyAlignment="1">
      <alignment horizontal="center" vertical="center"/>
    </xf>
    <xf numFmtId="0" fontId="18" fillId="0" borderId="0" xfId="0" applyFont="1" applyAlignment="1">
      <alignment vertical="center"/>
    </xf>
    <xf numFmtId="0" fontId="22" fillId="0" borderId="0" xfId="0" applyFont="1" applyAlignment="1">
      <alignment vertical="center"/>
    </xf>
    <xf numFmtId="0" fontId="19" fillId="0" borderId="0" xfId="0" applyFont="1" applyAlignment="1">
      <alignment horizontal="left" vertical="center"/>
    </xf>
    <xf numFmtId="0" fontId="18" fillId="0" borderId="0" xfId="0" applyFont="1" applyAlignment="1">
      <alignment horizontal="left" vertical="center"/>
    </xf>
    <xf numFmtId="0" fontId="23" fillId="0" borderId="0" xfId="0" applyFont="1" applyAlignment="1">
      <alignment horizontal="left" vertical="center"/>
    </xf>
    <xf numFmtId="0" fontId="24" fillId="0" borderId="6" xfId="0" applyFont="1" applyBorder="1" applyAlignment="1">
      <alignment horizontal="left" vertical="center"/>
    </xf>
    <xf numFmtId="0" fontId="0" fillId="3" borderId="0" xfId="0" applyFill="1"/>
    <xf numFmtId="0" fontId="17" fillId="4" borderId="4" xfId="0" applyFont="1" applyFill="1" applyBorder="1"/>
    <xf numFmtId="0" fontId="0" fillId="4" borderId="4" xfId="0" applyFill="1" applyBorder="1"/>
    <xf numFmtId="0" fontId="17" fillId="3" borderId="4" xfId="0" applyFont="1" applyFill="1" applyBorder="1"/>
    <xf numFmtId="0" fontId="0" fillId="3" borderId="4" xfId="0" applyFill="1" applyBorder="1"/>
    <xf numFmtId="0" fontId="17" fillId="5" borderId="3" xfId="0" applyFont="1" applyFill="1" applyBorder="1"/>
    <xf numFmtId="0" fontId="17" fillId="5" borderId="4" xfId="0" applyFont="1" applyFill="1" applyBorder="1"/>
    <xf numFmtId="165" fontId="0" fillId="3" borderId="0" xfId="0" applyNumberFormat="1" applyFill="1"/>
    <xf numFmtId="11" fontId="0" fillId="3" borderId="0" xfId="0" applyNumberFormat="1" applyFill="1"/>
    <xf numFmtId="166" fontId="0" fillId="0" borderId="0" xfId="0" applyNumberFormat="1"/>
    <xf numFmtId="0" fontId="1" fillId="0" borderId="5" xfId="0" applyFont="1" applyBorder="1" applyAlignment="1">
      <alignment horizontal="center"/>
    </xf>
    <xf numFmtId="0" fontId="1" fillId="0" borderId="0" xfId="0" applyFont="1" applyAlignment="1">
      <alignment horizontal="center"/>
    </xf>
    <xf numFmtId="0" fontId="0" fillId="0" borderId="2" xfId="0" applyBorder="1" applyAlignment="1">
      <alignment horizontal="center"/>
    </xf>
  </cellXfs>
  <cellStyles count="3">
    <cellStyle name="Hyperlink" xfId="1" builtinId="8"/>
    <cellStyle name="Normal" xfId="0" builtinId="0"/>
    <cellStyle name="Style0" xfId="2" xr:uid="{BFBE332B-2D20-4A51-A006-D2018443428B}"/>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33</xdr:row>
      <xdr:rowOff>15240</xdr:rowOff>
    </xdr:from>
    <xdr:to>
      <xdr:col>4</xdr:col>
      <xdr:colOff>570134</xdr:colOff>
      <xdr:row>60</xdr:row>
      <xdr:rowOff>174458</xdr:rowOff>
    </xdr:to>
    <xdr:pic>
      <xdr:nvPicPr>
        <xdr:cNvPr id="2" name="Picture 1">
          <a:extLst>
            <a:ext uri="{FF2B5EF4-FFF2-40B4-BE49-F238E27FC236}">
              <a16:creationId xmlns:a16="http://schemas.microsoft.com/office/drawing/2014/main" id="{B143225D-BC82-4B36-9822-B1CBC06ABD7E}"/>
            </a:ext>
          </a:extLst>
        </xdr:cNvPr>
        <xdr:cNvPicPr>
          <a:picLocks noChangeAspect="1"/>
        </xdr:cNvPicPr>
      </xdr:nvPicPr>
      <xdr:blipFill>
        <a:blip xmlns:r="http://schemas.openxmlformats.org/officeDocument/2006/relationships" r:embed="rId1"/>
        <a:stretch>
          <a:fillRect/>
        </a:stretch>
      </xdr:blipFill>
      <xdr:spPr>
        <a:xfrm>
          <a:off x="15240" y="6652260"/>
          <a:ext cx="5736494" cy="5100788"/>
        </a:xfrm>
        <a:prstGeom prst="rect">
          <a:avLst/>
        </a:prstGeom>
      </xdr:spPr>
    </xdr:pic>
    <xdr:clientData/>
  </xdr:twoCellAnchor>
  <xdr:twoCellAnchor editAs="oneCell">
    <xdr:from>
      <xdr:col>10</xdr:col>
      <xdr:colOff>533400</xdr:colOff>
      <xdr:row>34</xdr:row>
      <xdr:rowOff>45720</xdr:rowOff>
    </xdr:from>
    <xdr:to>
      <xdr:col>17</xdr:col>
      <xdr:colOff>435551</xdr:colOff>
      <xdr:row>41</xdr:row>
      <xdr:rowOff>156036</xdr:rowOff>
    </xdr:to>
    <xdr:pic>
      <xdr:nvPicPr>
        <xdr:cNvPr id="3" name="Picture 2">
          <a:extLst>
            <a:ext uri="{FF2B5EF4-FFF2-40B4-BE49-F238E27FC236}">
              <a16:creationId xmlns:a16="http://schemas.microsoft.com/office/drawing/2014/main" id="{7559453B-447B-49CE-A165-C4ECE286DFAE}"/>
            </a:ext>
          </a:extLst>
        </xdr:cNvPr>
        <xdr:cNvPicPr>
          <a:picLocks noChangeAspect="1"/>
        </xdr:cNvPicPr>
      </xdr:nvPicPr>
      <xdr:blipFill>
        <a:blip xmlns:r="http://schemas.openxmlformats.org/officeDocument/2006/relationships" r:embed="rId2"/>
        <a:stretch>
          <a:fillRect/>
        </a:stretch>
      </xdr:blipFill>
      <xdr:spPr>
        <a:xfrm>
          <a:off x="11506200" y="6865620"/>
          <a:ext cx="5552381" cy="1390476"/>
        </a:xfrm>
        <a:prstGeom prst="rect">
          <a:avLst/>
        </a:prstGeom>
      </xdr:spPr>
    </xdr:pic>
    <xdr:clientData/>
  </xdr:twoCellAnchor>
  <xdr:twoCellAnchor editAs="oneCell">
    <xdr:from>
      <xdr:col>4</xdr:col>
      <xdr:colOff>960120</xdr:colOff>
      <xdr:row>35</xdr:row>
      <xdr:rowOff>7620</xdr:rowOff>
    </xdr:from>
    <xdr:to>
      <xdr:col>11</xdr:col>
      <xdr:colOff>85725</xdr:colOff>
      <xdr:row>41</xdr:row>
      <xdr:rowOff>165178</xdr:rowOff>
    </xdr:to>
    <xdr:pic>
      <xdr:nvPicPr>
        <xdr:cNvPr id="4" name="Picture 3">
          <a:extLst>
            <a:ext uri="{FF2B5EF4-FFF2-40B4-BE49-F238E27FC236}">
              <a16:creationId xmlns:a16="http://schemas.microsoft.com/office/drawing/2014/main" id="{BA035B23-4864-4CB0-8408-5A3002B42980}"/>
            </a:ext>
          </a:extLst>
        </xdr:cNvPr>
        <xdr:cNvPicPr>
          <a:picLocks noChangeAspect="1"/>
        </xdr:cNvPicPr>
      </xdr:nvPicPr>
      <xdr:blipFill>
        <a:blip xmlns:r="http://schemas.openxmlformats.org/officeDocument/2006/relationships" r:embed="rId3"/>
        <a:stretch>
          <a:fillRect/>
        </a:stretch>
      </xdr:blipFill>
      <xdr:spPr>
        <a:xfrm>
          <a:off x="6141720" y="7010400"/>
          <a:ext cx="5722620" cy="1252933"/>
        </a:xfrm>
        <a:prstGeom prst="rect">
          <a:avLst/>
        </a:prstGeom>
      </xdr:spPr>
    </xdr:pic>
    <xdr:clientData/>
  </xdr:twoCellAnchor>
  <xdr:twoCellAnchor editAs="oneCell">
    <xdr:from>
      <xdr:col>8</xdr:col>
      <xdr:colOff>464820</xdr:colOff>
      <xdr:row>41</xdr:row>
      <xdr:rowOff>129540</xdr:rowOff>
    </xdr:from>
    <xdr:to>
      <xdr:col>18</xdr:col>
      <xdr:colOff>153095</xdr:colOff>
      <xdr:row>62</xdr:row>
      <xdr:rowOff>95580</xdr:rowOff>
    </xdr:to>
    <xdr:pic>
      <xdr:nvPicPr>
        <xdr:cNvPr id="5" name="Picture 4">
          <a:extLst>
            <a:ext uri="{FF2B5EF4-FFF2-40B4-BE49-F238E27FC236}">
              <a16:creationId xmlns:a16="http://schemas.microsoft.com/office/drawing/2014/main" id="{195084D0-D7F9-4D9C-8790-DD74229C1316}"/>
            </a:ext>
          </a:extLst>
        </xdr:cNvPr>
        <xdr:cNvPicPr>
          <a:picLocks noChangeAspect="1"/>
        </xdr:cNvPicPr>
      </xdr:nvPicPr>
      <xdr:blipFill>
        <a:blip xmlns:r="http://schemas.openxmlformats.org/officeDocument/2006/relationships" r:embed="rId4"/>
        <a:stretch>
          <a:fillRect/>
        </a:stretch>
      </xdr:blipFill>
      <xdr:spPr>
        <a:xfrm>
          <a:off x="9357360" y="8229600"/>
          <a:ext cx="8024555" cy="3810330"/>
        </a:xfrm>
        <a:prstGeom prst="rect">
          <a:avLst/>
        </a:prstGeom>
        <a:ln>
          <a:noFill/>
        </a:ln>
      </xdr:spPr>
    </xdr:pic>
    <xdr:clientData/>
  </xdr:twoCellAnchor>
  <xdr:twoCellAnchor editAs="oneCell">
    <xdr:from>
      <xdr:col>9</xdr:col>
      <xdr:colOff>76200</xdr:colOff>
      <xdr:row>63</xdr:row>
      <xdr:rowOff>83820</xdr:rowOff>
    </xdr:from>
    <xdr:to>
      <xdr:col>17</xdr:col>
      <xdr:colOff>29144</xdr:colOff>
      <xdr:row>69</xdr:row>
      <xdr:rowOff>114398</xdr:rowOff>
    </xdr:to>
    <xdr:pic>
      <xdr:nvPicPr>
        <xdr:cNvPr id="6" name="Picture 5">
          <a:extLst>
            <a:ext uri="{FF2B5EF4-FFF2-40B4-BE49-F238E27FC236}">
              <a16:creationId xmlns:a16="http://schemas.microsoft.com/office/drawing/2014/main" id="{3B7653D7-8B33-44A0-B98C-CD7932E5730C}"/>
            </a:ext>
          </a:extLst>
        </xdr:cNvPr>
        <xdr:cNvPicPr>
          <a:picLocks noChangeAspect="1"/>
        </xdr:cNvPicPr>
      </xdr:nvPicPr>
      <xdr:blipFill>
        <a:blip xmlns:r="http://schemas.openxmlformats.org/officeDocument/2006/relationships" r:embed="rId5"/>
        <a:stretch>
          <a:fillRect/>
        </a:stretch>
      </xdr:blipFill>
      <xdr:spPr>
        <a:xfrm>
          <a:off x="10088880" y="12207240"/>
          <a:ext cx="6561389" cy="1127858"/>
        </a:xfrm>
        <a:prstGeom prst="rect">
          <a:avLst/>
        </a:prstGeom>
      </xdr:spPr>
    </xdr:pic>
    <xdr:clientData/>
  </xdr:twoCellAnchor>
  <xdr:twoCellAnchor editAs="oneCell">
    <xdr:from>
      <xdr:col>1</xdr:col>
      <xdr:colOff>53340</xdr:colOff>
      <xdr:row>70</xdr:row>
      <xdr:rowOff>76200</xdr:rowOff>
    </xdr:from>
    <xdr:to>
      <xdr:col>9</xdr:col>
      <xdr:colOff>286379</xdr:colOff>
      <xdr:row>87</xdr:row>
      <xdr:rowOff>133625</xdr:rowOff>
    </xdr:to>
    <xdr:pic>
      <xdr:nvPicPr>
        <xdr:cNvPr id="7" name="Picture 6">
          <a:extLst>
            <a:ext uri="{FF2B5EF4-FFF2-40B4-BE49-F238E27FC236}">
              <a16:creationId xmlns:a16="http://schemas.microsoft.com/office/drawing/2014/main" id="{7A50711C-27FB-421D-8719-61B4C2417932}"/>
            </a:ext>
          </a:extLst>
        </xdr:cNvPr>
        <xdr:cNvPicPr>
          <a:picLocks noChangeAspect="1"/>
        </xdr:cNvPicPr>
      </xdr:nvPicPr>
      <xdr:blipFill>
        <a:blip xmlns:r="http://schemas.openxmlformats.org/officeDocument/2006/relationships" r:embed="rId6"/>
        <a:stretch>
          <a:fillRect/>
        </a:stretch>
      </xdr:blipFill>
      <xdr:spPr>
        <a:xfrm>
          <a:off x="3040380" y="13479780"/>
          <a:ext cx="7254869" cy="3170195"/>
        </a:xfrm>
        <a:prstGeom prst="rect">
          <a:avLst/>
        </a:prstGeom>
      </xdr:spPr>
    </xdr:pic>
    <xdr:clientData/>
  </xdr:twoCellAnchor>
  <xdr:twoCellAnchor>
    <xdr:from>
      <xdr:col>15</xdr:col>
      <xdr:colOff>320040</xdr:colOff>
      <xdr:row>53</xdr:row>
      <xdr:rowOff>38100</xdr:rowOff>
    </xdr:from>
    <xdr:to>
      <xdr:col>15</xdr:col>
      <xdr:colOff>457200</xdr:colOff>
      <xdr:row>55</xdr:row>
      <xdr:rowOff>7620</xdr:rowOff>
    </xdr:to>
    <xdr:sp macro="" textlink="">
      <xdr:nvSpPr>
        <xdr:cNvPr id="8" name="TextBox 7">
          <a:extLst>
            <a:ext uri="{FF2B5EF4-FFF2-40B4-BE49-F238E27FC236}">
              <a16:creationId xmlns:a16="http://schemas.microsoft.com/office/drawing/2014/main" id="{88830F86-2630-4B19-AE9E-B818BA93CBF8}"/>
            </a:ext>
          </a:extLst>
        </xdr:cNvPr>
        <xdr:cNvSpPr txBox="1"/>
      </xdr:nvSpPr>
      <xdr:spPr>
        <a:xfrm>
          <a:off x="14919960" y="10332720"/>
          <a:ext cx="137160" cy="33528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kern="1200"/>
            <a: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594360</xdr:colOff>
      <xdr:row>27</xdr:row>
      <xdr:rowOff>137160</xdr:rowOff>
    </xdr:from>
    <xdr:to>
      <xdr:col>20</xdr:col>
      <xdr:colOff>168147</xdr:colOff>
      <xdr:row>34</xdr:row>
      <xdr:rowOff>11544</xdr:rowOff>
    </xdr:to>
    <xdr:pic>
      <xdr:nvPicPr>
        <xdr:cNvPr id="6" name="Picture 5">
          <a:extLst>
            <a:ext uri="{FF2B5EF4-FFF2-40B4-BE49-F238E27FC236}">
              <a16:creationId xmlns:a16="http://schemas.microsoft.com/office/drawing/2014/main" id="{E8A5FD1A-B3FB-5BC1-8B35-FFE426A68D4F}"/>
            </a:ext>
          </a:extLst>
        </xdr:cNvPr>
        <xdr:cNvPicPr>
          <a:picLocks noChangeAspect="1"/>
        </xdr:cNvPicPr>
      </xdr:nvPicPr>
      <xdr:blipFill>
        <a:blip xmlns:r="http://schemas.openxmlformats.org/officeDocument/2006/relationships" r:embed="rId1"/>
        <a:stretch>
          <a:fillRect/>
        </a:stretch>
      </xdr:blipFill>
      <xdr:spPr>
        <a:xfrm>
          <a:off x="8427720" y="4160520"/>
          <a:ext cx="5845047" cy="13107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onlinelibrary.wiley.com/doi/full/10.1111/j.1472-4642.2009.00590.x" TargetMode="External"/><Relationship Id="rId2" Type="http://schemas.openxmlformats.org/officeDocument/2006/relationships/hyperlink" Target="https://proluomu.fi/en/organics-in-finland/" TargetMode="External"/><Relationship Id="rId1" Type="http://schemas.openxmlformats.org/officeDocument/2006/relationships/hyperlink" Target="https://www.luke.fi/en/statistics/utilised-agricultural-area/utilised-agricultural-area-2024-provisional"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onlinelibrary.wiley.com/doi/full/10.1111/j.1472-4642.2009.00590.x" TargetMode="External"/><Relationship Id="rId2" Type="http://schemas.openxmlformats.org/officeDocument/2006/relationships/hyperlink" Target="https://proluomu.fi/en/organics-in-finland/" TargetMode="External"/><Relationship Id="rId1" Type="http://schemas.openxmlformats.org/officeDocument/2006/relationships/hyperlink" Target="https://www.luke.fi/en/statistics/utilised-agricultural-area/utilised-agricultural-area-2024-provisiona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F227-914D-47C5-9069-884887C35C59}">
  <dimension ref="A1:H24"/>
  <sheetViews>
    <sheetView tabSelected="1" workbookViewId="0">
      <selection activeCell="B25" sqref="B25"/>
    </sheetView>
  </sheetViews>
  <sheetFormatPr defaultRowHeight="15" x14ac:dyDescent="0.25"/>
  <cols>
    <col min="1" max="1" width="39.28515625" customWidth="1"/>
    <col min="2" max="2" width="97.7109375" customWidth="1"/>
  </cols>
  <sheetData>
    <row r="1" spans="1:8" ht="15.75" x14ac:dyDescent="0.25">
      <c r="A1" s="18" t="s">
        <v>766</v>
      </c>
    </row>
    <row r="2" spans="1:8" ht="15.75" x14ac:dyDescent="0.25">
      <c r="A2" s="15"/>
    </row>
    <row r="3" spans="1:8" ht="18.75" x14ac:dyDescent="0.25">
      <c r="A3" s="19" t="s">
        <v>767</v>
      </c>
    </row>
    <row r="4" spans="1:8" ht="15.75" x14ac:dyDescent="0.25">
      <c r="A4" s="16"/>
    </row>
    <row r="5" spans="1:8" ht="18.75" x14ac:dyDescent="0.25">
      <c r="A5" s="20" t="s">
        <v>768</v>
      </c>
    </row>
    <row r="6" spans="1:8" ht="18.75" x14ac:dyDescent="0.25">
      <c r="A6" s="20" t="s">
        <v>769</v>
      </c>
    </row>
    <row r="7" spans="1:8" ht="18.75" x14ac:dyDescent="0.25">
      <c r="A7" s="20" t="s">
        <v>770</v>
      </c>
    </row>
    <row r="8" spans="1:8" ht="15.75" x14ac:dyDescent="0.25">
      <c r="A8" s="17"/>
    </row>
    <row r="9" spans="1:8" ht="20.25" x14ac:dyDescent="0.25">
      <c r="A9" s="21" t="s">
        <v>771</v>
      </c>
    </row>
    <row r="10" spans="1:8" ht="15.75" x14ac:dyDescent="0.25">
      <c r="A10" s="18" t="s">
        <v>773</v>
      </c>
      <c r="B10" s="18" t="s">
        <v>774</v>
      </c>
      <c r="C10" s="19"/>
      <c r="D10" s="19"/>
      <c r="E10" s="19"/>
      <c r="F10" s="19"/>
      <c r="G10" s="19"/>
      <c r="H10" s="19"/>
    </row>
    <row r="11" spans="1:8" ht="15.75" x14ac:dyDescent="0.25">
      <c r="A11" s="19" t="s">
        <v>772</v>
      </c>
      <c r="B11" s="19" t="s">
        <v>775</v>
      </c>
      <c r="C11" s="19"/>
      <c r="D11" s="19"/>
      <c r="E11" s="19"/>
      <c r="F11" s="19"/>
      <c r="G11" s="19"/>
      <c r="H11" s="19"/>
    </row>
    <row r="12" spans="1:8" ht="15.75" x14ac:dyDescent="0.25">
      <c r="A12" s="19" t="s">
        <v>776</v>
      </c>
      <c r="B12" s="19" t="s">
        <v>780</v>
      </c>
      <c r="C12" s="19"/>
      <c r="D12" s="19"/>
      <c r="E12" s="19"/>
      <c r="F12" s="19"/>
      <c r="G12" s="19"/>
      <c r="H12" s="19"/>
    </row>
    <row r="13" spans="1:8" ht="15.75" x14ac:dyDescent="0.25">
      <c r="A13" s="19" t="s">
        <v>777</v>
      </c>
      <c r="B13" s="19" t="s">
        <v>780</v>
      </c>
      <c r="C13" s="19"/>
      <c r="D13" s="19"/>
      <c r="E13" s="19"/>
      <c r="F13" s="19"/>
      <c r="G13" s="19"/>
      <c r="H13" s="19"/>
    </row>
    <row r="14" spans="1:8" ht="15.75" x14ac:dyDescent="0.25">
      <c r="A14" s="19" t="s">
        <v>778</v>
      </c>
      <c r="B14" s="19" t="s">
        <v>780</v>
      </c>
      <c r="C14" s="19"/>
      <c r="D14" s="19"/>
      <c r="E14" s="19"/>
      <c r="F14" s="19"/>
      <c r="G14" s="19"/>
      <c r="H14" s="19"/>
    </row>
    <row r="15" spans="1:8" ht="15.75" x14ac:dyDescent="0.25">
      <c r="A15" s="19" t="s">
        <v>779</v>
      </c>
      <c r="B15" s="19" t="s">
        <v>781</v>
      </c>
      <c r="C15" s="19"/>
      <c r="D15" s="19"/>
      <c r="E15" s="19"/>
      <c r="F15" s="19"/>
      <c r="G15" s="19"/>
      <c r="H15" s="19"/>
    </row>
    <row r="16" spans="1:8" ht="15.75" x14ac:dyDescent="0.25">
      <c r="A16" s="19"/>
      <c r="B16" s="19"/>
      <c r="C16" s="19"/>
      <c r="D16" s="19"/>
      <c r="E16" s="19"/>
      <c r="F16" s="19"/>
      <c r="G16" s="19"/>
      <c r="H16" s="19"/>
    </row>
    <row r="17" spans="1:8" ht="15.75" x14ac:dyDescent="0.25">
      <c r="A17" s="19"/>
      <c r="B17" s="19"/>
      <c r="C17" s="19"/>
      <c r="D17" s="19"/>
      <c r="E17" s="19"/>
      <c r="F17" s="19"/>
      <c r="G17" s="19"/>
      <c r="H17" s="19"/>
    </row>
    <row r="18" spans="1:8" ht="15.75" x14ac:dyDescent="0.25">
      <c r="A18" s="19"/>
      <c r="B18" s="19"/>
      <c r="C18" s="19"/>
      <c r="D18" s="19"/>
      <c r="E18" s="19"/>
      <c r="F18" s="19"/>
      <c r="G18" s="19"/>
      <c r="H18" s="19"/>
    </row>
    <row r="19" spans="1:8" ht="15.75" x14ac:dyDescent="0.25">
      <c r="A19" s="19"/>
      <c r="B19" s="19"/>
      <c r="C19" s="19"/>
      <c r="D19" s="19"/>
      <c r="E19" s="19"/>
      <c r="F19" s="19"/>
      <c r="G19" s="19"/>
      <c r="H19" s="19"/>
    </row>
    <row r="20" spans="1:8" ht="15.75" x14ac:dyDescent="0.25">
      <c r="A20" s="19"/>
      <c r="B20" s="19"/>
      <c r="C20" s="19"/>
      <c r="D20" s="19"/>
      <c r="E20" s="19"/>
      <c r="F20" s="19"/>
      <c r="G20" s="19"/>
      <c r="H20" s="19"/>
    </row>
    <row r="21" spans="1:8" ht="15.75" x14ac:dyDescent="0.25">
      <c r="A21" s="19"/>
      <c r="B21" s="19"/>
      <c r="C21" s="19"/>
      <c r="D21" s="19"/>
      <c r="E21" s="19"/>
      <c r="F21" s="19"/>
      <c r="G21" s="19"/>
      <c r="H21" s="19"/>
    </row>
    <row r="22" spans="1:8" ht="15.75" x14ac:dyDescent="0.25">
      <c r="A22" s="19"/>
      <c r="B22" s="19"/>
      <c r="C22" s="19"/>
      <c r="D22" s="19"/>
      <c r="E22" s="19"/>
      <c r="F22" s="19"/>
      <c r="G22" s="19"/>
      <c r="H22" s="19"/>
    </row>
    <row r="23" spans="1:8" ht="15.75" x14ac:dyDescent="0.25">
      <c r="A23" s="19"/>
      <c r="B23" s="19"/>
      <c r="C23" s="19"/>
      <c r="D23" s="19"/>
      <c r="E23" s="19"/>
      <c r="F23" s="19"/>
      <c r="G23" s="19"/>
      <c r="H23" s="19"/>
    </row>
    <row r="24" spans="1:8" ht="15.75" x14ac:dyDescent="0.25">
      <c r="A24" s="19"/>
      <c r="B24" s="19"/>
      <c r="C24" s="19"/>
      <c r="D24" s="19"/>
      <c r="E24" s="19"/>
      <c r="F24" s="19"/>
      <c r="G24" s="19"/>
      <c r="H24"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08C76-24C7-4790-BDE4-947D6B69E64B}">
  <dimension ref="A1:U368"/>
  <sheetViews>
    <sheetView workbookViewId="0">
      <selection activeCell="T15" sqref="T15"/>
    </sheetView>
  </sheetViews>
  <sheetFormatPr defaultRowHeight="15" x14ac:dyDescent="0.25"/>
  <cols>
    <col min="10" max="15" width="8.85546875"/>
    <col min="20" max="21" width="12.7109375" customWidth="1"/>
  </cols>
  <sheetData>
    <row r="1" spans="1:21" x14ac:dyDescent="0.25">
      <c r="J1" s="32" t="s">
        <v>763</v>
      </c>
      <c r="K1" s="32"/>
      <c r="L1" s="32"/>
      <c r="M1" s="32"/>
      <c r="N1" s="32"/>
      <c r="O1" s="32"/>
      <c r="Q1" s="33" t="s">
        <v>765</v>
      </c>
      <c r="R1" s="33"/>
      <c r="T1" s="33" t="s">
        <v>764</v>
      </c>
      <c r="U1" s="33"/>
    </row>
    <row r="2" spans="1:21" x14ac:dyDescent="0.25">
      <c r="A2" s="27" t="s">
        <v>87</v>
      </c>
      <c r="B2" s="28" t="s">
        <v>88</v>
      </c>
      <c r="C2" s="28" t="s">
        <v>89</v>
      </c>
      <c r="D2" s="28" t="s">
        <v>90</v>
      </c>
      <c r="E2" s="28" t="s">
        <v>91</v>
      </c>
      <c r="F2" s="28" t="s">
        <v>92</v>
      </c>
      <c r="G2" s="28" t="s">
        <v>93</v>
      </c>
      <c r="H2" s="28" t="s">
        <v>94</v>
      </c>
      <c r="I2" s="28" t="s">
        <v>95</v>
      </c>
      <c r="J2" s="25" t="s">
        <v>755</v>
      </c>
      <c r="K2" s="25" t="s">
        <v>756</v>
      </c>
      <c r="L2" s="25" t="s">
        <v>757</v>
      </c>
      <c r="M2" s="23" t="s">
        <v>758</v>
      </c>
      <c r="N2" s="23" t="s">
        <v>759</v>
      </c>
      <c r="O2" s="23" t="s">
        <v>760</v>
      </c>
      <c r="Q2" s="25" t="s">
        <v>761</v>
      </c>
      <c r="R2" s="23" t="s">
        <v>762</v>
      </c>
      <c r="T2" s="25" t="s">
        <v>761</v>
      </c>
      <c r="U2" s="23" t="s">
        <v>762</v>
      </c>
    </row>
    <row r="3" spans="1:21" x14ac:dyDescent="0.25">
      <c r="A3" s="13" t="s">
        <v>96</v>
      </c>
      <c r="B3" s="14" t="s">
        <v>97</v>
      </c>
      <c r="C3" s="14" t="s">
        <v>98</v>
      </c>
      <c r="D3" s="14" t="s">
        <v>99</v>
      </c>
      <c r="E3" s="14" t="s">
        <v>100</v>
      </c>
      <c r="F3" s="14" t="s">
        <v>101</v>
      </c>
      <c r="G3" s="14" t="s">
        <v>3</v>
      </c>
      <c r="H3" s="14" t="s">
        <v>101</v>
      </c>
      <c r="I3" s="14" t="s">
        <v>102</v>
      </c>
      <c r="J3" s="26">
        <v>0</v>
      </c>
      <c r="K3" s="26">
        <v>1</v>
      </c>
      <c r="L3" s="26">
        <v>0</v>
      </c>
      <c r="M3" s="24">
        <v>0</v>
      </c>
      <c r="N3" s="24">
        <v>0</v>
      </c>
      <c r="O3" s="24">
        <v>0</v>
      </c>
      <c r="Q3">
        <f>SUM(J3:L3)</f>
        <v>1</v>
      </c>
      <c r="R3">
        <f>SUM(M3:O3)</f>
        <v>0</v>
      </c>
      <c r="T3">
        <f>COUNTIF(Q3:Q367, "&gt;0")</f>
        <v>202</v>
      </c>
      <c r="U3">
        <f>COUNTIF(R3:R367, "&gt;0")</f>
        <v>122</v>
      </c>
    </row>
    <row r="4" spans="1:21" x14ac:dyDescent="0.25">
      <c r="A4" s="13" t="s">
        <v>96</v>
      </c>
      <c r="B4" s="14" t="s">
        <v>97</v>
      </c>
      <c r="C4" s="14" t="s">
        <v>98</v>
      </c>
      <c r="D4" s="14" t="s">
        <v>99</v>
      </c>
      <c r="E4" s="14" t="s">
        <v>100</v>
      </c>
      <c r="F4" s="14" t="s">
        <v>101</v>
      </c>
      <c r="G4" s="14" t="s">
        <v>3</v>
      </c>
      <c r="H4" s="14" t="s">
        <v>101</v>
      </c>
      <c r="I4" s="14" t="s">
        <v>103</v>
      </c>
      <c r="J4" s="26">
        <v>0</v>
      </c>
      <c r="K4" s="26">
        <v>1</v>
      </c>
      <c r="L4" s="26">
        <v>0</v>
      </c>
      <c r="M4" s="24">
        <v>0</v>
      </c>
      <c r="N4" s="24">
        <v>0</v>
      </c>
      <c r="O4" s="24">
        <v>0</v>
      </c>
      <c r="Q4">
        <f t="shared" ref="Q4:Q67" si="0">SUM(J4:L4)</f>
        <v>1</v>
      </c>
      <c r="R4">
        <f t="shared" ref="R4:R67" si="1">SUM(M4:O4)</f>
        <v>0</v>
      </c>
    </row>
    <row r="5" spans="1:21" x14ac:dyDescent="0.25">
      <c r="A5" s="13" t="s">
        <v>96</v>
      </c>
      <c r="B5" s="14" t="s">
        <v>97</v>
      </c>
      <c r="C5" s="14" t="s">
        <v>98</v>
      </c>
      <c r="D5" s="14" t="s">
        <v>99</v>
      </c>
      <c r="E5" s="14" t="s">
        <v>100</v>
      </c>
      <c r="F5" s="14" t="s">
        <v>101</v>
      </c>
      <c r="G5" s="14" t="s">
        <v>3</v>
      </c>
      <c r="H5" s="14" t="s">
        <v>101</v>
      </c>
      <c r="I5" s="14" t="s">
        <v>104</v>
      </c>
      <c r="J5" s="26">
        <v>0</v>
      </c>
      <c r="K5" s="26">
        <v>1</v>
      </c>
      <c r="L5" s="26">
        <v>0</v>
      </c>
      <c r="M5" s="24">
        <v>0</v>
      </c>
      <c r="N5" s="24">
        <v>0</v>
      </c>
      <c r="O5" s="24">
        <v>0</v>
      </c>
      <c r="Q5">
        <f t="shared" si="0"/>
        <v>1</v>
      </c>
      <c r="R5">
        <f t="shared" si="1"/>
        <v>0</v>
      </c>
    </row>
    <row r="6" spans="1:21" x14ac:dyDescent="0.25">
      <c r="A6" s="13" t="s">
        <v>96</v>
      </c>
      <c r="B6" s="14" t="s">
        <v>97</v>
      </c>
      <c r="C6" s="14" t="s">
        <v>98</v>
      </c>
      <c r="D6" s="14" t="s">
        <v>99</v>
      </c>
      <c r="E6" s="14" t="s">
        <v>100</v>
      </c>
      <c r="F6" s="14" t="s">
        <v>101</v>
      </c>
      <c r="G6" s="14" t="s">
        <v>3</v>
      </c>
      <c r="H6" s="14" t="s">
        <v>101</v>
      </c>
      <c r="I6" s="14" t="s">
        <v>105</v>
      </c>
      <c r="J6" s="26">
        <v>0</v>
      </c>
      <c r="K6" s="26">
        <v>0</v>
      </c>
      <c r="L6" s="26">
        <v>1</v>
      </c>
      <c r="M6" s="24">
        <v>0</v>
      </c>
      <c r="N6" s="24">
        <v>0</v>
      </c>
      <c r="O6" s="24">
        <v>0</v>
      </c>
      <c r="Q6">
        <f t="shared" si="0"/>
        <v>1</v>
      </c>
      <c r="R6">
        <f t="shared" si="1"/>
        <v>0</v>
      </c>
    </row>
    <row r="7" spans="1:21" x14ac:dyDescent="0.25">
      <c r="A7" s="13" t="s">
        <v>96</v>
      </c>
      <c r="B7" s="14" t="s">
        <v>97</v>
      </c>
      <c r="C7" s="14" t="s">
        <v>98</v>
      </c>
      <c r="D7" s="14" t="s">
        <v>99</v>
      </c>
      <c r="E7" s="14" t="s">
        <v>100</v>
      </c>
      <c r="F7" s="14" t="s">
        <v>101</v>
      </c>
      <c r="G7" s="14" t="s">
        <v>3</v>
      </c>
      <c r="H7" s="14" t="s">
        <v>101</v>
      </c>
      <c r="I7" s="14" t="s">
        <v>106</v>
      </c>
      <c r="J7" s="26">
        <v>0</v>
      </c>
      <c r="K7" s="26">
        <v>0</v>
      </c>
      <c r="L7" s="26">
        <v>1</v>
      </c>
      <c r="M7" s="24">
        <v>0</v>
      </c>
      <c r="N7" s="24">
        <v>0</v>
      </c>
      <c r="O7" s="24">
        <v>0</v>
      </c>
      <c r="Q7">
        <f t="shared" si="0"/>
        <v>1</v>
      </c>
      <c r="R7">
        <f t="shared" si="1"/>
        <v>0</v>
      </c>
    </row>
    <row r="8" spans="1:21" x14ac:dyDescent="0.25">
      <c r="A8" s="13" t="s">
        <v>96</v>
      </c>
      <c r="B8" s="14" t="s">
        <v>97</v>
      </c>
      <c r="C8" s="14" t="s">
        <v>98</v>
      </c>
      <c r="D8" s="14" t="s">
        <v>99</v>
      </c>
      <c r="E8" s="14" t="s">
        <v>100</v>
      </c>
      <c r="F8" s="14" t="s">
        <v>101</v>
      </c>
      <c r="G8" s="14" t="s">
        <v>3</v>
      </c>
      <c r="H8" s="14" t="s">
        <v>101</v>
      </c>
      <c r="I8" s="14" t="s">
        <v>107</v>
      </c>
      <c r="J8" s="26">
        <v>0</v>
      </c>
      <c r="K8" s="26">
        <v>0</v>
      </c>
      <c r="L8" s="26">
        <v>1</v>
      </c>
      <c r="M8" s="24">
        <v>0</v>
      </c>
      <c r="N8" s="24">
        <v>0</v>
      </c>
      <c r="O8" s="24">
        <v>0</v>
      </c>
      <c r="Q8">
        <f t="shared" si="0"/>
        <v>1</v>
      </c>
      <c r="R8">
        <f t="shared" si="1"/>
        <v>0</v>
      </c>
    </row>
    <row r="9" spans="1:21" x14ac:dyDescent="0.25">
      <c r="A9" s="13" t="s">
        <v>96</v>
      </c>
      <c r="B9" s="14" t="s">
        <v>97</v>
      </c>
      <c r="C9" s="14" t="s">
        <v>98</v>
      </c>
      <c r="D9" s="14" t="s">
        <v>99</v>
      </c>
      <c r="E9" s="14" t="s">
        <v>100</v>
      </c>
      <c r="F9" s="14" t="s">
        <v>101</v>
      </c>
      <c r="G9" s="14" t="s">
        <v>3</v>
      </c>
      <c r="H9" s="14" t="s">
        <v>101</v>
      </c>
      <c r="I9" s="14" t="s">
        <v>108</v>
      </c>
      <c r="J9" s="26">
        <v>0</v>
      </c>
      <c r="K9" s="26">
        <v>0</v>
      </c>
      <c r="L9" s="26">
        <v>1</v>
      </c>
      <c r="M9" s="24">
        <v>0</v>
      </c>
      <c r="N9" s="24">
        <v>0</v>
      </c>
      <c r="O9" s="24">
        <v>0</v>
      </c>
      <c r="Q9">
        <f t="shared" si="0"/>
        <v>1</v>
      </c>
      <c r="R9">
        <f t="shared" si="1"/>
        <v>0</v>
      </c>
    </row>
    <row r="10" spans="1:21" x14ac:dyDescent="0.25">
      <c r="A10" s="13" t="s">
        <v>96</v>
      </c>
      <c r="B10" s="14" t="s">
        <v>97</v>
      </c>
      <c r="C10" s="14" t="s">
        <v>98</v>
      </c>
      <c r="D10" s="14" t="s">
        <v>99</v>
      </c>
      <c r="E10" s="14" t="s">
        <v>100</v>
      </c>
      <c r="F10" s="14" t="s">
        <v>101</v>
      </c>
      <c r="G10" s="14" t="s">
        <v>3</v>
      </c>
      <c r="H10" s="14" t="s">
        <v>101</v>
      </c>
      <c r="I10" s="14" t="s">
        <v>109</v>
      </c>
      <c r="J10" s="26">
        <v>0</v>
      </c>
      <c r="K10" s="26">
        <v>0</v>
      </c>
      <c r="L10" s="26">
        <v>1</v>
      </c>
      <c r="M10" s="24">
        <v>0</v>
      </c>
      <c r="N10" s="24">
        <v>0</v>
      </c>
      <c r="O10" s="24">
        <v>0</v>
      </c>
      <c r="Q10">
        <f t="shared" si="0"/>
        <v>1</v>
      </c>
      <c r="R10">
        <f t="shared" si="1"/>
        <v>0</v>
      </c>
    </row>
    <row r="11" spans="1:21" x14ac:dyDescent="0.25">
      <c r="A11" s="13" t="s">
        <v>96</v>
      </c>
      <c r="B11" s="14" t="s">
        <v>97</v>
      </c>
      <c r="C11" s="14" t="s">
        <v>110</v>
      </c>
      <c r="D11" s="14" t="s">
        <v>111</v>
      </c>
      <c r="E11" s="14" t="s">
        <v>3</v>
      </c>
      <c r="F11" s="14" t="s">
        <v>3</v>
      </c>
      <c r="G11" s="14" t="s">
        <v>3</v>
      </c>
      <c r="H11" s="14" t="s">
        <v>111</v>
      </c>
      <c r="I11" s="14" t="s">
        <v>112</v>
      </c>
      <c r="J11" s="26">
        <v>0</v>
      </c>
      <c r="K11" s="26">
        <v>0</v>
      </c>
      <c r="L11" s="26">
        <v>1</v>
      </c>
      <c r="M11" s="24">
        <v>0</v>
      </c>
      <c r="N11" s="24">
        <v>0</v>
      </c>
      <c r="O11" s="24">
        <v>0</v>
      </c>
      <c r="Q11">
        <f t="shared" si="0"/>
        <v>1</v>
      </c>
      <c r="R11">
        <f t="shared" si="1"/>
        <v>0</v>
      </c>
    </row>
    <row r="12" spans="1:21" x14ac:dyDescent="0.25">
      <c r="A12" s="13" t="s">
        <v>96</v>
      </c>
      <c r="B12" s="14" t="s">
        <v>97</v>
      </c>
      <c r="C12" s="14" t="s">
        <v>110</v>
      </c>
      <c r="D12" s="14" t="s">
        <v>110</v>
      </c>
      <c r="E12" s="14" t="s">
        <v>113</v>
      </c>
      <c r="F12" s="14" t="s">
        <v>114</v>
      </c>
      <c r="G12" s="14" t="s">
        <v>115</v>
      </c>
      <c r="H12" s="14" t="s">
        <v>115</v>
      </c>
      <c r="I12" s="14" t="s">
        <v>116</v>
      </c>
      <c r="J12" s="26">
        <v>0</v>
      </c>
      <c r="K12" s="26">
        <v>0</v>
      </c>
      <c r="L12" s="26">
        <v>0</v>
      </c>
      <c r="M12" s="24">
        <v>0</v>
      </c>
      <c r="N12" s="24">
        <v>0</v>
      </c>
      <c r="O12" s="24">
        <v>0</v>
      </c>
      <c r="Q12">
        <f t="shared" si="0"/>
        <v>0</v>
      </c>
      <c r="R12">
        <f t="shared" si="1"/>
        <v>0</v>
      </c>
    </row>
    <row r="13" spans="1:21" x14ac:dyDescent="0.25">
      <c r="A13" s="13" t="s">
        <v>96</v>
      </c>
      <c r="B13" s="14" t="s">
        <v>97</v>
      </c>
      <c r="C13" s="14" t="s">
        <v>110</v>
      </c>
      <c r="D13" s="14" t="s">
        <v>117</v>
      </c>
      <c r="E13" s="14" t="s">
        <v>118</v>
      </c>
      <c r="F13" s="14" t="s">
        <v>3</v>
      </c>
      <c r="G13" s="14" t="s">
        <v>3</v>
      </c>
      <c r="H13" s="14" t="s">
        <v>118</v>
      </c>
      <c r="I13" s="14" t="s">
        <v>119</v>
      </c>
      <c r="J13" s="26">
        <v>0</v>
      </c>
      <c r="K13" s="26">
        <v>1</v>
      </c>
      <c r="L13" s="26">
        <v>1</v>
      </c>
      <c r="M13" s="24">
        <v>0</v>
      </c>
      <c r="N13" s="24">
        <v>0</v>
      </c>
      <c r="O13" s="24">
        <v>0</v>
      </c>
      <c r="Q13">
        <f t="shared" si="0"/>
        <v>2</v>
      </c>
      <c r="R13">
        <f t="shared" si="1"/>
        <v>0</v>
      </c>
    </row>
    <row r="14" spans="1:21" x14ac:dyDescent="0.25">
      <c r="A14" s="13" t="s">
        <v>96</v>
      </c>
      <c r="B14" s="14" t="s">
        <v>97</v>
      </c>
      <c r="C14" s="14" t="s">
        <v>110</v>
      </c>
      <c r="D14" s="14" t="s">
        <v>117</v>
      </c>
      <c r="E14" s="14" t="s">
        <v>118</v>
      </c>
      <c r="F14" s="14" t="s">
        <v>3</v>
      </c>
      <c r="G14" s="14" t="s">
        <v>3</v>
      </c>
      <c r="H14" s="14" t="s">
        <v>118</v>
      </c>
      <c r="I14" s="14" t="s">
        <v>120</v>
      </c>
      <c r="J14" s="26">
        <v>0</v>
      </c>
      <c r="K14" s="26">
        <v>0</v>
      </c>
      <c r="L14" s="26">
        <v>1</v>
      </c>
      <c r="M14" s="24">
        <v>0</v>
      </c>
      <c r="N14" s="24">
        <v>0</v>
      </c>
      <c r="O14" s="24">
        <v>0</v>
      </c>
      <c r="Q14">
        <f t="shared" si="0"/>
        <v>1</v>
      </c>
      <c r="R14">
        <f t="shared" si="1"/>
        <v>0</v>
      </c>
    </row>
    <row r="15" spans="1:21" x14ac:dyDescent="0.25">
      <c r="A15" s="13" t="s">
        <v>96</v>
      </c>
      <c r="B15" s="14" t="s">
        <v>97</v>
      </c>
      <c r="C15" s="14" t="s">
        <v>110</v>
      </c>
      <c r="D15" s="14" t="s">
        <v>117</v>
      </c>
      <c r="E15" s="14" t="s">
        <v>118</v>
      </c>
      <c r="F15" s="14" t="s">
        <v>3</v>
      </c>
      <c r="G15" s="14" t="s">
        <v>3</v>
      </c>
      <c r="H15" s="14" t="s">
        <v>118</v>
      </c>
      <c r="I15" s="14" t="s">
        <v>121</v>
      </c>
      <c r="J15" s="26">
        <v>0</v>
      </c>
      <c r="K15" s="26">
        <v>0</v>
      </c>
      <c r="L15" s="26">
        <v>1</v>
      </c>
      <c r="M15" s="24">
        <v>0</v>
      </c>
      <c r="N15" s="24">
        <v>0</v>
      </c>
      <c r="O15" s="24">
        <v>0</v>
      </c>
      <c r="Q15">
        <f t="shared" si="0"/>
        <v>1</v>
      </c>
      <c r="R15">
        <f t="shared" si="1"/>
        <v>0</v>
      </c>
    </row>
    <row r="16" spans="1:21" x14ac:dyDescent="0.25">
      <c r="A16" s="13" t="s">
        <v>96</v>
      </c>
      <c r="B16" s="14" t="s">
        <v>97</v>
      </c>
      <c r="C16" s="14" t="s">
        <v>110</v>
      </c>
      <c r="D16" s="14" t="s">
        <v>117</v>
      </c>
      <c r="E16" s="14" t="s">
        <v>118</v>
      </c>
      <c r="F16" s="14" t="s">
        <v>3</v>
      </c>
      <c r="G16" s="14" t="s">
        <v>3</v>
      </c>
      <c r="H16" s="14" t="s">
        <v>118</v>
      </c>
      <c r="I16" s="14" t="s">
        <v>122</v>
      </c>
      <c r="J16" s="26">
        <v>0</v>
      </c>
      <c r="K16" s="26">
        <v>0</v>
      </c>
      <c r="L16" s="26">
        <v>1</v>
      </c>
      <c r="M16" s="24">
        <v>0</v>
      </c>
      <c r="N16" s="24">
        <v>0</v>
      </c>
      <c r="O16" s="24">
        <v>0</v>
      </c>
      <c r="Q16">
        <f t="shared" si="0"/>
        <v>1</v>
      </c>
      <c r="R16">
        <f t="shared" si="1"/>
        <v>0</v>
      </c>
    </row>
    <row r="17" spans="1:18" x14ac:dyDescent="0.25">
      <c r="A17" s="13" t="s">
        <v>96</v>
      </c>
      <c r="B17" s="14" t="s">
        <v>97</v>
      </c>
      <c r="C17" s="14" t="s">
        <v>110</v>
      </c>
      <c r="D17" s="14" t="s">
        <v>117</v>
      </c>
      <c r="E17" s="14" t="s">
        <v>3</v>
      </c>
      <c r="F17" s="14" t="s">
        <v>3</v>
      </c>
      <c r="G17" s="14" t="s">
        <v>3</v>
      </c>
      <c r="H17" s="14" t="s">
        <v>117</v>
      </c>
      <c r="I17" s="14" t="s">
        <v>123</v>
      </c>
      <c r="J17" s="26">
        <v>0</v>
      </c>
      <c r="K17" s="26">
        <v>1</v>
      </c>
      <c r="L17" s="26">
        <v>1</v>
      </c>
      <c r="M17" s="24">
        <v>0</v>
      </c>
      <c r="N17" s="24">
        <v>0</v>
      </c>
      <c r="O17" s="24">
        <v>0</v>
      </c>
      <c r="Q17">
        <f t="shared" si="0"/>
        <v>2</v>
      </c>
      <c r="R17">
        <f t="shared" si="1"/>
        <v>0</v>
      </c>
    </row>
    <row r="18" spans="1:18" x14ac:dyDescent="0.25">
      <c r="A18" s="13" t="s">
        <v>96</v>
      </c>
      <c r="B18" s="14" t="s">
        <v>97</v>
      </c>
      <c r="C18" s="14" t="s">
        <v>110</v>
      </c>
      <c r="D18" s="14" t="s">
        <v>3</v>
      </c>
      <c r="E18" s="14" t="s">
        <v>3</v>
      </c>
      <c r="F18" s="14" t="s">
        <v>3</v>
      </c>
      <c r="G18" s="14" t="s">
        <v>3</v>
      </c>
      <c r="H18" s="14" t="s">
        <v>110</v>
      </c>
      <c r="I18" s="14" t="s">
        <v>124</v>
      </c>
      <c r="J18" s="26">
        <v>0</v>
      </c>
      <c r="K18" s="26">
        <v>0</v>
      </c>
      <c r="L18" s="26">
        <v>0</v>
      </c>
      <c r="M18" s="24">
        <v>1</v>
      </c>
      <c r="N18" s="24">
        <v>0</v>
      </c>
      <c r="O18" s="24">
        <v>0</v>
      </c>
      <c r="Q18">
        <f t="shared" si="0"/>
        <v>0</v>
      </c>
      <c r="R18">
        <f t="shared" si="1"/>
        <v>1</v>
      </c>
    </row>
    <row r="19" spans="1:18" x14ac:dyDescent="0.25">
      <c r="A19" s="13" t="s">
        <v>96</v>
      </c>
      <c r="B19" s="14" t="s">
        <v>97</v>
      </c>
      <c r="C19" s="14" t="s">
        <v>110</v>
      </c>
      <c r="D19" s="14" t="s">
        <v>3</v>
      </c>
      <c r="E19" s="14" t="s">
        <v>3</v>
      </c>
      <c r="F19" s="14" t="s">
        <v>3</v>
      </c>
      <c r="G19" s="14" t="s">
        <v>3</v>
      </c>
      <c r="H19" s="14" t="s">
        <v>110</v>
      </c>
      <c r="I19" s="14" t="s">
        <v>125</v>
      </c>
      <c r="J19" s="26">
        <v>0</v>
      </c>
      <c r="K19" s="26">
        <v>0</v>
      </c>
      <c r="L19" s="26">
        <v>0</v>
      </c>
      <c r="M19" s="24">
        <v>1</v>
      </c>
      <c r="N19" s="24">
        <v>1</v>
      </c>
      <c r="O19" s="24">
        <v>1</v>
      </c>
      <c r="Q19">
        <f t="shared" si="0"/>
        <v>0</v>
      </c>
      <c r="R19">
        <f t="shared" si="1"/>
        <v>3</v>
      </c>
    </row>
    <row r="20" spans="1:18" x14ac:dyDescent="0.25">
      <c r="A20" s="13" t="s">
        <v>96</v>
      </c>
      <c r="B20" s="14" t="s">
        <v>97</v>
      </c>
      <c r="C20" s="14" t="s">
        <v>110</v>
      </c>
      <c r="D20" s="14" t="s">
        <v>3</v>
      </c>
      <c r="E20" s="14" t="s">
        <v>3</v>
      </c>
      <c r="F20" s="14" t="s">
        <v>3</v>
      </c>
      <c r="G20" s="14" t="s">
        <v>3</v>
      </c>
      <c r="H20" s="14" t="s">
        <v>110</v>
      </c>
      <c r="I20" s="14" t="s">
        <v>126</v>
      </c>
      <c r="J20" s="26">
        <v>0</v>
      </c>
      <c r="K20" s="26">
        <v>0</v>
      </c>
      <c r="L20" s="26">
        <v>0</v>
      </c>
      <c r="M20" s="24">
        <v>0</v>
      </c>
      <c r="N20" s="24">
        <v>0</v>
      </c>
      <c r="O20" s="24">
        <v>1</v>
      </c>
      <c r="Q20">
        <f t="shared" si="0"/>
        <v>0</v>
      </c>
      <c r="R20">
        <f t="shared" si="1"/>
        <v>1</v>
      </c>
    </row>
    <row r="21" spans="1:18" x14ac:dyDescent="0.25">
      <c r="A21" s="13" t="s">
        <v>96</v>
      </c>
      <c r="B21" s="14" t="s">
        <v>97</v>
      </c>
      <c r="C21" s="14" t="s">
        <v>110</v>
      </c>
      <c r="D21" s="14" t="s">
        <v>3</v>
      </c>
      <c r="E21" s="14" t="s">
        <v>3</v>
      </c>
      <c r="F21" s="14" t="s">
        <v>3</v>
      </c>
      <c r="G21" s="14" t="s">
        <v>3</v>
      </c>
      <c r="H21" s="14" t="s">
        <v>110</v>
      </c>
      <c r="I21" s="14" t="s">
        <v>127</v>
      </c>
      <c r="J21" s="26">
        <v>0</v>
      </c>
      <c r="K21" s="26">
        <v>0</v>
      </c>
      <c r="L21" s="26">
        <v>0</v>
      </c>
      <c r="M21" s="24">
        <v>0</v>
      </c>
      <c r="N21" s="24">
        <v>0</v>
      </c>
      <c r="O21" s="24">
        <v>0</v>
      </c>
      <c r="Q21">
        <f t="shared" si="0"/>
        <v>0</v>
      </c>
      <c r="R21">
        <f t="shared" si="1"/>
        <v>0</v>
      </c>
    </row>
    <row r="22" spans="1:18" x14ac:dyDescent="0.25">
      <c r="A22" s="13" t="s">
        <v>96</v>
      </c>
      <c r="B22" s="14" t="s">
        <v>97</v>
      </c>
      <c r="C22" s="14" t="s">
        <v>110</v>
      </c>
      <c r="D22" s="14" t="s">
        <v>128</v>
      </c>
      <c r="E22" s="14" t="s">
        <v>129</v>
      </c>
      <c r="F22" s="14" t="s">
        <v>130</v>
      </c>
      <c r="G22" s="14" t="s">
        <v>131</v>
      </c>
      <c r="H22" s="14" t="s">
        <v>131</v>
      </c>
      <c r="I22" s="14" t="s">
        <v>132</v>
      </c>
      <c r="J22" s="26">
        <v>0</v>
      </c>
      <c r="K22" s="26">
        <v>0</v>
      </c>
      <c r="L22" s="26">
        <v>0</v>
      </c>
      <c r="M22" s="24">
        <v>0</v>
      </c>
      <c r="N22" s="24">
        <v>1</v>
      </c>
      <c r="O22" s="24">
        <v>0</v>
      </c>
      <c r="Q22">
        <f t="shared" si="0"/>
        <v>0</v>
      </c>
      <c r="R22">
        <f t="shared" si="1"/>
        <v>1</v>
      </c>
    </row>
    <row r="23" spans="1:18" x14ac:dyDescent="0.25">
      <c r="A23" s="13" t="s">
        <v>96</v>
      </c>
      <c r="B23" s="14" t="s">
        <v>97</v>
      </c>
      <c r="C23" s="14" t="s">
        <v>110</v>
      </c>
      <c r="D23" s="14" t="s">
        <v>128</v>
      </c>
      <c r="E23" s="14" t="s">
        <v>133</v>
      </c>
      <c r="F23" s="14" t="s">
        <v>134</v>
      </c>
      <c r="G23" s="14" t="s">
        <v>3</v>
      </c>
      <c r="H23" s="14" t="s">
        <v>134</v>
      </c>
      <c r="I23" s="14" t="s">
        <v>135</v>
      </c>
      <c r="J23" s="26">
        <v>0</v>
      </c>
      <c r="K23" s="26">
        <v>0</v>
      </c>
      <c r="L23" s="26">
        <v>0</v>
      </c>
      <c r="M23" s="24">
        <v>1</v>
      </c>
      <c r="N23" s="24">
        <v>0</v>
      </c>
      <c r="O23" s="24">
        <v>1</v>
      </c>
      <c r="Q23">
        <f t="shared" si="0"/>
        <v>0</v>
      </c>
      <c r="R23">
        <f t="shared" si="1"/>
        <v>2</v>
      </c>
    </row>
    <row r="24" spans="1:18" x14ac:dyDescent="0.25">
      <c r="A24" s="13" t="s">
        <v>96</v>
      </c>
      <c r="B24" s="14" t="s">
        <v>97</v>
      </c>
      <c r="C24" s="14" t="s">
        <v>110</v>
      </c>
      <c r="D24" s="14" t="s">
        <v>128</v>
      </c>
      <c r="E24" s="14" t="s">
        <v>133</v>
      </c>
      <c r="F24" s="14" t="s">
        <v>134</v>
      </c>
      <c r="G24" s="14" t="s">
        <v>3</v>
      </c>
      <c r="H24" s="14" t="s">
        <v>134</v>
      </c>
      <c r="I24" s="14" t="s">
        <v>136</v>
      </c>
      <c r="J24" s="26">
        <v>0</v>
      </c>
      <c r="K24" s="26">
        <v>0</v>
      </c>
      <c r="L24" s="26">
        <v>0</v>
      </c>
      <c r="M24" s="24">
        <v>0</v>
      </c>
      <c r="N24" s="24">
        <v>0</v>
      </c>
      <c r="O24" s="24">
        <v>0</v>
      </c>
      <c r="Q24">
        <f t="shared" si="0"/>
        <v>0</v>
      </c>
      <c r="R24">
        <f t="shared" si="1"/>
        <v>0</v>
      </c>
    </row>
    <row r="25" spans="1:18" x14ac:dyDescent="0.25">
      <c r="A25" s="13" t="s">
        <v>96</v>
      </c>
      <c r="B25" s="14" t="s">
        <v>97</v>
      </c>
      <c r="C25" s="14" t="s">
        <v>110</v>
      </c>
      <c r="D25" s="14" t="s">
        <v>128</v>
      </c>
      <c r="E25" s="14" t="s">
        <v>137</v>
      </c>
      <c r="F25" s="14" t="s">
        <v>3</v>
      </c>
      <c r="G25" s="14" t="s">
        <v>3</v>
      </c>
      <c r="H25" s="14" t="s">
        <v>137</v>
      </c>
      <c r="I25" s="14" t="s">
        <v>138</v>
      </c>
      <c r="J25" s="26">
        <v>0</v>
      </c>
      <c r="K25" s="26">
        <v>0</v>
      </c>
      <c r="L25" s="26">
        <v>0</v>
      </c>
      <c r="M25" s="24">
        <v>1</v>
      </c>
      <c r="N25" s="24">
        <v>1</v>
      </c>
      <c r="O25" s="24">
        <v>1</v>
      </c>
      <c r="Q25">
        <f t="shared" si="0"/>
        <v>0</v>
      </c>
      <c r="R25">
        <f t="shared" si="1"/>
        <v>3</v>
      </c>
    </row>
    <row r="26" spans="1:18" x14ac:dyDescent="0.25">
      <c r="A26" s="13" t="s">
        <v>96</v>
      </c>
      <c r="B26" s="14" t="s">
        <v>97</v>
      </c>
      <c r="C26" s="14" t="s">
        <v>110</v>
      </c>
      <c r="D26" s="14" t="s">
        <v>128</v>
      </c>
      <c r="E26" s="14" t="s">
        <v>137</v>
      </c>
      <c r="F26" s="14" t="s">
        <v>3</v>
      </c>
      <c r="G26" s="14" t="s">
        <v>3</v>
      </c>
      <c r="H26" s="14" t="s">
        <v>137</v>
      </c>
      <c r="I26" s="14" t="s">
        <v>139</v>
      </c>
      <c r="J26" s="26">
        <v>1</v>
      </c>
      <c r="K26" s="26">
        <v>0</v>
      </c>
      <c r="L26" s="26">
        <v>0</v>
      </c>
      <c r="M26" s="24">
        <v>0</v>
      </c>
      <c r="N26" s="24">
        <v>0</v>
      </c>
      <c r="O26" s="24">
        <v>0</v>
      </c>
      <c r="Q26">
        <f t="shared" si="0"/>
        <v>1</v>
      </c>
      <c r="R26">
        <f t="shared" si="1"/>
        <v>0</v>
      </c>
    </row>
    <row r="27" spans="1:18" x14ac:dyDescent="0.25">
      <c r="A27" s="13" t="s">
        <v>96</v>
      </c>
      <c r="B27" s="14" t="s">
        <v>97</v>
      </c>
      <c r="C27" s="14" t="s">
        <v>110</v>
      </c>
      <c r="D27" s="14" t="s">
        <v>128</v>
      </c>
      <c r="E27" s="14" t="s">
        <v>137</v>
      </c>
      <c r="F27" s="14" t="s">
        <v>3</v>
      </c>
      <c r="G27" s="14" t="s">
        <v>3</v>
      </c>
      <c r="H27" s="14" t="s">
        <v>137</v>
      </c>
      <c r="I27" s="14" t="s">
        <v>140</v>
      </c>
      <c r="J27" s="26">
        <v>1</v>
      </c>
      <c r="K27" s="26">
        <v>0</v>
      </c>
      <c r="L27" s="26">
        <v>0</v>
      </c>
      <c r="M27" s="24">
        <v>0</v>
      </c>
      <c r="N27" s="24">
        <v>0</v>
      </c>
      <c r="O27" s="24">
        <v>0</v>
      </c>
      <c r="Q27">
        <f t="shared" si="0"/>
        <v>1</v>
      </c>
      <c r="R27">
        <f t="shared" si="1"/>
        <v>0</v>
      </c>
    </row>
    <row r="28" spans="1:18" x14ac:dyDescent="0.25">
      <c r="A28" s="13" t="s">
        <v>96</v>
      </c>
      <c r="B28" s="14" t="s">
        <v>97</v>
      </c>
      <c r="C28" s="14" t="s">
        <v>110</v>
      </c>
      <c r="D28" s="14" t="s">
        <v>128</v>
      </c>
      <c r="E28" s="14" t="s">
        <v>141</v>
      </c>
      <c r="F28" s="14" t="s">
        <v>142</v>
      </c>
      <c r="G28" s="14" t="s">
        <v>3</v>
      </c>
      <c r="H28" s="14" t="s">
        <v>142</v>
      </c>
      <c r="I28" s="14" t="s">
        <v>143</v>
      </c>
      <c r="J28" s="26">
        <v>1</v>
      </c>
      <c r="K28" s="26">
        <v>1</v>
      </c>
      <c r="L28" s="26">
        <v>1</v>
      </c>
      <c r="M28" s="24">
        <v>0</v>
      </c>
      <c r="N28" s="24">
        <v>0</v>
      </c>
      <c r="O28" s="24">
        <v>0</v>
      </c>
      <c r="Q28">
        <f t="shared" si="0"/>
        <v>3</v>
      </c>
      <c r="R28">
        <f t="shared" si="1"/>
        <v>0</v>
      </c>
    </row>
    <row r="29" spans="1:18" x14ac:dyDescent="0.25">
      <c r="A29" s="13" t="s">
        <v>96</v>
      </c>
      <c r="B29" s="14" t="s">
        <v>97</v>
      </c>
      <c r="C29" s="14" t="s">
        <v>110</v>
      </c>
      <c r="D29" s="14" t="s">
        <v>128</v>
      </c>
      <c r="E29" s="14" t="s">
        <v>144</v>
      </c>
      <c r="F29" s="14" t="s">
        <v>3</v>
      </c>
      <c r="G29" s="14" t="s">
        <v>3</v>
      </c>
      <c r="H29" s="14" t="s">
        <v>144</v>
      </c>
      <c r="I29" s="14" t="s">
        <v>145</v>
      </c>
      <c r="J29" s="26">
        <v>0</v>
      </c>
      <c r="K29" s="26">
        <v>0</v>
      </c>
      <c r="L29" s="26">
        <v>0</v>
      </c>
      <c r="M29" s="24">
        <v>0</v>
      </c>
      <c r="N29" s="24">
        <v>1</v>
      </c>
      <c r="O29" s="24">
        <v>0</v>
      </c>
      <c r="Q29">
        <f t="shared" si="0"/>
        <v>0</v>
      </c>
      <c r="R29">
        <f t="shared" si="1"/>
        <v>1</v>
      </c>
    </row>
    <row r="30" spans="1:18" x14ac:dyDescent="0.25">
      <c r="A30" s="13" t="s">
        <v>96</v>
      </c>
      <c r="B30" s="14" t="s">
        <v>97</v>
      </c>
      <c r="C30" s="14" t="s">
        <v>110</v>
      </c>
      <c r="D30" s="14" t="s">
        <v>128</v>
      </c>
      <c r="E30" s="14" t="s">
        <v>146</v>
      </c>
      <c r="F30" s="14" t="s">
        <v>147</v>
      </c>
      <c r="G30" s="14" t="s">
        <v>3</v>
      </c>
      <c r="H30" s="14" t="s">
        <v>147</v>
      </c>
      <c r="I30" s="14" t="s">
        <v>148</v>
      </c>
      <c r="J30" s="26">
        <v>1</v>
      </c>
      <c r="K30" s="26">
        <v>0</v>
      </c>
      <c r="L30" s="26">
        <v>0</v>
      </c>
      <c r="M30" s="24">
        <v>1</v>
      </c>
      <c r="N30" s="24">
        <v>1</v>
      </c>
      <c r="O30" s="24">
        <v>1</v>
      </c>
      <c r="Q30">
        <f t="shared" si="0"/>
        <v>1</v>
      </c>
      <c r="R30">
        <f t="shared" si="1"/>
        <v>3</v>
      </c>
    </row>
    <row r="31" spans="1:18" x14ac:dyDescent="0.25">
      <c r="A31" s="13" t="s">
        <v>96</v>
      </c>
      <c r="B31" s="14" t="s">
        <v>97</v>
      </c>
      <c r="C31" s="14" t="s">
        <v>110</v>
      </c>
      <c r="D31" s="14" t="s">
        <v>128</v>
      </c>
      <c r="E31" s="14" t="s">
        <v>146</v>
      </c>
      <c r="F31" s="14" t="s">
        <v>147</v>
      </c>
      <c r="G31" s="14" t="s">
        <v>3</v>
      </c>
      <c r="H31" s="14" t="s">
        <v>147</v>
      </c>
      <c r="I31" s="14" t="s">
        <v>149</v>
      </c>
      <c r="J31" s="26">
        <v>1</v>
      </c>
      <c r="K31" s="26">
        <v>0</v>
      </c>
      <c r="L31" s="26">
        <v>0</v>
      </c>
      <c r="M31" s="24">
        <v>0</v>
      </c>
      <c r="N31" s="24">
        <v>0</v>
      </c>
      <c r="O31" s="24">
        <v>0</v>
      </c>
      <c r="Q31">
        <f t="shared" si="0"/>
        <v>1</v>
      </c>
      <c r="R31">
        <f t="shared" si="1"/>
        <v>0</v>
      </c>
    </row>
    <row r="32" spans="1:18" x14ac:dyDescent="0.25">
      <c r="A32" s="13" t="s">
        <v>96</v>
      </c>
      <c r="B32" s="14" t="s">
        <v>97</v>
      </c>
      <c r="C32" s="14" t="s">
        <v>110</v>
      </c>
      <c r="D32" s="14" t="s">
        <v>128</v>
      </c>
      <c r="E32" s="14" t="s">
        <v>146</v>
      </c>
      <c r="F32" s="14" t="s">
        <v>147</v>
      </c>
      <c r="G32" s="14" t="s">
        <v>3</v>
      </c>
      <c r="H32" s="14" t="s">
        <v>147</v>
      </c>
      <c r="I32" s="14" t="s">
        <v>150</v>
      </c>
      <c r="J32" s="26">
        <v>1</v>
      </c>
      <c r="K32" s="26">
        <v>0</v>
      </c>
      <c r="L32" s="26">
        <v>0</v>
      </c>
      <c r="M32" s="24">
        <v>0</v>
      </c>
      <c r="N32" s="24">
        <v>0</v>
      </c>
      <c r="O32" s="24">
        <v>0</v>
      </c>
      <c r="Q32">
        <f t="shared" si="0"/>
        <v>1</v>
      </c>
      <c r="R32">
        <f t="shared" si="1"/>
        <v>0</v>
      </c>
    </row>
    <row r="33" spans="1:18" x14ac:dyDescent="0.25">
      <c r="A33" s="13" t="s">
        <v>96</v>
      </c>
      <c r="B33" s="14" t="s">
        <v>97</v>
      </c>
      <c r="C33" s="14" t="s">
        <v>110</v>
      </c>
      <c r="D33" s="14" t="s">
        <v>128</v>
      </c>
      <c r="E33" s="14" t="s">
        <v>151</v>
      </c>
      <c r="F33" s="14" t="s">
        <v>152</v>
      </c>
      <c r="G33" s="14" t="s">
        <v>3</v>
      </c>
      <c r="H33" s="14" t="s">
        <v>152</v>
      </c>
      <c r="I33" s="14" t="s">
        <v>153</v>
      </c>
      <c r="J33" s="26">
        <v>1</v>
      </c>
      <c r="K33" s="26">
        <v>0</v>
      </c>
      <c r="L33" s="26">
        <v>0</v>
      </c>
      <c r="M33" s="24">
        <v>0</v>
      </c>
      <c r="N33" s="24">
        <v>0</v>
      </c>
      <c r="O33" s="24">
        <v>0</v>
      </c>
      <c r="Q33">
        <f t="shared" si="0"/>
        <v>1</v>
      </c>
      <c r="R33">
        <f t="shared" si="1"/>
        <v>0</v>
      </c>
    </row>
    <row r="34" spans="1:18" x14ac:dyDescent="0.25">
      <c r="A34" s="13" t="s">
        <v>96</v>
      </c>
      <c r="B34" s="14" t="s">
        <v>97</v>
      </c>
      <c r="C34" s="14" t="s">
        <v>110</v>
      </c>
      <c r="D34" s="14" t="s">
        <v>128</v>
      </c>
      <c r="E34" s="14" t="s">
        <v>151</v>
      </c>
      <c r="F34" s="14" t="s">
        <v>154</v>
      </c>
      <c r="G34" s="14" t="s">
        <v>155</v>
      </c>
      <c r="H34" s="14" t="s">
        <v>155</v>
      </c>
      <c r="I34" s="14" t="s">
        <v>156</v>
      </c>
      <c r="J34" s="26">
        <v>1</v>
      </c>
      <c r="K34" s="26">
        <v>1</v>
      </c>
      <c r="L34" s="26">
        <v>0</v>
      </c>
      <c r="M34" s="24">
        <v>1</v>
      </c>
      <c r="N34" s="24">
        <v>0</v>
      </c>
      <c r="O34" s="24">
        <v>1</v>
      </c>
      <c r="Q34">
        <f t="shared" si="0"/>
        <v>2</v>
      </c>
      <c r="R34">
        <f t="shared" si="1"/>
        <v>2</v>
      </c>
    </row>
    <row r="35" spans="1:18" x14ac:dyDescent="0.25">
      <c r="A35" s="13" t="s">
        <v>96</v>
      </c>
      <c r="B35" s="14" t="s">
        <v>97</v>
      </c>
      <c r="C35" s="14" t="s">
        <v>110</v>
      </c>
      <c r="D35" s="14" t="s">
        <v>128</v>
      </c>
      <c r="E35" s="14" t="s">
        <v>3</v>
      </c>
      <c r="F35" s="14" t="s">
        <v>3</v>
      </c>
      <c r="G35" s="14" t="s">
        <v>3</v>
      </c>
      <c r="H35" s="14" t="s">
        <v>128</v>
      </c>
      <c r="I35" s="14" t="s">
        <v>157</v>
      </c>
      <c r="J35" s="26">
        <v>0</v>
      </c>
      <c r="K35" s="26">
        <v>1</v>
      </c>
      <c r="L35" s="26">
        <v>1</v>
      </c>
      <c r="M35" s="24">
        <v>1</v>
      </c>
      <c r="N35" s="24">
        <v>0</v>
      </c>
      <c r="O35" s="24">
        <v>1</v>
      </c>
      <c r="Q35">
        <f t="shared" si="0"/>
        <v>2</v>
      </c>
      <c r="R35">
        <f t="shared" si="1"/>
        <v>2</v>
      </c>
    </row>
    <row r="36" spans="1:18" x14ac:dyDescent="0.25">
      <c r="A36" s="13" t="s">
        <v>96</v>
      </c>
      <c r="B36" s="14" t="s">
        <v>97</v>
      </c>
      <c r="C36" s="14" t="s">
        <v>110</v>
      </c>
      <c r="D36" s="14" t="s">
        <v>128</v>
      </c>
      <c r="E36" s="14" t="s">
        <v>3</v>
      </c>
      <c r="F36" s="14" t="s">
        <v>3</v>
      </c>
      <c r="G36" s="14" t="s">
        <v>3</v>
      </c>
      <c r="H36" s="14" t="s">
        <v>128</v>
      </c>
      <c r="I36" s="14" t="s">
        <v>158</v>
      </c>
      <c r="J36" s="26">
        <v>0</v>
      </c>
      <c r="K36" s="26">
        <v>0</v>
      </c>
      <c r="L36" s="26">
        <v>1</v>
      </c>
      <c r="M36" s="24">
        <v>0</v>
      </c>
      <c r="N36" s="24">
        <v>0</v>
      </c>
      <c r="O36" s="24">
        <v>0</v>
      </c>
      <c r="Q36">
        <f t="shared" si="0"/>
        <v>1</v>
      </c>
      <c r="R36">
        <f t="shared" si="1"/>
        <v>0</v>
      </c>
    </row>
    <row r="37" spans="1:18" x14ac:dyDescent="0.25">
      <c r="A37" s="13" t="s">
        <v>96</v>
      </c>
      <c r="B37" s="14" t="s">
        <v>97</v>
      </c>
      <c r="C37" s="14" t="s">
        <v>110</v>
      </c>
      <c r="D37" s="14" t="s">
        <v>128</v>
      </c>
      <c r="E37" s="14" t="s">
        <v>3</v>
      </c>
      <c r="F37" s="14" t="s">
        <v>3</v>
      </c>
      <c r="G37" s="14" t="s">
        <v>3</v>
      </c>
      <c r="H37" s="14" t="s">
        <v>128</v>
      </c>
      <c r="I37" s="14" t="s">
        <v>159</v>
      </c>
      <c r="J37" s="26">
        <v>0</v>
      </c>
      <c r="K37" s="26">
        <v>0</v>
      </c>
      <c r="L37" s="26">
        <v>0</v>
      </c>
      <c r="M37" s="24">
        <v>1</v>
      </c>
      <c r="N37" s="24">
        <v>0</v>
      </c>
      <c r="O37" s="24">
        <v>0</v>
      </c>
      <c r="Q37">
        <f t="shared" si="0"/>
        <v>0</v>
      </c>
      <c r="R37">
        <f t="shared" si="1"/>
        <v>1</v>
      </c>
    </row>
    <row r="38" spans="1:18" x14ac:dyDescent="0.25">
      <c r="A38" s="13" t="s">
        <v>96</v>
      </c>
      <c r="B38" s="14" t="s">
        <v>97</v>
      </c>
      <c r="C38" s="14" t="s">
        <v>110</v>
      </c>
      <c r="D38" s="14" t="s">
        <v>128</v>
      </c>
      <c r="E38" s="14" t="s">
        <v>3</v>
      </c>
      <c r="F38" s="14" t="s">
        <v>3</v>
      </c>
      <c r="G38" s="14" t="s">
        <v>3</v>
      </c>
      <c r="H38" s="14" t="s">
        <v>128</v>
      </c>
      <c r="I38" s="14" t="s">
        <v>160</v>
      </c>
      <c r="J38" s="26">
        <v>0</v>
      </c>
      <c r="K38" s="26">
        <v>0</v>
      </c>
      <c r="L38" s="26">
        <v>0</v>
      </c>
      <c r="M38" s="24">
        <v>0</v>
      </c>
      <c r="N38" s="24">
        <v>0</v>
      </c>
      <c r="O38" s="24">
        <v>1</v>
      </c>
      <c r="Q38">
        <f t="shared" si="0"/>
        <v>0</v>
      </c>
      <c r="R38">
        <f t="shared" si="1"/>
        <v>1</v>
      </c>
    </row>
    <row r="39" spans="1:18" x14ac:dyDescent="0.25">
      <c r="A39" s="13" t="s">
        <v>96</v>
      </c>
      <c r="B39" s="14" t="s">
        <v>97</v>
      </c>
      <c r="C39" s="14" t="s">
        <v>110</v>
      </c>
      <c r="D39" s="14" t="s">
        <v>128</v>
      </c>
      <c r="E39" s="14" t="s">
        <v>3</v>
      </c>
      <c r="F39" s="14" t="s">
        <v>3</v>
      </c>
      <c r="G39" s="14" t="s">
        <v>3</v>
      </c>
      <c r="H39" s="14" t="s">
        <v>128</v>
      </c>
      <c r="I39" s="14" t="s">
        <v>161</v>
      </c>
      <c r="J39" s="26">
        <v>0</v>
      </c>
      <c r="K39" s="26">
        <v>0</v>
      </c>
      <c r="L39" s="26">
        <v>0</v>
      </c>
      <c r="M39" s="24">
        <v>0</v>
      </c>
      <c r="N39" s="24">
        <v>0</v>
      </c>
      <c r="O39" s="24">
        <v>1</v>
      </c>
      <c r="Q39">
        <f t="shared" si="0"/>
        <v>0</v>
      </c>
      <c r="R39">
        <f t="shared" si="1"/>
        <v>1</v>
      </c>
    </row>
    <row r="40" spans="1:18" x14ac:dyDescent="0.25">
      <c r="A40" s="13" t="s">
        <v>96</v>
      </c>
      <c r="B40" s="14" t="s">
        <v>97</v>
      </c>
      <c r="C40" s="14" t="s">
        <v>110</v>
      </c>
      <c r="D40" s="14" t="s">
        <v>128</v>
      </c>
      <c r="E40" s="14" t="s">
        <v>3</v>
      </c>
      <c r="F40" s="14" t="s">
        <v>3</v>
      </c>
      <c r="G40" s="14" t="s">
        <v>3</v>
      </c>
      <c r="H40" s="14" t="s">
        <v>128</v>
      </c>
      <c r="I40" s="14" t="s">
        <v>162</v>
      </c>
      <c r="J40" s="26">
        <v>0</v>
      </c>
      <c r="K40" s="26">
        <v>0</v>
      </c>
      <c r="L40" s="26">
        <v>0</v>
      </c>
      <c r="M40" s="24">
        <v>0</v>
      </c>
      <c r="N40" s="24">
        <v>0</v>
      </c>
      <c r="O40" s="24">
        <v>0</v>
      </c>
      <c r="Q40">
        <f t="shared" si="0"/>
        <v>0</v>
      </c>
      <c r="R40">
        <f t="shared" si="1"/>
        <v>0</v>
      </c>
    </row>
    <row r="41" spans="1:18" x14ac:dyDescent="0.25">
      <c r="A41" s="13" t="s">
        <v>96</v>
      </c>
      <c r="B41" s="14" t="s">
        <v>97</v>
      </c>
      <c r="C41" s="14" t="s">
        <v>110</v>
      </c>
      <c r="D41" s="14" t="s">
        <v>128</v>
      </c>
      <c r="E41" s="14" t="s">
        <v>163</v>
      </c>
      <c r="F41" s="14" t="s">
        <v>3</v>
      </c>
      <c r="G41" s="14" t="s">
        <v>3</v>
      </c>
      <c r="H41" s="14" t="s">
        <v>163</v>
      </c>
      <c r="I41" s="14" t="s">
        <v>164</v>
      </c>
      <c r="J41" s="26">
        <v>0</v>
      </c>
      <c r="K41" s="26">
        <v>0</v>
      </c>
      <c r="L41" s="26">
        <v>0</v>
      </c>
      <c r="M41" s="24">
        <v>0</v>
      </c>
      <c r="N41" s="24">
        <v>0</v>
      </c>
      <c r="O41" s="24">
        <v>1</v>
      </c>
      <c r="Q41">
        <f t="shared" si="0"/>
        <v>0</v>
      </c>
      <c r="R41">
        <f t="shared" si="1"/>
        <v>1</v>
      </c>
    </row>
    <row r="42" spans="1:18" x14ac:dyDescent="0.25">
      <c r="A42" s="13" t="s">
        <v>96</v>
      </c>
      <c r="B42" s="14" t="s">
        <v>97</v>
      </c>
      <c r="C42" s="14" t="s">
        <v>110</v>
      </c>
      <c r="D42" s="14" t="s">
        <v>128</v>
      </c>
      <c r="E42" s="14" t="s">
        <v>163</v>
      </c>
      <c r="F42" s="14" t="s">
        <v>3</v>
      </c>
      <c r="G42" s="14" t="s">
        <v>3</v>
      </c>
      <c r="H42" s="14" t="s">
        <v>163</v>
      </c>
      <c r="I42" s="14" t="s">
        <v>165</v>
      </c>
      <c r="J42" s="26">
        <v>0</v>
      </c>
      <c r="K42" s="26">
        <v>0</v>
      </c>
      <c r="L42" s="26">
        <v>0</v>
      </c>
      <c r="M42" s="24">
        <v>0</v>
      </c>
      <c r="N42" s="24">
        <v>0</v>
      </c>
      <c r="O42" s="24">
        <v>1</v>
      </c>
      <c r="Q42">
        <f t="shared" si="0"/>
        <v>0</v>
      </c>
      <c r="R42">
        <f t="shared" si="1"/>
        <v>1</v>
      </c>
    </row>
    <row r="43" spans="1:18" x14ac:dyDescent="0.25">
      <c r="A43" s="13" t="s">
        <v>96</v>
      </c>
      <c r="B43" s="14" t="s">
        <v>97</v>
      </c>
      <c r="C43" s="14" t="s">
        <v>110</v>
      </c>
      <c r="D43" s="14" t="s">
        <v>128</v>
      </c>
      <c r="E43" s="14" t="s">
        <v>163</v>
      </c>
      <c r="F43" s="14" t="s">
        <v>166</v>
      </c>
      <c r="G43" s="14" t="s">
        <v>167</v>
      </c>
      <c r="H43" s="14" t="s">
        <v>167</v>
      </c>
      <c r="I43" s="14" t="s">
        <v>168</v>
      </c>
      <c r="J43" s="26">
        <v>0</v>
      </c>
      <c r="K43" s="26">
        <v>0</v>
      </c>
      <c r="L43" s="26">
        <v>0</v>
      </c>
      <c r="M43" s="24">
        <v>0</v>
      </c>
      <c r="N43" s="24">
        <v>0</v>
      </c>
      <c r="O43" s="24">
        <v>1</v>
      </c>
      <c r="Q43">
        <f t="shared" si="0"/>
        <v>0</v>
      </c>
      <c r="R43">
        <f t="shared" si="1"/>
        <v>1</v>
      </c>
    </row>
    <row r="44" spans="1:18" x14ac:dyDescent="0.25">
      <c r="A44" s="13" t="s">
        <v>96</v>
      </c>
      <c r="B44" s="14" t="s">
        <v>97</v>
      </c>
      <c r="C44" s="14" t="s">
        <v>110</v>
      </c>
      <c r="D44" s="14" t="s">
        <v>128</v>
      </c>
      <c r="E44" s="14" t="s">
        <v>163</v>
      </c>
      <c r="F44" s="14" t="s">
        <v>169</v>
      </c>
      <c r="G44" s="14" t="s">
        <v>3</v>
      </c>
      <c r="H44" s="14" t="s">
        <v>169</v>
      </c>
      <c r="I44" s="14" t="s">
        <v>170</v>
      </c>
      <c r="J44" s="26">
        <v>0</v>
      </c>
      <c r="K44" s="26">
        <v>0</v>
      </c>
      <c r="L44" s="26">
        <v>0</v>
      </c>
      <c r="M44" s="24">
        <v>1</v>
      </c>
      <c r="N44" s="24">
        <v>1</v>
      </c>
      <c r="O44" s="24">
        <v>1</v>
      </c>
      <c r="Q44">
        <f t="shared" si="0"/>
        <v>0</v>
      </c>
      <c r="R44">
        <f t="shared" si="1"/>
        <v>3</v>
      </c>
    </row>
    <row r="45" spans="1:18" x14ac:dyDescent="0.25">
      <c r="A45" s="13" t="s">
        <v>96</v>
      </c>
      <c r="B45" s="14" t="s">
        <v>97</v>
      </c>
      <c r="C45" s="14" t="s">
        <v>110</v>
      </c>
      <c r="D45" s="14" t="s">
        <v>128</v>
      </c>
      <c r="E45" s="14" t="s">
        <v>163</v>
      </c>
      <c r="F45" s="14" t="s">
        <v>169</v>
      </c>
      <c r="G45" s="14" t="s">
        <v>171</v>
      </c>
      <c r="H45" s="14" t="s">
        <v>171</v>
      </c>
      <c r="I45" s="14" t="s">
        <v>172</v>
      </c>
      <c r="J45" s="26">
        <v>0</v>
      </c>
      <c r="K45" s="26">
        <v>0</v>
      </c>
      <c r="L45" s="26">
        <v>0</v>
      </c>
      <c r="M45" s="24">
        <v>0</v>
      </c>
      <c r="N45" s="24">
        <v>0</v>
      </c>
      <c r="O45" s="24">
        <v>0</v>
      </c>
      <c r="Q45">
        <f t="shared" si="0"/>
        <v>0</v>
      </c>
      <c r="R45">
        <f t="shared" si="1"/>
        <v>0</v>
      </c>
    </row>
    <row r="46" spans="1:18" x14ac:dyDescent="0.25">
      <c r="A46" s="13" t="s">
        <v>96</v>
      </c>
      <c r="B46" s="14" t="s">
        <v>97</v>
      </c>
      <c r="C46" s="14" t="s">
        <v>110</v>
      </c>
      <c r="D46" s="14" t="s">
        <v>128</v>
      </c>
      <c r="E46" s="14" t="s">
        <v>163</v>
      </c>
      <c r="F46" s="14" t="s">
        <v>173</v>
      </c>
      <c r="G46" s="14" t="s">
        <v>3</v>
      </c>
      <c r="H46" s="14" t="s">
        <v>173</v>
      </c>
      <c r="I46" s="14" t="s">
        <v>174</v>
      </c>
      <c r="J46" s="26">
        <v>0</v>
      </c>
      <c r="K46" s="26">
        <v>0</v>
      </c>
      <c r="L46" s="26">
        <v>1</v>
      </c>
      <c r="M46" s="24">
        <v>0</v>
      </c>
      <c r="N46" s="24">
        <v>0</v>
      </c>
      <c r="O46" s="24">
        <v>0</v>
      </c>
      <c r="Q46">
        <f t="shared" si="0"/>
        <v>1</v>
      </c>
      <c r="R46">
        <f t="shared" si="1"/>
        <v>0</v>
      </c>
    </row>
    <row r="47" spans="1:18" x14ac:dyDescent="0.25">
      <c r="A47" s="13" t="s">
        <v>96</v>
      </c>
      <c r="B47" s="14" t="s">
        <v>97</v>
      </c>
      <c r="C47" s="14" t="s">
        <v>110</v>
      </c>
      <c r="D47" s="14" t="s">
        <v>128</v>
      </c>
      <c r="E47" s="14" t="s">
        <v>175</v>
      </c>
      <c r="F47" s="14" t="s">
        <v>176</v>
      </c>
      <c r="G47" s="14" t="s">
        <v>3</v>
      </c>
      <c r="H47" s="14" t="s">
        <v>176</v>
      </c>
      <c r="I47" s="14" t="s">
        <v>177</v>
      </c>
      <c r="J47" s="26">
        <v>0</v>
      </c>
      <c r="K47" s="26">
        <v>0</v>
      </c>
      <c r="L47" s="26">
        <v>0</v>
      </c>
      <c r="M47" s="24">
        <v>1</v>
      </c>
      <c r="N47" s="24">
        <v>1</v>
      </c>
      <c r="O47" s="24">
        <v>1</v>
      </c>
      <c r="Q47">
        <f t="shared" si="0"/>
        <v>0</v>
      </c>
      <c r="R47">
        <f t="shared" si="1"/>
        <v>3</v>
      </c>
    </row>
    <row r="48" spans="1:18" x14ac:dyDescent="0.25">
      <c r="A48" s="13" t="s">
        <v>96</v>
      </c>
      <c r="B48" s="14" t="s">
        <v>97</v>
      </c>
      <c r="C48" s="14" t="s">
        <v>110</v>
      </c>
      <c r="D48" s="14" t="s">
        <v>128</v>
      </c>
      <c r="E48" s="14" t="s">
        <v>178</v>
      </c>
      <c r="F48" s="14" t="s">
        <v>179</v>
      </c>
      <c r="G48" s="14" t="s">
        <v>180</v>
      </c>
      <c r="H48" s="14" t="s">
        <v>180</v>
      </c>
      <c r="I48" s="14" t="s">
        <v>181</v>
      </c>
      <c r="J48" s="26">
        <v>1</v>
      </c>
      <c r="K48" s="26">
        <v>0</v>
      </c>
      <c r="L48" s="26">
        <v>0</v>
      </c>
      <c r="M48" s="24">
        <v>0</v>
      </c>
      <c r="N48" s="24">
        <v>1</v>
      </c>
      <c r="O48" s="24">
        <v>1</v>
      </c>
      <c r="Q48">
        <f t="shared" si="0"/>
        <v>1</v>
      </c>
      <c r="R48">
        <f t="shared" si="1"/>
        <v>2</v>
      </c>
    </row>
    <row r="49" spans="1:18" x14ac:dyDescent="0.25">
      <c r="A49" s="13" t="s">
        <v>96</v>
      </c>
      <c r="B49" s="14" t="s">
        <v>97</v>
      </c>
      <c r="C49" s="14" t="s">
        <v>110</v>
      </c>
      <c r="D49" s="14" t="s">
        <v>128</v>
      </c>
      <c r="E49" s="14" t="s">
        <v>182</v>
      </c>
      <c r="F49" s="14" t="s">
        <v>183</v>
      </c>
      <c r="G49" s="14" t="s">
        <v>3</v>
      </c>
      <c r="H49" s="14" t="s">
        <v>183</v>
      </c>
      <c r="I49" s="14" t="s">
        <v>184</v>
      </c>
      <c r="J49" s="26">
        <v>0</v>
      </c>
      <c r="K49" s="26">
        <v>0</v>
      </c>
      <c r="L49" s="26">
        <v>0</v>
      </c>
      <c r="M49" s="24">
        <v>1</v>
      </c>
      <c r="N49" s="24">
        <v>1</v>
      </c>
      <c r="O49" s="24">
        <v>1</v>
      </c>
      <c r="Q49">
        <f t="shared" si="0"/>
        <v>0</v>
      </c>
      <c r="R49">
        <f t="shared" si="1"/>
        <v>3</v>
      </c>
    </row>
    <row r="50" spans="1:18" x14ac:dyDescent="0.25">
      <c r="A50" s="13" t="s">
        <v>96</v>
      </c>
      <c r="B50" s="14" t="s">
        <v>97</v>
      </c>
      <c r="C50" s="14" t="s">
        <v>110</v>
      </c>
      <c r="D50" s="14" t="s">
        <v>128</v>
      </c>
      <c r="E50" s="14" t="s">
        <v>182</v>
      </c>
      <c r="F50" s="14" t="s">
        <v>183</v>
      </c>
      <c r="G50" s="14" t="s">
        <v>3</v>
      </c>
      <c r="H50" s="14" t="s">
        <v>183</v>
      </c>
      <c r="I50" s="14" t="s">
        <v>185</v>
      </c>
      <c r="J50" s="26">
        <v>0</v>
      </c>
      <c r="K50" s="26">
        <v>0</v>
      </c>
      <c r="L50" s="26">
        <v>0</v>
      </c>
      <c r="M50" s="24">
        <v>0</v>
      </c>
      <c r="N50" s="24">
        <v>0</v>
      </c>
      <c r="O50" s="24">
        <v>0</v>
      </c>
      <c r="Q50">
        <f t="shared" si="0"/>
        <v>0</v>
      </c>
      <c r="R50">
        <f t="shared" si="1"/>
        <v>0</v>
      </c>
    </row>
    <row r="51" spans="1:18" x14ac:dyDescent="0.25">
      <c r="A51" s="13" t="s">
        <v>96</v>
      </c>
      <c r="B51" s="14" t="s">
        <v>97</v>
      </c>
      <c r="C51" s="14" t="s">
        <v>110</v>
      </c>
      <c r="D51" s="14" t="s">
        <v>128</v>
      </c>
      <c r="E51" s="14" t="s">
        <v>182</v>
      </c>
      <c r="F51" s="14" t="s">
        <v>183</v>
      </c>
      <c r="G51" s="14" t="s">
        <v>186</v>
      </c>
      <c r="H51" s="14" t="s">
        <v>186</v>
      </c>
      <c r="I51" s="14" t="s">
        <v>187</v>
      </c>
      <c r="J51" s="26">
        <v>1</v>
      </c>
      <c r="K51" s="26">
        <v>1</v>
      </c>
      <c r="L51" s="26">
        <v>1</v>
      </c>
      <c r="M51" s="24">
        <v>1</v>
      </c>
      <c r="N51" s="24">
        <v>0</v>
      </c>
      <c r="O51" s="24">
        <v>0</v>
      </c>
      <c r="Q51">
        <f t="shared" si="0"/>
        <v>3</v>
      </c>
      <c r="R51">
        <f t="shared" si="1"/>
        <v>1</v>
      </c>
    </row>
    <row r="52" spans="1:18" x14ac:dyDescent="0.25">
      <c r="A52" s="13" t="s">
        <v>96</v>
      </c>
      <c r="B52" s="14" t="s">
        <v>97</v>
      </c>
      <c r="C52" s="14" t="s">
        <v>110</v>
      </c>
      <c r="D52" s="14" t="s">
        <v>128</v>
      </c>
      <c r="E52" s="14" t="s">
        <v>182</v>
      </c>
      <c r="F52" s="14" t="s">
        <v>183</v>
      </c>
      <c r="G52" s="14" t="s">
        <v>186</v>
      </c>
      <c r="H52" s="14" t="s">
        <v>186</v>
      </c>
      <c r="I52" s="14" t="s">
        <v>188</v>
      </c>
      <c r="J52" s="26">
        <v>0</v>
      </c>
      <c r="K52" s="26">
        <v>1</v>
      </c>
      <c r="L52" s="26">
        <v>0</v>
      </c>
      <c r="M52" s="24">
        <v>0</v>
      </c>
      <c r="N52" s="24">
        <v>0</v>
      </c>
      <c r="O52" s="24">
        <v>0</v>
      </c>
      <c r="Q52">
        <f t="shared" si="0"/>
        <v>1</v>
      </c>
      <c r="R52">
        <f t="shared" si="1"/>
        <v>0</v>
      </c>
    </row>
    <row r="53" spans="1:18" x14ac:dyDescent="0.25">
      <c r="A53" s="13" t="s">
        <v>96</v>
      </c>
      <c r="B53" s="14" t="s">
        <v>97</v>
      </c>
      <c r="C53" s="14" t="s">
        <v>110</v>
      </c>
      <c r="D53" s="14" t="s">
        <v>189</v>
      </c>
      <c r="E53" s="14" t="s">
        <v>190</v>
      </c>
      <c r="F53" s="14" t="s">
        <v>191</v>
      </c>
      <c r="G53" s="14" t="s">
        <v>3</v>
      </c>
      <c r="H53" s="14" t="s">
        <v>191</v>
      </c>
      <c r="I53" s="14" t="s">
        <v>192</v>
      </c>
      <c r="J53" s="26">
        <v>1</v>
      </c>
      <c r="K53" s="26">
        <v>0</v>
      </c>
      <c r="L53" s="26">
        <v>0</v>
      </c>
      <c r="M53" s="24">
        <v>0</v>
      </c>
      <c r="N53" s="24">
        <v>0</v>
      </c>
      <c r="O53" s="24">
        <v>0</v>
      </c>
      <c r="Q53">
        <f t="shared" si="0"/>
        <v>1</v>
      </c>
      <c r="R53">
        <f t="shared" si="1"/>
        <v>0</v>
      </c>
    </row>
    <row r="54" spans="1:18" x14ac:dyDescent="0.25">
      <c r="A54" s="13" t="s">
        <v>96</v>
      </c>
      <c r="B54" s="14" t="s">
        <v>97</v>
      </c>
      <c r="C54" s="14" t="s">
        <v>193</v>
      </c>
      <c r="D54" s="14" t="s">
        <v>194</v>
      </c>
      <c r="E54" s="14" t="s">
        <v>195</v>
      </c>
      <c r="F54" s="14" t="s">
        <v>196</v>
      </c>
      <c r="G54" s="14" t="s">
        <v>3</v>
      </c>
      <c r="H54" s="14" t="s">
        <v>196</v>
      </c>
      <c r="I54" s="14" t="s">
        <v>197</v>
      </c>
      <c r="J54" s="26">
        <v>0</v>
      </c>
      <c r="K54" s="26">
        <v>0</v>
      </c>
      <c r="L54" s="26">
        <v>1</v>
      </c>
      <c r="M54" s="24">
        <v>0</v>
      </c>
      <c r="N54" s="24">
        <v>0</v>
      </c>
      <c r="O54" s="24">
        <v>0</v>
      </c>
      <c r="Q54">
        <f t="shared" si="0"/>
        <v>1</v>
      </c>
      <c r="R54">
        <f t="shared" si="1"/>
        <v>0</v>
      </c>
    </row>
    <row r="55" spans="1:18" x14ac:dyDescent="0.25">
      <c r="A55" s="13" t="s">
        <v>96</v>
      </c>
      <c r="B55" s="14" t="s">
        <v>97</v>
      </c>
      <c r="C55" s="14" t="s">
        <v>193</v>
      </c>
      <c r="D55" s="14" t="s">
        <v>194</v>
      </c>
      <c r="E55" s="14" t="s">
        <v>195</v>
      </c>
      <c r="F55" s="14" t="s">
        <v>196</v>
      </c>
      <c r="G55" s="14" t="s">
        <v>3</v>
      </c>
      <c r="H55" s="14" t="s">
        <v>196</v>
      </c>
      <c r="I55" s="14" t="s">
        <v>198</v>
      </c>
      <c r="J55" s="26">
        <v>0</v>
      </c>
      <c r="K55" s="26">
        <v>0</v>
      </c>
      <c r="L55" s="26">
        <v>1</v>
      </c>
      <c r="M55" s="24">
        <v>0</v>
      </c>
      <c r="N55" s="24">
        <v>0</v>
      </c>
      <c r="O55" s="24">
        <v>0</v>
      </c>
      <c r="Q55">
        <f t="shared" si="0"/>
        <v>1</v>
      </c>
      <c r="R55">
        <f t="shared" si="1"/>
        <v>0</v>
      </c>
    </row>
    <row r="56" spans="1:18" x14ac:dyDescent="0.25">
      <c r="A56" s="13" t="s">
        <v>96</v>
      </c>
      <c r="B56" s="14" t="s">
        <v>97</v>
      </c>
      <c r="C56" s="14" t="s">
        <v>193</v>
      </c>
      <c r="D56" s="14" t="s">
        <v>194</v>
      </c>
      <c r="E56" s="14" t="s">
        <v>195</v>
      </c>
      <c r="F56" s="14" t="s">
        <v>196</v>
      </c>
      <c r="G56" s="14" t="s">
        <v>3</v>
      </c>
      <c r="H56" s="14" t="s">
        <v>196</v>
      </c>
      <c r="I56" s="14" t="s">
        <v>199</v>
      </c>
      <c r="J56" s="26">
        <v>0</v>
      </c>
      <c r="K56" s="26">
        <v>0</v>
      </c>
      <c r="L56" s="26">
        <v>1</v>
      </c>
      <c r="M56" s="24">
        <v>0</v>
      </c>
      <c r="N56" s="24">
        <v>0</v>
      </c>
      <c r="O56" s="24">
        <v>0</v>
      </c>
      <c r="Q56">
        <f t="shared" si="0"/>
        <v>1</v>
      </c>
      <c r="R56">
        <f t="shared" si="1"/>
        <v>0</v>
      </c>
    </row>
    <row r="57" spans="1:18" x14ac:dyDescent="0.25">
      <c r="A57" s="13" t="s">
        <v>96</v>
      </c>
      <c r="B57" s="14" t="s">
        <v>97</v>
      </c>
      <c r="C57" s="14" t="s">
        <v>193</v>
      </c>
      <c r="D57" s="14" t="s">
        <v>194</v>
      </c>
      <c r="E57" s="14" t="s">
        <v>195</v>
      </c>
      <c r="F57" s="14" t="s">
        <v>200</v>
      </c>
      <c r="G57" s="14" t="s">
        <v>3</v>
      </c>
      <c r="H57" s="14" t="s">
        <v>200</v>
      </c>
      <c r="I57" s="14" t="s">
        <v>201</v>
      </c>
      <c r="J57" s="26">
        <v>0</v>
      </c>
      <c r="K57" s="26">
        <v>0</v>
      </c>
      <c r="L57" s="26">
        <v>0</v>
      </c>
      <c r="M57" s="24">
        <v>0</v>
      </c>
      <c r="N57" s="24">
        <v>0</v>
      </c>
      <c r="O57" s="24">
        <v>0</v>
      </c>
      <c r="Q57">
        <f t="shared" si="0"/>
        <v>0</v>
      </c>
      <c r="R57">
        <f t="shared" si="1"/>
        <v>0</v>
      </c>
    </row>
    <row r="58" spans="1:18" x14ac:dyDescent="0.25">
      <c r="A58" s="13" t="s">
        <v>96</v>
      </c>
      <c r="B58" s="14" t="s">
        <v>97</v>
      </c>
      <c r="C58" s="14" t="s">
        <v>193</v>
      </c>
      <c r="D58" s="14" t="s">
        <v>194</v>
      </c>
      <c r="E58" s="14" t="s">
        <v>195</v>
      </c>
      <c r="F58" s="14" t="s">
        <v>200</v>
      </c>
      <c r="G58" s="14" t="s">
        <v>3</v>
      </c>
      <c r="H58" s="14" t="s">
        <v>200</v>
      </c>
      <c r="I58" s="14" t="s">
        <v>202</v>
      </c>
      <c r="J58" s="26">
        <v>0</v>
      </c>
      <c r="K58" s="26">
        <v>0</v>
      </c>
      <c r="L58" s="26">
        <v>0</v>
      </c>
      <c r="M58" s="24">
        <v>1</v>
      </c>
      <c r="N58" s="24">
        <v>1</v>
      </c>
      <c r="O58" s="24">
        <v>1</v>
      </c>
      <c r="Q58">
        <f t="shared" si="0"/>
        <v>0</v>
      </c>
      <c r="R58">
        <f t="shared" si="1"/>
        <v>3</v>
      </c>
    </row>
    <row r="59" spans="1:18" x14ac:dyDescent="0.25">
      <c r="A59" s="13" t="s">
        <v>96</v>
      </c>
      <c r="B59" s="14" t="s">
        <v>97</v>
      </c>
      <c r="C59" s="14" t="s">
        <v>193</v>
      </c>
      <c r="D59" s="14" t="s">
        <v>194</v>
      </c>
      <c r="E59" s="14" t="s">
        <v>195</v>
      </c>
      <c r="F59" s="14" t="s">
        <v>3</v>
      </c>
      <c r="G59" s="14" t="s">
        <v>3</v>
      </c>
      <c r="H59" s="14" t="s">
        <v>195</v>
      </c>
      <c r="I59" s="14" t="s">
        <v>203</v>
      </c>
      <c r="J59" s="26">
        <v>1</v>
      </c>
      <c r="K59" s="26">
        <v>0</v>
      </c>
      <c r="L59" s="26">
        <v>0</v>
      </c>
      <c r="M59" s="24">
        <v>0</v>
      </c>
      <c r="N59" s="24">
        <v>0</v>
      </c>
      <c r="O59" s="24">
        <v>0</v>
      </c>
      <c r="Q59">
        <f t="shared" si="0"/>
        <v>1</v>
      </c>
      <c r="R59">
        <f t="shared" si="1"/>
        <v>0</v>
      </c>
    </row>
    <row r="60" spans="1:18" x14ac:dyDescent="0.25">
      <c r="A60" s="13" t="s">
        <v>96</v>
      </c>
      <c r="B60" s="14" t="s">
        <v>97</v>
      </c>
      <c r="C60" s="14" t="s">
        <v>193</v>
      </c>
      <c r="D60" s="14" t="s">
        <v>194</v>
      </c>
      <c r="E60" s="14" t="s">
        <v>3</v>
      </c>
      <c r="F60" s="14" t="s">
        <v>3</v>
      </c>
      <c r="G60" s="14" t="s">
        <v>3</v>
      </c>
      <c r="H60" s="14" t="s">
        <v>194</v>
      </c>
      <c r="I60" s="14" t="s">
        <v>204</v>
      </c>
      <c r="J60" s="26">
        <v>0</v>
      </c>
      <c r="K60" s="26">
        <v>1</v>
      </c>
      <c r="L60" s="26">
        <v>0</v>
      </c>
      <c r="M60" s="24">
        <v>0</v>
      </c>
      <c r="N60" s="24">
        <v>0</v>
      </c>
      <c r="O60" s="24">
        <v>0</v>
      </c>
      <c r="Q60">
        <f t="shared" si="0"/>
        <v>1</v>
      </c>
      <c r="R60">
        <f t="shared" si="1"/>
        <v>0</v>
      </c>
    </row>
    <row r="61" spans="1:18" x14ac:dyDescent="0.25">
      <c r="A61" s="13" t="s">
        <v>96</v>
      </c>
      <c r="B61" s="14" t="s">
        <v>97</v>
      </c>
      <c r="C61" s="14" t="s">
        <v>193</v>
      </c>
      <c r="D61" s="14" t="s">
        <v>194</v>
      </c>
      <c r="E61" s="14" t="s">
        <v>3</v>
      </c>
      <c r="F61" s="14" t="s">
        <v>3</v>
      </c>
      <c r="G61" s="14" t="s">
        <v>3</v>
      </c>
      <c r="H61" s="14" t="s">
        <v>194</v>
      </c>
      <c r="I61" s="14" t="s">
        <v>205</v>
      </c>
      <c r="J61" s="26">
        <v>0</v>
      </c>
      <c r="K61" s="26">
        <v>0</v>
      </c>
      <c r="L61" s="26">
        <v>1</v>
      </c>
      <c r="M61" s="24">
        <v>0</v>
      </c>
      <c r="N61" s="24">
        <v>0</v>
      </c>
      <c r="O61" s="24">
        <v>0</v>
      </c>
      <c r="Q61">
        <f t="shared" si="0"/>
        <v>1</v>
      </c>
      <c r="R61">
        <f t="shared" si="1"/>
        <v>0</v>
      </c>
    </row>
    <row r="62" spans="1:18" x14ac:dyDescent="0.25">
      <c r="A62" s="13" t="s">
        <v>96</v>
      </c>
      <c r="B62" s="14" t="s">
        <v>97</v>
      </c>
      <c r="C62" s="14" t="s">
        <v>193</v>
      </c>
      <c r="D62" s="14" t="s">
        <v>206</v>
      </c>
      <c r="E62" s="14" t="s">
        <v>207</v>
      </c>
      <c r="F62" s="14" t="s">
        <v>3</v>
      </c>
      <c r="G62" s="14" t="s">
        <v>3</v>
      </c>
      <c r="H62" s="14" t="s">
        <v>207</v>
      </c>
      <c r="I62" s="14" t="s">
        <v>208</v>
      </c>
      <c r="J62" s="26">
        <v>1</v>
      </c>
      <c r="K62" s="26">
        <v>0</v>
      </c>
      <c r="L62" s="26">
        <v>0</v>
      </c>
      <c r="M62" s="24">
        <v>0</v>
      </c>
      <c r="N62" s="24">
        <v>0</v>
      </c>
      <c r="O62" s="24">
        <v>0</v>
      </c>
      <c r="Q62">
        <f t="shared" si="0"/>
        <v>1</v>
      </c>
      <c r="R62">
        <f t="shared" si="1"/>
        <v>0</v>
      </c>
    </row>
    <row r="63" spans="1:18" x14ac:dyDescent="0.25">
      <c r="A63" s="13" t="s">
        <v>96</v>
      </c>
      <c r="B63" s="14" t="s">
        <v>97</v>
      </c>
      <c r="C63" s="14" t="s">
        <v>193</v>
      </c>
      <c r="D63" s="14" t="s">
        <v>206</v>
      </c>
      <c r="E63" s="14" t="s">
        <v>207</v>
      </c>
      <c r="F63" s="14" t="s">
        <v>209</v>
      </c>
      <c r="G63" s="14" t="s">
        <v>3</v>
      </c>
      <c r="H63" s="14" t="s">
        <v>209</v>
      </c>
      <c r="I63" s="14" t="s">
        <v>210</v>
      </c>
      <c r="J63" s="26">
        <v>0</v>
      </c>
      <c r="K63" s="26">
        <v>0</v>
      </c>
      <c r="L63" s="26">
        <v>0</v>
      </c>
      <c r="M63" s="24">
        <v>0</v>
      </c>
      <c r="N63" s="24">
        <v>0</v>
      </c>
      <c r="O63" s="24">
        <v>0</v>
      </c>
      <c r="Q63">
        <f t="shared" si="0"/>
        <v>0</v>
      </c>
      <c r="R63">
        <f t="shared" si="1"/>
        <v>0</v>
      </c>
    </row>
    <row r="64" spans="1:18" x14ac:dyDescent="0.25">
      <c r="A64" s="13" t="s">
        <v>96</v>
      </c>
      <c r="B64" s="14" t="s">
        <v>97</v>
      </c>
      <c r="C64" s="14" t="s">
        <v>193</v>
      </c>
      <c r="D64" s="14" t="s">
        <v>206</v>
      </c>
      <c r="E64" s="14" t="s">
        <v>207</v>
      </c>
      <c r="F64" s="14" t="s">
        <v>209</v>
      </c>
      <c r="G64" s="14" t="s">
        <v>3</v>
      </c>
      <c r="H64" s="14" t="s">
        <v>209</v>
      </c>
      <c r="I64" s="14" t="s">
        <v>211</v>
      </c>
      <c r="J64" s="26">
        <v>0</v>
      </c>
      <c r="K64" s="26">
        <v>0</v>
      </c>
      <c r="L64" s="26">
        <v>0</v>
      </c>
      <c r="M64" s="24">
        <v>0</v>
      </c>
      <c r="N64" s="24">
        <v>0</v>
      </c>
      <c r="O64" s="24">
        <v>0</v>
      </c>
      <c r="Q64">
        <f t="shared" si="0"/>
        <v>0</v>
      </c>
      <c r="R64">
        <f t="shared" si="1"/>
        <v>0</v>
      </c>
    </row>
    <row r="65" spans="1:18" x14ac:dyDescent="0.25">
      <c r="A65" s="13" t="s">
        <v>96</v>
      </c>
      <c r="B65" s="14" t="s">
        <v>97</v>
      </c>
      <c r="C65" s="14" t="s">
        <v>193</v>
      </c>
      <c r="D65" s="14" t="s">
        <v>206</v>
      </c>
      <c r="E65" s="14" t="s">
        <v>207</v>
      </c>
      <c r="F65" s="14" t="s">
        <v>209</v>
      </c>
      <c r="G65" s="14" t="s">
        <v>3</v>
      </c>
      <c r="H65" s="14" t="s">
        <v>209</v>
      </c>
      <c r="I65" s="14" t="s">
        <v>212</v>
      </c>
      <c r="J65" s="26">
        <v>1</v>
      </c>
      <c r="K65" s="26">
        <v>0</v>
      </c>
      <c r="L65" s="26">
        <v>0</v>
      </c>
      <c r="M65" s="24">
        <v>0</v>
      </c>
      <c r="N65" s="24">
        <v>0</v>
      </c>
      <c r="O65" s="24">
        <v>0</v>
      </c>
      <c r="Q65">
        <f t="shared" si="0"/>
        <v>1</v>
      </c>
      <c r="R65">
        <f t="shared" si="1"/>
        <v>0</v>
      </c>
    </row>
    <row r="66" spans="1:18" x14ac:dyDescent="0.25">
      <c r="A66" s="13" t="s">
        <v>96</v>
      </c>
      <c r="B66" s="14" t="s">
        <v>97</v>
      </c>
      <c r="C66" s="14" t="s">
        <v>193</v>
      </c>
      <c r="D66" s="14" t="s">
        <v>206</v>
      </c>
      <c r="E66" s="14" t="s">
        <v>207</v>
      </c>
      <c r="F66" s="14" t="s">
        <v>209</v>
      </c>
      <c r="G66" s="14" t="s">
        <v>3</v>
      </c>
      <c r="H66" s="14" t="s">
        <v>209</v>
      </c>
      <c r="I66" s="14" t="s">
        <v>213</v>
      </c>
      <c r="J66" s="26">
        <v>1</v>
      </c>
      <c r="K66" s="26">
        <v>0</v>
      </c>
      <c r="L66" s="26">
        <v>0</v>
      </c>
      <c r="M66" s="24">
        <v>0</v>
      </c>
      <c r="N66" s="24">
        <v>0</v>
      </c>
      <c r="O66" s="24">
        <v>0</v>
      </c>
      <c r="Q66">
        <f t="shared" si="0"/>
        <v>1</v>
      </c>
      <c r="R66">
        <f t="shared" si="1"/>
        <v>0</v>
      </c>
    </row>
    <row r="67" spans="1:18" x14ac:dyDescent="0.25">
      <c r="A67" s="13" t="s">
        <v>96</v>
      </c>
      <c r="B67" s="14" t="s">
        <v>97</v>
      </c>
      <c r="C67" s="14" t="s">
        <v>193</v>
      </c>
      <c r="D67" s="14" t="s">
        <v>206</v>
      </c>
      <c r="E67" s="14" t="s">
        <v>207</v>
      </c>
      <c r="F67" s="14" t="s">
        <v>209</v>
      </c>
      <c r="G67" s="14" t="s">
        <v>3</v>
      </c>
      <c r="H67" s="14" t="s">
        <v>209</v>
      </c>
      <c r="I67" s="14" t="s">
        <v>214</v>
      </c>
      <c r="J67" s="26">
        <v>0</v>
      </c>
      <c r="K67" s="26">
        <v>1</v>
      </c>
      <c r="L67" s="26">
        <v>1</v>
      </c>
      <c r="M67" s="24">
        <v>0</v>
      </c>
      <c r="N67" s="24">
        <v>0</v>
      </c>
      <c r="O67" s="24">
        <v>0</v>
      </c>
      <c r="Q67">
        <f t="shared" si="0"/>
        <v>2</v>
      </c>
      <c r="R67">
        <f t="shared" si="1"/>
        <v>0</v>
      </c>
    </row>
    <row r="68" spans="1:18" x14ac:dyDescent="0.25">
      <c r="A68" s="13" t="s">
        <v>96</v>
      </c>
      <c r="B68" s="14" t="s">
        <v>97</v>
      </c>
      <c r="C68" s="14" t="s">
        <v>193</v>
      </c>
      <c r="D68" s="14" t="s">
        <v>206</v>
      </c>
      <c r="E68" s="14" t="s">
        <v>207</v>
      </c>
      <c r="F68" s="14" t="s">
        <v>209</v>
      </c>
      <c r="G68" s="14" t="s">
        <v>215</v>
      </c>
      <c r="H68" s="14" t="s">
        <v>215</v>
      </c>
      <c r="I68" s="14" t="s">
        <v>216</v>
      </c>
      <c r="J68" s="26">
        <v>0</v>
      </c>
      <c r="K68" s="26">
        <v>1</v>
      </c>
      <c r="L68" s="26">
        <v>1</v>
      </c>
      <c r="M68" s="24">
        <v>0</v>
      </c>
      <c r="N68" s="24">
        <v>0</v>
      </c>
      <c r="O68" s="24">
        <v>1</v>
      </c>
      <c r="Q68">
        <f t="shared" ref="Q68:Q131" si="2">SUM(J68:L68)</f>
        <v>2</v>
      </c>
      <c r="R68">
        <f t="shared" ref="R68:R131" si="3">SUM(M68:O68)</f>
        <v>1</v>
      </c>
    </row>
    <row r="69" spans="1:18" x14ac:dyDescent="0.25">
      <c r="A69" s="13" t="s">
        <v>96</v>
      </c>
      <c r="B69" s="14" t="s">
        <v>97</v>
      </c>
      <c r="C69" s="14" t="s">
        <v>193</v>
      </c>
      <c r="D69" s="14" t="s">
        <v>206</v>
      </c>
      <c r="E69" s="14" t="s">
        <v>207</v>
      </c>
      <c r="F69" s="14" t="s">
        <v>209</v>
      </c>
      <c r="G69" s="14" t="s">
        <v>217</v>
      </c>
      <c r="H69" s="14" t="s">
        <v>217</v>
      </c>
      <c r="I69" s="14" t="s">
        <v>218</v>
      </c>
      <c r="J69" s="26">
        <v>0</v>
      </c>
      <c r="K69" s="26">
        <v>1</v>
      </c>
      <c r="L69" s="26">
        <v>0</v>
      </c>
      <c r="M69" s="24">
        <v>0</v>
      </c>
      <c r="N69" s="24">
        <v>0</v>
      </c>
      <c r="O69" s="24">
        <v>0</v>
      </c>
      <c r="Q69">
        <f t="shared" si="2"/>
        <v>1</v>
      </c>
      <c r="R69">
        <f t="shared" si="3"/>
        <v>0</v>
      </c>
    </row>
    <row r="70" spans="1:18" x14ac:dyDescent="0.25">
      <c r="A70" s="13" t="s">
        <v>96</v>
      </c>
      <c r="B70" s="14" t="s">
        <v>97</v>
      </c>
      <c r="C70" s="14" t="s">
        <v>193</v>
      </c>
      <c r="D70" s="14" t="s">
        <v>206</v>
      </c>
      <c r="E70" s="14" t="s">
        <v>207</v>
      </c>
      <c r="F70" s="14" t="s">
        <v>209</v>
      </c>
      <c r="G70" s="14" t="s">
        <v>219</v>
      </c>
      <c r="H70" s="14" t="s">
        <v>219</v>
      </c>
      <c r="I70" s="14" t="s">
        <v>220</v>
      </c>
      <c r="J70" s="26">
        <v>0</v>
      </c>
      <c r="K70" s="26">
        <v>0</v>
      </c>
      <c r="L70" s="26">
        <v>1</v>
      </c>
      <c r="M70" s="24">
        <v>0</v>
      </c>
      <c r="N70" s="24">
        <v>0</v>
      </c>
      <c r="O70" s="24">
        <v>0</v>
      </c>
      <c r="Q70">
        <f t="shared" si="2"/>
        <v>1</v>
      </c>
      <c r="R70">
        <f t="shared" si="3"/>
        <v>0</v>
      </c>
    </row>
    <row r="71" spans="1:18" x14ac:dyDescent="0.25">
      <c r="A71" s="13" t="s">
        <v>96</v>
      </c>
      <c r="B71" s="14" t="s">
        <v>97</v>
      </c>
      <c r="C71" s="14" t="s">
        <v>193</v>
      </c>
      <c r="D71" s="14" t="s">
        <v>206</v>
      </c>
      <c r="E71" s="14" t="s">
        <v>221</v>
      </c>
      <c r="F71" s="14" t="s">
        <v>222</v>
      </c>
      <c r="G71" s="14" t="s">
        <v>223</v>
      </c>
      <c r="H71" s="14" t="s">
        <v>223</v>
      </c>
      <c r="I71" s="14" t="s">
        <v>224</v>
      </c>
      <c r="J71" s="26">
        <v>1</v>
      </c>
      <c r="K71" s="26">
        <v>0</v>
      </c>
      <c r="L71" s="26">
        <v>0</v>
      </c>
      <c r="M71" s="24">
        <v>0</v>
      </c>
      <c r="N71" s="24">
        <v>0</v>
      </c>
      <c r="O71" s="24">
        <v>0</v>
      </c>
      <c r="Q71">
        <f t="shared" si="2"/>
        <v>1</v>
      </c>
      <c r="R71">
        <f t="shared" si="3"/>
        <v>0</v>
      </c>
    </row>
    <row r="72" spans="1:18" x14ac:dyDescent="0.25">
      <c r="A72" s="13" t="s">
        <v>96</v>
      </c>
      <c r="B72" s="14" t="s">
        <v>97</v>
      </c>
      <c r="C72" s="14" t="s">
        <v>193</v>
      </c>
      <c r="D72" s="14" t="s">
        <v>206</v>
      </c>
      <c r="E72" s="14" t="s">
        <v>221</v>
      </c>
      <c r="F72" s="14" t="s">
        <v>222</v>
      </c>
      <c r="G72" s="14" t="s">
        <v>225</v>
      </c>
      <c r="H72" s="14" t="s">
        <v>225</v>
      </c>
      <c r="I72" s="14" t="s">
        <v>226</v>
      </c>
      <c r="J72" s="26">
        <v>1</v>
      </c>
      <c r="K72" s="26">
        <v>0</v>
      </c>
      <c r="L72" s="26">
        <v>0</v>
      </c>
      <c r="M72" s="24">
        <v>0</v>
      </c>
      <c r="N72" s="24">
        <v>0</v>
      </c>
      <c r="O72" s="24">
        <v>0</v>
      </c>
      <c r="Q72">
        <f t="shared" si="2"/>
        <v>1</v>
      </c>
      <c r="R72">
        <f t="shared" si="3"/>
        <v>0</v>
      </c>
    </row>
    <row r="73" spans="1:18" x14ac:dyDescent="0.25">
      <c r="A73" s="13" t="s">
        <v>96</v>
      </c>
      <c r="B73" s="14" t="s">
        <v>97</v>
      </c>
      <c r="C73" s="14" t="s">
        <v>193</v>
      </c>
      <c r="D73" s="14" t="s">
        <v>206</v>
      </c>
      <c r="E73" s="14" t="s">
        <v>221</v>
      </c>
      <c r="F73" s="14" t="s">
        <v>222</v>
      </c>
      <c r="G73" s="14" t="s">
        <v>225</v>
      </c>
      <c r="H73" s="14" t="s">
        <v>225</v>
      </c>
      <c r="I73" s="14" t="s">
        <v>227</v>
      </c>
      <c r="J73" s="26">
        <v>1</v>
      </c>
      <c r="K73" s="26">
        <v>0</v>
      </c>
      <c r="L73" s="26">
        <v>0</v>
      </c>
      <c r="M73" s="24">
        <v>0</v>
      </c>
      <c r="N73" s="24">
        <v>0</v>
      </c>
      <c r="O73" s="24">
        <v>0</v>
      </c>
      <c r="Q73">
        <f t="shared" si="2"/>
        <v>1</v>
      </c>
      <c r="R73">
        <f t="shared" si="3"/>
        <v>0</v>
      </c>
    </row>
    <row r="74" spans="1:18" x14ac:dyDescent="0.25">
      <c r="A74" s="13" t="s">
        <v>96</v>
      </c>
      <c r="B74" s="14" t="s">
        <v>97</v>
      </c>
      <c r="C74" s="14" t="s">
        <v>193</v>
      </c>
      <c r="D74" s="14" t="s">
        <v>206</v>
      </c>
      <c r="E74" s="14" t="s">
        <v>221</v>
      </c>
      <c r="F74" s="14" t="s">
        <v>228</v>
      </c>
      <c r="G74" s="14" t="s">
        <v>229</v>
      </c>
      <c r="H74" s="14" t="s">
        <v>229</v>
      </c>
      <c r="I74" s="14" t="s">
        <v>230</v>
      </c>
      <c r="J74" s="26">
        <v>0</v>
      </c>
      <c r="K74" s="26">
        <v>0</v>
      </c>
      <c r="L74" s="26">
        <v>1</v>
      </c>
      <c r="M74" s="24">
        <v>0</v>
      </c>
      <c r="N74" s="24">
        <v>0</v>
      </c>
      <c r="O74" s="24">
        <v>0</v>
      </c>
      <c r="Q74">
        <f t="shared" si="2"/>
        <v>1</v>
      </c>
      <c r="R74">
        <f t="shared" si="3"/>
        <v>0</v>
      </c>
    </row>
    <row r="75" spans="1:18" x14ac:dyDescent="0.25">
      <c r="A75" s="13" t="s">
        <v>96</v>
      </c>
      <c r="B75" s="14" t="s">
        <v>97</v>
      </c>
      <c r="C75" s="14" t="s">
        <v>231</v>
      </c>
      <c r="D75" s="14" t="s">
        <v>232</v>
      </c>
      <c r="E75" s="14" t="s">
        <v>233</v>
      </c>
      <c r="F75" s="14" t="s">
        <v>234</v>
      </c>
      <c r="G75" s="14" t="s">
        <v>235</v>
      </c>
      <c r="H75" s="14" t="s">
        <v>235</v>
      </c>
      <c r="I75" s="14" t="s">
        <v>236</v>
      </c>
      <c r="J75" s="26">
        <v>1</v>
      </c>
      <c r="K75" s="26">
        <v>0</v>
      </c>
      <c r="L75" s="26">
        <v>0</v>
      </c>
      <c r="M75" s="24">
        <v>0</v>
      </c>
      <c r="N75" s="24">
        <v>0</v>
      </c>
      <c r="O75" s="24">
        <v>0</v>
      </c>
      <c r="Q75">
        <f t="shared" si="2"/>
        <v>1</v>
      </c>
      <c r="R75">
        <f t="shared" si="3"/>
        <v>0</v>
      </c>
    </row>
    <row r="76" spans="1:18" x14ac:dyDescent="0.25">
      <c r="A76" s="13" t="s">
        <v>96</v>
      </c>
      <c r="B76" s="14" t="s">
        <v>97</v>
      </c>
      <c r="C76" s="14" t="s">
        <v>231</v>
      </c>
      <c r="D76" s="14" t="s">
        <v>232</v>
      </c>
      <c r="E76" s="14" t="s">
        <v>233</v>
      </c>
      <c r="F76" s="14" t="s">
        <v>3</v>
      </c>
      <c r="G76" s="14" t="s">
        <v>3</v>
      </c>
      <c r="H76" s="14" t="s">
        <v>233</v>
      </c>
      <c r="I76" s="14" t="s">
        <v>237</v>
      </c>
      <c r="J76" s="26">
        <v>0</v>
      </c>
      <c r="K76" s="26">
        <v>0</v>
      </c>
      <c r="L76" s="26">
        <v>1</v>
      </c>
      <c r="M76" s="24">
        <v>0</v>
      </c>
      <c r="N76" s="24">
        <v>0</v>
      </c>
      <c r="O76" s="24">
        <v>0</v>
      </c>
      <c r="Q76">
        <f t="shared" si="2"/>
        <v>1</v>
      </c>
      <c r="R76">
        <f t="shared" si="3"/>
        <v>0</v>
      </c>
    </row>
    <row r="77" spans="1:18" x14ac:dyDescent="0.25">
      <c r="A77" s="13" t="s">
        <v>96</v>
      </c>
      <c r="B77" s="14" t="s">
        <v>97</v>
      </c>
      <c r="C77" s="14" t="s">
        <v>238</v>
      </c>
      <c r="D77" s="14" t="s">
        <v>239</v>
      </c>
      <c r="E77" s="14" t="s">
        <v>240</v>
      </c>
      <c r="F77" s="14" t="s">
        <v>241</v>
      </c>
      <c r="G77" s="14" t="s">
        <v>242</v>
      </c>
      <c r="H77" s="14" t="s">
        <v>242</v>
      </c>
      <c r="I77" s="14" t="s">
        <v>243</v>
      </c>
      <c r="J77" s="26">
        <v>1</v>
      </c>
      <c r="K77" s="26">
        <v>0</v>
      </c>
      <c r="L77" s="26">
        <v>0</v>
      </c>
      <c r="M77" s="24">
        <v>0</v>
      </c>
      <c r="N77" s="24">
        <v>0</v>
      </c>
      <c r="O77" s="24">
        <v>0</v>
      </c>
      <c r="Q77">
        <f t="shared" si="2"/>
        <v>1</v>
      </c>
      <c r="R77">
        <f t="shared" si="3"/>
        <v>0</v>
      </c>
    </row>
    <row r="78" spans="1:18" x14ac:dyDescent="0.25">
      <c r="A78" s="13" t="s">
        <v>96</v>
      </c>
      <c r="B78" s="14" t="s">
        <v>97</v>
      </c>
      <c r="C78" s="14" t="s">
        <v>238</v>
      </c>
      <c r="D78" s="14" t="s">
        <v>239</v>
      </c>
      <c r="E78" s="14" t="s">
        <v>240</v>
      </c>
      <c r="F78" s="14" t="s">
        <v>241</v>
      </c>
      <c r="G78" s="14" t="s">
        <v>242</v>
      </c>
      <c r="H78" s="14" t="s">
        <v>242</v>
      </c>
      <c r="I78" s="14" t="s">
        <v>244</v>
      </c>
      <c r="J78" s="26">
        <v>1</v>
      </c>
      <c r="K78" s="26">
        <v>0</v>
      </c>
      <c r="L78" s="26">
        <v>0</v>
      </c>
      <c r="M78" s="24">
        <v>0</v>
      </c>
      <c r="N78" s="24">
        <v>0</v>
      </c>
      <c r="O78" s="24">
        <v>1</v>
      </c>
      <c r="Q78">
        <f t="shared" si="2"/>
        <v>1</v>
      </c>
      <c r="R78">
        <f t="shared" si="3"/>
        <v>1</v>
      </c>
    </row>
    <row r="79" spans="1:18" x14ac:dyDescent="0.25">
      <c r="A79" s="13" t="s">
        <v>96</v>
      </c>
      <c r="B79" s="14" t="s">
        <v>97</v>
      </c>
      <c r="C79" s="14" t="s">
        <v>238</v>
      </c>
      <c r="D79" s="14" t="s">
        <v>239</v>
      </c>
      <c r="E79" s="14" t="s">
        <v>245</v>
      </c>
      <c r="F79" s="14" t="s">
        <v>246</v>
      </c>
      <c r="G79" s="14" t="s">
        <v>3</v>
      </c>
      <c r="H79" s="14" t="s">
        <v>246</v>
      </c>
      <c r="I79" s="14" t="s">
        <v>247</v>
      </c>
      <c r="J79" s="26">
        <v>1</v>
      </c>
      <c r="K79" s="26">
        <v>0</v>
      </c>
      <c r="L79" s="26">
        <v>0</v>
      </c>
      <c r="M79" s="24">
        <v>0</v>
      </c>
      <c r="N79" s="24">
        <v>0</v>
      </c>
      <c r="O79" s="24">
        <v>0</v>
      </c>
      <c r="Q79">
        <f t="shared" si="2"/>
        <v>1</v>
      </c>
      <c r="R79">
        <f t="shared" si="3"/>
        <v>0</v>
      </c>
    </row>
    <row r="80" spans="1:18" x14ac:dyDescent="0.25">
      <c r="A80" s="13" t="s">
        <v>96</v>
      </c>
      <c r="B80" s="14" t="s">
        <v>97</v>
      </c>
      <c r="C80" s="14" t="s">
        <v>238</v>
      </c>
      <c r="D80" s="14" t="s">
        <v>239</v>
      </c>
      <c r="E80" s="14" t="s">
        <v>248</v>
      </c>
      <c r="F80" s="14" t="s">
        <v>249</v>
      </c>
      <c r="G80" s="14" t="s">
        <v>250</v>
      </c>
      <c r="H80" s="14" t="s">
        <v>250</v>
      </c>
      <c r="I80" s="14" t="s">
        <v>251</v>
      </c>
      <c r="J80" s="26">
        <v>0</v>
      </c>
      <c r="K80" s="26">
        <v>0</v>
      </c>
      <c r="L80" s="26">
        <v>0</v>
      </c>
      <c r="M80" s="24">
        <v>0</v>
      </c>
      <c r="N80" s="24">
        <v>0</v>
      </c>
      <c r="O80" s="24">
        <v>1</v>
      </c>
      <c r="Q80">
        <f t="shared" si="2"/>
        <v>0</v>
      </c>
      <c r="R80">
        <f t="shared" si="3"/>
        <v>1</v>
      </c>
    </row>
    <row r="81" spans="1:18" x14ac:dyDescent="0.25">
      <c r="A81" s="13" t="s">
        <v>96</v>
      </c>
      <c r="B81" s="14" t="s">
        <v>97</v>
      </c>
      <c r="C81" s="14" t="s">
        <v>238</v>
      </c>
      <c r="D81" s="14" t="s">
        <v>239</v>
      </c>
      <c r="E81" s="14" t="s">
        <v>248</v>
      </c>
      <c r="F81" s="14" t="s">
        <v>249</v>
      </c>
      <c r="G81" s="14" t="s">
        <v>250</v>
      </c>
      <c r="H81" s="14" t="s">
        <v>250</v>
      </c>
      <c r="I81" s="14" t="s">
        <v>252</v>
      </c>
      <c r="J81" s="26">
        <v>0</v>
      </c>
      <c r="K81" s="26">
        <v>0</v>
      </c>
      <c r="L81" s="26">
        <v>0</v>
      </c>
      <c r="M81" s="24">
        <v>0</v>
      </c>
      <c r="N81" s="24">
        <v>0</v>
      </c>
      <c r="O81" s="24">
        <v>1</v>
      </c>
      <c r="Q81">
        <f t="shared" si="2"/>
        <v>0</v>
      </c>
      <c r="R81">
        <f t="shared" si="3"/>
        <v>1</v>
      </c>
    </row>
    <row r="82" spans="1:18" x14ac:dyDescent="0.25">
      <c r="A82" s="13" t="s">
        <v>96</v>
      </c>
      <c r="B82" s="14" t="s">
        <v>97</v>
      </c>
      <c r="C82" s="14" t="s">
        <v>238</v>
      </c>
      <c r="D82" s="14" t="s">
        <v>239</v>
      </c>
      <c r="E82" s="14" t="s">
        <v>248</v>
      </c>
      <c r="F82" s="14" t="s">
        <v>249</v>
      </c>
      <c r="G82" s="14" t="s">
        <v>250</v>
      </c>
      <c r="H82" s="14" t="s">
        <v>250</v>
      </c>
      <c r="I82" s="14" t="s">
        <v>253</v>
      </c>
      <c r="J82" s="26">
        <v>0</v>
      </c>
      <c r="K82" s="26">
        <v>0</v>
      </c>
      <c r="L82" s="26">
        <v>0</v>
      </c>
      <c r="M82" s="24">
        <v>0</v>
      </c>
      <c r="N82" s="24">
        <v>0</v>
      </c>
      <c r="O82" s="24">
        <v>0</v>
      </c>
      <c r="Q82">
        <f t="shared" si="2"/>
        <v>0</v>
      </c>
      <c r="R82">
        <f t="shared" si="3"/>
        <v>0</v>
      </c>
    </row>
    <row r="83" spans="1:18" x14ac:dyDescent="0.25">
      <c r="A83" s="13" t="s">
        <v>96</v>
      </c>
      <c r="B83" s="14" t="s">
        <v>97</v>
      </c>
      <c r="C83" s="14" t="s">
        <v>238</v>
      </c>
      <c r="D83" s="14" t="s">
        <v>239</v>
      </c>
      <c r="E83" s="14" t="s">
        <v>248</v>
      </c>
      <c r="F83" s="14" t="s">
        <v>254</v>
      </c>
      <c r="G83" s="14" t="s">
        <v>3</v>
      </c>
      <c r="H83" s="14" t="s">
        <v>254</v>
      </c>
      <c r="I83" s="14" t="s">
        <v>255</v>
      </c>
      <c r="J83" s="26">
        <v>1</v>
      </c>
      <c r="K83" s="26">
        <v>0</v>
      </c>
      <c r="L83" s="26">
        <v>0</v>
      </c>
      <c r="M83" s="24">
        <v>0</v>
      </c>
      <c r="N83" s="24">
        <v>0</v>
      </c>
      <c r="O83" s="24">
        <v>0</v>
      </c>
      <c r="Q83">
        <f t="shared" si="2"/>
        <v>1</v>
      </c>
      <c r="R83">
        <f t="shared" si="3"/>
        <v>0</v>
      </c>
    </row>
    <row r="84" spans="1:18" x14ac:dyDescent="0.25">
      <c r="A84" s="13" t="s">
        <v>96</v>
      </c>
      <c r="B84" s="14" t="s">
        <v>97</v>
      </c>
      <c r="C84" s="14" t="s">
        <v>238</v>
      </c>
      <c r="D84" s="14" t="s">
        <v>239</v>
      </c>
      <c r="E84" s="14" t="s">
        <v>248</v>
      </c>
      <c r="F84" s="14" t="s">
        <v>256</v>
      </c>
      <c r="G84" s="14" t="s">
        <v>257</v>
      </c>
      <c r="H84" s="14" t="s">
        <v>257</v>
      </c>
      <c r="I84" s="14" t="s">
        <v>258</v>
      </c>
      <c r="J84" s="26">
        <v>0</v>
      </c>
      <c r="K84" s="26">
        <v>0</v>
      </c>
      <c r="L84" s="26">
        <v>0</v>
      </c>
      <c r="M84" s="24">
        <v>0</v>
      </c>
      <c r="N84" s="24">
        <v>1</v>
      </c>
      <c r="O84" s="24">
        <v>0</v>
      </c>
      <c r="Q84">
        <f t="shared" si="2"/>
        <v>0</v>
      </c>
      <c r="R84">
        <f t="shared" si="3"/>
        <v>1</v>
      </c>
    </row>
    <row r="85" spans="1:18" x14ac:dyDescent="0.25">
      <c r="A85" s="13" t="s">
        <v>96</v>
      </c>
      <c r="B85" s="14" t="s">
        <v>97</v>
      </c>
      <c r="C85" s="14" t="s">
        <v>238</v>
      </c>
      <c r="D85" s="14" t="s">
        <v>239</v>
      </c>
      <c r="E85" s="14" t="s">
        <v>248</v>
      </c>
      <c r="F85" s="14" t="s">
        <v>256</v>
      </c>
      <c r="G85" s="14" t="s">
        <v>257</v>
      </c>
      <c r="H85" s="14" t="s">
        <v>257</v>
      </c>
      <c r="I85" s="14" t="s">
        <v>259</v>
      </c>
      <c r="J85" s="26">
        <v>0</v>
      </c>
      <c r="K85" s="26">
        <v>0</v>
      </c>
      <c r="L85" s="26">
        <v>0</v>
      </c>
      <c r="M85" s="24">
        <v>0</v>
      </c>
      <c r="N85" s="24">
        <v>1</v>
      </c>
      <c r="O85" s="24">
        <v>0</v>
      </c>
      <c r="Q85">
        <f t="shared" si="2"/>
        <v>0</v>
      </c>
      <c r="R85">
        <f t="shared" si="3"/>
        <v>1</v>
      </c>
    </row>
    <row r="86" spans="1:18" x14ac:dyDescent="0.25">
      <c r="A86" s="13" t="s">
        <v>96</v>
      </c>
      <c r="B86" s="14" t="s">
        <v>97</v>
      </c>
      <c r="C86" s="14" t="s">
        <v>238</v>
      </c>
      <c r="D86" s="14" t="s">
        <v>239</v>
      </c>
      <c r="E86" s="14" t="s">
        <v>248</v>
      </c>
      <c r="F86" s="14" t="s">
        <v>3</v>
      </c>
      <c r="G86" s="14" t="s">
        <v>3</v>
      </c>
      <c r="H86" s="14" t="s">
        <v>248</v>
      </c>
      <c r="I86" s="14" t="s">
        <v>260</v>
      </c>
      <c r="J86" s="26">
        <v>0</v>
      </c>
      <c r="K86" s="26">
        <v>0</v>
      </c>
      <c r="L86" s="26">
        <v>1</v>
      </c>
      <c r="M86" s="24">
        <v>0</v>
      </c>
      <c r="N86" s="24">
        <v>0</v>
      </c>
      <c r="O86" s="24">
        <v>0</v>
      </c>
      <c r="Q86">
        <f t="shared" si="2"/>
        <v>1</v>
      </c>
      <c r="R86">
        <f t="shared" si="3"/>
        <v>0</v>
      </c>
    </row>
    <row r="87" spans="1:18" x14ac:dyDescent="0.25">
      <c r="A87" s="13" t="s">
        <v>96</v>
      </c>
      <c r="B87" s="14" t="s">
        <v>97</v>
      </c>
      <c r="C87" s="14" t="s">
        <v>238</v>
      </c>
      <c r="D87" s="14" t="s">
        <v>239</v>
      </c>
      <c r="E87" s="14" t="s">
        <v>239</v>
      </c>
      <c r="F87" s="14" t="s">
        <v>261</v>
      </c>
      <c r="G87" s="14" t="s">
        <v>3</v>
      </c>
      <c r="H87" s="14" t="s">
        <v>261</v>
      </c>
      <c r="I87" s="14" t="s">
        <v>262</v>
      </c>
      <c r="J87" s="26">
        <v>0</v>
      </c>
      <c r="K87" s="26">
        <v>0</v>
      </c>
      <c r="L87" s="26">
        <v>0</v>
      </c>
      <c r="M87" s="24">
        <v>1</v>
      </c>
      <c r="N87" s="24">
        <v>0</v>
      </c>
      <c r="O87" s="24">
        <v>0</v>
      </c>
      <c r="Q87">
        <f t="shared" si="2"/>
        <v>0</v>
      </c>
      <c r="R87">
        <f t="shared" si="3"/>
        <v>1</v>
      </c>
    </row>
    <row r="88" spans="1:18" x14ac:dyDescent="0.25">
      <c r="A88" s="13" t="s">
        <v>96</v>
      </c>
      <c r="B88" s="14" t="s">
        <v>97</v>
      </c>
      <c r="C88" s="14" t="s">
        <v>238</v>
      </c>
      <c r="D88" s="14" t="s">
        <v>239</v>
      </c>
      <c r="E88" s="14" t="s">
        <v>263</v>
      </c>
      <c r="F88" s="14" t="s">
        <v>3</v>
      </c>
      <c r="G88" s="14" t="s">
        <v>3</v>
      </c>
      <c r="H88" s="14" t="s">
        <v>263</v>
      </c>
      <c r="I88" s="14" t="s">
        <v>264</v>
      </c>
      <c r="J88" s="26">
        <v>0</v>
      </c>
      <c r="K88" s="26">
        <v>0</v>
      </c>
      <c r="L88" s="26">
        <v>0</v>
      </c>
      <c r="M88" s="24">
        <v>1</v>
      </c>
      <c r="N88" s="24">
        <v>0</v>
      </c>
      <c r="O88" s="24">
        <v>0</v>
      </c>
      <c r="Q88">
        <f t="shared" si="2"/>
        <v>0</v>
      </c>
      <c r="R88">
        <f t="shared" si="3"/>
        <v>1</v>
      </c>
    </row>
    <row r="89" spans="1:18" x14ac:dyDescent="0.25">
      <c r="A89" s="13" t="s">
        <v>96</v>
      </c>
      <c r="B89" s="14" t="s">
        <v>97</v>
      </c>
      <c r="C89" s="14" t="s">
        <v>238</v>
      </c>
      <c r="D89" s="14" t="s">
        <v>239</v>
      </c>
      <c r="E89" s="14" t="s">
        <v>263</v>
      </c>
      <c r="F89" s="14" t="s">
        <v>3</v>
      </c>
      <c r="G89" s="14" t="s">
        <v>3</v>
      </c>
      <c r="H89" s="14" t="s">
        <v>263</v>
      </c>
      <c r="I89" s="14" t="s">
        <v>265</v>
      </c>
      <c r="J89" s="26">
        <v>0</v>
      </c>
      <c r="K89" s="26">
        <v>1</v>
      </c>
      <c r="L89" s="26">
        <v>1</v>
      </c>
      <c r="M89" s="24">
        <v>0</v>
      </c>
      <c r="N89" s="24">
        <v>0</v>
      </c>
      <c r="O89" s="24">
        <v>0</v>
      </c>
      <c r="Q89">
        <f t="shared" si="2"/>
        <v>2</v>
      </c>
      <c r="R89">
        <f t="shared" si="3"/>
        <v>0</v>
      </c>
    </row>
    <row r="90" spans="1:18" x14ac:dyDescent="0.25">
      <c r="A90" s="13" t="s">
        <v>96</v>
      </c>
      <c r="B90" s="14" t="s">
        <v>97</v>
      </c>
      <c r="C90" s="14" t="s">
        <v>238</v>
      </c>
      <c r="D90" s="14" t="s">
        <v>239</v>
      </c>
      <c r="E90" s="14" t="s">
        <v>266</v>
      </c>
      <c r="F90" s="14" t="s">
        <v>267</v>
      </c>
      <c r="G90" s="14" t="s">
        <v>3</v>
      </c>
      <c r="H90" s="14" t="s">
        <v>267</v>
      </c>
      <c r="I90" s="14" t="s">
        <v>268</v>
      </c>
      <c r="J90" s="26">
        <v>0</v>
      </c>
      <c r="K90" s="26">
        <v>1</v>
      </c>
      <c r="L90" s="26">
        <v>0</v>
      </c>
      <c r="M90" s="24">
        <v>0</v>
      </c>
      <c r="N90" s="24">
        <v>0</v>
      </c>
      <c r="O90" s="24">
        <v>0</v>
      </c>
      <c r="Q90">
        <f t="shared" si="2"/>
        <v>1</v>
      </c>
      <c r="R90">
        <f t="shared" si="3"/>
        <v>0</v>
      </c>
    </row>
    <row r="91" spans="1:18" x14ac:dyDescent="0.25">
      <c r="A91" s="13" t="s">
        <v>96</v>
      </c>
      <c r="B91" s="14" t="s">
        <v>97</v>
      </c>
      <c r="C91" s="14" t="s">
        <v>238</v>
      </c>
      <c r="D91" s="14" t="s">
        <v>239</v>
      </c>
      <c r="E91" s="14" t="s">
        <v>266</v>
      </c>
      <c r="F91" s="14" t="s">
        <v>269</v>
      </c>
      <c r="G91" s="14" t="s">
        <v>270</v>
      </c>
      <c r="H91" s="14" t="s">
        <v>270</v>
      </c>
      <c r="I91" s="14" t="s">
        <v>271</v>
      </c>
      <c r="J91" s="26">
        <v>0</v>
      </c>
      <c r="K91" s="26">
        <v>0</v>
      </c>
      <c r="L91" s="26">
        <v>0</v>
      </c>
      <c r="M91" s="24">
        <v>0</v>
      </c>
      <c r="N91" s="24">
        <v>0</v>
      </c>
      <c r="O91" s="24">
        <v>0</v>
      </c>
      <c r="Q91">
        <f t="shared" si="2"/>
        <v>0</v>
      </c>
      <c r="R91">
        <f t="shared" si="3"/>
        <v>0</v>
      </c>
    </row>
    <row r="92" spans="1:18" x14ac:dyDescent="0.25">
      <c r="A92" s="13" t="s">
        <v>96</v>
      </c>
      <c r="B92" s="14" t="s">
        <v>97</v>
      </c>
      <c r="C92" s="14" t="s">
        <v>238</v>
      </c>
      <c r="D92" s="14" t="s">
        <v>239</v>
      </c>
      <c r="E92" s="14" t="s">
        <v>266</v>
      </c>
      <c r="F92" s="14" t="s">
        <v>269</v>
      </c>
      <c r="G92" s="14" t="s">
        <v>270</v>
      </c>
      <c r="H92" s="14" t="s">
        <v>270</v>
      </c>
      <c r="I92" s="14" t="s">
        <v>272</v>
      </c>
      <c r="J92" s="26">
        <v>0</v>
      </c>
      <c r="K92" s="26">
        <v>0</v>
      </c>
      <c r="L92" s="26">
        <v>0</v>
      </c>
      <c r="M92" s="24">
        <v>0</v>
      </c>
      <c r="N92" s="24">
        <v>0</v>
      </c>
      <c r="O92" s="24">
        <v>1</v>
      </c>
      <c r="Q92">
        <f t="shared" si="2"/>
        <v>0</v>
      </c>
      <c r="R92">
        <f t="shared" si="3"/>
        <v>1</v>
      </c>
    </row>
    <row r="93" spans="1:18" x14ac:dyDescent="0.25">
      <c r="A93" s="13" t="s">
        <v>96</v>
      </c>
      <c r="B93" s="14" t="s">
        <v>97</v>
      </c>
      <c r="C93" s="14" t="s">
        <v>238</v>
      </c>
      <c r="D93" s="14" t="s">
        <v>239</v>
      </c>
      <c r="E93" s="14" t="s">
        <v>266</v>
      </c>
      <c r="F93" s="14" t="s">
        <v>269</v>
      </c>
      <c r="G93" s="14" t="s">
        <v>3</v>
      </c>
      <c r="H93" s="14" t="s">
        <v>269</v>
      </c>
      <c r="I93" s="14" t="s">
        <v>273</v>
      </c>
      <c r="J93" s="26">
        <v>0</v>
      </c>
      <c r="K93" s="26">
        <v>0</v>
      </c>
      <c r="L93" s="26">
        <v>1</v>
      </c>
      <c r="M93" s="24">
        <v>0</v>
      </c>
      <c r="N93" s="24">
        <v>0</v>
      </c>
      <c r="O93" s="24">
        <v>0</v>
      </c>
      <c r="Q93">
        <f t="shared" si="2"/>
        <v>1</v>
      </c>
      <c r="R93">
        <f t="shared" si="3"/>
        <v>0</v>
      </c>
    </row>
    <row r="94" spans="1:18" x14ac:dyDescent="0.25">
      <c r="A94" s="13" t="s">
        <v>96</v>
      </c>
      <c r="B94" s="14" t="s">
        <v>97</v>
      </c>
      <c r="C94" s="14" t="s">
        <v>238</v>
      </c>
      <c r="D94" s="14" t="s">
        <v>239</v>
      </c>
      <c r="E94" s="14" t="s">
        <v>266</v>
      </c>
      <c r="F94" s="14" t="s">
        <v>3</v>
      </c>
      <c r="G94" s="14" t="s">
        <v>3</v>
      </c>
      <c r="H94" s="14" t="s">
        <v>266</v>
      </c>
      <c r="I94" s="14" t="s">
        <v>274</v>
      </c>
      <c r="J94" s="26">
        <v>0</v>
      </c>
      <c r="K94" s="26">
        <v>0</v>
      </c>
      <c r="L94" s="26">
        <v>0</v>
      </c>
      <c r="M94" s="24">
        <v>0</v>
      </c>
      <c r="N94" s="24">
        <v>0</v>
      </c>
      <c r="O94" s="24">
        <v>0</v>
      </c>
      <c r="Q94">
        <f t="shared" si="2"/>
        <v>0</v>
      </c>
      <c r="R94">
        <f t="shared" si="3"/>
        <v>0</v>
      </c>
    </row>
    <row r="95" spans="1:18" x14ac:dyDescent="0.25">
      <c r="A95" s="13" t="s">
        <v>96</v>
      </c>
      <c r="B95" s="14" t="s">
        <v>97</v>
      </c>
      <c r="C95" s="14" t="s">
        <v>238</v>
      </c>
      <c r="D95" s="14" t="s">
        <v>239</v>
      </c>
      <c r="E95" s="14" t="s">
        <v>266</v>
      </c>
      <c r="F95" s="14" t="s">
        <v>3</v>
      </c>
      <c r="G95" s="14" t="s">
        <v>3</v>
      </c>
      <c r="H95" s="14" t="s">
        <v>266</v>
      </c>
      <c r="I95" s="14" t="s">
        <v>275</v>
      </c>
      <c r="J95" s="26">
        <v>0</v>
      </c>
      <c r="K95" s="26">
        <v>0</v>
      </c>
      <c r="L95" s="26">
        <v>0</v>
      </c>
      <c r="M95" s="24">
        <v>0</v>
      </c>
      <c r="N95" s="24">
        <v>0</v>
      </c>
      <c r="O95" s="24">
        <v>0</v>
      </c>
      <c r="Q95">
        <f t="shared" si="2"/>
        <v>0</v>
      </c>
      <c r="R95">
        <f t="shared" si="3"/>
        <v>0</v>
      </c>
    </row>
    <row r="96" spans="1:18" x14ac:dyDescent="0.25">
      <c r="A96" s="13" t="s">
        <v>96</v>
      </c>
      <c r="B96" s="14" t="s">
        <v>97</v>
      </c>
      <c r="C96" s="14" t="s">
        <v>238</v>
      </c>
      <c r="D96" s="14" t="s">
        <v>239</v>
      </c>
      <c r="E96" s="14" t="s">
        <v>266</v>
      </c>
      <c r="F96" s="14" t="s">
        <v>3</v>
      </c>
      <c r="G96" s="14" t="s">
        <v>3</v>
      </c>
      <c r="H96" s="14" t="s">
        <v>266</v>
      </c>
      <c r="I96" s="14" t="s">
        <v>276</v>
      </c>
      <c r="J96" s="26">
        <v>1</v>
      </c>
      <c r="K96" s="26">
        <v>0</v>
      </c>
      <c r="L96" s="26">
        <v>0</v>
      </c>
      <c r="M96" s="24">
        <v>0</v>
      </c>
      <c r="N96" s="24">
        <v>0</v>
      </c>
      <c r="O96" s="24">
        <v>0</v>
      </c>
      <c r="Q96">
        <f t="shared" si="2"/>
        <v>1</v>
      </c>
      <c r="R96">
        <f t="shared" si="3"/>
        <v>0</v>
      </c>
    </row>
    <row r="97" spans="1:18" x14ac:dyDescent="0.25">
      <c r="A97" s="13" t="s">
        <v>96</v>
      </c>
      <c r="B97" s="14" t="s">
        <v>97</v>
      </c>
      <c r="C97" s="14" t="s">
        <v>238</v>
      </c>
      <c r="D97" s="14" t="s">
        <v>239</v>
      </c>
      <c r="E97" s="14" t="s">
        <v>277</v>
      </c>
      <c r="F97" s="14" t="s">
        <v>3</v>
      </c>
      <c r="G97" s="14" t="s">
        <v>3</v>
      </c>
      <c r="H97" s="14" t="s">
        <v>277</v>
      </c>
      <c r="I97" s="14" t="s">
        <v>278</v>
      </c>
      <c r="J97" s="26">
        <v>0</v>
      </c>
      <c r="K97" s="26">
        <v>1</v>
      </c>
      <c r="L97" s="26">
        <v>0</v>
      </c>
      <c r="M97" s="24">
        <v>0</v>
      </c>
      <c r="N97" s="24">
        <v>0</v>
      </c>
      <c r="O97" s="24">
        <v>0</v>
      </c>
      <c r="Q97">
        <f t="shared" si="2"/>
        <v>1</v>
      </c>
      <c r="R97">
        <f t="shared" si="3"/>
        <v>0</v>
      </c>
    </row>
    <row r="98" spans="1:18" x14ac:dyDescent="0.25">
      <c r="A98" s="13" t="s">
        <v>96</v>
      </c>
      <c r="B98" s="14" t="s">
        <v>97</v>
      </c>
      <c r="C98" s="14" t="s">
        <v>238</v>
      </c>
      <c r="D98" s="14" t="s">
        <v>239</v>
      </c>
      <c r="E98" s="14" t="s">
        <v>277</v>
      </c>
      <c r="F98" s="14" t="s">
        <v>279</v>
      </c>
      <c r="G98" s="14" t="s">
        <v>3</v>
      </c>
      <c r="H98" s="14" t="s">
        <v>279</v>
      </c>
      <c r="I98" s="14" t="s">
        <v>280</v>
      </c>
      <c r="J98" s="26">
        <v>1</v>
      </c>
      <c r="K98" s="26">
        <v>0</v>
      </c>
      <c r="L98" s="26">
        <v>0</v>
      </c>
      <c r="M98" s="24">
        <v>0</v>
      </c>
      <c r="N98" s="24">
        <v>0</v>
      </c>
      <c r="O98" s="24">
        <v>0</v>
      </c>
      <c r="Q98">
        <f t="shared" si="2"/>
        <v>1</v>
      </c>
      <c r="R98">
        <f t="shared" si="3"/>
        <v>0</v>
      </c>
    </row>
    <row r="99" spans="1:18" x14ac:dyDescent="0.25">
      <c r="A99" s="13" t="s">
        <v>96</v>
      </c>
      <c r="B99" s="14" t="s">
        <v>97</v>
      </c>
      <c r="C99" s="14" t="s">
        <v>238</v>
      </c>
      <c r="D99" s="14" t="s">
        <v>239</v>
      </c>
      <c r="E99" s="14" t="s">
        <v>281</v>
      </c>
      <c r="F99" s="14" t="s">
        <v>282</v>
      </c>
      <c r="G99" s="14" t="s">
        <v>3</v>
      </c>
      <c r="H99" s="14" t="s">
        <v>282</v>
      </c>
      <c r="I99" s="14" t="s">
        <v>283</v>
      </c>
      <c r="J99" s="26">
        <v>0</v>
      </c>
      <c r="K99" s="26">
        <v>0</v>
      </c>
      <c r="L99" s="26">
        <v>0</v>
      </c>
      <c r="M99" s="24">
        <v>0</v>
      </c>
      <c r="N99" s="24">
        <v>0</v>
      </c>
      <c r="O99" s="24">
        <v>0</v>
      </c>
      <c r="Q99">
        <f t="shared" si="2"/>
        <v>0</v>
      </c>
      <c r="R99">
        <f t="shared" si="3"/>
        <v>0</v>
      </c>
    </row>
    <row r="100" spans="1:18" x14ac:dyDescent="0.25">
      <c r="A100" s="13" t="s">
        <v>96</v>
      </c>
      <c r="B100" s="14" t="s">
        <v>97</v>
      </c>
      <c r="C100" s="14" t="s">
        <v>238</v>
      </c>
      <c r="D100" s="14" t="s">
        <v>239</v>
      </c>
      <c r="E100" s="14" t="s">
        <v>281</v>
      </c>
      <c r="F100" s="14" t="s">
        <v>282</v>
      </c>
      <c r="G100" s="14" t="s">
        <v>3</v>
      </c>
      <c r="H100" s="14" t="s">
        <v>282</v>
      </c>
      <c r="I100" s="14" t="s">
        <v>284</v>
      </c>
      <c r="J100" s="26">
        <v>1</v>
      </c>
      <c r="K100" s="26">
        <v>0</v>
      </c>
      <c r="L100" s="26">
        <v>0</v>
      </c>
      <c r="M100" s="24">
        <v>0</v>
      </c>
      <c r="N100" s="24">
        <v>0</v>
      </c>
      <c r="O100" s="24">
        <v>0</v>
      </c>
      <c r="Q100">
        <f t="shared" si="2"/>
        <v>1</v>
      </c>
      <c r="R100">
        <f t="shared" si="3"/>
        <v>0</v>
      </c>
    </row>
    <row r="101" spans="1:18" x14ac:dyDescent="0.25">
      <c r="A101" s="13" t="s">
        <v>96</v>
      </c>
      <c r="B101" s="14" t="s">
        <v>97</v>
      </c>
      <c r="C101" s="14" t="s">
        <v>238</v>
      </c>
      <c r="D101" s="14" t="s">
        <v>239</v>
      </c>
      <c r="E101" s="14" t="s">
        <v>281</v>
      </c>
      <c r="F101" s="14" t="s">
        <v>282</v>
      </c>
      <c r="G101" s="14" t="s">
        <v>3</v>
      </c>
      <c r="H101" s="14" t="s">
        <v>282</v>
      </c>
      <c r="I101" s="14" t="s">
        <v>285</v>
      </c>
      <c r="J101" s="26">
        <v>0</v>
      </c>
      <c r="K101" s="26">
        <v>0</v>
      </c>
      <c r="L101" s="26">
        <v>1</v>
      </c>
      <c r="M101" s="24">
        <v>0</v>
      </c>
      <c r="N101" s="24">
        <v>0</v>
      </c>
      <c r="O101" s="24">
        <v>0</v>
      </c>
      <c r="Q101">
        <f t="shared" si="2"/>
        <v>1</v>
      </c>
      <c r="R101">
        <f t="shared" si="3"/>
        <v>0</v>
      </c>
    </row>
    <row r="102" spans="1:18" x14ac:dyDescent="0.25">
      <c r="A102" s="13" t="s">
        <v>96</v>
      </c>
      <c r="B102" s="14" t="s">
        <v>97</v>
      </c>
      <c r="C102" s="14" t="s">
        <v>238</v>
      </c>
      <c r="D102" s="14" t="s">
        <v>239</v>
      </c>
      <c r="E102" s="14" t="s">
        <v>281</v>
      </c>
      <c r="F102" s="14" t="s">
        <v>282</v>
      </c>
      <c r="G102" s="14" t="s">
        <v>3</v>
      </c>
      <c r="H102" s="14" t="s">
        <v>282</v>
      </c>
      <c r="I102" s="14" t="s">
        <v>286</v>
      </c>
      <c r="J102" s="26">
        <v>0</v>
      </c>
      <c r="K102" s="26">
        <v>0</v>
      </c>
      <c r="L102" s="26">
        <v>1</v>
      </c>
      <c r="M102" s="24">
        <v>0</v>
      </c>
      <c r="N102" s="24">
        <v>0</v>
      </c>
      <c r="O102" s="24">
        <v>0</v>
      </c>
      <c r="Q102">
        <f t="shared" si="2"/>
        <v>1</v>
      </c>
      <c r="R102">
        <f t="shared" si="3"/>
        <v>0</v>
      </c>
    </row>
    <row r="103" spans="1:18" x14ac:dyDescent="0.25">
      <c r="A103" s="13" t="s">
        <v>96</v>
      </c>
      <c r="B103" s="14" t="s">
        <v>97</v>
      </c>
      <c r="C103" s="14" t="s">
        <v>238</v>
      </c>
      <c r="D103" s="14" t="s">
        <v>239</v>
      </c>
      <c r="E103" s="14" t="s">
        <v>281</v>
      </c>
      <c r="F103" s="14" t="s">
        <v>282</v>
      </c>
      <c r="G103" s="14" t="s">
        <v>287</v>
      </c>
      <c r="H103" s="14" t="s">
        <v>287</v>
      </c>
      <c r="I103" s="14" t="s">
        <v>288</v>
      </c>
      <c r="J103" s="26">
        <v>1</v>
      </c>
      <c r="K103" s="26">
        <v>0</v>
      </c>
      <c r="L103" s="26">
        <v>1</v>
      </c>
      <c r="M103" s="24">
        <v>0</v>
      </c>
      <c r="N103" s="24">
        <v>0</v>
      </c>
      <c r="O103" s="24">
        <v>0</v>
      </c>
      <c r="Q103">
        <f t="shared" si="2"/>
        <v>2</v>
      </c>
      <c r="R103">
        <f t="shared" si="3"/>
        <v>0</v>
      </c>
    </row>
    <row r="104" spans="1:18" x14ac:dyDescent="0.25">
      <c r="A104" s="13" t="s">
        <v>96</v>
      </c>
      <c r="B104" s="14" t="s">
        <v>97</v>
      </c>
      <c r="C104" s="14" t="s">
        <v>238</v>
      </c>
      <c r="D104" s="14" t="s">
        <v>239</v>
      </c>
      <c r="E104" s="14" t="s">
        <v>281</v>
      </c>
      <c r="F104" s="14" t="s">
        <v>282</v>
      </c>
      <c r="G104" s="14" t="s">
        <v>287</v>
      </c>
      <c r="H104" s="14" t="s">
        <v>287</v>
      </c>
      <c r="I104" s="14" t="s">
        <v>289</v>
      </c>
      <c r="J104" s="26">
        <v>1</v>
      </c>
      <c r="K104" s="26">
        <v>0</v>
      </c>
      <c r="L104" s="26">
        <v>0</v>
      </c>
      <c r="M104" s="24">
        <v>0</v>
      </c>
      <c r="N104" s="24">
        <v>0</v>
      </c>
      <c r="O104" s="24">
        <v>0</v>
      </c>
      <c r="Q104">
        <f t="shared" si="2"/>
        <v>1</v>
      </c>
      <c r="R104">
        <f t="shared" si="3"/>
        <v>0</v>
      </c>
    </row>
    <row r="105" spans="1:18" x14ac:dyDescent="0.25">
      <c r="A105" s="13" t="s">
        <v>96</v>
      </c>
      <c r="B105" s="14" t="s">
        <v>97</v>
      </c>
      <c r="C105" s="14" t="s">
        <v>238</v>
      </c>
      <c r="D105" s="14" t="s">
        <v>239</v>
      </c>
      <c r="E105" s="14" t="s">
        <v>281</v>
      </c>
      <c r="F105" s="14" t="s">
        <v>282</v>
      </c>
      <c r="G105" s="14" t="s">
        <v>287</v>
      </c>
      <c r="H105" s="14" t="s">
        <v>287</v>
      </c>
      <c r="I105" s="14" t="s">
        <v>290</v>
      </c>
      <c r="J105" s="26">
        <v>1</v>
      </c>
      <c r="K105" s="26">
        <v>1</v>
      </c>
      <c r="L105" s="26">
        <v>1</v>
      </c>
      <c r="M105" s="24">
        <v>0</v>
      </c>
      <c r="N105" s="24">
        <v>0</v>
      </c>
      <c r="O105" s="24">
        <v>0</v>
      </c>
      <c r="Q105">
        <f t="shared" si="2"/>
        <v>3</v>
      </c>
      <c r="R105">
        <f t="shared" si="3"/>
        <v>0</v>
      </c>
    </row>
    <row r="106" spans="1:18" x14ac:dyDescent="0.25">
      <c r="A106" s="13" t="s">
        <v>96</v>
      </c>
      <c r="B106" s="14" t="s">
        <v>97</v>
      </c>
      <c r="C106" s="14" t="s">
        <v>238</v>
      </c>
      <c r="D106" s="14" t="s">
        <v>239</v>
      </c>
      <c r="E106" s="14" t="s">
        <v>281</v>
      </c>
      <c r="F106" s="14" t="s">
        <v>282</v>
      </c>
      <c r="G106" s="14" t="s">
        <v>287</v>
      </c>
      <c r="H106" s="14" t="s">
        <v>287</v>
      </c>
      <c r="I106" s="14" t="s">
        <v>291</v>
      </c>
      <c r="J106" s="26">
        <v>0</v>
      </c>
      <c r="K106" s="26">
        <v>1</v>
      </c>
      <c r="L106" s="26">
        <v>1</v>
      </c>
      <c r="M106" s="24">
        <v>0</v>
      </c>
      <c r="N106" s="24">
        <v>0</v>
      </c>
      <c r="O106" s="24">
        <v>0</v>
      </c>
      <c r="Q106">
        <f t="shared" si="2"/>
        <v>2</v>
      </c>
      <c r="R106">
        <f t="shared" si="3"/>
        <v>0</v>
      </c>
    </row>
    <row r="107" spans="1:18" x14ac:dyDescent="0.25">
      <c r="A107" s="13" t="s">
        <v>96</v>
      </c>
      <c r="B107" s="14" t="s">
        <v>97</v>
      </c>
      <c r="C107" s="14" t="s">
        <v>238</v>
      </c>
      <c r="D107" s="14" t="s">
        <v>239</v>
      </c>
      <c r="E107" s="14" t="s">
        <v>281</v>
      </c>
      <c r="F107" s="14" t="s">
        <v>282</v>
      </c>
      <c r="G107" s="14" t="s">
        <v>292</v>
      </c>
      <c r="H107" s="14" t="s">
        <v>292</v>
      </c>
      <c r="I107" s="14" t="s">
        <v>293</v>
      </c>
      <c r="J107" s="26">
        <v>1</v>
      </c>
      <c r="K107" s="26">
        <v>0</v>
      </c>
      <c r="L107" s="26">
        <v>0</v>
      </c>
      <c r="M107" s="24">
        <v>0</v>
      </c>
      <c r="N107" s="24">
        <v>0</v>
      </c>
      <c r="O107" s="24">
        <v>0</v>
      </c>
      <c r="Q107">
        <f t="shared" si="2"/>
        <v>1</v>
      </c>
      <c r="R107">
        <f t="shared" si="3"/>
        <v>0</v>
      </c>
    </row>
    <row r="108" spans="1:18" x14ac:dyDescent="0.25">
      <c r="A108" s="13" t="s">
        <v>96</v>
      </c>
      <c r="B108" s="14" t="s">
        <v>97</v>
      </c>
      <c r="C108" s="14" t="s">
        <v>238</v>
      </c>
      <c r="D108" s="14" t="s">
        <v>239</v>
      </c>
      <c r="E108" s="14" t="s">
        <v>3</v>
      </c>
      <c r="F108" s="14" t="s">
        <v>3</v>
      </c>
      <c r="G108" s="14" t="s">
        <v>3</v>
      </c>
      <c r="H108" s="14" t="s">
        <v>239</v>
      </c>
      <c r="I108" s="14" t="s">
        <v>294</v>
      </c>
      <c r="J108" s="26">
        <v>0</v>
      </c>
      <c r="K108" s="26">
        <v>0</v>
      </c>
      <c r="L108" s="26">
        <v>0</v>
      </c>
      <c r="M108" s="24">
        <v>0</v>
      </c>
      <c r="N108" s="24">
        <v>0</v>
      </c>
      <c r="O108" s="24">
        <v>0</v>
      </c>
      <c r="Q108">
        <f t="shared" si="2"/>
        <v>0</v>
      </c>
      <c r="R108">
        <f t="shared" si="3"/>
        <v>0</v>
      </c>
    </row>
    <row r="109" spans="1:18" x14ac:dyDescent="0.25">
      <c r="A109" s="13" t="s">
        <v>96</v>
      </c>
      <c r="B109" s="14" t="s">
        <v>97</v>
      </c>
      <c r="C109" s="14" t="s">
        <v>238</v>
      </c>
      <c r="D109" s="14" t="s">
        <v>239</v>
      </c>
      <c r="E109" s="14" t="s">
        <v>3</v>
      </c>
      <c r="F109" s="14" t="s">
        <v>3</v>
      </c>
      <c r="G109" s="14" t="s">
        <v>3</v>
      </c>
      <c r="H109" s="14" t="s">
        <v>239</v>
      </c>
      <c r="I109" s="14" t="s">
        <v>295</v>
      </c>
      <c r="J109" s="26">
        <v>1</v>
      </c>
      <c r="K109" s="26">
        <v>0</v>
      </c>
      <c r="L109" s="26">
        <v>0</v>
      </c>
      <c r="M109" s="24">
        <v>0</v>
      </c>
      <c r="N109" s="24">
        <v>0</v>
      </c>
      <c r="O109" s="24">
        <v>0</v>
      </c>
      <c r="Q109">
        <f t="shared" si="2"/>
        <v>1</v>
      </c>
      <c r="R109">
        <f t="shared" si="3"/>
        <v>0</v>
      </c>
    </row>
    <row r="110" spans="1:18" x14ac:dyDescent="0.25">
      <c r="A110" s="13" t="s">
        <v>96</v>
      </c>
      <c r="B110" s="14" t="s">
        <v>97</v>
      </c>
      <c r="C110" s="14" t="s">
        <v>238</v>
      </c>
      <c r="D110" s="14" t="s">
        <v>239</v>
      </c>
      <c r="E110" s="14" t="s">
        <v>3</v>
      </c>
      <c r="F110" s="14" t="s">
        <v>3</v>
      </c>
      <c r="G110" s="14" t="s">
        <v>3</v>
      </c>
      <c r="H110" s="14" t="s">
        <v>239</v>
      </c>
      <c r="I110" s="14" t="s">
        <v>296</v>
      </c>
      <c r="J110" s="26">
        <v>1</v>
      </c>
      <c r="K110" s="26">
        <v>0</v>
      </c>
      <c r="L110" s="26">
        <v>0</v>
      </c>
      <c r="M110" s="24">
        <v>0</v>
      </c>
      <c r="N110" s="24">
        <v>0</v>
      </c>
      <c r="O110" s="24">
        <v>0</v>
      </c>
      <c r="Q110">
        <f t="shared" si="2"/>
        <v>1</v>
      </c>
      <c r="R110">
        <f t="shared" si="3"/>
        <v>0</v>
      </c>
    </row>
    <row r="111" spans="1:18" x14ac:dyDescent="0.25">
      <c r="A111" s="13" t="s">
        <v>96</v>
      </c>
      <c r="B111" s="14" t="s">
        <v>97</v>
      </c>
      <c r="C111" s="14" t="s">
        <v>238</v>
      </c>
      <c r="D111" s="14" t="s">
        <v>239</v>
      </c>
      <c r="E111" s="14" t="s">
        <v>3</v>
      </c>
      <c r="F111" s="14" t="s">
        <v>3</v>
      </c>
      <c r="G111" s="14" t="s">
        <v>3</v>
      </c>
      <c r="H111" s="14" t="s">
        <v>239</v>
      </c>
      <c r="I111" s="14" t="s">
        <v>297</v>
      </c>
      <c r="J111" s="26">
        <v>1</v>
      </c>
      <c r="K111" s="26">
        <v>1</v>
      </c>
      <c r="L111" s="26">
        <v>1</v>
      </c>
      <c r="M111" s="24">
        <v>1</v>
      </c>
      <c r="N111" s="24">
        <v>1</v>
      </c>
      <c r="O111" s="24">
        <v>1</v>
      </c>
      <c r="Q111">
        <f t="shared" si="2"/>
        <v>3</v>
      </c>
      <c r="R111">
        <f t="shared" si="3"/>
        <v>3</v>
      </c>
    </row>
    <row r="112" spans="1:18" x14ac:dyDescent="0.25">
      <c r="A112" s="13" t="s">
        <v>96</v>
      </c>
      <c r="B112" s="14" t="s">
        <v>97</v>
      </c>
      <c r="C112" s="14" t="s">
        <v>238</v>
      </c>
      <c r="D112" s="14" t="s">
        <v>239</v>
      </c>
      <c r="E112" s="14" t="s">
        <v>3</v>
      </c>
      <c r="F112" s="14" t="s">
        <v>3</v>
      </c>
      <c r="G112" s="14" t="s">
        <v>3</v>
      </c>
      <c r="H112" s="14" t="s">
        <v>239</v>
      </c>
      <c r="I112" s="14" t="s">
        <v>298</v>
      </c>
      <c r="J112" s="26">
        <v>0</v>
      </c>
      <c r="K112" s="26">
        <v>1</v>
      </c>
      <c r="L112" s="26">
        <v>1</v>
      </c>
      <c r="M112" s="24">
        <v>0</v>
      </c>
      <c r="N112" s="24">
        <v>0</v>
      </c>
      <c r="O112" s="24">
        <v>0</v>
      </c>
      <c r="Q112">
        <f t="shared" si="2"/>
        <v>2</v>
      </c>
      <c r="R112">
        <f t="shared" si="3"/>
        <v>0</v>
      </c>
    </row>
    <row r="113" spans="1:18" x14ac:dyDescent="0.25">
      <c r="A113" s="13" t="s">
        <v>96</v>
      </c>
      <c r="B113" s="14" t="s">
        <v>97</v>
      </c>
      <c r="C113" s="14" t="s">
        <v>238</v>
      </c>
      <c r="D113" s="14" t="s">
        <v>239</v>
      </c>
      <c r="E113" s="14" t="s">
        <v>3</v>
      </c>
      <c r="F113" s="14" t="s">
        <v>3</v>
      </c>
      <c r="G113" s="14" t="s">
        <v>3</v>
      </c>
      <c r="H113" s="14" t="s">
        <v>239</v>
      </c>
      <c r="I113" s="14" t="s">
        <v>299</v>
      </c>
      <c r="J113" s="26">
        <v>0</v>
      </c>
      <c r="K113" s="26">
        <v>1</v>
      </c>
      <c r="L113" s="26">
        <v>0</v>
      </c>
      <c r="M113" s="24">
        <v>0</v>
      </c>
      <c r="N113" s="24">
        <v>0</v>
      </c>
      <c r="O113" s="24">
        <v>0</v>
      </c>
      <c r="Q113">
        <f t="shared" si="2"/>
        <v>1</v>
      </c>
      <c r="R113">
        <f t="shared" si="3"/>
        <v>0</v>
      </c>
    </row>
    <row r="114" spans="1:18" x14ac:dyDescent="0.25">
      <c r="A114" s="13" t="s">
        <v>96</v>
      </c>
      <c r="B114" s="14" t="s">
        <v>97</v>
      </c>
      <c r="C114" s="14" t="s">
        <v>238</v>
      </c>
      <c r="D114" s="14" t="s">
        <v>239</v>
      </c>
      <c r="E114" s="14" t="s">
        <v>3</v>
      </c>
      <c r="F114" s="14" t="s">
        <v>3</v>
      </c>
      <c r="G114" s="14" t="s">
        <v>3</v>
      </c>
      <c r="H114" s="14" t="s">
        <v>239</v>
      </c>
      <c r="I114" s="14" t="s">
        <v>300</v>
      </c>
      <c r="J114" s="26">
        <v>0</v>
      </c>
      <c r="K114" s="26">
        <v>1</v>
      </c>
      <c r="L114" s="26">
        <v>0</v>
      </c>
      <c r="M114" s="24">
        <v>0</v>
      </c>
      <c r="N114" s="24">
        <v>0</v>
      </c>
      <c r="O114" s="24">
        <v>0</v>
      </c>
      <c r="Q114">
        <f t="shared" si="2"/>
        <v>1</v>
      </c>
      <c r="R114">
        <f t="shared" si="3"/>
        <v>0</v>
      </c>
    </row>
    <row r="115" spans="1:18" x14ac:dyDescent="0.25">
      <c r="A115" s="13" t="s">
        <v>96</v>
      </c>
      <c r="B115" s="14" t="s">
        <v>97</v>
      </c>
      <c r="C115" s="14" t="s">
        <v>238</v>
      </c>
      <c r="D115" s="14" t="s">
        <v>239</v>
      </c>
      <c r="E115" s="14" t="s">
        <v>3</v>
      </c>
      <c r="F115" s="14" t="s">
        <v>3</v>
      </c>
      <c r="G115" s="14" t="s">
        <v>3</v>
      </c>
      <c r="H115" s="14" t="s">
        <v>239</v>
      </c>
      <c r="I115" s="14" t="s">
        <v>301</v>
      </c>
      <c r="J115" s="26">
        <v>0</v>
      </c>
      <c r="K115" s="26">
        <v>0</v>
      </c>
      <c r="L115" s="26">
        <v>1</v>
      </c>
      <c r="M115" s="24">
        <v>0</v>
      </c>
      <c r="N115" s="24">
        <v>0</v>
      </c>
      <c r="O115" s="24">
        <v>0</v>
      </c>
      <c r="Q115">
        <f t="shared" si="2"/>
        <v>1</v>
      </c>
      <c r="R115">
        <f t="shared" si="3"/>
        <v>0</v>
      </c>
    </row>
    <row r="116" spans="1:18" x14ac:dyDescent="0.25">
      <c r="A116" s="13" t="s">
        <v>96</v>
      </c>
      <c r="B116" s="14" t="s">
        <v>97</v>
      </c>
      <c r="C116" s="14" t="s">
        <v>238</v>
      </c>
      <c r="D116" s="14" t="s">
        <v>239</v>
      </c>
      <c r="E116" s="14" t="s">
        <v>3</v>
      </c>
      <c r="F116" s="14" t="s">
        <v>3</v>
      </c>
      <c r="G116" s="14" t="s">
        <v>3</v>
      </c>
      <c r="H116" s="14" t="s">
        <v>239</v>
      </c>
      <c r="I116" s="14" t="s">
        <v>302</v>
      </c>
      <c r="J116" s="26">
        <v>0</v>
      </c>
      <c r="K116" s="26">
        <v>0</v>
      </c>
      <c r="L116" s="26">
        <v>1</v>
      </c>
      <c r="M116" s="24">
        <v>0</v>
      </c>
      <c r="N116" s="24">
        <v>0</v>
      </c>
      <c r="O116" s="24">
        <v>0</v>
      </c>
      <c r="Q116">
        <f t="shared" si="2"/>
        <v>1</v>
      </c>
      <c r="R116">
        <f t="shared" si="3"/>
        <v>0</v>
      </c>
    </row>
    <row r="117" spans="1:18" x14ac:dyDescent="0.25">
      <c r="A117" s="13" t="s">
        <v>96</v>
      </c>
      <c r="B117" s="14" t="s">
        <v>97</v>
      </c>
      <c r="C117" s="14" t="s">
        <v>238</v>
      </c>
      <c r="D117" s="14" t="s">
        <v>239</v>
      </c>
      <c r="E117" s="14" t="s">
        <v>3</v>
      </c>
      <c r="F117" s="14" t="s">
        <v>3</v>
      </c>
      <c r="G117" s="14" t="s">
        <v>3</v>
      </c>
      <c r="H117" s="14" t="s">
        <v>239</v>
      </c>
      <c r="I117" s="14" t="s">
        <v>303</v>
      </c>
      <c r="J117" s="26">
        <v>0</v>
      </c>
      <c r="K117" s="26">
        <v>0</v>
      </c>
      <c r="L117" s="26">
        <v>1</v>
      </c>
      <c r="M117" s="24">
        <v>0</v>
      </c>
      <c r="N117" s="24">
        <v>0</v>
      </c>
      <c r="O117" s="24">
        <v>0</v>
      </c>
      <c r="Q117">
        <f t="shared" si="2"/>
        <v>1</v>
      </c>
      <c r="R117">
        <f t="shared" si="3"/>
        <v>0</v>
      </c>
    </row>
    <row r="118" spans="1:18" x14ac:dyDescent="0.25">
      <c r="A118" s="13" t="s">
        <v>96</v>
      </c>
      <c r="B118" s="14" t="s">
        <v>97</v>
      </c>
      <c r="C118" s="14" t="s">
        <v>238</v>
      </c>
      <c r="D118" s="14" t="s">
        <v>239</v>
      </c>
      <c r="E118" s="14" t="s">
        <v>3</v>
      </c>
      <c r="F118" s="14" t="s">
        <v>3</v>
      </c>
      <c r="G118" s="14" t="s">
        <v>3</v>
      </c>
      <c r="H118" s="14" t="s">
        <v>239</v>
      </c>
      <c r="I118" s="14" t="s">
        <v>304</v>
      </c>
      <c r="J118" s="26">
        <v>0</v>
      </c>
      <c r="K118" s="26">
        <v>0</v>
      </c>
      <c r="L118" s="26">
        <v>1</v>
      </c>
      <c r="M118" s="24">
        <v>0</v>
      </c>
      <c r="N118" s="24">
        <v>0</v>
      </c>
      <c r="O118" s="24">
        <v>0</v>
      </c>
      <c r="Q118">
        <f t="shared" si="2"/>
        <v>1</v>
      </c>
      <c r="R118">
        <f t="shared" si="3"/>
        <v>0</v>
      </c>
    </row>
    <row r="119" spans="1:18" x14ac:dyDescent="0.25">
      <c r="A119" s="13" t="s">
        <v>96</v>
      </c>
      <c r="B119" s="14" t="s">
        <v>97</v>
      </c>
      <c r="C119" s="14" t="s">
        <v>238</v>
      </c>
      <c r="D119" s="14" t="s">
        <v>239</v>
      </c>
      <c r="E119" s="14" t="s">
        <v>3</v>
      </c>
      <c r="F119" s="14" t="s">
        <v>3</v>
      </c>
      <c r="G119" s="14" t="s">
        <v>3</v>
      </c>
      <c r="H119" s="14" t="s">
        <v>239</v>
      </c>
      <c r="I119" s="14" t="s">
        <v>305</v>
      </c>
      <c r="J119" s="26">
        <v>0</v>
      </c>
      <c r="K119" s="26">
        <v>0</v>
      </c>
      <c r="L119" s="26">
        <v>0</v>
      </c>
      <c r="M119" s="24">
        <v>0</v>
      </c>
      <c r="N119" s="24">
        <v>0</v>
      </c>
      <c r="O119" s="24">
        <v>0</v>
      </c>
      <c r="Q119">
        <f t="shared" si="2"/>
        <v>0</v>
      </c>
      <c r="R119">
        <f t="shared" si="3"/>
        <v>0</v>
      </c>
    </row>
    <row r="120" spans="1:18" x14ac:dyDescent="0.25">
      <c r="A120" s="13" t="s">
        <v>96</v>
      </c>
      <c r="B120" s="14" t="s">
        <v>97</v>
      </c>
      <c r="C120" s="14" t="s">
        <v>238</v>
      </c>
      <c r="D120" s="14" t="s">
        <v>306</v>
      </c>
      <c r="E120" s="14" t="s">
        <v>307</v>
      </c>
      <c r="F120" s="14" t="s">
        <v>308</v>
      </c>
      <c r="G120" s="14" t="s">
        <v>309</v>
      </c>
      <c r="H120" s="14" t="s">
        <v>309</v>
      </c>
      <c r="I120" s="14" t="s">
        <v>310</v>
      </c>
      <c r="J120" s="26">
        <v>0</v>
      </c>
      <c r="K120" s="26">
        <v>0</v>
      </c>
      <c r="L120" s="26">
        <v>1</v>
      </c>
      <c r="M120" s="24">
        <v>0</v>
      </c>
      <c r="N120" s="24">
        <v>0</v>
      </c>
      <c r="O120" s="24">
        <v>0</v>
      </c>
      <c r="Q120">
        <f t="shared" si="2"/>
        <v>1</v>
      </c>
      <c r="R120">
        <f t="shared" si="3"/>
        <v>0</v>
      </c>
    </row>
    <row r="121" spans="1:18" x14ac:dyDescent="0.25">
      <c r="A121" s="13" t="s">
        <v>96</v>
      </c>
      <c r="B121" s="14" t="s">
        <v>97</v>
      </c>
      <c r="C121" s="14" t="s">
        <v>238</v>
      </c>
      <c r="D121" s="14" t="s">
        <v>306</v>
      </c>
      <c r="E121" s="14" t="s">
        <v>307</v>
      </c>
      <c r="F121" s="14" t="s">
        <v>308</v>
      </c>
      <c r="G121" s="14" t="s">
        <v>309</v>
      </c>
      <c r="H121" s="14" t="s">
        <v>309</v>
      </c>
      <c r="I121" s="14" t="s">
        <v>311</v>
      </c>
      <c r="J121" s="26">
        <v>0</v>
      </c>
      <c r="K121" s="26">
        <v>0</v>
      </c>
      <c r="L121" s="26">
        <v>1</v>
      </c>
      <c r="M121" s="24">
        <v>0</v>
      </c>
      <c r="N121" s="24">
        <v>0</v>
      </c>
      <c r="O121" s="24">
        <v>0</v>
      </c>
      <c r="Q121">
        <f t="shared" si="2"/>
        <v>1</v>
      </c>
      <c r="R121">
        <f t="shared" si="3"/>
        <v>0</v>
      </c>
    </row>
    <row r="122" spans="1:18" x14ac:dyDescent="0.25">
      <c r="A122" s="13" t="s">
        <v>96</v>
      </c>
      <c r="B122" s="14" t="s">
        <v>97</v>
      </c>
      <c r="C122" s="14" t="s">
        <v>238</v>
      </c>
      <c r="D122" s="14" t="s">
        <v>3</v>
      </c>
      <c r="E122" s="14" t="s">
        <v>3</v>
      </c>
      <c r="F122" s="14" t="s">
        <v>3</v>
      </c>
      <c r="G122" s="14" t="s">
        <v>3</v>
      </c>
      <c r="H122" s="14" t="s">
        <v>238</v>
      </c>
      <c r="I122" s="14" t="s">
        <v>312</v>
      </c>
      <c r="J122" s="26">
        <v>0</v>
      </c>
      <c r="K122" s="26">
        <v>0</v>
      </c>
      <c r="L122" s="26">
        <v>0</v>
      </c>
      <c r="M122" s="24">
        <v>0</v>
      </c>
      <c r="N122" s="24">
        <v>1</v>
      </c>
      <c r="O122" s="24">
        <v>0</v>
      </c>
      <c r="Q122">
        <f t="shared" si="2"/>
        <v>0</v>
      </c>
      <c r="R122">
        <f t="shared" si="3"/>
        <v>1</v>
      </c>
    </row>
    <row r="123" spans="1:18" x14ac:dyDescent="0.25">
      <c r="A123" s="13" t="s">
        <v>96</v>
      </c>
      <c r="B123" s="14" t="s">
        <v>97</v>
      </c>
      <c r="C123" s="14" t="s">
        <v>238</v>
      </c>
      <c r="D123" s="14" t="s">
        <v>3</v>
      </c>
      <c r="E123" s="14" t="s">
        <v>3</v>
      </c>
      <c r="F123" s="14" t="s">
        <v>3</v>
      </c>
      <c r="G123" s="14" t="s">
        <v>3</v>
      </c>
      <c r="H123" s="14" t="s">
        <v>238</v>
      </c>
      <c r="I123" s="14" t="s">
        <v>313</v>
      </c>
      <c r="J123" s="26">
        <v>0</v>
      </c>
      <c r="K123" s="26">
        <v>0</v>
      </c>
      <c r="L123" s="26">
        <v>0</v>
      </c>
      <c r="M123" s="24">
        <v>0</v>
      </c>
      <c r="N123" s="24">
        <v>0</v>
      </c>
      <c r="O123" s="24">
        <v>1</v>
      </c>
      <c r="Q123">
        <f t="shared" si="2"/>
        <v>0</v>
      </c>
      <c r="R123">
        <f t="shared" si="3"/>
        <v>1</v>
      </c>
    </row>
    <row r="124" spans="1:18" x14ac:dyDescent="0.25">
      <c r="A124" s="13" t="s">
        <v>96</v>
      </c>
      <c r="B124" s="14" t="s">
        <v>97</v>
      </c>
      <c r="C124" s="14" t="s">
        <v>238</v>
      </c>
      <c r="D124" s="14" t="s">
        <v>3</v>
      </c>
      <c r="E124" s="14" t="s">
        <v>3</v>
      </c>
      <c r="F124" s="14" t="s">
        <v>3</v>
      </c>
      <c r="G124" s="14" t="s">
        <v>3</v>
      </c>
      <c r="H124" s="14" t="s">
        <v>238</v>
      </c>
      <c r="I124" s="14" t="s">
        <v>314</v>
      </c>
      <c r="J124" s="26">
        <v>0</v>
      </c>
      <c r="K124" s="26">
        <v>0</v>
      </c>
      <c r="L124" s="26">
        <v>0</v>
      </c>
      <c r="M124" s="24">
        <v>0</v>
      </c>
      <c r="N124" s="24">
        <v>0</v>
      </c>
      <c r="O124" s="24">
        <v>1</v>
      </c>
      <c r="Q124">
        <f t="shared" si="2"/>
        <v>0</v>
      </c>
      <c r="R124">
        <f t="shared" si="3"/>
        <v>1</v>
      </c>
    </row>
    <row r="125" spans="1:18" x14ac:dyDescent="0.25">
      <c r="A125" s="13" t="s">
        <v>96</v>
      </c>
      <c r="B125" s="14" t="s">
        <v>97</v>
      </c>
      <c r="C125" s="14" t="s">
        <v>238</v>
      </c>
      <c r="D125" s="14" t="s">
        <v>315</v>
      </c>
      <c r="E125" s="14" t="s">
        <v>3</v>
      </c>
      <c r="F125" s="14" t="s">
        <v>3</v>
      </c>
      <c r="G125" s="14" t="s">
        <v>3</v>
      </c>
      <c r="H125" s="14" t="s">
        <v>315</v>
      </c>
      <c r="I125" s="14" t="s">
        <v>316</v>
      </c>
      <c r="J125" s="26">
        <v>0</v>
      </c>
      <c r="K125" s="26">
        <v>0</v>
      </c>
      <c r="L125" s="26">
        <v>0</v>
      </c>
      <c r="M125" s="24">
        <v>1</v>
      </c>
      <c r="N125" s="24">
        <v>0</v>
      </c>
      <c r="O125" s="24">
        <v>0</v>
      </c>
      <c r="Q125">
        <f t="shared" si="2"/>
        <v>0</v>
      </c>
      <c r="R125">
        <f t="shared" si="3"/>
        <v>1</v>
      </c>
    </row>
    <row r="126" spans="1:18" x14ac:dyDescent="0.25">
      <c r="A126" s="13" t="s">
        <v>96</v>
      </c>
      <c r="B126" s="14" t="s">
        <v>97</v>
      </c>
      <c r="C126" s="14" t="s">
        <v>238</v>
      </c>
      <c r="D126" s="14" t="s">
        <v>315</v>
      </c>
      <c r="E126" s="14" t="s">
        <v>317</v>
      </c>
      <c r="F126" s="14" t="s">
        <v>3</v>
      </c>
      <c r="G126" s="14" t="s">
        <v>3</v>
      </c>
      <c r="H126" s="14" t="s">
        <v>317</v>
      </c>
      <c r="I126" s="14" t="s">
        <v>318</v>
      </c>
      <c r="J126" s="26">
        <v>0</v>
      </c>
      <c r="K126" s="26">
        <v>1</v>
      </c>
      <c r="L126" s="26">
        <v>0</v>
      </c>
      <c r="M126" s="24">
        <v>0</v>
      </c>
      <c r="N126" s="24">
        <v>0</v>
      </c>
      <c r="O126" s="24">
        <v>0</v>
      </c>
      <c r="Q126">
        <f t="shared" si="2"/>
        <v>1</v>
      </c>
      <c r="R126">
        <f t="shared" si="3"/>
        <v>0</v>
      </c>
    </row>
    <row r="127" spans="1:18" x14ac:dyDescent="0.25">
      <c r="A127" s="13" t="s">
        <v>96</v>
      </c>
      <c r="B127" s="14" t="s">
        <v>97</v>
      </c>
      <c r="C127" s="14" t="s">
        <v>3</v>
      </c>
      <c r="D127" s="14" t="s">
        <v>3</v>
      </c>
      <c r="E127" s="14" t="s">
        <v>3</v>
      </c>
      <c r="F127" s="14" t="s">
        <v>3</v>
      </c>
      <c r="G127" s="14" t="s">
        <v>3</v>
      </c>
      <c r="H127" s="14" t="s">
        <v>97</v>
      </c>
      <c r="I127" s="14" t="s">
        <v>319</v>
      </c>
      <c r="J127" s="26">
        <v>0</v>
      </c>
      <c r="K127" s="26">
        <v>0</v>
      </c>
      <c r="L127" s="26">
        <v>0</v>
      </c>
      <c r="M127" s="24">
        <v>0</v>
      </c>
      <c r="N127" s="24">
        <v>0</v>
      </c>
      <c r="O127" s="24">
        <v>1</v>
      </c>
      <c r="Q127">
        <f t="shared" si="2"/>
        <v>0</v>
      </c>
      <c r="R127">
        <f t="shared" si="3"/>
        <v>1</v>
      </c>
    </row>
    <row r="128" spans="1:18" x14ac:dyDescent="0.25">
      <c r="A128" s="13" t="s">
        <v>96</v>
      </c>
      <c r="B128" s="14" t="s">
        <v>97</v>
      </c>
      <c r="C128" s="14" t="s">
        <v>3</v>
      </c>
      <c r="D128" s="14" t="s">
        <v>3</v>
      </c>
      <c r="E128" s="14" t="s">
        <v>3</v>
      </c>
      <c r="F128" s="14" t="s">
        <v>3</v>
      </c>
      <c r="G128" s="14" t="s">
        <v>3</v>
      </c>
      <c r="H128" s="14" t="s">
        <v>97</v>
      </c>
      <c r="I128" s="14" t="s">
        <v>320</v>
      </c>
      <c r="J128" s="26">
        <v>0</v>
      </c>
      <c r="K128" s="26">
        <v>0</v>
      </c>
      <c r="L128" s="26">
        <v>0</v>
      </c>
      <c r="M128" s="24">
        <v>1</v>
      </c>
      <c r="N128" s="24">
        <v>1</v>
      </c>
      <c r="O128" s="24">
        <v>1</v>
      </c>
      <c r="Q128">
        <f t="shared" si="2"/>
        <v>0</v>
      </c>
      <c r="R128">
        <f t="shared" si="3"/>
        <v>3</v>
      </c>
    </row>
    <row r="129" spans="1:18" x14ac:dyDescent="0.25">
      <c r="A129" s="13" t="s">
        <v>96</v>
      </c>
      <c r="B129" s="14" t="s">
        <v>97</v>
      </c>
      <c r="C129" s="14" t="s">
        <v>3</v>
      </c>
      <c r="D129" s="14" t="s">
        <v>3</v>
      </c>
      <c r="E129" s="14" t="s">
        <v>3</v>
      </c>
      <c r="F129" s="14" t="s">
        <v>3</v>
      </c>
      <c r="G129" s="14" t="s">
        <v>3</v>
      </c>
      <c r="H129" s="14" t="s">
        <v>97</v>
      </c>
      <c r="I129" s="14" t="s">
        <v>321</v>
      </c>
      <c r="J129" s="26">
        <v>0</v>
      </c>
      <c r="K129" s="26">
        <v>0</v>
      </c>
      <c r="L129" s="26">
        <v>0</v>
      </c>
      <c r="M129" s="24">
        <v>1</v>
      </c>
      <c r="N129" s="24">
        <v>0</v>
      </c>
      <c r="O129" s="24">
        <v>1</v>
      </c>
      <c r="Q129">
        <f t="shared" si="2"/>
        <v>0</v>
      </c>
      <c r="R129">
        <f t="shared" si="3"/>
        <v>2</v>
      </c>
    </row>
    <row r="130" spans="1:18" x14ac:dyDescent="0.25">
      <c r="A130" s="13" t="s">
        <v>96</v>
      </c>
      <c r="B130" s="14" t="s">
        <v>97</v>
      </c>
      <c r="C130" s="14" t="s">
        <v>3</v>
      </c>
      <c r="D130" s="14" t="s">
        <v>3</v>
      </c>
      <c r="E130" s="14" t="s">
        <v>3</v>
      </c>
      <c r="F130" s="14" t="s">
        <v>3</v>
      </c>
      <c r="G130" s="14" t="s">
        <v>3</v>
      </c>
      <c r="H130" s="14" t="s">
        <v>97</v>
      </c>
      <c r="I130" s="14" t="s">
        <v>322</v>
      </c>
      <c r="J130" s="26">
        <v>0</v>
      </c>
      <c r="K130" s="26">
        <v>0</v>
      </c>
      <c r="L130" s="26">
        <v>0</v>
      </c>
      <c r="M130" s="24">
        <v>1</v>
      </c>
      <c r="N130" s="24">
        <v>1</v>
      </c>
      <c r="O130" s="24">
        <v>1</v>
      </c>
      <c r="Q130">
        <f t="shared" si="2"/>
        <v>0</v>
      </c>
      <c r="R130">
        <f t="shared" si="3"/>
        <v>3</v>
      </c>
    </row>
    <row r="131" spans="1:18" x14ac:dyDescent="0.25">
      <c r="A131" s="13" t="s">
        <v>96</v>
      </c>
      <c r="B131" s="14" t="s">
        <v>97</v>
      </c>
      <c r="C131" s="14" t="s">
        <v>3</v>
      </c>
      <c r="D131" s="14" t="s">
        <v>3</v>
      </c>
      <c r="E131" s="14" t="s">
        <v>3</v>
      </c>
      <c r="F131" s="14" t="s">
        <v>3</v>
      </c>
      <c r="G131" s="14" t="s">
        <v>3</v>
      </c>
      <c r="H131" s="14" t="s">
        <v>97</v>
      </c>
      <c r="I131" s="14" t="s">
        <v>323</v>
      </c>
      <c r="J131" s="26">
        <v>0</v>
      </c>
      <c r="K131" s="26">
        <v>0</v>
      </c>
      <c r="L131" s="26">
        <v>0</v>
      </c>
      <c r="M131" s="24">
        <v>1</v>
      </c>
      <c r="N131" s="24">
        <v>1</v>
      </c>
      <c r="O131" s="24">
        <v>1</v>
      </c>
      <c r="Q131">
        <f t="shared" si="2"/>
        <v>0</v>
      </c>
      <c r="R131">
        <f t="shared" si="3"/>
        <v>3</v>
      </c>
    </row>
    <row r="132" spans="1:18" x14ac:dyDescent="0.25">
      <c r="A132" s="13" t="s">
        <v>96</v>
      </c>
      <c r="B132" s="14" t="s">
        <v>97</v>
      </c>
      <c r="C132" s="14" t="s">
        <v>3</v>
      </c>
      <c r="D132" s="14" t="s">
        <v>3</v>
      </c>
      <c r="E132" s="14" t="s">
        <v>3</v>
      </c>
      <c r="F132" s="14" t="s">
        <v>3</v>
      </c>
      <c r="G132" s="14" t="s">
        <v>3</v>
      </c>
      <c r="H132" s="14" t="s">
        <v>97</v>
      </c>
      <c r="I132" s="14" t="s">
        <v>324</v>
      </c>
      <c r="J132" s="26">
        <v>0</v>
      </c>
      <c r="K132" s="26">
        <v>0</v>
      </c>
      <c r="L132" s="26">
        <v>0</v>
      </c>
      <c r="M132" s="24">
        <v>0</v>
      </c>
      <c r="N132" s="24">
        <v>1</v>
      </c>
      <c r="O132" s="24">
        <v>1</v>
      </c>
      <c r="Q132">
        <f t="shared" ref="Q132:Q195" si="4">SUM(J132:L132)</f>
        <v>0</v>
      </c>
      <c r="R132">
        <f t="shared" ref="R132:R195" si="5">SUM(M132:O132)</f>
        <v>2</v>
      </c>
    </row>
    <row r="133" spans="1:18" x14ac:dyDescent="0.25">
      <c r="A133" s="13" t="s">
        <v>96</v>
      </c>
      <c r="B133" s="14" t="s">
        <v>97</v>
      </c>
      <c r="C133" s="14" t="s">
        <v>3</v>
      </c>
      <c r="D133" s="14" t="s">
        <v>3</v>
      </c>
      <c r="E133" s="14" t="s">
        <v>3</v>
      </c>
      <c r="F133" s="14" t="s">
        <v>3</v>
      </c>
      <c r="G133" s="14" t="s">
        <v>3</v>
      </c>
      <c r="H133" s="14" t="s">
        <v>97</v>
      </c>
      <c r="I133" s="14" t="s">
        <v>325</v>
      </c>
      <c r="J133" s="26">
        <v>1</v>
      </c>
      <c r="K133" s="26">
        <v>0</v>
      </c>
      <c r="L133" s="26">
        <v>0</v>
      </c>
      <c r="M133" s="24">
        <v>1</v>
      </c>
      <c r="N133" s="24">
        <v>1</v>
      </c>
      <c r="O133" s="24">
        <v>1</v>
      </c>
      <c r="Q133">
        <f t="shared" si="4"/>
        <v>1</v>
      </c>
      <c r="R133">
        <f t="shared" si="5"/>
        <v>3</v>
      </c>
    </row>
    <row r="134" spans="1:18" x14ac:dyDescent="0.25">
      <c r="A134" s="13" t="s">
        <v>96</v>
      </c>
      <c r="B134" s="14" t="s">
        <v>97</v>
      </c>
      <c r="C134" s="14" t="s">
        <v>3</v>
      </c>
      <c r="D134" s="14" t="s">
        <v>3</v>
      </c>
      <c r="E134" s="14" t="s">
        <v>3</v>
      </c>
      <c r="F134" s="14" t="s">
        <v>3</v>
      </c>
      <c r="G134" s="14" t="s">
        <v>3</v>
      </c>
      <c r="H134" s="14" t="s">
        <v>97</v>
      </c>
      <c r="I134" s="14" t="s">
        <v>326</v>
      </c>
      <c r="J134" s="26">
        <v>0</v>
      </c>
      <c r="K134" s="26">
        <v>0</v>
      </c>
      <c r="L134" s="26">
        <v>0</v>
      </c>
      <c r="M134" s="24">
        <v>1</v>
      </c>
      <c r="N134" s="24">
        <v>1</v>
      </c>
      <c r="O134" s="24">
        <v>1</v>
      </c>
      <c r="Q134">
        <f t="shared" si="4"/>
        <v>0</v>
      </c>
      <c r="R134">
        <f t="shared" si="5"/>
        <v>3</v>
      </c>
    </row>
    <row r="135" spans="1:18" x14ac:dyDescent="0.25">
      <c r="A135" s="13" t="s">
        <v>96</v>
      </c>
      <c r="B135" s="14" t="s">
        <v>97</v>
      </c>
      <c r="C135" s="14" t="s">
        <v>3</v>
      </c>
      <c r="D135" s="14" t="s">
        <v>3</v>
      </c>
      <c r="E135" s="14" t="s">
        <v>3</v>
      </c>
      <c r="F135" s="14" t="s">
        <v>3</v>
      </c>
      <c r="G135" s="14" t="s">
        <v>3</v>
      </c>
      <c r="H135" s="14" t="s">
        <v>97</v>
      </c>
      <c r="I135" s="14" t="s">
        <v>327</v>
      </c>
      <c r="J135" s="26">
        <v>1</v>
      </c>
      <c r="K135" s="26">
        <v>1</v>
      </c>
      <c r="L135" s="26">
        <v>1</v>
      </c>
      <c r="M135" s="24">
        <v>0</v>
      </c>
      <c r="N135" s="24">
        <v>0</v>
      </c>
      <c r="O135" s="24">
        <v>0</v>
      </c>
      <c r="Q135">
        <f t="shared" si="4"/>
        <v>3</v>
      </c>
      <c r="R135">
        <f t="shared" si="5"/>
        <v>0</v>
      </c>
    </row>
    <row r="136" spans="1:18" x14ac:dyDescent="0.25">
      <c r="A136" s="13" t="s">
        <v>96</v>
      </c>
      <c r="B136" s="14" t="s">
        <v>97</v>
      </c>
      <c r="C136" s="14" t="s">
        <v>3</v>
      </c>
      <c r="D136" s="14" t="s">
        <v>3</v>
      </c>
      <c r="E136" s="14" t="s">
        <v>3</v>
      </c>
      <c r="F136" s="14" t="s">
        <v>3</v>
      </c>
      <c r="G136" s="14" t="s">
        <v>3</v>
      </c>
      <c r="H136" s="14" t="s">
        <v>97</v>
      </c>
      <c r="I136" s="14" t="s">
        <v>328</v>
      </c>
      <c r="J136" s="26">
        <v>1</v>
      </c>
      <c r="K136" s="26">
        <v>1</v>
      </c>
      <c r="L136" s="26">
        <v>1</v>
      </c>
      <c r="M136" s="24">
        <v>0</v>
      </c>
      <c r="N136" s="24">
        <v>0</v>
      </c>
      <c r="O136" s="24">
        <v>0</v>
      </c>
      <c r="Q136">
        <f t="shared" si="4"/>
        <v>3</v>
      </c>
      <c r="R136">
        <f t="shared" si="5"/>
        <v>0</v>
      </c>
    </row>
    <row r="137" spans="1:18" x14ac:dyDescent="0.25">
      <c r="A137" s="13" t="s">
        <v>96</v>
      </c>
      <c r="B137" s="14" t="s">
        <v>97</v>
      </c>
      <c r="C137" s="14" t="s">
        <v>3</v>
      </c>
      <c r="D137" s="14" t="s">
        <v>3</v>
      </c>
      <c r="E137" s="14" t="s">
        <v>3</v>
      </c>
      <c r="F137" s="14" t="s">
        <v>3</v>
      </c>
      <c r="G137" s="14" t="s">
        <v>3</v>
      </c>
      <c r="H137" s="14" t="s">
        <v>97</v>
      </c>
      <c r="I137" s="14" t="s">
        <v>329</v>
      </c>
      <c r="J137" s="26">
        <v>0</v>
      </c>
      <c r="K137" s="26">
        <v>1</v>
      </c>
      <c r="L137" s="26">
        <v>0</v>
      </c>
      <c r="M137" s="24">
        <v>0</v>
      </c>
      <c r="N137" s="24">
        <v>0</v>
      </c>
      <c r="O137" s="24">
        <v>0</v>
      </c>
      <c r="Q137">
        <f t="shared" si="4"/>
        <v>1</v>
      </c>
      <c r="R137">
        <f t="shared" si="5"/>
        <v>0</v>
      </c>
    </row>
    <row r="138" spans="1:18" x14ac:dyDescent="0.25">
      <c r="A138" s="13" t="s">
        <v>96</v>
      </c>
      <c r="B138" s="14" t="s">
        <v>97</v>
      </c>
      <c r="C138" s="14" t="s">
        <v>3</v>
      </c>
      <c r="D138" s="14" t="s">
        <v>3</v>
      </c>
      <c r="E138" s="14" t="s">
        <v>3</v>
      </c>
      <c r="F138" s="14" t="s">
        <v>3</v>
      </c>
      <c r="G138" s="14" t="s">
        <v>3</v>
      </c>
      <c r="H138" s="14" t="s">
        <v>97</v>
      </c>
      <c r="I138" s="14" t="s">
        <v>330</v>
      </c>
      <c r="J138" s="26">
        <v>0</v>
      </c>
      <c r="K138" s="26">
        <v>1</v>
      </c>
      <c r="L138" s="26">
        <v>1</v>
      </c>
      <c r="M138" s="24">
        <v>0</v>
      </c>
      <c r="N138" s="24">
        <v>0</v>
      </c>
      <c r="O138" s="24">
        <v>0</v>
      </c>
      <c r="Q138">
        <f t="shared" si="4"/>
        <v>2</v>
      </c>
      <c r="R138">
        <f t="shared" si="5"/>
        <v>0</v>
      </c>
    </row>
    <row r="139" spans="1:18" x14ac:dyDescent="0.25">
      <c r="A139" s="13" t="s">
        <v>96</v>
      </c>
      <c r="B139" s="14" t="s">
        <v>97</v>
      </c>
      <c r="C139" s="14" t="s">
        <v>3</v>
      </c>
      <c r="D139" s="14" t="s">
        <v>3</v>
      </c>
      <c r="E139" s="14" t="s">
        <v>3</v>
      </c>
      <c r="F139" s="14" t="s">
        <v>3</v>
      </c>
      <c r="G139" s="14" t="s">
        <v>3</v>
      </c>
      <c r="H139" s="14" t="s">
        <v>97</v>
      </c>
      <c r="I139" s="14" t="s">
        <v>331</v>
      </c>
      <c r="J139" s="26">
        <v>0</v>
      </c>
      <c r="K139" s="26">
        <v>1</v>
      </c>
      <c r="L139" s="26">
        <v>1</v>
      </c>
      <c r="M139" s="24">
        <v>0</v>
      </c>
      <c r="N139" s="24">
        <v>0</v>
      </c>
      <c r="O139" s="24">
        <v>0</v>
      </c>
      <c r="Q139">
        <f t="shared" si="4"/>
        <v>2</v>
      </c>
      <c r="R139">
        <f t="shared" si="5"/>
        <v>0</v>
      </c>
    </row>
    <row r="140" spans="1:18" x14ac:dyDescent="0.25">
      <c r="A140" s="13" t="s">
        <v>96</v>
      </c>
      <c r="B140" s="14" t="s">
        <v>97</v>
      </c>
      <c r="C140" s="14" t="s">
        <v>3</v>
      </c>
      <c r="D140" s="14" t="s">
        <v>3</v>
      </c>
      <c r="E140" s="14" t="s">
        <v>3</v>
      </c>
      <c r="F140" s="14" t="s">
        <v>3</v>
      </c>
      <c r="G140" s="14" t="s">
        <v>3</v>
      </c>
      <c r="H140" s="14" t="s">
        <v>97</v>
      </c>
      <c r="I140" s="14" t="s">
        <v>332</v>
      </c>
      <c r="J140" s="26">
        <v>0</v>
      </c>
      <c r="K140" s="26">
        <v>1</v>
      </c>
      <c r="L140" s="26">
        <v>0</v>
      </c>
      <c r="M140" s="24">
        <v>0</v>
      </c>
      <c r="N140" s="24">
        <v>0</v>
      </c>
      <c r="O140" s="24">
        <v>0</v>
      </c>
      <c r="Q140">
        <f t="shared" si="4"/>
        <v>1</v>
      </c>
      <c r="R140">
        <f t="shared" si="5"/>
        <v>0</v>
      </c>
    </row>
    <row r="141" spans="1:18" x14ac:dyDescent="0.25">
      <c r="A141" s="13" t="s">
        <v>96</v>
      </c>
      <c r="B141" s="14" t="s">
        <v>97</v>
      </c>
      <c r="C141" s="14" t="s">
        <v>3</v>
      </c>
      <c r="D141" s="14" t="s">
        <v>3</v>
      </c>
      <c r="E141" s="14" t="s">
        <v>3</v>
      </c>
      <c r="F141" s="14" t="s">
        <v>3</v>
      </c>
      <c r="G141" s="14" t="s">
        <v>3</v>
      </c>
      <c r="H141" s="14" t="s">
        <v>97</v>
      </c>
      <c r="I141" s="14" t="s">
        <v>333</v>
      </c>
      <c r="J141" s="26">
        <v>0</v>
      </c>
      <c r="K141" s="26">
        <v>1</v>
      </c>
      <c r="L141" s="26">
        <v>0</v>
      </c>
      <c r="M141" s="24">
        <v>0</v>
      </c>
      <c r="N141" s="24">
        <v>0</v>
      </c>
      <c r="O141" s="24">
        <v>0</v>
      </c>
      <c r="Q141">
        <f t="shared" si="4"/>
        <v>1</v>
      </c>
      <c r="R141">
        <f t="shared" si="5"/>
        <v>0</v>
      </c>
    </row>
    <row r="142" spans="1:18" x14ac:dyDescent="0.25">
      <c r="A142" s="13" t="s">
        <v>96</v>
      </c>
      <c r="B142" s="14" t="s">
        <v>97</v>
      </c>
      <c r="C142" s="14" t="s">
        <v>3</v>
      </c>
      <c r="D142" s="14" t="s">
        <v>3</v>
      </c>
      <c r="E142" s="14" t="s">
        <v>3</v>
      </c>
      <c r="F142" s="14" t="s">
        <v>3</v>
      </c>
      <c r="G142" s="14" t="s">
        <v>3</v>
      </c>
      <c r="H142" s="14" t="s">
        <v>97</v>
      </c>
      <c r="I142" s="14" t="s">
        <v>334</v>
      </c>
      <c r="J142" s="26">
        <v>0</v>
      </c>
      <c r="K142" s="26">
        <v>0</v>
      </c>
      <c r="L142" s="26">
        <v>1</v>
      </c>
      <c r="M142" s="24">
        <v>0</v>
      </c>
      <c r="N142" s="24">
        <v>0</v>
      </c>
      <c r="O142" s="24">
        <v>0</v>
      </c>
      <c r="Q142">
        <f t="shared" si="4"/>
        <v>1</v>
      </c>
      <c r="R142">
        <f t="shared" si="5"/>
        <v>0</v>
      </c>
    </row>
    <row r="143" spans="1:18" x14ac:dyDescent="0.25">
      <c r="A143" s="13" t="s">
        <v>96</v>
      </c>
      <c r="B143" s="14" t="s">
        <v>97</v>
      </c>
      <c r="C143" s="14" t="s">
        <v>3</v>
      </c>
      <c r="D143" s="14" t="s">
        <v>3</v>
      </c>
      <c r="E143" s="14" t="s">
        <v>3</v>
      </c>
      <c r="F143" s="14" t="s">
        <v>3</v>
      </c>
      <c r="G143" s="14" t="s">
        <v>3</v>
      </c>
      <c r="H143" s="14" t="s">
        <v>97</v>
      </c>
      <c r="I143" s="14" t="s">
        <v>335</v>
      </c>
      <c r="J143" s="26">
        <v>0</v>
      </c>
      <c r="K143" s="26">
        <v>0</v>
      </c>
      <c r="L143" s="26">
        <v>1</v>
      </c>
      <c r="M143" s="24">
        <v>0</v>
      </c>
      <c r="N143" s="24">
        <v>0</v>
      </c>
      <c r="O143" s="24">
        <v>0</v>
      </c>
      <c r="Q143">
        <f t="shared" si="4"/>
        <v>1</v>
      </c>
      <c r="R143">
        <f t="shared" si="5"/>
        <v>0</v>
      </c>
    </row>
    <row r="144" spans="1:18" x14ac:dyDescent="0.25">
      <c r="A144" s="13" t="s">
        <v>96</v>
      </c>
      <c r="B144" s="14" t="s">
        <v>97</v>
      </c>
      <c r="C144" s="14" t="s">
        <v>3</v>
      </c>
      <c r="D144" s="14" t="s">
        <v>3</v>
      </c>
      <c r="E144" s="14" t="s">
        <v>3</v>
      </c>
      <c r="F144" s="14" t="s">
        <v>3</v>
      </c>
      <c r="G144" s="14" t="s">
        <v>3</v>
      </c>
      <c r="H144" s="14" t="s">
        <v>97</v>
      </c>
      <c r="I144" s="14" t="s">
        <v>336</v>
      </c>
      <c r="J144" s="26">
        <v>0</v>
      </c>
      <c r="K144" s="26">
        <v>0</v>
      </c>
      <c r="L144" s="26">
        <v>0</v>
      </c>
      <c r="M144" s="24">
        <v>1</v>
      </c>
      <c r="N144" s="24">
        <v>1</v>
      </c>
      <c r="O144" s="24">
        <v>1</v>
      </c>
      <c r="Q144">
        <f t="shared" si="4"/>
        <v>0</v>
      </c>
      <c r="R144">
        <f t="shared" si="5"/>
        <v>3</v>
      </c>
    </row>
    <row r="145" spans="1:18" x14ac:dyDescent="0.25">
      <c r="A145" s="13" t="s">
        <v>96</v>
      </c>
      <c r="B145" s="14" t="s">
        <v>97</v>
      </c>
      <c r="C145" s="14" t="s">
        <v>3</v>
      </c>
      <c r="D145" s="14" t="s">
        <v>3</v>
      </c>
      <c r="E145" s="14" t="s">
        <v>3</v>
      </c>
      <c r="F145" s="14" t="s">
        <v>3</v>
      </c>
      <c r="G145" s="14" t="s">
        <v>3</v>
      </c>
      <c r="H145" s="14" t="s">
        <v>97</v>
      </c>
      <c r="I145" s="14" t="s">
        <v>337</v>
      </c>
      <c r="J145" s="26">
        <v>0</v>
      </c>
      <c r="K145" s="26">
        <v>0</v>
      </c>
      <c r="L145" s="26">
        <v>0</v>
      </c>
      <c r="M145" s="24">
        <v>1</v>
      </c>
      <c r="N145" s="24">
        <v>0</v>
      </c>
      <c r="O145" s="24">
        <v>0</v>
      </c>
      <c r="Q145">
        <f t="shared" si="4"/>
        <v>0</v>
      </c>
      <c r="R145">
        <f t="shared" si="5"/>
        <v>1</v>
      </c>
    </row>
    <row r="146" spans="1:18" x14ac:dyDescent="0.25">
      <c r="A146" s="13" t="s">
        <v>96</v>
      </c>
      <c r="B146" s="14" t="s">
        <v>97</v>
      </c>
      <c r="C146" s="14" t="s">
        <v>3</v>
      </c>
      <c r="D146" s="14" t="s">
        <v>3</v>
      </c>
      <c r="E146" s="14" t="s">
        <v>3</v>
      </c>
      <c r="F146" s="14" t="s">
        <v>3</v>
      </c>
      <c r="G146" s="14" t="s">
        <v>3</v>
      </c>
      <c r="H146" s="14" t="s">
        <v>97</v>
      </c>
      <c r="I146" s="14" t="s">
        <v>338</v>
      </c>
      <c r="J146" s="26">
        <v>0</v>
      </c>
      <c r="K146" s="26">
        <v>0</v>
      </c>
      <c r="L146" s="26">
        <v>0</v>
      </c>
      <c r="M146" s="24">
        <v>1</v>
      </c>
      <c r="N146" s="24">
        <v>0</v>
      </c>
      <c r="O146" s="24">
        <v>0</v>
      </c>
      <c r="Q146">
        <f t="shared" si="4"/>
        <v>0</v>
      </c>
      <c r="R146">
        <f t="shared" si="5"/>
        <v>1</v>
      </c>
    </row>
    <row r="147" spans="1:18" x14ac:dyDescent="0.25">
      <c r="A147" s="13" t="s">
        <v>96</v>
      </c>
      <c r="B147" s="14" t="s">
        <v>97</v>
      </c>
      <c r="C147" s="14" t="s">
        <v>3</v>
      </c>
      <c r="D147" s="14" t="s">
        <v>3</v>
      </c>
      <c r="E147" s="14" t="s">
        <v>3</v>
      </c>
      <c r="F147" s="14" t="s">
        <v>3</v>
      </c>
      <c r="G147" s="14" t="s">
        <v>3</v>
      </c>
      <c r="H147" s="14" t="s">
        <v>97</v>
      </c>
      <c r="I147" s="14" t="s">
        <v>339</v>
      </c>
      <c r="J147" s="26">
        <v>0</v>
      </c>
      <c r="K147" s="26">
        <v>0</v>
      </c>
      <c r="L147" s="26">
        <v>0</v>
      </c>
      <c r="M147" s="24">
        <v>0</v>
      </c>
      <c r="N147" s="24">
        <v>0</v>
      </c>
      <c r="O147" s="24">
        <v>1</v>
      </c>
      <c r="Q147">
        <f t="shared" si="4"/>
        <v>0</v>
      </c>
      <c r="R147">
        <f t="shared" si="5"/>
        <v>1</v>
      </c>
    </row>
    <row r="148" spans="1:18" x14ac:dyDescent="0.25">
      <c r="A148" s="13" t="s">
        <v>96</v>
      </c>
      <c r="B148" s="14" t="s">
        <v>97</v>
      </c>
      <c r="C148" s="14" t="s">
        <v>3</v>
      </c>
      <c r="D148" s="14" t="s">
        <v>3</v>
      </c>
      <c r="E148" s="14" t="s">
        <v>3</v>
      </c>
      <c r="F148" s="14" t="s">
        <v>3</v>
      </c>
      <c r="G148" s="14" t="s">
        <v>3</v>
      </c>
      <c r="H148" s="14" t="s">
        <v>97</v>
      </c>
      <c r="I148" s="14" t="s">
        <v>340</v>
      </c>
      <c r="J148" s="26">
        <v>0</v>
      </c>
      <c r="K148" s="26">
        <v>0</v>
      </c>
      <c r="L148" s="26">
        <v>0</v>
      </c>
      <c r="M148" s="24">
        <v>0</v>
      </c>
      <c r="N148" s="24">
        <v>0</v>
      </c>
      <c r="O148" s="24">
        <v>1</v>
      </c>
      <c r="Q148">
        <f t="shared" si="4"/>
        <v>0</v>
      </c>
      <c r="R148">
        <f t="shared" si="5"/>
        <v>1</v>
      </c>
    </row>
    <row r="149" spans="1:18" x14ac:dyDescent="0.25">
      <c r="A149" s="13" t="s">
        <v>96</v>
      </c>
      <c r="B149" s="14" t="s">
        <v>97</v>
      </c>
      <c r="C149" s="14" t="s">
        <v>3</v>
      </c>
      <c r="D149" s="14" t="s">
        <v>3</v>
      </c>
      <c r="E149" s="14" t="s">
        <v>3</v>
      </c>
      <c r="F149" s="14" t="s">
        <v>3</v>
      </c>
      <c r="G149" s="14" t="s">
        <v>3</v>
      </c>
      <c r="H149" s="14" t="s">
        <v>97</v>
      </c>
      <c r="I149" s="14" t="s">
        <v>341</v>
      </c>
      <c r="J149" s="26">
        <v>0</v>
      </c>
      <c r="K149" s="26">
        <v>0</v>
      </c>
      <c r="L149" s="26">
        <v>0</v>
      </c>
      <c r="M149" s="24">
        <v>0</v>
      </c>
      <c r="N149" s="24">
        <v>0</v>
      </c>
      <c r="O149" s="24">
        <v>0</v>
      </c>
      <c r="Q149">
        <f t="shared" si="4"/>
        <v>0</v>
      </c>
      <c r="R149">
        <f t="shared" si="5"/>
        <v>0</v>
      </c>
    </row>
    <row r="150" spans="1:18" x14ac:dyDescent="0.25">
      <c r="A150" s="13" t="s">
        <v>96</v>
      </c>
      <c r="B150" s="14" t="s">
        <v>97</v>
      </c>
      <c r="C150" s="14" t="s">
        <v>342</v>
      </c>
      <c r="D150" s="14" t="s">
        <v>3</v>
      </c>
      <c r="E150" s="14" t="s">
        <v>3</v>
      </c>
      <c r="F150" s="14" t="s">
        <v>3</v>
      </c>
      <c r="G150" s="14" t="s">
        <v>3</v>
      </c>
      <c r="H150" s="14" t="s">
        <v>342</v>
      </c>
      <c r="I150" s="14" t="s">
        <v>343</v>
      </c>
      <c r="J150" s="26">
        <v>1</v>
      </c>
      <c r="K150" s="26">
        <v>0</v>
      </c>
      <c r="L150" s="26">
        <v>0</v>
      </c>
      <c r="M150" s="24">
        <v>0</v>
      </c>
      <c r="N150" s="24">
        <v>0</v>
      </c>
      <c r="O150" s="24">
        <v>0</v>
      </c>
      <c r="Q150">
        <f t="shared" si="4"/>
        <v>1</v>
      </c>
      <c r="R150">
        <f t="shared" si="5"/>
        <v>0</v>
      </c>
    </row>
    <row r="151" spans="1:18" x14ac:dyDescent="0.25">
      <c r="A151" s="13" t="s">
        <v>96</v>
      </c>
      <c r="B151" s="14" t="s">
        <v>97</v>
      </c>
      <c r="C151" s="14" t="s">
        <v>344</v>
      </c>
      <c r="D151" s="14" t="s">
        <v>345</v>
      </c>
      <c r="E151" s="14" t="s">
        <v>346</v>
      </c>
      <c r="F151" s="14" t="s">
        <v>347</v>
      </c>
      <c r="G151" s="14" t="s">
        <v>3</v>
      </c>
      <c r="H151" s="14" t="s">
        <v>347</v>
      </c>
      <c r="I151" s="14" t="s">
        <v>348</v>
      </c>
      <c r="J151" s="26">
        <v>1</v>
      </c>
      <c r="K151" s="26">
        <v>0</v>
      </c>
      <c r="L151" s="26">
        <v>0</v>
      </c>
      <c r="M151" s="24">
        <v>0</v>
      </c>
      <c r="N151" s="24">
        <v>0</v>
      </c>
      <c r="O151" s="24">
        <v>0</v>
      </c>
      <c r="Q151">
        <f t="shared" si="4"/>
        <v>1</v>
      </c>
      <c r="R151">
        <f t="shared" si="5"/>
        <v>0</v>
      </c>
    </row>
    <row r="152" spans="1:18" x14ac:dyDescent="0.25">
      <c r="A152" s="13" t="s">
        <v>96</v>
      </c>
      <c r="B152" s="14" t="s">
        <v>97</v>
      </c>
      <c r="C152" s="14" t="s">
        <v>344</v>
      </c>
      <c r="D152" s="14" t="s">
        <v>345</v>
      </c>
      <c r="E152" s="14" t="s">
        <v>346</v>
      </c>
      <c r="F152" s="14" t="s">
        <v>347</v>
      </c>
      <c r="G152" s="14" t="s">
        <v>3</v>
      </c>
      <c r="H152" s="14" t="s">
        <v>347</v>
      </c>
      <c r="I152" s="14" t="s">
        <v>349</v>
      </c>
      <c r="J152" s="26">
        <v>1</v>
      </c>
      <c r="K152" s="26">
        <v>0</v>
      </c>
      <c r="L152" s="26">
        <v>0</v>
      </c>
      <c r="M152" s="24">
        <v>0</v>
      </c>
      <c r="N152" s="24">
        <v>0</v>
      </c>
      <c r="O152" s="24">
        <v>0</v>
      </c>
      <c r="Q152">
        <f t="shared" si="4"/>
        <v>1</v>
      </c>
      <c r="R152">
        <f t="shared" si="5"/>
        <v>0</v>
      </c>
    </row>
    <row r="153" spans="1:18" x14ac:dyDescent="0.25">
      <c r="A153" s="13" t="s">
        <v>96</v>
      </c>
      <c r="B153" s="14" t="s">
        <v>97</v>
      </c>
      <c r="C153" s="14" t="s">
        <v>344</v>
      </c>
      <c r="D153" s="14" t="s">
        <v>345</v>
      </c>
      <c r="E153" s="14" t="s">
        <v>346</v>
      </c>
      <c r="F153" s="14" t="s">
        <v>347</v>
      </c>
      <c r="G153" s="14" t="s">
        <v>3</v>
      </c>
      <c r="H153" s="14" t="s">
        <v>347</v>
      </c>
      <c r="I153" s="14" t="s">
        <v>350</v>
      </c>
      <c r="J153" s="26">
        <v>0</v>
      </c>
      <c r="K153" s="26">
        <v>0</v>
      </c>
      <c r="L153" s="26">
        <v>0</v>
      </c>
      <c r="M153" s="24">
        <v>1</v>
      </c>
      <c r="N153" s="24">
        <v>0</v>
      </c>
      <c r="O153" s="24">
        <v>0</v>
      </c>
      <c r="Q153">
        <f t="shared" si="4"/>
        <v>0</v>
      </c>
      <c r="R153">
        <f t="shared" si="5"/>
        <v>1</v>
      </c>
    </row>
    <row r="154" spans="1:18" x14ac:dyDescent="0.25">
      <c r="A154" s="13" t="s">
        <v>96</v>
      </c>
      <c r="B154" s="14" t="s">
        <v>97</v>
      </c>
      <c r="C154" s="14" t="s">
        <v>344</v>
      </c>
      <c r="D154" s="14" t="s">
        <v>345</v>
      </c>
      <c r="E154" s="14" t="s">
        <v>346</v>
      </c>
      <c r="F154" s="14" t="s">
        <v>347</v>
      </c>
      <c r="G154" s="14" t="s">
        <v>3</v>
      </c>
      <c r="H154" s="14" t="s">
        <v>347</v>
      </c>
      <c r="I154" s="14" t="s">
        <v>351</v>
      </c>
      <c r="J154" s="26">
        <v>0</v>
      </c>
      <c r="K154" s="26">
        <v>0</v>
      </c>
      <c r="L154" s="26">
        <v>0</v>
      </c>
      <c r="M154" s="24">
        <v>0</v>
      </c>
      <c r="N154" s="24">
        <v>0</v>
      </c>
      <c r="O154" s="24">
        <v>0</v>
      </c>
      <c r="Q154">
        <f t="shared" si="4"/>
        <v>0</v>
      </c>
      <c r="R154">
        <f t="shared" si="5"/>
        <v>0</v>
      </c>
    </row>
    <row r="155" spans="1:18" x14ac:dyDescent="0.25">
      <c r="A155" s="13" t="s">
        <v>96</v>
      </c>
      <c r="B155" s="14" t="s">
        <v>97</v>
      </c>
      <c r="C155" s="14" t="s">
        <v>344</v>
      </c>
      <c r="D155" s="14" t="s">
        <v>345</v>
      </c>
      <c r="E155" s="14" t="s">
        <v>352</v>
      </c>
      <c r="F155" s="14" t="s">
        <v>353</v>
      </c>
      <c r="G155" s="14" t="s">
        <v>354</v>
      </c>
      <c r="H155" s="14" t="s">
        <v>354</v>
      </c>
      <c r="I155" s="14" t="s">
        <v>355</v>
      </c>
      <c r="J155" s="26">
        <v>0</v>
      </c>
      <c r="K155" s="26">
        <v>1</v>
      </c>
      <c r="L155" s="26">
        <v>0</v>
      </c>
      <c r="M155" s="24">
        <v>0</v>
      </c>
      <c r="N155" s="24">
        <v>0</v>
      </c>
      <c r="O155" s="24">
        <v>0</v>
      </c>
      <c r="Q155">
        <f t="shared" si="4"/>
        <v>1</v>
      </c>
      <c r="R155">
        <f t="shared" si="5"/>
        <v>0</v>
      </c>
    </row>
    <row r="156" spans="1:18" x14ac:dyDescent="0.25">
      <c r="A156" s="13" t="s">
        <v>96</v>
      </c>
      <c r="B156" s="14" t="s">
        <v>97</v>
      </c>
      <c r="C156" s="14" t="s">
        <v>344</v>
      </c>
      <c r="D156" s="14" t="s">
        <v>345</v>
      </c>
      <c r="E156" s="14" t="s">
        <v>352</v>
      </c>
      <c r="F156" s="14" t="s">
        <v>353</v>
      </c>
      <c r="G156" s="14" t="s">
        <v>3</v>
      </c>
      <c r="H156" s="14" t="s">
        <v>353</v>
      </c>
      <c r="I156" s="14" t="s">
        <v>356</v>
      </c>
      <c r="J156" s="26">
        <v>0</v>
      </c>
      <c r="K156" s="26">
        <v>1</v>
      </c>
      <c r="L156" s="26">
        <v>0</v>
      </c>
      <c r="M156" s="24">
        <v>0</v>
      </c>
      <c r="N156" s="24">
        <v>0</v>
      </c>
      <c r="O156" s="24">
        <v>0</v>
      </c>
      <c r="Q156">
        <f t="shared" si="4"/>
        <v>1</v>
      </c>
      <c r="R156">
        <f t="shared" si="5"/>
        <v>0</v>
      </c>
    </row>
    <row r="157" spans="1:18" x14ac:dyDescent="0.25">
      <c r="A157" s="13" t="s">
        <v>96</v>
      </c>
      <c r="B157" s="14" t="s">
        <v>97</v>
      </c>
      <c r="C157" s="14" t="s">
        <v>344</v>
      </c>
      <c r="D157" s="14" t="s">
        <v>345</v>
      </c>
      <c r="E157" s="14" t="s">
        <v>3</v>
      </c>
      <c r="F157" s="14" t="s">
        <v>3</v>
      </c>
      <c r="G157" s="14" t="s">
        <v>3</v>
      </c>
      <c r="H157" s="14" t="s">
        <v>345</v>
      </c>
      <c r="I157" s="14" t="s">
        <v>357</v>
      </c>
      <c r="J157" s="26">
        <v>0</v>
      </c>
      <c r="K157" s="26">
        <v>0</v>
      </c>
      <c r="L157" s="26">
        <v>1</v>
      </c>
      <c r="M157" s="24">
        <v>0</v>
      </c>
      <c r="N157" s="24">
        <v>0</v>
      </c>
      <c r="O157" s="24">
        <v>0</v>
      </c>
      <c r="Q157">
        <f t="shared" si="4"/>
        <v>1</v>
      </c>
      <c r="R157">
        <f t="shared" si="5"/>
        <v>0</v>
      </c>
    </row>
    <row r="158" spans="1:18" x14ac:dyDescent="0.25">
      <c r="A158" s="13" t="s">
        <v>96</v>
      </c>
      <c r="B158" s="14" t="s">
        <v>97</v>
      </c>
      <c r="C158" s="14" t="s">
        <v>344</v>
      </c>
      <c r="D158" s="14" t="s">
        <v>345</v>
      </c>
      <c r="E158" s="14" t="s">
        <v>3</v>
      </c>
      <c r="F158" s="14" t="s">
        <v>3</v>
      </c>
      <c r="G158" s="14" t="s">
        <v>3</v>
      </c>
      <c r="H158" s="14" t="s">
        <v>345</v>
      </c>
      <c r="I158" s="14" t="s">
        <v>358</v>
      </c>
      <c r="J158" s="26">
        <v>0</v>
      </c>
      <c r="K158" s="26">
        <v>0</v>
      </c>
      <c r="L158" s="26">
        <v>0</v>
      </c>
      <c r="M158" s="24">
        <v>0</v>
      </c>
      <c r="N158" s="24">
        <v>0</v>
      </c>
      <c r="O158" s="24">
        <v>1</v>
      </c>
      <c r="Q158">
        <f t="shared" si="4"/>
        <v>0</v>
      </c>
      <c r="R158">
        <f t="shared" si="5"/>
        <v>1</v>
      </c>
    </row>
    <row r="159" spans="1:18" x14ac:dyDescent="0.25">
      <c r="A159" s="13" t="s">
        <v>96</v>
      </c>
      <c r="B159" s="14" t="s">
        <v>97</v>
      </c>
      <c r="C159" s="14" t="s">
        <v>344</v>
      </c>
      <c r="D159" s="14" t="s">
        <v>345</v>
      </c>
      <c r="E159" s="14" t="s">
        <v>3</v>
      </c>
      <c r="F159" s="14" t="s">
        <v>3</v>
      </c>
      <c r="G159" s="14" t="s">
        <v>3</v>
      </c>
      <c r="H159" s="14" t="s">
        <v>345</v>
      </c>
      <c r="I159" s="14" t="s">
        <v>359</v>
      </c>
      <c r="J159" s="26">
        <v>0</v>
      </c>
      <c r="K159" s="26">
        <v>0</v>
      </c>
      <c r="L159" s="26">
        <v>0</v>
      </c>
      <c r="M159" s="24">
        <v>0</v>
      </c>
      <c r="N159" s="24">
        <v>0</v>
      </c>
      <c r="O159" s="24">
        <v>1</v>
      </c>
      <c r="Q159">
        <f t="shared" si="4"/>
        <v>0</v>
      </c>
      <c r="R159">
        <f t="shared" si="5"/>
        <v>1</v>
      </c>
    </row>
    <row r="160" spans="1:18" x14ac:dyDescent="0.25">
      <c r="A160" s="13" t="s">
        <v>96</v>
      </c>
      <c r="B160" s="14" t="s">
        <v>97</v>
      </c>
      <c r="C160" s="14" t="s">
        <v>344</v>
      </c>
      <c r="D160" s="14" t="s">
        <v>345</v>
      </c>
      <c r="E160" s="14" t="s">
        <v>360</v>
      </c>
      <c r="F160" s="14" t="s">
        <v>361</v>
      </c>
      <c r="G160" s="14" t="s">
        <v>362</v>
      </c>
      <c r="H160" s="14" t="s">
        <v>362</v>
      </c>
      <c r="I160" s="14" t="s">
        <v>363</v>
      </c>
      <c r="J160" s="26">
        <v>0</v>
      </c>
      <c r="K160" s="26">
        <v>0</v>
      </c>
      <c r="L160" s="26">
        <v>1</v>
      </c>
      <c r="M160" s="24">
        <v>0</v>
      </c>
      <c r="N160" s="24">
        <v>0</v>
      </c>
      <c r="O160" s="24">
        <v>0</v>
      </c>
      <c r="Q160">
        <f t="shared" si="4"/>
        <v>1</v>
      </c>
      <c r="R160">
        <f t="shared" si="5"/>
        <v>0</v>
      </c>
    </row>
    <row r="161" spans="1:18" x14ac:dyDescent="0.25">
      <c r="A161" s="13" t="s">
        <v>96</v>
      </c>
      <c r="B161" s="14" t="s">
        <v>97</v>
      </c>
      <c r="C161" s="14" t="s">
        <v>344</v>
      </c>
      <c r="D161" s="14" t="s">
        <v>345</v>
      </c>
      <c r="E161" s="14" t="s">
        <v>360</v>
      </c>
      <c r="F161" s="14" t="s">
        <v>3</v>
      </c>
      <c r="G161" s="14" t="s">
        <v>3</v>
      </c>
      <c r="H161" s="14" t="s">
        <v>360</v>
      </c>
      <c r="I161" s="14" t="s">
        <v>364</v>
      </c>
      <c r="J161" s="26">
        <v>0</v>
      </c>
      <c r="K161" s="26">
        <v>0</v>
      </c>
      <c r="L161" s="26">
        <v>0</v>
      </c>
      <c r="M161" s="24">
        <v>1</v>
      </c>
      <c r="N161" s="24">
        <v>0</v>
      </c>
      <c r="O161" s="24">
        <v>1</v>
      </c>
      <c r="Q161">
        <f t="shared" si="4"/>
        <v>0</v>
      </c>
      <c r="R161">
        <f t="shared" si="5"/>
        <v>2</v>
      </c>
    </row>
    <row r="162" spans="1:18" x14ac:dyDescent="0.25">
      <c r="A162" s="13" t="s">
        <v>96</v>
      </c>
      <c r="B162" s="14" t="s">
        <v>97</v>
      </c>
      <c r="C162" s="14" t="s">
        <v>344</v>
      </c>
      <c r="D162" s="14" t="s">
        <v>345</v>
      </c>
      <c r="E162" s="14" t="s">
        <v>360</v>
      </c>
      <c r="F162" s="14" t="s">
        <v>3</v>
      </c>
      <c r="G162" s="14" t="s">
        <v>3</v>
      </c>
      <c r="H162" s="14" t="s">
        <v>360</v>
      </c>
      <c r="I162" s="14" t="s">
        <v>365</v>
      </c>
      <c r="J162" s="26">
        <v>0</v>
      </c>
      <c r="K162" s="26">
        <v>0</v>
      </c>
      <c r="L162" s="26">
        <v>0</v>
      </c>
      <c r="M162" s="24">
        <v>0</v>
      </c>
      <c r="N162" s="24">
        <v>0</v>
      </c>
      <c r="O162" s="24">
        <v>0</v>
      </c>
      <c r="Q162">
        <f t="shared" si="4"/>
        <v>0</v>
      </c>
      <c r="R162">
        <f t="shared" si="5"/>
        <v>0</v>
      </c>
    </row>
    <row r="163" spans="1:18" x14ac:dyDescent="0.25">
      <c r="A163" s="13" t="s">
        <v>96</v>
      </c>
      <c r="B163" s="14" t="s">
        <v>97</v>
      </c>
      <c r="C163" s="14" t="s">
        <v>344</v>
      </c>
      <c r="D163" s="14" t="s">
        <v>345</v>
      </c>
      <c r="E163" s="14" t="s">
        <v>360</v>
      </c>
      <c r="F163" s="14" t="s">
        <v>3</v>
      </c>
      <c r="G163" s="14" t="s">
        <v>3</v>
      </c>
      <c r="H163" s="14" t="s">
        <v>360</v>
      </c>
      <c r="I163" s="14" t="s">
        <v>366</v>
      </c>
      <c r="J163" s="26">
        <v>1</v>
      </c>
      <c r="K163" s="26">
        <v>0</v>
      </c>
      <c r="L163" s="26">
        <v>0</v>
      </c>
      <c r="M163" s="24">
        <v>0</v>
      </c>
      <c r="N163" s="24">
        <v>0</v>
      </c>
      <c r="O163" s="24">
        <v>0</v>
      </c>
      <c r="Q163">
        <f t="shared" si="4"/>
        <v>1</v>
      </c>
      <c r="R163">
        <f t="shared" si="5"/>
        <v>0</v>
      </c>
    </row>
    <row r="164" spans="1:18" x14ac:dyDescent="0.25">
      <c r="A164" s="13" t="s">
        <v>96</v>
      </c>
      <c r="B164" s="14" t="s">
        <v>97</v>
      </c>
      <c r="C164" s="14" t="s">
        <v>344</v>
      </c>
      <c r="D164" s="14" t="s">
        <v>345</v>
      </c>
      <c r="E164" s="14" t="s">
        <v>360</v>
      </c>
      <c r="F164" s="14" t="s">
        <v>3</v>
      </c>
      <c r="G164" s="14" t="s">
        <v>3</v>
      </c>
      <c r="H164" s="14" t="s">
        <v>360</v>
      </c>
      <c r="I164" s="14" t="s">
        <v>367</v>
      </c>
      <c r="J164" s="26">
        <v>1</v>
      </c>
      <c r="K164" s="26">
        <v>0</v>
      </c>
      <c r="L164" s="26">
        <v>0</v>
      </c>
      <c r="M164" s="24">
        <v>0</v>
      </c>
      <c r="N164" s="24">
        <v>0</v>
      </c>
      <c r="O164" s="24">
        <v>0</v>
      </c>
      <c r="Q164">
        <f t="shared" si="4"/>
        <v>1</v>
      </c>
      <c r="R164">
        <f t="shared" si="5"/>
        <v>0</v>
      </c>
    </row>
    <row r="165" spans="1:18" x14ac:dyDescent="0.25">
      <c r="A165" s="13" t="s">
        <v>96</v>
      </c>
      <c r="B165" s="14" t="s">
        <v>97</v>
      </c>
      <c r="C165" s="14" t="s">
        <v>344</v>
      </c>
      <c r="D165" s="14" t="s">
        <v>345</v>
      </c>
      <c r="E165" s="14" t="s">
        <v>360</v>
      </c>
      <c r="F165" s="14" t="s">
        <v>3</v>
      </c>
      <c r="G165" s="14" t="s">
        <v>3</v>
      </c>
      <c r="H165" s="14" t="s">
        <v>360</v>
      </c>
      <c r="I165" s="14" t="s">
        <v>368</v>
      </c>
      <c r="J165" s="26">
        <v>1</v>
      </c>
      <c r="K165" s="26">
        <v>0</v>
      </c>
      <c r="L165" s="26">
        <v>0</v>
      </c>
      <c r="M165" s="24">
        <v>0</v>
      </c>
      <c r="N165" s="24">
        <v>0</v>
      </c>
      <c r="O165" s="24">
        <v>0</v>
      </c>
      <c r="Q165">
        <f t="shared" si="4"/>
        <v>1</v>
      </c>
      <c r="R165">
        <f t="shared" si="5"/>
        <v>0</v>
      </c>
    </row>
    <row r="166" spans="1:18" x14ac:dyDescent="0.25">
      <c r="A166" s="13" t="s">
        <v>96</v>
      </c>
      <c r="B166" s="14" t="s">
        <v>97</v>
      </c>
      <c r="C166" s="14" t="s">
        <v>344</v>
      </c>
      <c r="D166" s="14" t="s">
        <v>345</v>
      </c>
      <c r="E166" s="14" t="s">
        <v>360</v>
      </c>
      <c r="F166" s="14" t="s">
        <v>369</v>
      </c>
      <c r="G166" s="14" t="s">
        <v>370</v>
      </c>
      <c r="H166" s="14" t="s">
        <v>370</v>
      </c>
      <c r="I166" s="14" t="s">
        <v>371</v>
      </c>
      <c r="J166" s="26">
        <v>1</v>
      </c>
      <c r="K166" s="26">
        <v>0</v>
      </c>
      <c r="L166" s="26">
        <v>0</v>
      </c>
      <c r="M166" s="24">
        <v>0</v>
      </c>
      <c r="N166" s="24">
        <v>0</v>
      </c>
      <c r="O166" s="24">
        <v>0</v>
      </c>
      <c r="Q166">
        <f t="shared" si="4"/>
        <v>1</v>
      </c>
      <c r="R166">
        <f t="shared" si="5"/>
        <v>0</v>
      </c>
    </row>
    <row r="167" spans="1:18" x14ac:dyDescent="0.25">
      <c r="A167" s="13" t="s">
        <v>96</v>
      </c>
      <c r="B167" s="14" t="s">
        <v>97</v>
      </c>
      <c r="C167" s="14" t="s">
        <v>372</v>
      </c>
      <c r="D167" s="14" t="s">
        <v>372</v>
      </c>
      <c r="E167" s="14" t="s">
        <v>372</v>
      </c>
      <c r="F167" s="14" t="s">
        <v>373</v>
      </c>
      <c r="G167" s="14" t="s">
        <v>374</v>
      </c>
      <c r="H167" s="14" t="s">
        <v>374</v>
      </c>
      <c r="I167" s="14" t="s">
        <v>375</v>
      </c>
      <c r="J167" s="26">
        <v>0</v>
      </c>
      <c r="K167" s="26">
        <v>0</v>
      </c>
      <c r="L167" s="26">
        <v>0</v>
      </c>
      <c r="M167" s="24">
        <v>1</v>
      </c>
      <c r="N167" s="24">
        <v>0</v>
      </c>
      <c r="O167" s="24">
        <v>0</v>
      </c>
      <c r="Q167">
        <f t="shared" si="4"/>
        <v>0</v>
      </c>
      <c r="R167">
        <f t="shared" si="5"/>
        <v>1</v>
      </c>
    </row>
    <row r="168" spans="1:18" x14ac:dyDescent="0.25">
      <c r="A168" s="13" t="s">
        <v>96</v>
      </c>
      <c r="B168" s="14" t="s">
        <v>97</v>
      </c>
      <c r="C168" s="14" t="s">
        <v>376</v>
      </c>
      <c r="D168" s="14" t="s">
        <v>377</v>
      </c>
      <c r="E168" s="14" t="s">
        <v>3</v>
      </c>
      <c r="F168" s="14" t="s">
        <v>3</v>
      </c>
      <c r="G168" s="14" t="s">
        <v>3</v>
      </c>
      <c r="H168" s="14" t="s">
        <v>377</v>
      </c>
      <c r="I168" s="14" t="s">
        <v>378</v>
      </c>
      <c r="J168" s="26">
        <v>1</v>
      </c>
      <c r="K168" s="26">
        <v>0</v>
      </c>
      <c r="L168" s="26">
        <v>0</v>
      </c>
      <c r="M168" s="24">
        <v>0</v>
      </c>
      <c r="N168" s="24">
        <v>0</v>
      </c>
      <c r="O168" s="24">
        <v>0</v>
      </c>
      <c r="Q168">
        <f t="shared" si="4"/>
        <v>1</v>
      </c>
      <c r="R168">
        <f t="shared" si="5"/>
        <v>0</v>
      </c>
    </row>
    <row r="169" spans="1:18" x14ac:dyDescent="0.25">
      <c r="A169" s="13" t="s">
        <v>96</v>
      </c>
      <c r="B169" s="14" t="s">
        <v>97</v>
      </c>
      <c r="C169" s="14" t="s">
        <v>379</v>
      </c>
      <c r="D169" s="14" t="s">
        <v>380</v>
      </c>
      <c r="E169" s="14" t="s">
        <v>381</v>
      </c>
      <c r="F169" s="14" t="s">
        <v>3</v>
      </c>
      <c r="G169" s="14" t="s">
        <v>3</v>
      </c>
      <c r="H169" s="14" t="s">
        <v>381</v>
      </c>
      <c r="I169" s="14" t="s">
        <v>382</v>
      </c>
      <c r="J169" s="26">
        <v>0</v>
      </c>
      <c r="K169" s="26">
        <v>0</v>
      </c>
      <c r="L169" s="26">
        <v>0</v>
      </c>
      <c r="M169" s="24">
        <v>0</v>
      </c>
      <c r="N169" s="24">
        <v>0</v>
      </c>
      <c r="O169" s="24">
        <v>0</v>
      </c>
      <c r="Q169">
        <f t="shared" si="4"/>
        <v>0</v>
      </c>
      <c r="R169">
        <f t="shared" si="5"/>
        <v>0</v>
      </c>
    </row>
    <row r="170" spans="1:18" x14ac:dyDescent="0.25">
      <c r="A170" s="13" t="s">
        <v>96</v>
      </c>
      <c r="B170" s="14" t="s">
        <v>97</v>
      </c>
      <c r="C170" s="14" t="s">
        <v>379</v>
      </c>
      <c r="D170" s="14" t="s">
        <v>383</v>
      </c>
      <c r="E170" s="14" t="s">
        <v>384</v>
      </c>
      <c r="F170" s="14" t="s">
        <v>385</v>
      </c>
      <c r="G170" s="14" t="s">
        <v>386</v>
      </c>
      <c r="H170" s="14" t="s">
        <v>386</v>
      </c>
      <c r="I170" s="14" t="s">
        <v>387</v>
      </c>
      <c r="J170" s="26">
        <v>0</v>
      </c>
      <c r="K170" s="26">
        <v>0</v>
      </c>
      <c r="L170" s="26">
        <v>0</v>
      </c>
      <c r="M170" s="24">
        <v>1</v>
      </c>
      <c r="N170" s="24">
        <v>0</v>
      </c>
      <c r="O170" s="24">
        <v>0</v>
      </c>
      <c r="Q170">
        <f t="shared" si="4"/>
        <v>0</v>
      </c>
      <c r="R170">
        <f t="shared" si="5"/>
        <v>1</v>
      </c>
    </row>
    <row r="171" spans="1:18" x14ac:dyDescent="0.25">
      <c r="A171" s="13" t="s">
        <v>96</v>
      </c>
      <c r="B171" s="14" t="s">
        <v>97</v>
      </c>
      <c r="C171" s="14" t="s">
        <v>379</v>
      </c>
      <c r="D171" s="14" t="s">
        <v>383</v>
      </c>
      <c r="E171" s="14" t="s">
        <v>384</v>
      </c>
      <c r="F171" s="14" t="s">
        <v>388</v>
      </c>
      <c r="G171" s="14" t="s">
        <v>389</v>
      </c>
      <c r="H171" s="14" t="s">
        <v>389</v>
      </c>
      <c r="I171" s="14" t="s">
        <v>390</v>
      </c>
      <c r="J171" s="26">
        <v>0</v>
      </c>
      <c r="K171" s="26">
        <v>0</v>
      </c>
      <c r="L171" s="26">
        <v>0</v>
      </c>
      <c r="M171" s="24">
        <v>0</v>
      </c>
      <c r="N171" s="24">
        <v>1</v>
      </c>
      <c r="O171" s="24">
        <v>0</v>
      </c>
      <c r="Q171">
        <f t="shared" si="4"/>
        <v>0</v>
      </c>
      <c r="R171">
        <f t="shared" si="5"/>
        <v>1</v>
      </c>
    </row>
    <row r="172" spans="1:18" x14ac:dyDescent="0.25">
      <c r="A172" s="13" t="s">
        <v>96</v>
      </c>
      <c r="B172" s="14" t="s">
        <v>97</v>
      </c>
      <c r="C172" s="14" t="s">
        <v>379</v>
      </c>
      <c r="D172" s="14" t="s">
        <v>383</v>
      </c>
      <c r="E172" s="14" t="s">
        <v>384</v>
      </c>
      <c r="F172" s="14" t="s">
        <v>391</v>
      </c>
      <c r="G172" s="14" t="s">
        <v>392</v>
      </c>
      <c r="H172" s="14" t="s">
        <v>392</v>
      </c>
      <c r="I172" s="14" t="s">
        <v>393</v>
      </c>
      <c r="J172" s="26">
        <v>0</v>
      </c>
      <c r="K172" s="26">
        <v>0</v>
      </c>
      <c r="L172" s="26">
        <v>0</v>
      </c>
      <c r="M172" s="24">
        <v>0</v>
      </c>
      <c r="N172" s="24">
        <v>0</v>
      </c>
      <c r="O172" s="24">
        <v>1</v>
      </c>
      <c r="Q172">
        <f t="shared" si="4"/>
        <v>0</v>
      </c>
      <c r="R172">
        <f t="shared" si="5"/>
        <v>1</v>
      </c>
    </row>
    <row r="173" spans="1:18" x14ac:dyDescent="0.25">
      <c r="A173" s="13" t="s">
        <v>96</v>
      </c>
      <c r="B173" s="14" t="s">
        <v>97</v>
      </c>
      <c r="C173" s="14" t="s">
        <v>379</v>
      </c>
      <c r="D173" s="14" t="s">
        <v>394</v>
      </c>
      <c r="E173" s="14" t="s">
        <v>395</v>
      </c>
      <c r="F173" s="14" t="s">
        <v>396</v>
      </c>
      <c r="G173" s="14" t="s">
        <v>3</v>
      </c>
      <c r="H173" s="14" t="s">
        <v>396</v>
      </c>
      <c r="I173" s="14" t="s">
        <v>397</v>
      </c>
      <c r="J173" s="26">
        <v>1</v>
      </c>
      <c r="K173" s="26">
        <v>0</v>
      </c>
      <c r="L173" s="26">
        <v>0</v>
      </c>
      <c r="M173" s="24">
        <v>0</v>
      </c>
      <c r="N173" s="24">
        <v>0</v>
      </c>
      <c r="O173" s="24">
        <v>0</v>
      </c>
      <c r="Q173">
        <f t="shared" si="4"/>
        <v>1</v>
      </c>
      <c r="R173">
        <f t="shared" si="5"/>
        <v>0</v>
      </c>
    </row>
    <row r="174" spans="1:18" x14ac:dyDescent="0.25">
      <c r="A174" s="13" t="s">
        <v>96</v>
      </c>
      <c r="B174" s="14" t="s">
        <v>97</v>
      </c>
      <c r="C174" s="14" t="s">
        <v>379</v>
      </c>
      <c r="D174" s="14" t="s">
        <v>394</v>
      </c>
      <c r="E174" s="14" t="s">
        <v>3</v>
      </c>
      <c r="F174" s="14" t="s">
        <v>3</v>
      </c>
      <c r="G174" s="14" t="s">
        <v>3</v>
      </c>
      <c r="H174" s="14" t="s">
        <v>394</v>
      </c>
      <c r="I174" s="14" t="s">
        <v>398</v>
      </c>
      <c r="J174" s="26">
        <v>0</v>
      </c>
      <c r="K174" s="26">
        <v>0</v>
      </c>
      <c r="L174" s="26">
        <v>0</v>
      </c>
      <c r="M174" s="24">
        <v>0</v>
      </c>
      <c r="N174" s="24">
        <v>0</v>
      </c>
      <c r="O174" s="24">
        <v>0</v>
      </c>
      <c r="Q174">
        <f t="shared" si="4"/>
        <v>0</v>
      </c>
      <c r="R174">
        <f t="shared" si="5"/>
        <v>0</v>
      </c>
    </row>
    <row r="175" spans="1:18" x14ac:dyDescent="0.25">
      <c r="A175" s="13" t="s">
        <v>96</v>
      </c>
      <c r="B175" s="14" t="s">
        <v>97</v>
      </c>
      <c r="C175" s="14" t="s">
        <v>379</v>
      </c>
      <c r="D175" s="14" t="s">
        <v>399</v>
      </c>
      <c r="E175" s="14" t="s">
        <v>400</v>
      </c>
      <c r="F175" s="14" t="s">
        <v>401</v>
      </c>
      <c r="G175" s="14" t="s">
        <v>3</v>
      </c>
      <c r="H175" s="14" t="s">
        <v>401</v>
      </c>
      <c r="I175" s="14" t="s">
        <v>402</v>
      </c>
      <c r="J175" s="26">
        <v>0</v>
      </c>
      <c r="K175" s="26">
        <v>0</v>
      </c>
      <c r="L175" s="26">
        <v>0</v>
      </c>
      <c r="M175" s="24">
        <v>0</v>
      </c>
      <c r="N175" s="24">
        <v>0</v>
      </c>
      <c r="O175" s="24">
        <v>0</v>
      </c>
      <c r="Q175">
        <f t="shared" si="4"/>
        <v>0</v>
      </c>
      <c r="R175">
        <f t="shared" si="5"/>
        <v>0</v>
      </c>
    </row>
    <row r="176" spans="1:18" x14ac:dyDescent="0.25">
      <c r="A176" s="13" t="s">
        <v>96</v>
      </c>
      <c r="B176" s="14" t="s">
        <v>97</v>
      </c>
      <c r="C176" s="14" t="s">
        <v>379</v>
      </c>
      <c r="D176" s="14" t="s">
        <v>399</v>
      </c>
      <c r="E176" s="14" t="s">
        <v>400</v>
      </c>
      <c r="F176" s="14" t="s">
        <v>401</v>
      </c>
      <c r="G176" s="14" t="s">
        <v>3</v>
      </c>
      <c r="H176" s="14" t="s">
        <v>401</v>
      </c>
      <c r="I176" s="14" t="s">
        <v>403</v>
      </c>
      <c r="J176" s="26">
        <v>0</v>
      </c>
      <c r="K176" s="26">
        <v>0</v>
      </c>
      <c r="L176" s="26">
        <v>0</v>
      </c>
      <c r="M176" s="24">
        <v>0</v>
      </c>
      <c r="N176" s="24">
        <v>0</v>
      </c>
      <c r="O176" s="24">
        <v>0</v>
      </c>
      <c r="Q176">
        <f t="shared" si="4"/>
        <v>0</v>
      </c>
      <c r="R176">
        <f t="shared" si="5"/>
        <v>0</v>
      </c>
    </row>
    <row r="177" spans="1:18" x14ac:dyDescent="0.25">
      <c r="A177" s="13" t="s">
        <v>96</v>
      </c>
      <c r="B177" s="14" t="s">
        <v>97</v>
      </c>
      <c r="C177" s="14" t="s">
        <v>379</v>
      </c>
      <c r="D177" s="14" t="s">
        <v>399</v>
      </c>
      <c r="E177" s="14" t="s">
        <v>400</v>
      </c>
      <c r="F177" s="14" t="s">
        <v>3</v>
      </c>
      <c r="G177" s="14" t="s">
        <v>3</v>
      </c>
      <c r="H177" s="14" t="s">
        <v>400</v>
      </c>
      <c r="I177" s="14" t="s">
        <v>404</v>
      </c>
      <c r="J177" s="26">
        <v>0</v>
      </c>
      <c r="K177" s="26">
        <v>0</v>
      </c>
      <c r="L177" s="26">
        <v>0</v>
      </c>
      <c r="M177" s="24">
        <v>0</v>
      </c>
      <c r="N177" s="24">
        <v>1</v>
      </c>
      <c r="O177" s="24">
        <v>0</v>
      </c>
      <c r="Q177">
        <f t="shared" si="4"/>
        <v>0</v>
      </c>
      <c r="R177">
        <f t="shared" si="5"/>
        <v>1</v>
      </c>
    </row>
    <row r="178" spans="1:18" x14ac:dyDescent="0.25">
      <c r="A178" s="13" t="s">
        <v>96</v>
      </c>
      <c r="B178" s="14" t="s">
        <v>97</v>
      </c>
      <c r="C178" s="14" t="s">
        <v>379</v>
      </c>
      <c r="D178" s="14" t="s">
        <v>399</v>
      </c>
      <c r="E178" s="14" t="s">
        <v>400</v>
      </c>
      <c r="F178" s="14" t="s">
        <v>3</v>
      </c>
      <c r="G178" s="14" t="s">
        <v>3</v>
      </c>
      <c r="H178" s="14" t="s">
        <v>400</v>
      </c>
      <c r="I178" s="14" t="s">
        <v>405</v>
      </c>
      <c r="J178" s="26">
        <v>0</v>
      </c>
      <c r="K178" s="26">
        <v>0</v>
      </c>
      <c r="L178" s="26">
        <v>0</v>
      </c>
      <c r="M178" s="24">
        <v>0</v>
      </c>
      <c r="N178" s="24">
        <v>0</v>
      </c>
      <c r="O178" s="24">
        <v>1</v>
      </c>
      <c r="Q178">
        <f t="shared" si="4"/>
        <v>0</v>
      </c>
      <c r="R178">
        <f t="shared" si="5"/>
        <v>1</v>
      </c>
    </row>
    <row r="179" spans="1:18" x14ac:dyDescent="0.25">
      <c r="A179" s="13" t="s">
        <v>96</v>
      </c>
      <c r="B179" s="14" t="s">
        <v>97</v>
      </c>
      <c r="C179" s="14" t="s">
        <v>379</v>
      </c>
      <c r="D179" s="14" t="s">
        <v>399</v>
      </c>
      <c r="E179" s="14" t="s">
        <v>400</v>
      </c>
      <c r="F179" s="14" t="s">
        <v>3</v>
      </c>
      <c r="G179" s="14" t="s">
        <v>3</v>
      </c>
      <c r="H179" s="14" t="s">
        <v>400</v>
      </c>
      <c r="I179" s="14" t="s">
        <v>406</v>
      </c>
      <c r="J179" s="26">
        <v>0</v>
      </c>
      <c r="K179" s="26">
        <v>0</v>
      </c>
      <c r="L179" s="26">
        <v>0</v>
      </c>
      <c r="M179" s="24">
        <v>0</v>
      </c>
      <c r="N179" s="24">
        <v>0</v>
      </c>
      <c r="O179" s="24">
        <v>0</v>
      </c>
      <c r="Q179">
        <f t="shared" si="4"/>
        <v>0</v>
      </c>
      <c r="R179">
        <f t="shared" si="5"/>
        <v>0</v>
      </c>
    </row>
    <row r="180" spans="1:18" x14ac:dyDescent="0.25">
      <c r="A180" s="13" t="s">
        <v>96</v>
      </c>
      <c r="B180" s="14" t="s">
        <v>97</v>
      </c>
      <c r="C180" s="14" t="s">
        <v>379</v>
      </c>
      <c r="D180" s="14" t="s">
        <v>399</v>
      </c>
      <c r="E180" s="14" t="s">
        <v>400</v>
      </c>
      <c r="F180" s="14" t="s">
        <v>3</v>
      </c>
      <c r="G180" s="14" t="s">
        <v>3</v>
      </c>
      <c r="H180" s="14" t="s">
        <v>400</v>
      </c>
      <c r="I180" s="14" t="s">
        <v>407</v>
      </c>
      <c r="J180" s="26">
        <v>0</v>
      </c>
      <c r="K180" s="26">
        <v>0</v>
      </c>
      <c r="L180" s="26">
        <v>0</v>
      </c>
      <c r="M180" s="24">
        <v>0</v>
      </c>
      <c r="N180" s="24">
        <v>0</v>
      </c>
      <c r="O180" s="24">
        <v>0</v>
      </c>
      <c r="Q180">
        <f t="shared" si="4"/>
        <v>0</v>
      </c>
      <c r="R180">
        <f t="shared" si="5"/>
        <v>0</v>
      </c>
    </row>
    <row r="181" spans="1:18" x14ac:dyDescent="0.25">
      <c r="A181" s="13" t="s">
        <v>96</v>
      </c>
      <c r="B181" s="14" t="s">
        <v>97</v>
      </c>
      <c r="C181" s="14" t="s">
        <v>379</v>
      </c>
      <c r="D181" s="14" t="s">
        <v>399</v>
      </c>
      <c r="E181" s="14" t="s">
        <v>400</v>
      </c>
      <c r="F181" s="14" t="s">
        <v>3</v>
      </c>
      <c r="G181" s="14" t="s">
        <v>3</v>
      </c>
      <c r="H181" s="14" t="s">
        <v>400</v>
      </c>
      <c r="I181" s="14" t="s">
        <v>408</v>
      </c>
      <c r="J181" s="26">
        <v>0</v>
      </c>
      <c r="K181" s="26">
        <v>0</v>
      </c>
      <c r="L181" s="26">
        <v>0</v>
      </c>
      <c r="M181" s="24">
        <v>1</v>
      </c>
      <c r="N181" s="24">
        <v>0</v>
      </c>
      <c r="O181" s="24">
        <v>1</v>
      </c>
      <c r="Q181">
        <f t="shared" si="4"/>
        <v>0</v>
      </c>
      <c r="R181">
        <f t="shared" si="5"/>
        <v>2</v>
      </c>
    </row>
    <row r="182" spans="1:18" x14ac:dyDescent="0.25">
      <c r="A182" s="13" t="s">
        <v>96</v>
      </c>
      <c r="B182" s="14" t="s">
        <v>97</v>
      </c>
      <c r="C182" s="14" t="s">
        <v>379</v>
      </c>
      <c r="D182" s="14" t="s">
        <v>409</v>
      </c>
      <c r="E182" s="14" t="s">
        <v>410</v>
      </c>
      <c r="F182" s="14" t="s">
        <v>411</v>
      </c>
      <c r="G182" s="14" t="s">
        <v>412</v>
      </c>
      <c r="H182" s="14" t="s">
        <v>412</v>
      </c>
      <c r="I182" s="14" t="s">
        <v>413</v>
      </c>
      <c r="J182" s="26">
        <v>0</v>
      </c>
      <c r="K182" s="26">
        <v>0</v>
      </c>
      <c r="L182" s="26">
        <v>0</v>
      </c>
      <c r="M182" s="24">
        <v>1</v>
      </c>
      <c r="N182" s="24">
        <v>1</v>
      </c>
      <c r="O182" s="24">
        <v>1</v>
      </c>
      <c r="Q182">
        <f t="shared" si="4"/>
        <v>0</v>
      </c>
      <c r="R182">
        <f t="shared" si="5"/>
        <v>3</v>
      </c>
    </row>
    <row r="183" spans="1:18" x14ac:dyDescent="0.25">
      <c r="A183" s="13" t="s">
        <v>96</v>
      </c>
      <c r="B183" s="14" t="s">
        <v>97</v>
      </c>
      <c r="C183" s="14" t="s">
        <v>379</v>
      </c>
      <c r="D183" s="14" t="s">
        <v>409</v>
      </c>
      <c r="E183" s="14" t="s">
        <v>410</v>
      </c>
      <c r="F183" s="14" t="s">
        <v>3</v>
      </c>
      <c r="G183" s="14" t="s">
        <v>3</v>
      </c>
      <c r="H183" s="14" t="s">
        <v>410</v>
      </c>
      <c r="I183" s="14" t="s">
        <v>414</v>
      </c>
      <c r="J183" s="26">
        <v>0</v>
      </c>
      <c r="K183" s="26">
        <v>1</v>
      </c>
      <c r="L183" s="26">
        <v>0</v>
      </c>
      <c r="M183" s="24">
        <v>0</v>
      </c>
      <c r="N183" s="24">
        <v>0</v>
      </c>
      <c r="O183" s="24">
        <v>0</v>
      </c>
      <c r="Q183">
        <f t="shared" si="4"/>
        <v>1</v>
      </c>
      <c r="R183">
        <f t="shared" si="5"/>
        <v>0</v>
      </c>
    </row>
    <row r="184" spans="1:18" x14ac:dyDescent="0.25">
      <c r="A184" s="13" t="s">
        <v>96</v>
      </c>
      <c r="B184" s="14" t="s">
        <v>97</v>
      </c>
      <c r="C184" s="14" t="s">
        <v>379</v>
      </c>
      <c r="D184" s="14" t="s">
        <v>409</v>
      </c>
      <c r="E184" s="14" t="s">
        <v>415</v>
      </c>
      <c r="F184" s="14" t="s">
        <v>416</v>
      </c>
      <c r="G184" s="14" t="s">
        <v>417</v>
      </c>
      <c r="H184" s="14" t="s">
        <v>417</v>
      </c>
      <c r="I184" s="14" t="s">
        <v>418</v>
      </c>
      <c r="J184" s="26">
        <v>0</v>
      </c>
      <c r="K184" s="26">
        <v>1</v>
      </c>
      <c r="L184" s="26">
        <v>1</v>
      </c>
      <c r="M184" s="24">
        <v>0</v>
      </c>
      <c r="N184" s="24">
        <v>0</v>
      </c>
      <c r="O184" s="24">
        <v>0</v>
      </c>
      <c r="Q184">
        <f t="shared" si="4"/>
        <v>2</v>
      </c>
      <c r="R184">
        <f t="shared" si="5"/>
        <v>0</v>
      </c>
    </row>
    <row r="185" spans="1:18" x14ac:dyDescent="0.25">
      <c r="A185" s="13" t="s">
        <v>96</v>
      </c>
      <c r="B185" s="14" t="s">
        <v>97</v>
      </c>
      <c r="C185" s="14" t="s">
        <v>379</v>
      </c>
      <c r="D185" s="14" t="s">
        <v>409</v>
      </c>
      <c r="E185" s="14" t="s">
        <v>415</v>
      </c>
      <c r="F185" s="14" t="s">
        <v>419</v>
      </c>
      <c r="G185" s="14" t="s">
        <v>420</v>
      </c>
      <c r="H185" s="14" t="s">
        <v>420</v>
      </c>
      <c r="I185" s="14" t="s">
        <v>421</v>
      </c>
      <c r="J185" s="26">
        <v>0</v>
      </c>
      <c r="K185" s="26">
        <v>0</v>
      </c>
      <c r="L185" s="26">
        <v>0</v>
      </c>
      <c r="M185" s="24">
        <v>1</v>
      </c>
      <c r="N185" s="24">
        <v>1</v>
      </c>
      <c r="O185" s="24">
        <v>1</v>
      </c>
      <c r="Q185">
        <f t="shared" si="4"/>
        <v>0</v>
      </c>
      <c r="R185">
        <f t="shared" si="5"/>
        <v>3</v>
      </c>
    </row>
    <row r="186" spans="1:18" x14ac:dyDescent="0.25">
      <c r="A186" s="13" t="s">
        <v>96</v>
      </c>
      <c r="B186" s="14" t="s">
        <v>97</v>
      </c>
      <c r="C186" s="14" t="s">
        <v>379</v>
      </c>
      <c r="D186" s="14" t="s">
        <v>409</v>
      </c>
      <c r="E186" s="14" t="s">
        <v>415</v>
      </c>
      <c r="F186" s="14" t="s">
        <v>419</v>
      </c>
      <c r="G186" s="14" t="s">
        <v>420</v>
      </c>
      <c r="H186" s="14" t="s">
        <v>420</v>
      </c>
      <c r="I186" s="14" t="s">
        <v>422</v>
      </c>
      <c r="J186" s="26">
        <v>0</v>
      </c>
      <c r="K186" s="26">
        <v>0</v>
      </c>
      <c r="L186" s="26">
        <v>0</v>
      </c>
      <c r="M186" s="24">
        <v>1</v>
      </c>
      <c r="N186" s="24">
        <v>0</v>
      </c>
      <c r="O186" s="24">
        <v>0</v>
      </c>
      <c r="Q186">
        <f t="shared" si="4"/>
        <v>0</v>
      </c>
      <c r="R186">
        <f t="shared" si="5"/>
        <v>1</v>
      </c>
    </row>
    <row r="187" spans="1:18" x14ac:dyDescent="0.25">
      <c r="A187" s="13" t="s">
        <v>96</v>
      </c>
      <c r="B187" s="14" t="s">
        <v>97</v>
      </c>
      <c r="C187" s="14" t="s">
        <v>379</v>
      </c>
      <c r="D187" s="14" t="s">
        <v>409</v>
      </c>
      <c r="E187" s="14" t="s">
        <v>423</v>
      </c>
      <c r="F187" s="14" t="s">
        <v>3</v>
      </c>
      <c r="G187" s="14" t="s">
        <v>3</v>
      </c>
      <c r="H187" s="14" t="s">
        <v>423</v>
      </c>
      <c r="I187" s="14" t="s">
        <v>424</v>
      </c>
      <c r="J187" s="26">
        <v>1</v>
      </c>
      <c r="K187" s="26">
        <v>0</v>
      </c>
      <c r="L187" s="26">
        <v>1</v>
      </c>
      <c r="M187" s="24">
        <v>1</v>
      </c>
      <c r="N187" s="24">
        <v>1</v>
      </c>
      <c r="O187" s="24">
        <v>1</v>
      </c>
      <c r="Q187">
        <f t="shared" si="4"/>
        <v>2</v>
      </c>
      <c r="R187">
        <f t="shared" si="5"/>
        <v>3</v>
      </c>
    </row>
    <row r="188" spans="1:18" x14ac:dyDescent="0.25">
      <c r="A188" s="13" t="s">
        <v>96</v>
      </c>
      <c r="B188" s="14" t="s">
        <v>97</v>
      </c>
      <c r="C188" s="14" t="s">
        <v>379</v>
      </c>
      <c r="D188" s="14" t="s">
        <v>409</v>
      </c>
      <c r="E188" s="14" t="s">
        <v>3</v>
      </c>
      <c r="F188" s="14" t="s">
        <v>3</v>
      </c>
      <c r="G188" s="14" t="s">
        <v>3</v>
      </c>
      <c r="H188" s="14" t="s">
        <v>409</v>
      </c>
      <c r="I188" s="14" t="s">
        <v>425</v>
      </c>
      <c r="J188" s="26">
        <v>0</v>
      </c>
      <c r="K188" s="26">
        <v>0</v>
      </c>
      <c r="L188" s="26">
        <v>0</v>
      </c>
      <c r="M188" s="24">
        <v>0</v>
      </c>
      <c r="N188" s="24">
        <v>0</v>
      </c>
      <c r="O188" s="24">
        <v>0</v>
      </c>
      <c r="Q188">
        <f t="shared" si="4"/>
        <v>0</v>
      </c>
      <c r="R188">
        <f t="shared" si="5"/>
        <v>0</v>
      </c>
    </row>
    <row r="189" spans="1:18" x14ac:dyDescent="0.25">
      <c r="A189" s="13" t="s">
        <v>96</v>
      </c>
      <c r="B189" s="14" t="s">
        <v>97</v>
      </c>
      <c r="C189" s="14" t="s">
        <v>379</v>
      </c>
      <c r="D189" s="14" t="s">
        <v>409</v>
      </c>
      <c r="E189" s="14" t="s">
        <v>3</v>
      </c>
      <c r="F189" s="14" t="s">
        <v>3</v>
      </c>
      <c r="G189" s="14" t="s">
        <v>3</v>
      </c>
      <c r="H189" s="14" t="s">
        <v>409</v>
      </c>
      <c r="I189" s="14" t="s">
        <v>426</v>
      </c>
      <c r="J189" s="26">
        <v>1</v>
      </c>
      <c r="K189" s="26">
        <v>0</v>
      </c>
      <c r="L189" s="26">
        <v>0</v>
      </c>
      <c r="M189" s="24">
        <v>0</v>
      </c>
      <c r="N189" s="24">
        <v>0</v>
      </c>
      <c r="O189" s="24">
        <v>0</v>
      </c>
      <c r="Q189">
        <f t="shared" si="4"/>
        <v>1</v>
      </c>
      <c r="R189">
        <f t="shared" si="5"/>
        <v>0</v>
      </c>
    </row>
    <row r="190" spans="1:18" x14ac:dyDescent="0.25">
      <c r="A190" s="13" t="s">
        <v>96</v>
      </c>
      <c r="B190" s="14" t="s">
        <v>97</v>
      </c>
      <c r="C190" s="14" t="s">
        <v>379</v>
      </c>
      <c r="D190" s="14" t="s">
        <v>409</v>
      </c>
      <c r="E190" s="14" t="s">
        <v>3</v>
      </c>
      <c r="F190" s="14" t="s">
        <v>3</v>
      </c>
      <c r="G190" s="14" t="s">
        <v>3</v>
      </c>
      <c r="H190" s="14" t="s">
        <v>409</v>
      </c>
      <c r="I190" s="14" t="s">
        <v>427</v>
      </c>
      <c r="J190" s="26">
        <v>1</v>
      </c>
      <c r="K190" s="26">
        <v>0</v>
      </c>
      <c r="L190" s="26">
        <v>0</v>
      </c>
      <c r="M190" s="24">
        <v>0</v>
      </c>
      <c r="N190" s="24">
        <v>0</v>
      </c>
      <c r="O190" s="24">
        <v>0</v>
      </c>
      <c r="Q190">
        <f t="shared" si="4"/>
        <v>1</v>
      </c>
      <c r="R190">
        <f t="shared" si="5"/>
        <v>0</v>
      </c>
    </row>
    <row r="191" spans="1:18" x14ac:dyDescent="0.25">
      <c r="A191" s="13" t="s">
        <v>96</v>
      </c>
      <c r="B191" s="14" t="s">
        <v>97</v>
      </c>
      <c r="C191" s="14" t="s">
        <v>379</v>
      </c>
      <c r="D191" s="14" t="s">
        <v>409</v>
      </c>
      <c r="E191" s="14" t="s">
        <v>3</v>
      </c>
      <c r="F191" s="14" t="s">
        <v>3</v>
      </c>
      <c r="G191" s="14" t="s">
        <v>3</v>
      </c>
      <c r="H191" s="14" t="s">
        <v>409</v>
      </c>
      <c r="I191" s="14" t="s">
        <v>428</v>
      </c>
      <c r="J191" s="26">
        <v>0</v>
      </c>
      <c r="K191" s="26">
        <v>1</v>
      </c>
      <c r="L191" s="26">
        <v>0</v>
      </c>
      <c r="M191" s="24">
        <v>0</v>
      </c>
      <c r="N191" s="24">
        <v>0</v>
      </c>
      <c r="O191" s="24">
        <v>0</v>
      </c>
      <c r="Q191">
        <f t="shared" si="4"/>
        <v>1</v>
      </c>
      <c r="R191">
        <f t="shared" si="5"/>
        <v>0</v>
      </c>
    </row>
    <row r="192" spans="1:18" x14ac:dyDescent="0.25">
      <c r="A192" s="13" t="s">
        <v>96</v>
      </c>
      <c r="B192" s="14" t="s">
        <v>97</v>
      </c>
      <c r="C192" s="14" t="s">
        <v>379</v>
      </c>
      <c r="D192" s="14" t="s">
        <v>409</v>
      </c>
      <c r="E192" s="14" t="s">
        <v>3</v>
      </c>
      <c r="F192" s="14" t="s">
        <v>3</v>
      </c>
      <c r="G192" s="14" t="s">
        <v>3</v>
      </c>
      <c r="H192" s="14" t="s">
        <v>409</v>
      </c>
      <c r="I192" s="14" t="s">
        <v>429</v>
      </c>
      <c r="J192" s="26">
        <v>0</v>
      </c>
      <c r="K192" s="26">
        <v>1</v>
      </c>
      <c r="L192" s="26">
        <v>0</v>
      </c>
      <c r="M192" s="24">
        <v>0</v>
      </c>
      <c r="N192" s="24">
        <v>0</v>
      </c>
      <c r="O192" s="24">
        <v>0</v>
      </c>
      <c r="Q192">
        <f t="shared" si="4"/>
        <v>1</v>
      </c>
      <c r="R192">
        <f t="shared" si="5"/>
        <v>0</v>
      </c>
    </row>
    <row r="193" spans="1:18" x14ac:dyDescent="0.25">
      <c r="A193" s="13" t="s">
        <v>96</v>
      </c>
      <c r="B193" s="14" t="s">
        <v>97</v>
      </c>
      <c r="C193" s="14" t="s">
        <v>379</v>
      </c>
      <c r="D193" s="14" t="s">
        <v>409</v>
      </c>
      <c r="E193" s="14" t="s">
        <v>3</v>
      </c>
      <c r="F193" s="14" t="s">
        <v>3</v>
      </c>
      <c r="G193" s="14" t="s">
        <v>3</v>
      </c>
      <c r="H193" s="14" t="s">
        <v>409</v>
      </c>
      <c r="I193" s="14" t="s">
        <v>430</v>
      </c>
      <c r="J193" s="26">
        <v>0</v>
      </c>
      <c r="K193" s="26">
        <v>1</v>
      </c>
      <c r="L193" s="26">
        <v>0</v>
      </c>
      <c r="M193" s="24">
        <v>0</v>
      </c>
      <c r="N193" s="24">
        <v>0</v>
      </c>
      <c r="O193" s="24">
        <v>0</v>
      </c>
      <c r="Q193">
        <f t="shared" si="4"/>
        <v>1</v>
      </c>
      <c r="R193">
        <f t="shared" si="5"/>
        <v>0</v>
      </c>
    </row>
    <row r="194" spans="1:18" x14ac:dyDescent="0.25">
      <c r="A194" s="13" t="s">
        <v>96</v>
      </c>
      <c r="B194" s="14" t="s">
        <v>97</v>
      </c>
      <c r="C194" s="14" t="s">
        <v>379</v>
      </c>
      <c r="D194" s="14" t="s">
        <v>409</v>
      </c>
      <c r="E194" s="14" t="s">
        <v>3</v>
      </c>
      <c r="F194" s="14" t="s">
        <v>3</v>
      </c>
      <c r="G194" s="14" t="s">
        <v>3</v>
      </c>
      <c r="H194" s="14" t="s">
        <v>409</v>
      </c>
      <c r="I194" s="14" t="s">
        <v>431</v>
      </c>
      <c r="J194" s="26">
        <v>0</v>
      </c>
      <c r="K194" s="26">
        <v>0</v>
      </c>
      <c r="L194" s="26">
        <v>0</v>
      </c>
      <c r="M194" s="24">
        <v>0</v>
      </c>
      <c r="N194" s="24">
        <v>0</v>
      </c>
      <c r="O194" s="24">
        <v>1</v>
      </c>
      <c r="Q194">
        <f t="shared" si="4"/>
        <v>0</v>
      </c>
      <c r="R194">
        <f t="shared" si="5"/>
        <v>1</v>
      </c>
    </row>
    <row r="195" spans="1:18" x14ac:dyDescent="0.25">
      <c r="A195" s="13" t="s">
        <v>96</v>
      </c>
      <c r="B195" s="14" t="s">
        <v>97</v>
      </c>
      <c r="C195" s="14" t="s">
        <v>379</v>
      </c>
      <c r="D195" s="14" t="s">
        <v>409</v>
      </c>
      <c r="E195" s="14" t="s">
        <v>3</v>
      </c>
      <c r="F195" s="14" t="s">
        <v>3</v>
      </c>
      <c r="G195" s="14" t="s">
        <v>3</v>
      </c>
      <c r="H195" s="14" t="s">
        <v>409</v>
      </c>
      <c r="I195" s="14" t="s">
        <v>432</v>
      </c>
      <c r="J195" s="26">
        <v>0</v>
      </c>
      <c r="K195" s="26">
        <v>0</v>
      </c>
      <c r="L195" s="26">
        <v>0</v>
      </c>
      <c r="M195" s="24">
        <v>0</v>
      </c>
      <c r="N195" s="24">
        <v>0</v>
      </c>
      <c r="O195" s="24">
        <v>1</v>
      </c>
      <c r="Q195">
        <f t="shared" si="4"/>
        <v>0</v>
      </c>
      <c r="R195">
        <f t="shared" si="5"/>
        <v>1</v>
      </c>
    </row>
    <row r="196" spans="1:18" x14ac:dyDescent="0.25">
      <c r="A196" s="13" t="s">
        <v>96</v>
      </c>
      <c r="B196" s="14" t="s">
        <v>97</v>
      </c>
      <c r="C196" s="14" t="s">
        <v>379</v>
      </c>
      <c r="D196" s="14" t="s">
        <v>409</v>
      </c>
      <c r="E196" s="14" t="s">
        <v>433</v>
      </c>
      <c r="F196" s="14" t="s">
        <v>434</v>
      </c>
      <c r="G196" s="14" t="s">
        <v>435</v>
      </c>
      <c r="H196" s="14" t="s">
        <v>435</v>
      </c>
      <c r="I196" s="14" t="s">
        <v>436</v>
      </c>
      <c r="J196" s="26">
        <v>0</v>
      </c>
      <c r="K196" s="26">
        <v>0</v>
      </c>
      <c r="L196" s="26">
        <v>0</v>
      </c>
      <c r="M196" s="24">
        <v>1</v>
      </c>
      <c r="N196" s="24">
        <v>0</v>
      </c>
      <c r="O196" s="24">
        <v>0</v>
      </c>
      <c r="Q196">
        <f t="shared" ref="Q196:Q259" si="6">SUM(J196:L196)</f>
        <v>0</v>
      </c>
      <c r="R196">
        <f t="shared" ref="R196:R259" si="7">SUM(M196:O196)</f>
        <v>1</v>
      </c>
    </row>
    <row r="197" spans="1:18" x14ac:dyDescent="0.25">
      <c r="A197" s="13" t="s">
        <v>96</v>
      </c>
      <c r="B197" s="14" t="s">
        <v>97</v>
      </c>
      <c r="C197" s="14" t="s">
        <v>379</v>
      </c>
      <c r="D197" s="14" t="s">
        <v>409</v>
      </c>
      <c r="E197" s="14" t="s">
        <v>433</v>
      </c>
      <c r="F197" s="14" t="s">
        <v>437</v>
      </c>
      <c r="G197" s="14" t="s">
        <v>438</v>
      </c>
      <c r="H197" s="14" t="s">
        <v>438</v>
      </c>
      <c r="I197" s="14" t="s">
        <v>439</v>
      </c>
      <c r="J197" s="26">
        <v>0</v>
      </c>
      <c r="K197" s="26">
        <v>0</v>
      </c>
      <c r="L197" s="26">
        <v>0</v>
      </c>
      <c r="M197" s="24">
        <v>1</v>
      </c>
      <c r="N197" s="24">
        <v>1</v>
      </c>
      <c r="O197" s="24">
        <v>1</v>
      </c>
      <c r="Q197">
        <f t="shared" si="6"/>
        <v>0</v>
      </c>
      <c r="R197">
        <f t="shared" si="7"/>
        <v>3</v>
      </c>
    </row>
    <row r="198" spans="1:18" x14ac:dyDescent="0.25">
      <c r="A198" s="13" t="s">
        <v>96</v>
      </c>
      <c r="B198" s="14" t="s">
        <v>97</v>
      </c>
      <c r="C198" s="14" t="s">
        <v>379</v>
      </c>
      <c r="D198" s="14" t="s">
        <v>409</v>
      </c>
      <c r="E198" s="14" t="s">
        <v>433</v>
      </c>
      <c r="F198" s="14" t="s">
        <v>437</v>
      </c>
      <c r="G198" s="14" t="s">
        <v>438</v>
      </c>
      <c r="H198" s="14" t="s">
        <v>438</v>
      </c>
      <c r="I198" s="14" t="s">
        <v>440</v>
      </c>
      <c r="J198" s="26">
        <v>0</v>
      </c>
      <c r="K198" s="26">
        <v>0</v>
      </c>
      <c r="L198" s="26">
        <v>0</v>
      </c>
      <c r="M198" s="24">
        <v>0</v>
      </c>
      <c r="N198" s="24">
        <v>0</v>
      </c>
      <c r="O198" s="24">
        <v>0</v>
      </c>
      <c r="Q198">
        <f t="shared" si="6"/>
        <v>0</v>
      </c>
      <c r="R198">
        <f t="shared" si="7"/>
        <v>0</v>
      </c>
    </row>
    <row r="199" spans="1:18" x14ac:dyDescent="0.25">
      <c r="A199" s="13" t="s">
        <v>96</v>
      </c>
      <c r="B199" s="14" t="s">
        <v>97</v>
      </c>
      <c r="C199" s="14" t="s">
        <v>379</v>
      </c>
      <c r="D199" s="14" t="s">
        <v>409</v>
      </c>
      <c r="E199" s="14" t="s">
        <v>433</v>
      </c>
      <c r="F199" s="14" t="s">
        <v>437</v>
      </c>
      <c r="G199" s="14" t="s">
        <v>441</v>
      </c>
      <c r="H199" s="14" t="s">
        <v>441</v>
      </c>
      <c r="I199" s="14" t="s">
        <v>442</v>
      </c>
      <c r="J199" s="26">
        <v>0</v>
      </c>
      <c r="K199" s="26">
        <v>0</v>
      </c>
      <c r="L199" s="26">
        <v>0</v>
      </c>
      <c r="M199" s="24">
        <v>1</v>
      </c>
      <c r="N199" s="24">
        <v>1</v>
      </c>
      <c r="O199" s="24">
        <v>1</v>
      </c>
      <c r="Q199">
        <f t="shared" si="6"/>
        <v>0</v>
      </c>
      <c r="R199">
        <f t="shared" si="7"/>
        <v>3</v>
      </c>
    </row>
    <row r="200" spans="1:18" x14ac:dyDescent="0.25">
      <c r="A200" s="13" t="s">
        <v>96</v>
      </c>
      <c r="B200" s="14" t="s">
        <v>97</v>
      </c>
      <c r="C200" s="14" t="s">
        <v>379</v>
      </c>
      <c r="D200" s="14" t="s">
        <v>409</v>
      </c>
      <c r="E200" s="14" t="s">
        <v>433</v>
      </c>
      <c r="F200" s="14" t="s">
        <v>437</v>
      </c>
      <c r="G200" s="14" t="s">
        <v>3</v>
      </c>
      <c r="H200" s="14" t="s">
        <v>437</v>
      </c>
      <c r="I200" s="14" t="s">
        <v>443</v>
      </c>
      <c r="J200" s="26">
        <v>0</v>
      </c>
      <c r="K200" s="26">
        <v>0</v>
      </c>
      <c r="L200" s="26">
        <v>0</v>
      </c>
      <c r="M200" s="24">
        <v>1</v>
      </c>
      <c r="N200" s="24">
        <v>1</v>
      </c>
      <c r="O200" s="24">
        <v>1</v>
      </c>
      <c r="Q200">
        <f t="shared" si="6"/>
        <v>0</v>
      </c>
      <c r="R200">
        <f t="shared" si="7"/>
        <v>3</v>
      </c>
    </row>
    <row r="201" spans="1:18" x14ac:dyDescent="0.25">
      <c r="A201" s="13" t="s">
        <v>96</v>
      </c>
      <c r="B201" s="14" t="s">
        <v>97</v>
      </c>
      <c r="C201" s="14" t="s">
        <v>379</v>
      </c>
      <c r="D201" s="14" t="s">
        <v>409</v>
      </c>
      <c r="E201" s="14" t="s">
        <v>433</v>
      </c>
      <c r="F201" s="14" t="s">
        <v>437</v>
      </c>
      <c r="G201" s="14" t="s">
        <v>3</v>
      </c>
      <c r="H201" s="14" t="s">
        <v>437</v>
      </c>
      <c r="I201" s="14" t="s">
        <v>444</v>
      </c>
      <c r="J201" s="26">
        <v>0</v>
      </c>
      <c r="K201" s="26">
        <v>0</v>
      </c>
      <c r="L201" s="26">
        <v>0</v>
      </c>
      <c r="M201" s="24">
        <v>0</v>
      </c>
      <c r="N201" s="24">
        <v>0</v>
      </c>
      <c r="O201" s="24">
        <v>0</v>
      </c>
      <c r="Q201">
        <f t="shared" si="6"/>
        <v>0</v>
      </c>
      <c r="R201">
        <f t="shared" si="7"/>
        <v>0</v>
      </c>
    </row>
    <row r="202" spans="1:18" x14ac:dyDescent="0.25">
      <c r="A202" s="13" t="s">
        <v>96</v>
      </c>
      <c r="B202" s="14" t="s">
        <v>97</v>
      </c>
      <c r="C202" s="14" t="s">
        <v>379</v>
      </c>
      <c r="D202" s="14" t="s">
        <v>409</v>
      </c>
      <c r="E202" s="14" t="s">
        <v>433</v>
      </c>
      <c r="F202" s="14" t="s">
        <v>437</v>
      </c>
      <c r="G202" s="14" t="s">
        <v>3</v>
      </c>
      <c r="H202" s="14" t="s">
        <v>437</v>
      </c>
      <c r="I202" s="14" t="s">
        <v>445</v>
      </c>
      <c r="J202" s="26">
        <v>0</v>
      </c>
      <c r="K202" s="26">
        <v>0</v>
      </c>
      <c r="L202" s="26">
        <v>0</v>
      </c>
      <c r="M202" s="24">
        <v>1</v>
      </c>
      <c r="N202" s="24">
        <v>1</v>
      </c>
      <c r="O202" s="24">
        <v>1</v>
      </c>
      <c r="Q202">
        <f t="shared" si="6"/>
        <v>0</v>
      </c>
      <c r="R202">
        <f t="shared" si="7"/>
        <v>3</v>
      </c>
    </row>
    <row r="203" spans="1:18" x14ac:dyDescent="0.25">
      <c r="A203" s="13" t="s">
        <v>96</v>
      </c>
      <c r="B203" s="14" t="s">
        <v>97</v>
      </c>
      <c r="C203" s="14" t="s">
        <v>379</v>
      </c>
      <c r="D203" s="14" t="s">
        <v>409</v>
      </c>
      <c r="E203" s="14" t="s">
        <v>433</v>
      </c>
      <c r="F203" s="14" t="s">
        <v>437</v>
      </c>
      <c r="G203" s="14" t="s">
        <v>3</v>
      </c>
      <c r="H203" s="14" t="s">
        <v>437</v>
      </c>
      <c r="I203" s="14" t="s">
        <v>446</v>
      </c>
      <c r="J203" s="26">
        <v>0</v>
      </c>
      <c r="K203" s="26">
        <v>0</v>
      </c>
      <c r="L203" s="26">
        <v>0</v>
      </c>
      <c r="M203" s="24">
        <v>1</v>
      </c>
      <c r="N203" s="24">
        <v>0</v>
      </c>
      <c r="O203" s="24">
        <v>1</v>
      </c>
      <c r="Q203">
        <f t="shared" si="6"/>
        <v>0</v>
      </c>
      <c r="R203">
        <f t="shared" si="7"/>
        <v>2</v>
      </c>
    </row>
    <row r="204" spans="1:18" x14ac:dyDescent="0.25">
      <c r="A204" s="13" t="s">
        <v>96</v>
      </c>
      <c r="B204" s="14" t="s">
        <v>97</v>
      </c>
      <c r="C204" s="14" t="s">
        <v>379</v>
      </c>
      <c r="D204" s="14" t="s">
        <v>409</v>
      </c>
      <c r="E204" s="14" t="s">
        <v>433</v>
      </c>
      <c r="F204" s="14" t="s">
        <v>437</v>
      </c>
      <c r="G204" s="14" t="s">
        <v>3</v>
      </c>
      <c r="H204" s="14" t="s">
        <v>437</v>
      </c>
      <c r="I204" s="14" t="s">
        <v>447</v>
      </c>
      <c r="J204" s="26">
        <v>0</v>
      </c>
      <c r="K204" s="26">
        <v>0</v>
      </c>
      <c r="L204" s="26">
        <v>0</v>
      </c>
      <c r="M204" s="24">
        <v>0</v>
      </c>
      <c r="N204" s="24">
        <v>1</v>
      </c>
      <c r="O204" s="24">
        <v>1</v>
      </c>
      <c r="Q204">
        <f t="shared" si="6"/>
        <v>0</v>
      </c>
      <c r="R204">
        <f t="shared" si="7"/>
        <v>2</v>
      </c>
    </row>
    <row r="205" spans="1:18" x14ac:dyDescent="0.25">
      <c r="A205" s="13" t="s">
        <v>96</v>
      </c>
      <c r="B205" s="14" t="s">
        <v>97</v>
      </c>
      <c r="C205" s="14" t="s">
        <v>379</v>
      </c>
      <c r="D205" s="14" t="s">
        <v>409</v>
      </c>
      <c r="E205" s="14" t="s">
        <v>433</v>
      </c>
      <c r="F205" s="14" t="s">
        <v>437</v>
      </c>
      <c r="G205" s="14" t="s">
        <v>3</v>
      </c>
      <c r="H205" s="14" t="s">
        <v>437</v>
      </c>
      <c r="I205" s="14" t="s">
        <v>448</v>
      </c>
      <c r="J205" s="26">
        <v>0</v>
      </c>
      <c r="K205" s="26">
        <v>0</v>
      </c>
      <c r="L205" s="26">
        <v>0</v>
      </c>
      <c r="M205" s="24">
        <v>0</v>
      </c>
      <c r="N205" s="24">
        <v>1</v>
      </c>
      <c r="O205" s="24">
        <v>0</v>
      </c>
      <c r="Q205">
        <f t="shared" si="6"/>
        <v>0</v>
      </c>
      <c r="R205">
        <f t="shared" si="7"/>
        <v>1</v>
      </c>
    </row>
    <row r="206" spans="1:18" x14ac:dyDescent="0.25">
      <c r="A206" s="13" t="s">
        <v>96</v>
      </c>
      <c r="B206" s="14" t="s">
        <v>97</v>
      </c>
      <c r="C206" s="14" t="s">
        <v>379</v>
      </c>
      <c r="D206" s="14" t="s">
        <v>409</v>
      </c>
      <c r="E206" s="14" t="s">
        <v>433</v>
      </c>
      <c r="F206" s="14" t="s">
        <v>437</v>
      </c>
      <c r="G206" s="14" t="s">
        <v>3</v>
      </c>
      <c r="H206" s="14" t="s">
        <v>437</v>
      </c>
      <c r="I206" s="14" t="s">
        <v>449</v>
      </c>
      <c r="J206" s="26">
        <v>0</v>
      </c>
      <c r="K206" s="26">
        <v>0</v>
      </c>
      <c r="L206" s="26">
        <v>0</v>
      </c>
      <c r="M206" s="24">
        <v>0</v>
      </c>
      <c r="N206" s="24">
        <v>0</v>
      </c>
      <c r="O206" s="24">
        <v>0</v>
      </c>
      <c r="Q206">
        <f t="shared" si="6"/>
        <v>0</v>
      </c>
      <c r="R206">
        <f t="shared" si="7"/>
        <v>0</v>
      </c>
    </row>
    <row r="207" spans="1:18" x14ac:dyDescent="0.25">
      <c r="A207" s="13" t="s">
        <v>96</v>
      </c>
      <c r="B207" s="14" t="s">
        <v>97</v>
      </c>
      <c r="C207" s="14" t="s">
        <v>379</v>
      </c>
      <c r="D207" s="14" t="s">
        <v>409</v>
      </c>
      <c r="E207" s="14" t="s">
        <v>433</v>
      </c>
      <c r="F207" s="14" t="s">
        <v>437</v>
      </c>
      <c r="G207" s="14" t="s">
        <v>3</v>
      </c>
      <c r="H207" s="14" t="s">
        <v>437</v>
      </c>
      <c r="I207" s="14" t="s">
        <v>450</v>
      </c>
      <c r="J207" s="26">
        <v>0</v>
      </c>
      <c r="K207" s="26">
        <v>0</v>
      </c>
      <c r="L207" s="26">
        <v>0</v>
      </c>
      <c r="M207" s="24">
        <v>0</v>
      </c>
      <c r="N207" s="24">
        <v>0</v>
      </c>
      <c r="O207" s="24">
        <v>0</v>
      </c>
      <c r="Q207">
        <f t="shared" si="6"/>
        <v>0</v>
      </c>
      <c r="R207">
        <f t="shared" si="7"/>
        <v>0</v>
      </c>
    </row>
    <row r="208" spans="1:18" x14ac:dyDescent="0.25">
      <c r="A208" s="13" t="s">
        <v>96</v>
      </c>
      <c r="B208" s="14" t="s">
        <v>97</v>
      </c>
      <c r="C208" s="14" t="s">
        <v>379</v>
      </c>
      <c r="D208" s="14" t="s">
        <v>409</v>
      </c>
      <c r="E208" s="14" t="s">
        <v>433</v>
      </c>
      <c r="F208" s="14" t="s">
        <v>451</v>
      </c>
      <c r="G208" s="14" t="s">
        <v>452</v>
      </c>
      <c r="H208" s="14" t="s">
        <v>452</v>
      </c>
      <c r="I208" s="14" t="s">
        <v>453</v>
      </c>
      <c r="J208" s="26">
        <v>0</v>
      </c>
      <c r="K208" s="26">
        <v>0</v>
      </c>
      <c r="L208" s="26">
        <v>0</v>
      </c>
      <c r="M208" s="24">
        <v>1</v>
      </c>
      <c r="N208" s="24">
        <v>1</v>
      </c>
      <c r="O208" s="24">
        <v>1</v>
      </c>
      <c r="Q208">
        <f t="shared" si="6"/>
        <v>0</v>
      </c>
      <c r="R208">
        <f t="shared" si="7"/>
        <v>3</v>
      </c>
    </row>
    <row r="209" spans="1:18" x14ac:dyDescent="0.25">
      <c r="A209" s="13" t="s">
        <v>96</v>
      </c>
      <c r="B209" s="14" t="s">
        <v>97</v>
      </c>
      <c r="C209" s="14" t="s">
        <v>379</v>
      </c>
      <c r="D209" s="14" t="s">
        <v>409</v>
      </c>
      <c r="E209" s="14" t="s">
        <v>433</v>
      </c>
      <c r="F209" s="14" t="s">
        <v>451</v>
      </c>
      <c r="G209" s="14" t="s">
        <v>452</v>
      </c>
      <c r="H209" s="14" t="s">
        <v>452</v>
      </c>
      <c r="I209" s="14" t="s">
        <v>454</v>
      </c>
      <c r="J209" s="26">
        <v>0</v>
      </c>
      <c r="K209" s="26">
        <v>0</v>
      </c>
      <c r="L209" s="26">
        <v>0</v>
      </c>
      <c r="M209" s="24">
        <v>1</v>
      </c>
      <c r="N209" s="24">
        <v>1</v>
      </c>
      <c r="O209" s="24">
        <v>1</v>
      </c>
      <c r="Q209">
        <f t="shared" si="6"/>
        <v>0</v>
      </c>
      <c r="R209">
        <f t="shared" si="7"/>
        <v>3</v>
      </c>
    </row>
    <row r="210" spans="1:18" x14ac:dyDescent="0.25">
      <c r="A210" s="13" t="s">
        <v>96</v>
      </c>
      <c r="B210" s="14" t="s">
        <v>97</v>
      </c>
      <c r="C210" s="14" t="s">
        <v>379</v>
      </c>
      <c r="D210" s="14" t="s">
        <v>409</v>
      </c>
      <c r="E210" s="14" t="s">
        <v>433</v>
      </c>
      <c r="F210" s="14" t="s">
        <v>451</v>
      </c>
      <c r="G210" s="14" t="s">
        <v>452</v>
      </c>
      <c r="H210" s="14" t="s">
        <v>452</v>
      </c>
      <c r="I210" s="14" t="s">
        <v>455</v>
      </c>
      <c r="J210" s="26">
        <v>0</v>
      </c>
      <c r="K210" s="26">
        <v>0</v>
      </c>
      <c r="L210" s="26">
        <v>0</v>
      </c>
      <c r="M210" s="24">
        <v>0</v>
      </c>
      <c r="N210" s="24">
        <v>1</v>
      </c>
      <c r="O210" s="24">
        <v>0</v>
      </c>
      <c r="Q210">
        <f t="shared" si="6"/>
        <v>0</v>
      </c>
      <c r="R210">
        <f t="shared" si="7"/>
        <v>1</v>
      </c>
    </row>
    <row r="211" spans="1:18" x14ac:dyDescent="0.25">
      <c r="A211" s="13" t="s">
        <v>96</v>
      </c>
      <c r="B211" s="14" t="s">
        <v>97</v>
      </c>
      <c r="C211" s="14" t="s">
        <v>379</v>
      </c>
      <c r="D211" s="14" t="s">
        <v>409</v>
      </c>
      <c r="E211" s="14" t="s">
        <v>433</v>
      </c>
      <c r="F211" s="14" t="s">
        <v>3</v>
      </c>
      <c r="G211" s="14" t="s">
        <v>3</v>
      </c>
      <c r="H211" s="14" t="s">
        <v>433</v>
      </c>
      <c r="I211" s="14" t="s">
        <v>456</v>
      </c>
      <c r="J211" s="26">
        <v>1</v>
      </c>
      <c r="K211" s="26">
        <v>0</v>
      </c>
      <c r="L211" s="26">
        <v>0</v>
      </c>
      <c r="M211" s="24">
        <v>0</v>
      </c>
      <c r="N211" s="24">
        <v>0</v>
      </c>
      <c r="O211" s="24">
        <v>0</v>
      </c>
      <c r="Q211">
        <f t="shared" si="6"/>
        <v>1</v>
      </c>
      <c r="R211">
        <f t="shared" si="7"/>
        <v>0</v>
      </c>
    </row>
    <row r="212" spans="1:18" x14ac:dyDescent="0.25">
      <c r="A212" s="13" t="s">
        <v>96</v>
      </c>
      <c r="B212" s="14" t="s">
        <v>97</v>
      </c>
      <c r="C212" s="14" t="s">
        <v>379</v>
      </c>
      <c r="D212" s="14" t="s">
        <v>409</v>
      </c>
      <c r="E212" s="14" t="s">
        <v>433</v>
      </c>
      <c r="F212" s="14" t="s">
        <v>3</v>
      </c>
      <c r="G212" s="14" t="s">
        <v>3</v>
      </c>
      <c r="H212" s="14" t="s">
        <v>433</v>
      </c>
      <c r="I212" s="14" t="s">
        <v>457</v>
      </c>
      <c r="J212" s="26">
        <v>0</v>
      </c>
      <c r="K212" s="26">
        <v>0</v>
      </c>
      <c r="L212" s="26">
        <v>0</v>
      </c>
      <c r="M212" s="24">
        <v>0</v>
      </c>
      <c r="N212" s="24">
        <v>0</v>
      </c>
      <c r="O212" s="24">
        <v>0</v>
      </c>
      <c r="Q212">
        <f t="shared" si="6"/>
        <v>0</v>
      </c>
      <c r="R212">
        <f t="shared" si="7"/>
        <v>0</v>
      </c>
    </row>
    <row r="213" spans="1:18" x14ac:dyDescent="0.25">
      <c r="A213" s="13" t="s">
        <v>96</v>
      </c>
      <c r="B213" s="14" t="s">
        <v>97</v>
      </c>
      <c r="C213" s="14" t="s">
        <v>379</v>
      </c>
      <c r="D213" s="14" t="s">
        <v>409</v>
      </c>
      <c r="E213" s="14" t="s">
        <v>433</v>
      </c>
      <c r="F213" s="14" t="s">
        <v>3</v>
      </c>
      <c r="G213" s="14" t="s">
        <v>3</v>
      </c>
      <c r="H213" s="14" t="s">
        <v>433</v>
      </c>
      <c r="I213" s="14" t="s">
        <v>458</v>
      </c>
      <c r="J213" s="26">
        <v>0</v>
      </c>
      <c r="K213" s="26">
        <v>0</v>
      </c>
      <c r="L213" s="26">
        <v>0</v>
      </c>
      <c r="M213" s="24">
        <v>0</v>
      </c>
      <c r="N213" s="24">
        <v>1</v>
      </c>
      <c r="O213" s="24">
        <v>1</v>
      </c>
      <c r="Q213">
        <f t="shared" si="6"/>
        <v>0</v>
      </c>
      <c r="R213">
        <f t="shared" si="7"/>
        <v>2</v>
      </c>
    </row>
    <row r="214" spans="1:18" x14ac:dyDescent="0.25">
      <c r="A214" s="13" t="s">
        <v>96</v>
      </c>
      <c r="B214" s="14" t="s">
        <v>97</v>
      </c>
      <c r="C214" s="14" t="s">
        <v>379</v>
      </c>
      <c r="D214" s="14" t="s">
        <v>409</v>
      </c>
      <c r="E214" s="14" t="s">
        <v>433</v>
      </c>
      <c r="F214" s="14" t="s">
        <v>3</v>
      </c>
      <c r="G214" s="14" t="s">
        <v>3</v>
      </c>
      <c r="H214" s="14" t="s">
        <v>433</v>
      </c>
      <c r="I214" s="14" t="s">
        <v>459</v>
      </c>
      <c r="J214" s="26">
        <v>0</v>
      </c>
      <c r="K214" s="26">
        <v>0</v>
      </c>
      <c r="L214" s="26">
        <v>0</v>
      </c>
      <c r="M214" s="24">
        <v>0</v>
      </c>
      <c r="N214" s="24">
        <v>1</v>
      </c>
      <c r="O214" s="24">
        <v>0</v>
      </c>
      <c r="Q214">
        <f t="shared" si="6"/>
        <v>0</v>
      </c>
      <c r="R214">
        <f t="shared" si="7"/>
        <v>1</v>
      </c>
    </row>
    <row r="215" spans="1:18" x14ac:dyDescent="0.25">
      <c r="A215" s="13" t="s">
        <v>96</v>
      </c>
      <c r="B215" s="14" t="s">
        <v>97</v>
      </c>
      <c r="C215" s="14" t="s">
        <v>379</v>
      </c>
      <c r="D215" s="14" t="s">
        <v>409</v>
      </c>
      <c r="E215" s="14" t="s">
        <v>433</v>
      </c>
      <c r="F215" s="14" t="s">
        <v>3</v>
      </c>
      <c r="G215" s="14" t="s">
        <v>3</v>
      </c>
      <c r="H215" s="14" t="s">
        <v>433</v>
      </c>
      <c r="I215" s="14" t="s">
        <v>460</v>
      </c>
      <c r="J215" s="26">
        <v>0</v>
      </c>
      <c r="K215" s="26">
        <v>0</v>
      </c>
      <c r="L215" s="26">
        <v>0</v>
      </c>
      <c r="M215" s="24">
        <v>0</v>
      </c>
      <c r="N215" s="24">
        <v>0</v>
      </c>
      <c r="O215" s="24">
        <v>1</v>
      </c>
      <c r="Q215">
        <f t="shared" si="6"/>
        <v>0</v>
      </c>
      <c r="R215">
        <f t="shared" si="7"/>
        <v>1</v>
      </c>
    </row>
    <row r="216" spans="1:18" x14ac:dyDescent="0.25">
      <c r="A216" s="13" t="s">
        <v>96</v>
      </c>
      <c r="B216" s="14" t="s">
        <v>97</v>
      </c>
      <c r="C216" s="14" t="s">
        <v>379</v>
      </c>
      <c r="D216" s="14" t="s">
        <v>409</v>
      </c>
      <c r="E216" s="14" t="s">
        <v>461</v>
      </c>
      <c r="F216" s="14" t="s">
        <v>462</v>
      </c>
      <c r="G216" s="14" t="s">
        <v>463</v>
      </c>
      <c r="H216" s="14" t="s">
        <v>463</v>
      </c>
      <c r="I216" s="14" t="s">
        <v>464</v>
      </c>
      <c r="J216" s="26">
        <v>0</v>
      </c>
      <c r="K216" s="26">
        <v>0</v>
      </c>
      <c r="L216" s="26">
        <v>0</v>
      </c>
      <c r="M216" s="24">
        <v>0</v>
      </c>
      <c r="N216" s="24">
        <v>1</v>
      </c>
      <c r="O216" s="24">
        <v>0</v>
      </c>
      <c r="Q216">
        <f t="shared" si="6"/>
        <v>0</v>
      </c>
      <c r="R216">
        <f t="shared" si="7"/>
        <v>1</v>
      </c>
    </row>
    <row r="217" spans="1:18" x14ac:dyDescent="0.25">
      <c r="A217" s="13" t="s">
        <v>96</v>
      </c>
      <c r="B217" s="14" t="s">
        <v>97</v>
      </c>
      <c r="C217" s="14" t="s">
        <v>379</v>
      </c>
      <c r="D217" s="14" t="s">
        <v>409</v>
      </c>
      <c r="E217" s="14" t="s">
        <v>461</v>
      </c>
      <c r="F217" s="14" t="s">
        <v>462</v>
      </c>
      <c r="G217" s="14" t="s">
        <v>463</v>
      </c>
      <c r="H217" s="14" t="s">
        <v>463</v>
      </c>
      <c r="I217" s="14" t="s">
        <v>465</v>
      </c>
      <c r="J217" s="26">
        <v>0</v>
      </c>
      <c r="K217" s="26">
        <v>0</v>
      </c>
      <c r="L217" s="26">
        <v>0</v>
      </c>
      <c r="M217" s="24">
        <v>0</v>
      </c>
      <c r="N217" s="24">
        <v>0</v>
      </c>
      <c r="O217" s="24">
        <v>0</v>
      </c>
      <c r="Q217">
        <f t="shared" si="6"/>
        <v>0</v>
      </c>
      <c r="R217">
        <f t="shared" si="7"/>
        <v>0</v>
      </c>
    </row>
    <row r="218" spans="1:18" x14ac:dyDescent="0.25">
      <c r="A218" s="13" t="s">
        <v>96</v>
      </c>
      <c r="B218" s="14" t="s">
        <v>97</v>
      </c>
      <c r="C218" s="14" t="s">
        <v>379</v>
      </c>
      <c r="D218" s="14" t="s">
        <v>409</v>
      </c>
      <c r="E218" s="14" t="s">
        <v>466</v>
      </c>
      <c r="F218" s="14" t="s">
        <v>467</v>
      </c>
      <c r="G218" s="14" t="s">
        <v>468</v>
      </c>
      <c r="H218" s="14" t="s">
        <v>468</v>
      </c>
      <c r="I218" s="14" t="s">
        <v>469</v>
      </c>
      <c r="J218" s="26">
        <v>1</v>
      </c>
      <c r="K218" s="26">
        <v>0</v>
      </c>
      <c r="L218" s="26">
        <v>0</v>
      </c>
      <c r="M218" s="24">
        <v>0</v>
      </c>
      <c r="N218" s="24">
        <v>0</v>
      </c>
      <c r="O218" s="24">
        <v>0</v>
      </c>
      <c r="Q218">
        <f t="shared" si="6"/>
        <v>1</v>
      </c>
      <c r="R218">
        <f t="shared" si="7"/>
        <v>0</v>
      </c>
    </row>
    <row r="219" spans="1:18" x14ac:dyDescent="0.25">
      <c r="A219" s="13" t="s">
        <v>96</v>
      </c>
      <c r="B219" s="14" t="s">
        <v>97</v>
      </c>
      <c r="C219" s="14" t="s">
        <v>379</v>
      </c>
      <c r="D219" s="14" t="s">
        <v>409</v>
      </c>
      <c r="E219" s="14" t="s">
        <v>470</v>
      </c>
      <c r="F219" s="14" t="s">
        <v>471</v>
      </c>
      <c r="G219" s="14" t="s">
        <v>3</v>
      </c>
      <c r="H219" s="14" t="s">
        <v>471</v>
      </c>
      <c r="I219" s="14" t="s">
        <v>472</v>
      </c>
      <c r="J219" s="26">
        <v>0</v>
      </c>
      <c r="K219" s="26">
        <v>0</v>
      </c>
      <c r="L219" s="26">
        <v>0</v>
      </c>
      <c r="M219" s="24">
        <v>0</v>
      </c>
      <c r="N219" s="24">
        <v>0</v>
      </c>
      <c r="O219" s="24">
        <v>1</v>
      </c>
      <c r="Q219">
        <f t="shared" si="6"/>
        <v>0</v>
      </c>
      <c r="R219">
        <f t="shared" si="7"/>
        <v>1</v>
      </c>
    </row>
    <row r="220" spans="1:18" x14ac:dyDescent="0.25">
      <c r="A220" s="13" t="s">
        <v>96</v>
      </c>
      <c r="B220" s="14" t="s">
        <v>97</v>
      </c>
      <c r="C220" s="14" t="s">
        <v>379</v>
      </c>
      <c r="D220" s="14" t="s">
        <v>409</v>
      </c>
      <c r="E220" s="14" t="s">
        <v>470</v>
      </c>
      <c r="F220" s="14" t="s">
        <v>3</v>
      </c>
      <c r="G220" s="14" t="s">
        <v>3</v>
      </c>
      <c r="H220" s="14" t="s">
        <v>470</v>
      </c>
      <c r="I220" s="14" t="s">
        <v>473</v>
      </c>
      <c r="J220" s="26">
        <v>0</v>
      </c>
      <c r="K220" s="26">
        <v>0</v>
      </c>
      <c r="L220" s="26">
        <v>0</v>
      </c>
      <c r="M220" s="24">
        <v>0</v>
      </c>
      <c r="N220" s="24">
        <v>1</v>
      </c>
      <c r="O220" s="24">
        <v>0</v>
      </c>
      <c r="Q220">
        <f t="shared" si="6"/>
        <v>0</v>
      </c>
      <c r="R220">
        <f t="shared" si="7"/>
        <v>1</v>
      </c>
    </row>
    <row r="221" spans="1:18" x14ac:dyDescent="0.25">
      <c r="A221" s="13" t="s">
        <v>96</v>
      </c>
      <c r="B221" s="14" t="s">
        <v>97</v>
      </c>
      <c r="C221" s="14" t="s">
        <v>379</v>
      </c>
      <c r="D221" s="14" t="s">
        <v>474</v>
      </c>
      <c r="E221" s="14" t="s">
        <v>475</v>
      </c>
      <c r="F221" s="14" t="s">
        <v>3</v>
      </c>
      <c r="G221" s="14" t="s">
        <v>3</v>
      </c>
      <c r="H221" s="14" t="s">
        <v>475</v>
      </c>
      <c r="I221" s="14" t="s">
        <v>476</v>
      </c>
      <c r="J221" s="26">
        <v>0</v>
      </c>
      <c r="K221" s="26">
        <v>0</v>
      </c>
      <c r="L221" s="26">
        <v>0</v>
      </c>
      <c r="M221" s="24">
        <v>0</v>
      </c>
      <c r="N221" s="24">
        <v>0</v>
      </c>
      <c r="O221" s="24">
        <v>1</v>
      </c>
      <c r="Q221">
        <f t="shared" si="6"/>
        <v>0</v>
      </c>
      <c r="R221">
        <f t="shared" si="7"/>
        <v>1</v>
      </c>
    </row>
    <row r="222" spans="1:18" x14ac:dyDescent="0.25">
      <c r="A222" s="13" t="s">
        <v>96</v>
      </c>
      <c r="B222" s="14" t="s">
        <v>97</v>
      </c>
      <c r="C222" s="14" t="s">
        <v>379</v>
      </c>
      <c r="D222" s="14" t="s">
        <v>477</v>
      </c>
      <c r="E222" s="14" t="s">
        <v>478</v>
      </c>
      <c r="F222" s="14" t="s">
        <v>479</v>
      </c>
      <c r="G222" s="14" t="s">
        <v>3</v>
      </c>
      <c r="H222" s="14" t="s">
        <v>479</v>
      </c>
      <c r="I222" s="14" t="s">
        <v>480</v>
      </c>
      <c r="J222" s="26">
        <v>0</v>
      </c>
      <c r="K222" s="26">
        <v>0</v>
      </c>
      <c r="L222" s="26">
        <v>0</v>
      </c>
      <c r="M222" s="24">
        <v>0</v>
      </c>
      <c r="N222" s="24">
        <v>0</v>
      </c>
      <c r="O222" s="24">
        <v>0</v>
      </c>
      <c r="Q222">
        <f t="shared" si="6"/>
        <v>0</v>
      </c>
      <c r="R222">
        <f t="shared" si="7"/>
        <v>0</v>
      </c>
    </row>
    <row r="223" spans="1:18" x14ac:dyDescent="0.25">
      <c r="A223" s="13" t="s">
        <v>96</v>
      </c>
      <c r="B223" s="14" t="s">
        <v>97</v>
      </c>
      <c r="C223" s="14" t="s">
        <v>379</v>
      </c>
      <c r="D223" s="14" t="s">
        <v>477</v>
      </c>
      <c r="E223" s="14" t="s">
        <v>478</v>
      </c>
      <c r="F223" s="14" t="s">
        <v>479</v>
      </c>
      <c r="G223" s="14" t="s">
        <v>3</v>
      </c>
      <c r="H223" s="14" t="s">
        <v>479</v>
      </c>
      <c r="I223" s="14" t="s">
        <v>481</v>
      </c>
      <c r="J223" s="26">
        <v>0</v>
      </c>
      <c r="K223" s="26">
        <v>0</v>
      </c>
      <c r="L223" s="26">
        <v>0</v>
      </c>
      <c r="M223" s="24">
        <v>0</v>
      </c>
      <c r="N223" s="24">
        <v>0</v>
      </c>
      <c r="O223" s="24">
        <v>0</v>
      </c>
      <c r="Q223">
        <f t="shared" si="6"/>
        <v>0</v>
      </c>
      <c r="R223">
        <f t="shared" si="7"/>
        <v>0</v>
      </c>
    </row>
    <row r="224" spans="1:18" x14ac:dyDescent="0.25">
      <c r="A224" s="13" t="s">
        <v>96</v>
      </c>
      <c r="B224" s="14" t="s">
        <v>97</v>
      </c>
      <c r="C224" s="14" t="s">
        <v>379</v>
      </c>
      <c r="D224" s="14" t="s">
        <v>477</v>
      </c>
      <c r="E224" s="14" t="s">
        <v>478</v>
      </c>
      <c r="F224" s="14" t="s">
        <v>479</v>
      </c>
      <c r="G224" s="14" t="s">
        <v>3</v>
      </c>
      <c r="H224" s="14" t="s">
        <v>479</v>
      </c>
      <c r="I224" s="14" t="s">
        <v>482</v>
      </c>
      <c r="J224" s="26">
        <v>0</v>
      </c>
      <c r="K224" s="26">
        <v>0</v>
      </c>
      <c r="L224" s="26">
        <v>0</v>
      </c>
      <c r="M224" s="24">
        <v>1</v>
      </c>
      <c r="N224" s="24">
        <v>0</v>
      </c>
      <c r="O224" s="24">
        <v>1</v>
      </c>
      <c r="Q224">
        <f t="shared" si="6"/>
        <v>0</v>
      </c>
      <c r="R224">
        <f t="shared" si="7"/>
        <v>2</v>
      </c>
    </row>
    <row r="225" spans="1:18" x14ac:dyDescent="0.25">
      <c r="A225" s="13" t="s">
        <v>96</v>
      </c>
      <c r="B225" s="14" t="s">
        <v>97</v>
      </c>
      <c r="C225" s="14" t="s">
        <v>379</v>
      </c>
      <c r="D225" s="14" t="s">
        <v>477</v>
      </c>
      <c r="E225" s="14" t="s">
        <v>478</v>
      </c>
      <c r="F225" s="14" t="s">
        <v>3</v>
      </c>
      <c r="G225" s="14" t="s">
        <v>3</v>
      </c>
      <c r="H225" s="14" t="s">
        <v>478</v>
      </c>
      <c r="I225" s="14" t="s">
        <v>483</v>
      </c>
      <c r="J225" s="26">
        <v>0</v>
      </c>
      <c r="K225" s="26">
        <v>0</v>
      </c>
      <c r="L225" s="26">
        <v>0</v>
      </c>
      <c r="M225" s="24">
        <v>0</v>
      </c>
      <c r="N225" s="24">
        <v>0</v>
      </c>
      <c r="O225" s="24">
        <v>1</v>
      </c>
      <c r="Q225">
        <f t="shared" si="6"/>
        <v>0</v>
      </c>
      <c r="R225">
        <f t="shared" si="7"/>
        <v>1</v>
      </c>
    </row>
    <row r="226" spans="1:18" x14ac:dyDescent="0.25">
      <c r="A226" s="13" t="s">
        <v>96</v>
      </c>
      <c r="B226" s="14" t="s">
        <v>97</v>
      </c>
      <c r="C226" s="14" t="s">
        <v>379</v>
      </c>
      <c r="D226" s="14" t="s">
        <v>477</v>
      </c>
      <c r="E226" s="14" t="s">
        <v>478</v>
      </c>
      <c r="F226" s="14" t="s">
        <v>3</v>
      </c>
      <c r="G226" s="14" t="s">
        <v>3</v>
      </c>
      <c r="H226" s="14" t="s">
        <v>478</v>
      </c>
      <c r="I226" s="14" t="s">
        <v>484</v>
      </c>
      <c r="J226" s="26">
        <v>0</v>
      </c>
      <c r="K226" s="26">
        <v>0</v>
      </c>
      <c r="L226" s="26">
        <v>0</v>
      </c>
      <c r="M226" s="24">
        <v>0</v>
      </c>
      <c r="N226" s="24">
        <v>0</v>
      </c>
      <c r="O226" s="24">
        <v>0</v>
      </c>
      <c r="Q226">
        <f t="shared" si="6"/>
        <v>0</v>
      </c>
      <c r="R226">
        <f t="shared" si="7"/>
        <v>0</v>
      </c>
    </row>
    <row r="227" spans="1:18" x14ac:dyDescent="0.25">
      <c r="A227" s="13" t="s">
        <v>96</v>
      </c>
      <c r="B227" s="14" t="s">
        <v>97</v>
      </c>
      <c r="C227" s="14" t="s">
        <v>379</v>
      </c>
      <c r="D227" s="14" t="s">
        <v>477</v>
      </c>
      <c r="E227" s="14" t="s">
        <v>485</v>
      </c>
      <c r="F227" s="14" t="s">
        <v>486</v>
      </c>
      <c r="G227" s="14" t="s">
        <v>487</v>
      </c>
      <c r="H227" s="14" t="s">
        <v>487</v>
      </c>
      <c r="I227" s="14" t="s">
        <v>488</v>
      </c>
      <c r="J227" s="26">
        <v>0</v>
      </c>
      <c r="K227" s="26">
        <v>0</v>
      </c>
      <c r="L227" s="26">
        <v>0</v>
      </c>
      <c r="M227" s="24">
        <v>0</v>
      </c>
      <c r="N227" s="24">
        <v>0</v>
      </c>
      <c r="O227" s="24">
        <v>1</v>
      </c>
      <c r="Q227">
        <f t="shared" si="6"/>
        <v>0</v>
      </c>
      <c r="R227">
        <f t="shared" si="7"/>
        <v>1</v>
      </c>
    </row>
    <row r="228" spans="1:18" x14ac:dyDescent="0.25">
      <c r="A228" s="13" t="s">
        <v>96</v>
      </c>
      <c r="B228" s="14" t="s">
        <v>97</v>
      </c>
      <c r="C228" s="14" t="s">
        <v>379</v>
      </c>
      <c r="D228" s="14" t="s">
        <v>3</v>
      </c>
      <c r="E228" s="14" t="s">
        <v>3</v>
      </c>
      <c r="F228" s="14" t="s">
        <v>3</v>
      </c>
      <c r="G228" s="14" t="s">
        <v>3</v>
      </c>
      <c r="H228" s="14" t="s">
        <v>379</v>
      </c>
      <c r="I228" s="14" t="s">
        <v>489</v>
      </c>
      <c r="J228" s="26">
        <v>0</v>
      </c>
      <c r="K228" s="26">
        <v>0</v>
      </c>
      <c r="L228" s="26">
        <v>0</v>
      </c>
      <c r="M228" s="24">
        <v>0</v>
      </c>
      <c r="N228" s="24">
        <v>0</v>
      </c>
      <c r="O228" s="24">
        <v>0</v>
      </c>
      <c r="Q228">
        <f t="shared" si="6"/>
        <v>0</v>
      </c>
      <c r="R228">
        <f t="shared" si="7"/>
        <v>0</v>
      </c>
    </row>
    <row r="229" spans="1:18" x14ac:dyDescent="0.25">
      <c r="A229" s="13" t="s">
        <v>96</v>
      </c>
      <c r="B229" s="14" t="s">
        <v>97</v>
      </c>
      <c r="C229" s="14" t="s">
        <v>379</v>
      </c>
      <c r="D229" s="14" t="s">
        <v>3</v>
      </c>
      <c r="E229" s="14" t="s">
        <v>3</v>
      </c>
      <c r="F229" s="14" t="s">
        <v>3</v>
      </c>
      <c r="G229" s="14" t="s">
        <v>3</v>
      </c>
      <c r="H229" s="14" t="s">
        <v>379</v>
      </c>
      <c r="I229" s="14" t="s">
        <v>490</v>
      </c>
      <c r="J229" s="26">
        <v>1</v>
      </c>
      <c r="K229" s="26">
        <v>0</v>
      </c>
      <c r="L229" s="26">
        <v>0</v>
      </c>
      <c r="M229" s="24">
        <v>1</v>
      </c>
      <c r="N229" s="24">
        <v>1</v>
      </c>
      <c r="O229" s="24">
        <v>1</v>
      </c>
      <c r="Q229">
        <f t="shared" si="6"/>
        <v>1</v>
      </c>
      <c r="R229">
        <f t="shared" si="7"/>
        <v>3</v>
      </c>
    </row>
    <row r="230" spans="1:18" x14ac:dyDescent="0.25">
      <c r="A230" s="13" t="s">
        <v>96</v>
      </c>
      <c r="B230" s="14" t="s">
        <v>97</v>
      </c>
      <c r="C230" s="14" t="s">
        <v>379</v>
      </c>
      <c r="D230" s="14" t="s">
        <v>3</v>
      </c>
      <c r="E230" s="14" t="s">
        <v>3</v>
      </c>
      <c r="F230" s="14" t="s">
        <v>3</v>
      </c>
      <c r="G230" s="14" t="s">
        <v>3</v>
      </c>
      <c r="H230" s="14" t="s">
        <v>379</v>
      </c>
      <c r="I230" s="14" t="s">
        <v>491</v>
      </c>
      <c r="J230" s="26">
        <v>1</v>
      </c>
      <c r="K230" s="26">
        <v>0</v>
      </c>
      <c r="L230" s="26">
        <v>0</v>
      </c>
      <c r="M230" s="24">
        <v>0</v>
      </c>
      <c r="N230" s="24">
        <v>0</v>
      </c>
      <c r="O230" s="24">
        <v>0</v>
      </c>
      <c r="Q230">
        <f t="shared" si="6"/>
        <v>1</v>
      </c>
      <c r="R230">
        <f t="shared" si="7"/>
        <v>0</v>
      </c>
    </row>
    <row r="231" spans="1:18" x14ac:dyDescent="0.25">
      <c r="A231" s="13" t="s">
        <v>96</v>
      </c>
      <c r="B231" s="14" t="s">
        <v>97</v>
      </c>
      <c r="C231" s="14" t="s">
        <v>379</v>
      </c>
      <c r="D231" s="14" t="s">
        <v>3</v>
      </c>
      <c r="E231" s="14" t="s">
        <v>3</v>
      </c>
      <c r="F231" s="14" t="s">
        <v>3</v>
      </c>
      <c r="G231" s="14" t="s">
        <v>3</v>
      </c>
      <c r="H231" s="14" t="s">
        <v>379</v>
      </c>
      <c r="I231" s="14" t="s">
        <v>492</v>
      </c>
      <c r="J231" s="26">
        <v>1</v>
      </c>
      <c r="K231" s="26">
        <v>0</v>
      </c>
      <c r="L231" s="26">
        <v>0</v>
      </c>
      <c r="M231" s="24">
        <v>0</v>
      </c>
      <c r="N231" s="24">
        <v>0</v>
      </c>
      <c r="O231" s="24">
        <v>0</v>
      </c>
      <c r="Q231">
        <f t="shared" si="6"/>
        <v>1</v>
      </c>
      <c r="R231">
        <f t="shared" si="7"/>
        <v>0</v>
      </c>
    </row>
    <row r="232" spans="1:18" x14ac:dyDescent="0.25">
      <c r="A232" s="13" t="s">
        <v>96</v>
      </c>
      <c r="B232" s="14" t="s">
        <v>97</v>
      </c>
      <c r="C232" s="14" t="s">
        <v>379</v>
      </c>
      <c r="D232" s="14" t="s">
        <v>3</v>
      </c>
      <c r="E232" s="14" t="s">
        <v>3</v>
      </c>
      <c r="F232" s="14" t="s">
        <v>3</v>
      </c>
      <c r="G232" s="14" t="s">
        <v>3</v>
      </c>
      <c r="H232" s="14" t="s">
        <v>379</v>
      </c>
      <c r="I232" s="14" t="s">
        <v>493</v>
      </c>
      <c r="J232" s="26">
        <v>0</v>
      </c>
      <c r="K232" s="26">
        <v>0</v>
      </c>
      <c r="L232" s="26">
        <v>1</v>
      </c>
      <c r="M232" s="24">
        <v>0</v>
      </c>
      <c r="N232" s="24">
        <v>0</v>
      </c>
      <c r="O232" s="24">
        <v>0</v>
      </c>
      <c r="Q232">
        <f t="shared" si="6"/>
        <v>1</v>
      </c>
      <c r="R232">
        <f t="shared" si="7"/>
        <v>0</v>
      </c>
    </row>
    <row r="233" spans="1:18" x14ac:dyDescent="0.25">
      <c r="A233" s="13" t="s">
        <v>96</v>
      </c>
      <c r="B233" s="14" t="s">
        <v>97</v>
      </c>
      <c r="C233" s="14" t="s">
        <v>379</v>
      </c>
      <c r="D233" s="14" t="s">
        <v>3</v>
      </c>
      <c r="E233" s="14" t="s">
        <v>3</v>
      </c>
      <c r="F233" s="14" t="s">
        <v>3</v>
      </c>
      <c r="G233" s="14" t="s">
        <v>3</v>
      </c>
      <c r="H233" s="14" t="s">
        <v>379</v>
      </c>
      <c r="I233" s="14" t="s">
        <v>494</v>
      </c>
      <c r="J233" s="26">
        <v>0</v>
      </c>
      <c r="K233" s="26">
        <v>0</v>
      </c>
      <c r="L233" s="26">
        <v>0</v>
      </c>
      <c r="M233" s="24">
        <v>0</v>
      </c>
      <c r="N233" s="24">
        <v>1</v>
      </c>
      <c r="O233" s="24">
        <v>1</v>
      </c>
      <c r="Q233">
        <f t="shared" si="6"/>
        <v>0</v>
      </c>
      <c r="R233">
        <f t="shared" si="7"/>
        <v>2</v>
      </c>
    </row>
    <row r="234" spans="1:18" x14ac:dyDescent="0.25">
      <c r="A234" s="13" t="s">
        <v>96</v>
      </c>
      <c r="B234" s="14" t="s">
        <v>97</v>
      </c>
      <c r="C234" s="14" t="s">
        <v>379</v>
      </c>
      <c r="D234" s="14" t="s">
        <v>3</v>
      </c>
      <c r="E234" s="14" t="s">
        <v>3</v>
      </c>
      <c r="F234" s="14" t="s">
        <v>3</v>
      </c>
      <c r="G234" s="14" t="s">
        <v>3</v>
      </c>
      <c r="H234" s="14" t="s">
        <v>379</v>
      </c>
      <c r="I234" s="14" t="s">
        <v>495</v>
      </c>
      <c r="J234" s="26">
        <v>0</v>
      </c>
      <c r="K234" s="26">
        <v>0</v>
      </c>
      <c r="L234" s="26">
        <v>0</v>
      </c>
      <c r="M234" s="24">
        <v>0</v>
      </c>
      <c r="N234" s="24">
        <v>0</v>
      </c>
      <c r="O234" s="24">
        <v>1</v>
      </c>
      <c r="Q234">
        <f t="shared" si="6"/>
        <v>0</v>
      </c>
      <c r="R234">
        <f t="shared" si="7"/>
        <v>1</v>
      </c>
    </row>
    <row r="235" spans="1:18" x14ac:dyDescent="0.25">
      <c r="A235" s="13" t="s">
        <v>96</v>
      </c>
      <c r="B235" s="14" t="s">
        <v>97</v>
      </c>
      <c r="C235" s="14" t="s">
        <v>379</v>
      </c>
      <c r="D235" s="14" t="s">
        <v>496</v>
      </c>
      <c r="E235" s="14" t="s">
        <v>497</v>
      </c>
      <c r="F235" s="14" t="s">
        <v>498</v>
      </c>
      <c r="G235" s="14" t="s">
        <v>499</v>
      </c>
      <c r="H235" s="14" t="s">
        <v>499</v>
      </c>
      <c r="I235" s="14" t="s">
        <v>500</v>
      </c>
      <c r="J235" s="26">
        <v>0</v>
      </c>
      <c r="K235" s="26">
        <v>0</v>
      </c>
      <c r="L235" s="26">
        <v>0</v>
      </c>
      <c r="M235" s="24">
        <v>1</v>
      </c>
      <c r="N235" s="24">
        <v>0</v>
      </c>
      <c r="O235" s="24">
        <v>0</v>
      </c>
      <c r="Q235">
        <f t="shared" si="6"/>
        <v>0</v>
      </c>
      <c r="R235">
        <f t="shared" si="7"/>
        <v>1</v>
      </c>
    </row>
    <row r="236" spans="1:18" x14ac:dyDescent="0.25">
      <c r="A236" s="13" t="s">
        <v>96</v>
      </c>
      <c r="B236" s="14" t="s">
        <v>97</v>
      </c>
      <c r="C236" s="14" t="s">
        <v>379</v>
      </c>
      <c r="D236" s="14" t="s">
        <v>496</v>
      </c>
      <c r="E236" s="14" t="s">
        <v>497</v>
      </c>
      <c r="F236" s="14" t="s">
        <v>501</v>
      </c>
      <c r="G236" s="14" t="s">
        <v>3</v>
      </c>
      <c r="H236" s="14" t="s">
        <v>501</v>
      </c>
      <c r="I236" s="14" t="s">
        <v>502</v>
      </c>
      <c r="J236" s="26">
        <v>0</v>
      </c>
      <c r="K236" s="26">
        <v>0</v>
      </c>
      <c r="L236" s="26">
        <v>0</v>
      </c>
      <c r="M236" s="24">
        <v>0</v>
      </c>
      <c r="N236" s="24">
        <v>0</v>
      </c>
      <c r="O236" s="24">
        <v>0</v>
      </c>
      <c r="Q236">
        <f t="shared" si="6"/>
        <v>0</v>
      </c>
      <c r="R236">
        <f t="shared" si="7"/>
        <v>0</v>
      </c>
    </row>
    <row r="237" spans="1:18" x14ac:dyDescent="0.25">
      <c r="A237" s="13" t="s">
        <v>96</v>
      </c>
      <c r="B237" s="14" t="s">
        <v>97</v>
      </c>
      <c r="C237" s="14" t="s">
        <v>379</v>
      </c>
      <c r="D237" s="14" t="s">
        <v>496</v>
      </c>
      <c r="E237" s="14" t="s">
        <v>497</v>
      </c>
      <c r="F237" s="14" t="s">
        <v>501</v>
      </c>
      <c r="G237" s="14" t="s">
        <v>3</v>
      </c>
      <c r="H237" s="14" t="s">
        <v>501</v>
      </c>
      <c r="I237" s="14" t="s">
        <v>503</v>
      </c>
      <c r="J237" s="26">
        <v>0</v>
      </c>
      <c r="K237" s="26">
        <v>0</v>
      </c>
      <c r="L237" s="26">
        <v>0</v>
      </c>
      <c r="M237" s="24">
        <v>0</v>
      </c>
      <c r="N237" s="24">
        <v>0</v>
      </c>
      <c r="O237" s="24">
        <v>0</v>
      </c>
      <c r="Q237">
        <f t="shared" si="6"/>
        <v>0</v>
      </c>
      <c r="R237">
        <f t="shared" si="7"/>
        <v>0</v>
      </c>
    </row>
    <row r="238" spans="1:18" x14ac:dyDescent="0.25">
      <c r="A238" s="13" t="s">
        <v>96</v>
      </c>
      <c r="B238" s="14" t="s">
        <v>97</v>
      </c>
      <c r="C238" s="14" t="s">
        <v>379</v>
      </c>
      <c r="D238" s="14" t="s">
        <v>496</v>
      </c>
      <c r="E238" s="14" t="s">
        <v>497</v>
      </c>
      <c r="F238" s="14" t="s">
        <v>501</v>
      </c>
      <c r="G238" s="14" t="s">
        <v>3</v>
      </c>
      <c r="H238" s="14" t="s">
        <v>501</v>
      </c>
      <c r="I238" s="14" t="s">
        <v>504</v>
      </c>
      <c r="J238" s="26">
        <v>0</v>
      </c>
      <c r="K238" s="26">
        <v>0</v>
      </c>
      <c r="L238" s="26">
        <v>0</v>
      </c>
      <c r="M238" s="24">
        <v>0</v>
      </c>
      <c r="N238" s="24">
        <v>0</v>
      </c>
      <c r="O238" s="24">
        <v>0</v>
      </c>
      <c r="Q238">
        <f t="shared" si="6"/>
        <v>0</v>
      </c>
      <c r="R238">
        <f t="shared" si="7"/>
        <v>0</v>
      </c>
    </row>
    <row r="239" spans="1:18" x14ac:dyDescent="0.25">
      <c r="A239" s="13" t="s">
        <v>96</v>
      </c>
      <c r="B239" s="14" t="s">
        <v>97</v>
      </c>
      <c r="C239" s="14" t="s">
        <v>379</v>
      </c>
      <c r="D239" s="14" t="s">
        <v>505</v>
      </c>
      <c r="E239" s="14" t="s">
        <v>506</v>
      </c>
      <c r="F239" s="14" t="s">
        <v>507</v>
      </c>
      <c r="G239" s="14" t="s">
        <v>508</v>
      </c>
      <c r="H239" s="14" t="s">
        <v>508</v>
      </c>
      <c r="I239" s="14" t="s">
        <v>509</v>
      </c>
      <c r="J239" s="26">
        <v>0</v>
      </c>
      <c r="K239" s="26">
        <v>0</v>
      </c>
      <c r="L239" s="26">
        <v>0</v>
      </c>
      <c r="M239" s="24">
        <v>1</v>
      </c>
      <c r="N239" s="24">
        <v>1</v>
      </c>
      <c r="O239" s="24">
        <v>1</v>
      </c>
      <c r="Q239">
        <f t="shared" si="6"/>
        <v>0</v>
      </c>
      <c r="R239">
        <f t="shared" si="7"/>
        <v>3</v>
      </c>
    </row>
    <row r="240" spans="1:18" x14ac:dyDescent="0.25">
      <c r="A240" s="13" t="s">
        <v>96</v>
      </c>
      <c r="B240" s="14" t="s">
        <v>97</v>
      </c>
      <c r="C240" s="14" t="s">
        <v>379</v>
      </c>
      <c r="D240" s="14" t="s">
        <v>505</v>
      </c>
      <c r="E240" s="14" t="s">
        <v>510</v>
      </c>
      <c r="F240" s="14" t="s">
        <v>511</v>
      </c>
      <c r="G240" s="14" t="s">
        <v>3</v>
      </c>
      <c r="H240" s="14" t="s">
        <v>511</v>
      </c>
      <c r="I240" s="14" t="s">
        <v>512</v>
      </c>
      <c r="J240" s="26">
        <v>0</v>
      </c>
      <c r="K240" s="26">
        <v>0</v>
      </c>
      <c r="L240" s="26">
        <v>0</v>
      </c>
      <c r="M240" s="24">
        <v>1</v>
      </c>
      <c r="N240" s="24">
        <v>1</v>
      </c>
      <c r="O240" s="24">
        <v>0</v>
      </c>
      <c r="Q240">
        <f t="shared" si="6"/>
        <v>0</v>
      </c>
      <c r="R240">
        <f t="shared" si="7"/>
        <v>2</v>
      </c>
    </row>
    <row r="241" spans="1:18" x14ac:dyDescent="0.25">
      <c r="A241" s="13" t="s">
        <v>96</v>
      </c>
      <c r="B241" s="14" t="s">
        <v>97</v>
      </c>
      <c r="C241" s="14" t="s">
        <v>379</v>
      </c>
      <c r="D241" s="14" t="s">
        <v>505</v>
      </c>
      <c r="E241" s="14" t="s">
        <v>510</v>
      </c>
      <c r="F241" s="14" t="s">
        <v>513</v>
      </c>
      <c r="G241" s="14" t="s">
        <v>3</v>
      </c>
      <c r="H241" s="14" t="s">
        <v>513</v>
      </c>
      <c r="I241" s="14" t="s">
        <v>514</v>
      </c>
      <c r="J241" s="26">
        <v>0</v>
      </c>
      <c r="K241" s="26">
        <v>0</v>
      </c>
      <c r="L241" s="26">
        <v>0</v>
      </c>
      <c r="M241" s="24">
        <v>0</v>
      </c>
      <c r="N241" s="24">
        <v>1</v>
      </c>
      <c r="O241" s="24">
        <v>1</v>
      </c>
      <c r="Q241">
        <f t="shared" si="6"/>
        <v>0</v>
      </c>
      <c r="R241">
        <f t="shared" si="7"/>
        <v>2</v>
      </c>
    </row>
    <row r="242" spans="1:18" x14ac:dyDescent="0.25">
      <c r="A242" s="13" t="s">
        <v>96</v>
      </c>
      <c r="B242" s="14" t="s">
        <v>97</v>
      </c>
      <c r="C242" s="14" t="s">
        <v>379</v>
      </c>
      <c r="D242" s="14" t="s">
        <v>505</v>
      </c>
      <c r="E242" s="14" t="s">
        <v>510</v>
      </c>
      <c r="F242" s="14" t="s">
        <v>515</v>
      </c>
      <c r="G242" s="14" t="s">
        <v>516</v>
      </c>
      <c r="H242" s="14" t="s">
        <v>516</v>
      </c>
      <c r="I242" s="14" t="s">
        <v>517</v>
      </c>
      <c r="J242" s="26">
        <v>1</v>
      </c>
      <c r="K242" s="26">
        <v>0</v>
      </c>
      <c r="L242" s="26">
        <v>0</v>
      </c>
      <c r="M242" s="24">
        <v>0</v>
      </c>
      <c r="N242" s="24">
        <v>0</v>
      </c>
      <c r="O242" s="24">
        <v>0</v>
      </c>
      <c r="Q242">
        <f t="shared" si="6"/>
        <v>1</v>
      </c>
      <c r="R242">
        <f t="shared" si="7"/>
        <v>0</v>
      </c>
    </row>
    <row r="243" spans="1:18" x14ac:dyDescent="0.25">
      <c r="A243" s="13" t="s">
        <v>96</v>
      </c>
      <c r="B243" s="14" t="s">
        <v>97</v>
      </c>
      <c r="C243" s="14" t="s">
        <v>379</v>
      </c>
      <c r="D243" s="14" t="s">
        <v>505</v>
      </c>
      <c r="E243" s="14" t="s">
        <v>510</v>
      </c>
      <c r="F243" s="14" t="s">
        <v>515</v>
      </c>
      <c r="G243" s="14" t="s">
        <v>3</v>
      </c>
      <c r="H243" s="14" t="s">
        <v>515</v>
      </c>
      <c r="I243" s="14" t="s">
        <v>518</v>
      </c>
      <c r="J243" s="26">
        <v>0</v>
      </c>
      <c r="K243" s="26">
        <v>1</v>
      </c>
      <c r="L243" s="26">
        <v>0</v>
      </c>
      <c r="M243" s="24">
        <v>0</v>
      </c>
      <c r="N243" s="24">
        <v>0</v>
      </c>
      <c r="O243" s="24">
        <v>0</v>
      </c>
      <c r="Q243">
        <f t="shared" si="6"/>
        <v>1</v>
      </c>
      <c r="R243">
        <f t="shared" si="7"/>
        <v>0</v>
      </c>
    </row>
    <row r="244" spans="1:18" x14ac:dyDescent="0.25">
      <c r="A244" s="13" t="s">
        <v>96</v>
      </c>
      <c r="B244" s="14" t="s">
        <v>97</v>
      </c>
      <c r="C244" s="14" t="s">
        <v>379</v>
      </c>
      <c r="D244" s="14" t="s">
        <v>505</v>
      </c>
      <c r="E244" s="14" t="s">
        <v>510</v>
      </c>
      <c r="F244" s="14" t="s">
        <v>3</v>
      </c>
      <c r="G244" s="14" t="s">
        <v>3</v>
      </c>
      <c r="H244" s="14" t="s">
        <v>510</v>
      </c>
      <c r="I244" s="14" t="s">
        <v>519</v>
      </c>
      <c r="J244" s="26">
        <v>0</v>
      </c>
      <c r="K244" s="26">
        <v>0</v>
      </c>
      <c r="L244" s="26">
        <v>0</v>
      </c>
      <c r="M244" s="24">
        <v>0</v>
      </c>
      <c r="N244" s="24">
        <v>0</v>
      </c>
      <c r="O244" s="24">
        <v>0</v>
      </c>
      <c r="Q244">
        <f t="shared" si="6"/>
        <v>0</v>
      </c>
      <c r="R244">
        <f t="shared" si="7"/>
        <v>0</v>
      </c>
    </row>
    <row r="245" spans="1:18" x14ac:dyDescent="0.25">
      <c r="A245" s="13" t="s">
        <v>96</v>
      </c>
      <c r="B245" s="14" t="s">
        <v>97</v>
      </c>
      <c r="C245" s="14" t="s">
        <v>379</v>
      </c>
      <c r="D245" s="14" t="s">
        <v>505</v>
      </c>
      <c r="E245" s="14" t="s">
        <v>520</v>
      </c>
      <c r="F245" s="14" t="s">
        <v>3</v>
      </c>
      <c r="G245" s="14" t="s">
        <v>3</v>
      </c>
      <c r="H245" s="14" t="s">
        <v>520</v>
      </c>
      <c r="I245" s="14" t="s">
        <v>521</v>
      </c>
      <c r="J245" s="26">
        <v>0</v>
      </c>
      <c r="K245" s="26">
        <v>0</v>
      </c>
      <c r="L245" s="26">
        <v>0</v>
      </c>
      <c r="M245" s="24">
        <v>0</v>
      </c>
      <c r="N245" s="24">
        <v>0</v>
      </c>
      <c r="O245" s="24">
        <v>0</v>
      </c>
      <c r="Q245">
        <f t="shared" si="6"/>
        <v>0</v>
      </c>
      <c r="R245">
        <f t="shared" si="7"/>
        <v>0</v>
      </c>
    </row>
    <row r="246" spans="1:18" x14ac:dyDescent="0.25">
      <c r="A246" s="13" t="s">
        <v>96</v>
      </c>
      <c r="B246" s="14" t="s">
        <v>97</v>
      </c>
      <c r="C246" s="14" t="s">
        <v>379</v>
      </c>
      <c r="D246" s="14" t="s">
        <v>505</v>
      </c>
      <c r="E246" s="14" t="s">
        <v>520</v>
      </c>
      <c r="F246" s="14" t="s">
        <v>522</v>
      </c>
      <c r="G246" s="14" t="s">
        <v>3</v>
      </c>
      <c r="H246" s="14" t="s">
        <v>522</v>
      </c>
      <c r="I246" s="14" t="s">
        <v>523</v>
      </c>
      <c r="J246" s="26">
        <v>0</v>
      </c>
      <c r="K246" s="26">
        <v>0</v>
      </c>
      <c r="L246" s="26">
        <v>0</v>
      </c>
      <c r="M246" s="24">
        <v>0</v>
      </c>
      <c r="N246" s="24">
        <v>0</v>
      </c>
      <c r="O246" s="24">
        <v>0</v>
      </c>
      <c r="Q246">
        <f t="shared" si="6"/>
        <v>0</v>
      </c>
      <c r="R246">
        <f t="shared" si="7"/>
        <v>0</v>
      </c>
    </row>
    <row r="247" spans="1:18" x14ac:dyDescent="0.25">
      <c r="A247" s="13" t="s">
        <v>96</v>
      </c>
      <c r="B247" s="14" t="s">
        <v>97</v>
      </c>
      <c r="C247" s="14" t="s">
        <v>379</v>
      </c>
      <c r="D247" s="14" t="s">
        <v>505</v>
      </c>
      <c r="E247" s="14" t="s">
        <v>520</v>
      </c>
      <c r="F247" s="14" t="s">
        <v>522</v>
      </c>
      <c r="G247" s="14" t="s">
        <v>3</v>
      </c>
      <c r="H247" s="14" t="s">
        <v>522</v>
      </c>
      <c r="I247" s="14" t="s">
        <v>524</v>
      </c>
      <c r="J247" s="26">
        <v>0</v>
      </c>
      <c r="K247" s="26">
        <v>0</v>
      </c>
      <c r="L247" s="26">
        <v>0</v>
      </c>
      <c r="M247" s="24">
        <v>1</v>
      </c>
      <c r="N247" s="24">
        <v>1</v>
      </c>
      <c r="O247" s="24">
        <v>1</v>
      </c>
      <c r="Q247">
        <f t="shared" si="6"/>
        <v>0</v>
      </c>
      <c r="R247">
        <f t="shared" si="7"/>
        <v>3</v>
      </c>
    </row>
    <row r="248" spans="1:18" x14ac:dyDescent="0.25">
      <c r="A248" s="13" t="s">
        <v>96</v>
      </c>
      <c r="B248" s="14" t="s">
        <v>97</v>
      </c>
      <c r="C248" s="14" t="s">
        <v>379</v>
      </c>
      <c r="D248" s="14" t="s">
        <v>505</v>
      </c>
      <c r="E248" s="14" t="s">
        <v>520</v>
      </c>
      <c r="F248" s="14" t="s">
        <v>522</v>
      </c>
      <c r="G248" s="14" t="s">
        <v>3</v>
      </c>
      <c r="H248" s="14" t="s">
        <v>522</v>
      </c>
      <c r="I248" s="14" t="s">
        <v>525</v>
      </c>
      <c r="J248" s="26">
        <v>0</v>
      </c>
      <c r="K248" s="26">
        <v>0</v>
      </c>
      <c r="L248" s="26">
        <v>0</v>
      </c>
      <c r="M248" s="24">
        <v>0</v>
      </c>
      <c r="N248" s="24">
        <v>0</v>
      </c>
      <c r="O248" s="24">
        <v>0</v>
      </c>
      <c r="Q248">
        <f t="shared" si="6"/>
        <v>0</v>
      </c>
      <c r="R248">
        <f t="shared" si="7"/>
        <v>0</v>
      </c>
    </row>
    <row r="249" spans="1:18" x14ac:dyDescent="0.25">
      <c r="A249" s="13" t="s">
        <v>96</v>
      </c>
      <c r="B249" s="14" t="s">
        <v>97</v>
      </c>
      <c r="C249" s="14" t="s">
        <v>379</v>
      </c>
      <c r="D249" s="14" t="s">
        <v>505</v>
      </c>
      <c r="E249" s="14" t="s">
        <v>520</v>
      </c>
      <c r="F249" s="14" t="s">
        <v>522</v>
      </c>
      <c r="G249" s="14" t="s">
        <v>3</v>
      </c>
      <c r="H249" s="14" t="s">
        <v>522</v>
      </c>
      <c r="I249" s="14" t="s">
        <v>526</v>
      </c>
      <c r="J249" s="26">
        <v>0</v>
      </c>
      <c r="K249" s="26">
        <v>0</v>
      </c>
      <c r="L249" s="26">
        <v>1</v>
      </c>
      <c r="M249" s="24">
        <v>0</v>
      </c>
      <c r="N249" s="24">
        <v>0</v>
      </c>
      <c r="O249" s="24">
        <v>0</v>
      </c>
      <c r="Q249">
        <f t="shared" si="6"/>
        <v>1</v>
      </c>
      <c r="R249">
        <f t="shared" si="7"/>
        <v>0</v>
      </c>
    </row>
    <row r="250" spans="1:18" x14ac:dyDescent="0.25">
      <c r="A250" s="13" t="s">
        <v>96</v>
      </c>
      <c r="B250" s="14" t="s">
        <v>97</v>
      </c>
      <c r="C250" s="14" t="s">
        <v>379</v>
      </c>
      <c r="D250" s="14" t="s">
        <v>505</v>
      </c>
      <c r="E250" s="14" t="s">
        <v>520</v>
      </c>
      <c r="F250" s="14" t="s">
        <v>522</v>
      </c>
      <c r="G250" s="14" t="s">
        <v>3</v>
      </c>
      <c r="H250" s="14" t="s">
        <v>522</v>
      </c>
      <c r="I250" s="14" t="s">
        <v>527</v>
      </c>
      <c r="J250" s="26">
        <v>0</v>
      </c>
      <c r="K250" s="26">
        <v>0</v>
      </c>
      <c r="L250" s="26">
        <v>0</v>
      </c>
      <c r="M250" s="24">
        <v>0</v>
      </c>
      <c r="N250" s="24">
        <v>0</v>
      </c>
      <c r="O250" s="24">
        <v>0</v>
      </c>
      <c r="Q250">
        <f t="shared" si="6"/>
        <v>0</v>
      </c>
      <c r="R250">
        <f t="shared" si="7"/>
        <v>0</v>
      </c>
    </row>
    <row r="251" spans="1:18" x14ac:dyDescent="0.25">
      <c r="A251" s="13" t="s">
        <v>96</v>
      </c>
      <c r="B251" s="14" t="s">
        <v>97</v>
      </c>
      <c r="C251" s="14" t="s">
        <v>379</v>
      </c>
      <c r="D251" s="14" t="s">
        <v>505</v>
      </c>
      <c r="E251" s="14" t="s">
        <v>520</v>
      </c>
      <c r="F251" s="14" t="s">
        <v>522</v>
      </c>
      <c r="G251" s="14" t="s">
        <v>3</v>
      </c>
      <c r="H251" s="14" t="s">
        <v>522</v>
      </c>
      <c r="I251" s="14" t="s">
        <v>528</v>
      </c>
      <c r="J251" s="26">
        <v>0</v>
      </c>
      <c r="K251" s="26">
        <v>1</v>
      </c>
      <c r="L251" s="26">
        <v>0</v>
      </c>
      <c r="M251" s="24">
        <v>0</v>
      </c>
      <c r="N251" s="24">
        <v>0</v>
      </c>
      <c r="O251" s="24">
        <v>0</v>
      </c>
      <c r="Q251">
        <f t="shared" si="6"/>
        <v>1</v>
      </c>
      <c r="R251">
        <f t="shared" si="7"/>
        <v>0</v>
      </c>
    </row>
    <row r="252" spans="1:18" x14ac:dyDescent="0.25">
      <c r="A252" s="13" t="s">
        <v>96</v>
      </c>
      <c r="B252" s="14" t="s">
        <v>97</v>
      </c>
      <c r="C252" s="14" t="s">
        <v>379</v>
      </c>
      <c r="D252" s="14" t="s">
        <v>505</v>
      </c>
      <c r="E252" s="14" t="s">
        <v>520</v>
      </c>
      <c r="F252" s="14" t="s">
        <v>522</v>
      </c>
      <c r="G252" s="14" t="s">
        <v>3</v>
      </c>
      <c r="H252" s="14" t="s">
        <v>522</v>
      </c>
      <c r="I252" s="14" t="s">
        <v>529</v>
      </c>
      <c r="J252" s="26">
        <v>0</v>
      </c>
      <c r="K252" s="26">
        <v>0</v>
      </c>
      <c r="L252" s="26">
        <v>0</v>
      </c>
      <c r="M252" s="24">
        <v>1</v>
      </c>
      <c r="N252" s="24">
        <v>0</v>
      </c>
      <c r="O252" s="24">
        <v>0</v>
      </c>
      <c r="Q252">
        <f t="shared" si="6"/>
        <v>0</v>
      </c>
      <c r="R252">
        <f t="shared" si="7"/>
        <v>1</v>
      </c>
    </row>
    <row r="253" spans="1:18" x14ac:dyDescent="0.25">
      <c r="A253" s="13" t="s">
        <v>96</v>
      </c>
      <c r="B253" s="14" t="s">
        <v>97</v>
      </c>
      <c r="C253" s="14" t="s">
        <v>379</v>
      </c>
      <c r="D253" s="14" t="s">
        <v>505</v>
      </c>
      <c r="E253" s="14" t="s">
        <v>520</v>
      </c>
      <c r="F253" s="14" t="s">
        <v>522</v>
      </c>
      <c r="G253" s="14" t="s">
        <v>3</v>
      </c>
      <c r="H253" s="14" t="s">
        <v>522</v>
      </c>
      <c r="I253" s="14" t="s">
        <v>530</v>
      </c>
      <c r="J253" s="26">
        <v>0</v>
      </c>
      <c r="K253" s="26">
        <v>0</v>
      </c>
      <c r="L253" s="26">
        <v>0</v>
      </c>
      <c r="M253" s="24">
        <v>1</v>
      </c>
      <c r="N253" s="24">
        <v>0</v>
      </c>
      <c r="O253" s="24">
        <v>1</v>
      </c>
      <c r="Q253">
        <f t="shared" si="6"/>
        <v>0</v>
      </c>
      <c r="R253">
        <f t="shared" si="7"/>
        <v>2</v>
      </c>
    </row>
    <row r="254" spans="1:18" x14ac:dyDescent="0.25">
      <c r="A254" s="13" t="s">
        <v>96</v>
      </c>
      <c r="B254" s="14" t="s">
        <v>97</v>
      </c>
      <c r="C254" s="14" t="s">
        <v>379</v>
      </c>
      <c r="D254" s="14" t="s">
        <v>505</v>
      </c>
      <c r="E254" s="14" t="s">
        <v>520</v>
      </c>
      <c r="F254" s="14" t="s">
        <v>522</v>
      </c>
      <c r="G254" s="14" t="s">
        <v>3</v>
      </c>
      <c r="H254" s="14" t="s">
        <v>522</v>
      </c>
      <c r="I254" s="14" t="s">
        <v>531</v>
      </c>
      <c r="J254" s="26">
        <v>0</v>
      </c>
      <c r="K254" s="26">
        <v>0</v>
      </c>
      <c r="L254" s="26">
        <v>0</v>
      </c>
      <c r="M254" s="24">
        <v>0</v>
      </c>
      <c r="N254" s="24">
        <v>0</v>
      </c>
      <c r="O254" s="24">
        <v>1</v>
      </c>
      <c r="Q254">
        <f t="shared" si="6"/>
        <v>0</v>
      </c>
      <c r="R254">
        <f t="shared" si="7"/>
        <v>1</v>
      </c>
    </row>
    <row r="255" spans="1:18" x14ac:dyDescent="0.25">
      <c r="A255" s="13" t="s">
        <v>96</v>
      </c>
      <c r="B255" s="14" t="s">
        <v>97</v>
      </c>
      <c r="C255" s="14" t="s">
        <v>379</v>
      </c>
      <c r="D255" s="14" t="s">
        <v>505</v>
      </c>
      <c r="E255" s="14" t="s">
        <v>3</v>
      </c>
      <c r="F255" s="14" t="s">
        <v>3</v>
      </c>
      <c r="G255" s="14" t="s">
        <v>3</v>
      </c>
      <c r="H255" s="14" t="s">
        <v>505</v>
      </c>
      <c r="I255" s="14" t="s">
        <v>532</v>
      </c>
      <c r="J255" s="26">
        <v>0</v>
      </c>
      <c r="K255" s="26">
        <v>0</v>
      </c>
      <c r="L255" s="26">
        <v>0</v>
      </c>
      <c r="M255" s="24">
        <v>0</v>
      </c>
      <c r="N255" s="24">
        <v>0</v>
      </c>
      <c r="O255" s="24">
        <v>1</v>
      </c>
      <c r="Q255">
        <f t="shared" si="6"/>
        <v>0</v>
      </c>
      <c r="R255">
        <f t="shared" si="7"/>
        <v>1</v>
      </c>
    </row>
    <row r="256" spans="1:18" x14ac:dyDescent="0.25">
      <c r="A256" s="13" t="s">
        <v>96</v>
      </c>
      <c r="B256" s="14" t="s">
        <v>97</v>
      </c>
      <c r="C256" s="14" t="s">
        <v>379</v>
      </c>
      <c r="D256" s="14" t="s">
        <v>505</v>
      </c>
      <c r="E256" s="14" t="s">
        <v>3</v>
      </c>
      <c r="F256" s="14" t="s">
        <v>3</v>
      </c>
      <c r="G256" s="14" t="s">
        <v>3</v>
      </c>
      <c r="H256" s="14" t="s">
        <v>505</v>
      </c>
      <c r="I256" s="14" t="s">
        <v>533</v>
      </c>
      <c r="J256" s="26">
        <v>0</v>
      </c>
      <c r="K256" s="26">
        <v>0</v>
      </c>
      <c r="L256" s="26">
        <v>0</v>
      </c>
      <c r="M256" s="24">
        <v>0</v>
      </c>
      <c r="N256" s="24">
        <v>1</v>
      </c>
      <c r="O256" s="24">
        <v>0</v>
      </c>
      <c r="Q256">
        <f t="shared" si="6"/>
        <v>0</v>
      </c>
      <c r="R256">
        <f t="shared" si="7"/>
        <v>1</v>
      </c>
    </row>
    <row r="257" spans="1:18" x14ac:dyDescent="0.25">
      <c r="A257" s="13" t="s">
        <v>96</v>
      </c>
      <c r="B257" s="14" t="s">
        <v>97</v>
      </c>
      <c r="C257" s="14" t="s">
        <v>379</v>
      </c>
      <c r="D257" s="14" t="s">
        <v>505</v>
      </c>
      <c r="E257" s="14" t="s">
        <v>3</v>
      </c>
      <c r="F257" s="14" t="s">
        <v>3</v>
      </c>
      <c r="G257" s="14" t="s">
        <v>3</v>
      </c>
      <c r="H257" s="14" t="s">
        <v>505</v>
      </c>
      <c r="I257" s="14" t="s">
        <v>534</v>
      </c>
      <c r="J257" s="26">
        <v>0</v>
      </c>
      <c r="K257" s="26">
        <v>0</v>
      </c>
      <c r="L257" s="26">
        <v>0</v>
      </c>
      <c r="M257" s="24">
        <v>0</v>
      </c>
      <c r="N257" s="24">
        <v>0</v>
      </c>
      <c r="O257" s="24">
        <v>0</v>
      </c>
      <c r="Q257">
        <f t="shared" si="6"/>
        <v>0</v>
      </c>
      <c r="R257">
        <f t="shared" si="7"/>
        <v>0</v>
      </c>
    </row>
    <row r="258" spans="1:18" x14ac:dyDescent="0.25">
      <c r="A258" s="13" t="s">
        <v>96</v>
      </c>
      <c r="B258" s="14" t="s">
        <v>97</v>
      </c>
      <c r="C258" s="14" t="s">
        <v>379</v>
      </c>
      <c r="D258" s="14" t="s">
        <v>505</v>
      </c>
      <c r="E258" s="14" t="s">
        <v>3</v>
      </c>
      <c r="F258" s="14" t="s">
        <v>3</v>
      </c>
      <c r="G258" s="14" t="s">
        <v>3</v>
      </c>
      <c r="H258" s="14" t="s">
        <v>505</v>
      </c>
      <c r="I258" s="14" t="s">
        <v>535</v>
      </c>
      <c r="J258" s="26">
        <v>0</v>
      </c>
      <c r="K258" s="26">
        <v>0</v>
      </c>
      <c r="L258" s="26">
        <v>0</v>
      </c>
      <c r="M258" s="24">
        <v>0</v>
      </c>
      <c r="N258" s="24">
        <v>0</v>
      </c>
      <c r="O258" s="24">
        <v>0</v>
      </c>
      <c r="Q258">
        <f t="shared" si="6"/>
        <v>0</v>
      </c>
      <c r="R258">
        <f t="shared" si="7"/>
        <v>0</v>
      </c>
    </row>
    <row r="259" spans="1:18" x14ac:dyDescent="0.25">
      <c r="A259" s="13" t="s">
        <v>96</v>
      </c>
      <c r="B259" s="14" t="s">
        <v>97</v>
      </c>
      <c r="C259" s="14" t="s">
        <v>379</v>
      </c>
      <c r="D259" s="14" t="s">
        <v>505</v>
      </c>
      <c r="E259" s="14" t="s">
        <v>3</v>
      </c>
      <c r="F259" s="14" t="s">
        <v>3</v>
      </c>
      <c r="G259" s="14" t="s">
        <v>3</v>
      </c>
      <c r="H259" s="14" t="s">
        <v>505</v>
      </c>
      <c r="I259" s="14" t="s">
        <v>536</v>
      </c>
      <c r="J259" s="26">
        <v>0</v>
      </c>
      <c r="K259" s="26">
        <v>0</v>
      </c>
      <c r="L259" s="26">
        <v>0</v>
      </c>
      <c r="M259" s="24">
        <v>0</v>
      </c>
      <c r="N259" s="24">
        <v>0</v>
      </c>
      <c r="O259" s="24">
        <v>0</v>
      </c>
      <c r="Q259">
        <f t="shared" si="6"/>
        <v>0</v>
      </c>
      <c r="R259">
        <f t="shared" si="7"/>
        <v>0</v>
      </c>
    </row>
    <row r="260" spans="1:18" x14ac:dyDescent="0.25">
      <c r="A260" s="13" t="s">
        <v>96</v>
      </c>
      <c r="B260" s="14" t="s">
        <v>97</v>
      </c>
      <c r="C260" s="14" t="s">
        <v>379</v>
      </c>
      <c r="D260" s="14" t="s">
        <v>505</v>
      </c>
      <c r="E260" s="14" t="s">
        <v>3</v>
      </c>
      <c r="F260" s="14" t="s">
        <v>3</v>
      </c>
      <c r="G260" s="14" t="s">
        <v>3</v>
      </c>
      <c r="H260" s="14" t="s">
        <v>505</v>
      </c>
      <c r="I260" s="14" t="s">
        <v>537</v>
      </c>
      <c r="J260" s="26">
        <v>0</v>
      </c>
      <c r="K260" s="26">
        <v>0</v>
      </c>
      <c r="L260" s="26">
        <v>0</v>
      </c>
      <c r="M260" s="24">
        <v>0</v>
      </c>
      <c r="N260" s="24">
        <v>0</v>
      </c>
      <c r="O260" s="24">
        <v>0</v>
      </c>
      <c r="Q260">
        <f t="shared" ref="Q260:Q323" si="8">SUM(J260:L260)</f>
        <v>0</v>
      </c>
      <c r="R260">
        <f t="shared" ref="R260:R323" si="9">SUM(M260:O260)</f>
        <v>0</v>
      </c>
    </row>
    <row r="261" spans="1:18" x14ac:dyDescent="0.25">
      <c r="A261" s="13" t="s">
        <v>96</v>
      </c>
      <c r="B261" s="14" t="s">
        <v>97</v>
      </c>
      <c r="C261" s="14" t="s">
        <v>379</v>
      </c>
      <c r="D261" s="14" t="s">
        <v>505</v>
      </c>
      <c r="E261" s="14" t="s">
        <v>3</v>
      </c>
      <c r="F261" s="14" t="s">
        <v>3</v>
      </c>
      <c r="G261" s="14" t="s">
        <v>3</v>
      </c>
      <c r="H261" s="14" t="s">
        <v>505</v>
      </c>
      <c r="I261" s="14" t="s">
        <v>538</v>
      </c>
      <c r="J261" s="26">
        <v>1</v>
      </c>
      <c r="K261" s="26">
        <v>0</v>
      </c>
      <c r="L261" s="26">
        <v>0</v>
      </c>
      <c r="M261" s="24">
        <v>0</v>
      </c>
      <c r="N261" s="24">
        <v>0</v>
      </c>
      <c r="O261" s="24">
        <v>0</v>
      </c>
      <c r="Q261">
        <f t="shared" si="8"/>
        <v>1</v>
      </c>
      <c r="R261">
        <f t="shared" si="9"/>
        <v>0</v>
      </c>
    </row>
    <row r="262" spans="1:18" x14ac:dyDescent="0.25">
      <c r="A262" s="13" t="s">
        <v>96</v>
      </c>
      <c r="B262" s="14" t="s">
        <v>97</v>
      </c>
      <c r="C262" s="14" t="s">
        <v>379</v>
      </c>
      <c r="D262" s="14" t="s">
        <v>505</v>
      </c>
      <c r="E262" s="14" t="s">
        <v>3</v>
      </c>
      <c r="F262" s="14" t="s">
        <v>3</v>
      </c>
      <c r="G262" s="14" t="s">
        <v>3</v>
      </c>
      <c r="H262" s="14" t="s">
        <v>505</v>
      </c>
      <c r="I262" s="14" t="s">
        <v>539</v>
      </c>
      <c r="J262" s="26">
        <v>0</v>
      </c>
      <c r="K262" s="26">
        <v>1</v>
      </c>
      <c r="L262" s="26">
        <v>0</v>
      </c>
      <c r="M262" s="24">
        <v>0</v>
      </c>
      <c r="N262" s="24">
        <v>0</v>
      </c>
      <c r="O262" s="24">
        <v>0</v>
      </c>
      <c r="Q262">
        <f t="shared" si="8"/>
        <v>1</v>
      </c>
      <c r="R262">
        <f t="shared" si="9"/>
        <v>0</v>
      </c>
    </row>
    <row r="263" spans="1:18" x14ac:dyDescent="0.25">
      <c r="A263" s="13" t="s">
        <v>96</v>
      </c>
      <c r="B263" s="14" t="s">
        <v>97</v>
      </c>
      <c r="C263" s="14" t="s">
        <v>379</v>
      </c>
      <c r="D263" s="14" t="s">
        <v>505</v>
      </c>
      <c r="E263" s="14" t="s">
        <v>540</v>
      </c>
      <c r="F263" s="14" t="s">
        <v>541</v>
      </c>
      <c r="G263" s="14" t="s">
        <v>542</v>
      </c>
      <c r="H263" s="14" t="s">
        <v>542</v>
      </c>
      <c r="I263" s="14" t="s">
        <v>543</v>
      </c>
      <c r="J263" s="26">
        <v>0</v>
      </c>
      <c r="K263" s="26">
        <v>1</v>
      </c>
      <c r="L263" s="26">
        <v>1</v>
      </c>
      <c r="M263" s="24">
        <v>0</v>
      </c>
      <c r="N263" s="24">
        <v>0</v>
      </c>
      <c r="O263" s="24">
        <v>0</v>
      </c>
      <c r="Q263">
        <f t="shared" si="8"/>
        <v>2</v>
      </c>
      <c r="R263">
        <f t="shared" si="9"/>
        <v>0</v>
      </c>
    </row>
    <row r="264" spans="1:18" x14ac:dyDescent="0.25">
      <c r="A264" s="13" t="s">
        <v>96</v>
      </c>
      <c r="B264" s="14" t="s">
        <v>97</v>
      </c>
      <c r="C264" s="14" t="s">
        <v>379</v>
      </c>
      <c r="D264" s="14" t="s">
        <v>505</v>
      </c>
      <c r="E264" s="14" t="s">
        <v>544</v>
      </c>
      <c r="F264" s="14" t="s">
        <v>545</v>
      </c>
      <c r="G264" s="14" t="s">
        <v>3</v>
      </c>
      <c r="H264" s="14" t="s">
        <v>545</v>
      </c>
      <c r="I264" s="14" t="s">
        <v>546</v>
      </c>
      <c r="J264" s="26">
        <v>0</v>
      </c>
      <c r="K264" s="26">
        <v>0</v>
      </c>
      <c r="L264" s="26">
        <v>0</v>
      </c>
      <c r="M264" s="24">
        <v>0</v>
      </c>
      <c r="N264" s="24">
        <v>0</v>
      </c>
      <c r="O264" s="24">
        <v>0</v>
      </c>
      <c r="Q264">
        <f t="shared" si="8"/>
        <v>0</v>
      </c>
      <c r="R264">
        <f t="shared" si="9"/>
        <v>0</v>
      </c>
    </row>
    <row r="265" spans="1:18" x14ac:dyDescent="0.25">
      <c r="A265" s="13" t="s">
        <v>96</v>
      </c>
      <c r="B265" s="14" t="s">
        <v>97</v>
      </c>
      <c r="C265" s="14" t="s">
        <v>379</v>
      </c>
      <c r="D265" s="14" t="s">
        <v>505</v>
      </c>
      <c r="E265" s="14" t="s">
        <v>544</v>
      </c>
      <c r="F265" s="14" t="s">
        <v>547</v>
      </c>
      <c r="G265" s="14" t="s">
        <v>3</v>
      </c>
      <c r="H265" s="14" t="s">
        <v>547</v>
      </c>
      <c r="I265" s="14" t="s">
        <v>548</v>
      </c>
      <c r="J265" s="26">
        <v>0</v>
      </c>
      <c r="K265" s="26">
        <v>0</v>
      </c>
      <c r="L265" s="26">
        <v>1</v>
      </c>
      <c r="M265" s="24">
        <v>0</v>
      </c>
      <c r="N265" s="24">
        <v>0</v>
      </c>
      <c r="O265" s="24">
        <v>0</v>
      </c>
      <c r="Q265">
        <f t="shared" si="8"/>
        <v>1</v>
      </c>
      <c r="R265">
        <f t="shared" si="9"/>
        <v>0</v>
      </c>
    </row>
    <row r="266" spans="1:18" x14ac:dyDescent="0.25">
      <c r="A266" s="13" t="s">
        <v>96</v>
      </c>
      <c r="B266" s="14" t="s">
        <v>97</v>
      </c>
      <c r="C266" s="14" t="s">
        <v>379</v>
      </c>
      <c r="D266" s="14" t="s">
        <v>379</v>
      </c>
      <c r="E266" s="14" t="s">
        <v>549</v>
      </c>
      <c r="F266" s="14" t="s">
        <v>550</v>
      </c>
      <c r="G266" s="14" t="s">
        <v>3</v>
      </c>
      <c r="H266" s="14" t="s">
        <v>550</v>
      </c>
      <c r="I266" s="14" t="s">
        <v>551</v>
      </c>
      <c r="J266" s="26">
        <v>0</v>
      </c>
      <c r="K266" s="26">
        <v>0</v>
      </c>
      <c r="L266" s="26">
        <v>0</v>
      </c>
      <c r="M266" s="24">
        <v>1</v>
      </c>
      <c r="N266" s="24">
        <v>0</v>
      </c>
      <c r="O266" s="24">
        <v>0</v>
      </c>
      <c r="Q266">
        <f t="shared" si="8"/>
        <v>0</v>
      </c>
      <c r="R266">
        <f t="shared" si="9"/>
        <v>1</v>
      </c>
    </row>
    <row r="267" spans="1:18" x14ac:dyDescent="0.25">
      <c r="A267" s="13" t="s">
        <v>96</v>
      </c>
      <c r="B267" s="14" t="s">
        <v>552</v>
      </c>
      <c r="C267" s="14" t="s">
        <v>553</v>
      </c>
      <c r="D267" s="14" t="s">
        <v>554</v>
      </c>
      <c r="E267" s="14" t="s">
        <v>555</v>
      </c>
      <c r="F267" s="14" t="s">
        <v>556</v>
      </c>
      <c r="G267" s="14" t="s">
        <v>557</v>
      </c>
      <c r="H267" s="14" t="s">
        <v>557</v>
      </c>
      <c r="I267" s="14" t="s">
        <v>558</v>
      </c>
      <c r="J267" s="26">
        <v>0</v>
      </c>
      <c r="K267" s="26">
        <v>1</v>
      </c>
      <c r="L267" s="26">
        <v>0</v>
      </c>
      <c r="M267" s="24">
        <v>0</v>
      </c>
      <c r="N267" s="24">
        <v>0</v>
      </c>
      <c r="O267" s="24">
        <v>0</v>
      </c>
      <c r="Q267">
        <f t="shared" si="8"/>
        <v>1</v>
      </c>
      <c r="R267">
        <f t="shared" si="9"/>
        <v>0</v>
      </c>
    </row>
    <row r="268" spans="1:18" x14ac:dyDescent="0.25">
      <c r="A268" s="13" t="s">
        <v>96</v>
      </c>
      <c r="B268" s="14" t="s">
        <v>552</v>
      </c>
      <c r="C268" s="14" t="s">
        <v>553</v>
      </c>
      <c r="D268" s="14" t="s">
        <v>554</v>
      </c>
      <c r="E268" s="14" t="s">
        <v>555</v>
      </c>
      <c r="F268" s="14" t="s">
        <v>556</v>
      </c>
      <c r="G268" s="14" t="s">
        <v>557</v>
      </c>
      <c r="H268" s="14" t="s">
        <v>557</v>
      </c>
      <c r="I268" s="14" t="s">
        <v>559</v>
      </c>
      <c r="J268" s="26">
        <v>0</v>
      </c>
      <c r="K268" s="26">
        <v>1</v>
      </c>
      <c r="L268" s="26">
        <v>0</v>
      </c>
      <c r="M268" s="24">
        <v>0</v>
      </c>
      <c r="N268" s="24">
        <v>0</v>
      </c>
      <c r="O268" s="24">
        <v>0</v>
      </c>
      <c r="Q268">
        <f t="shared" si="8"/>
        <v>1</v>
      </c>
      <c r="R268">
        <f t="shared" si="9"/>
        <v>0</v>
      </c>
    </row>
    <row r="269" spans="1:18" x14ac:dyDescent="0.25">
      <c r="A269" s="13" t="s">
        <v>96</v>
      </c>
      <c r="B269" s="14" t="s">
        <v>552</v>
      </c>
      <c r="C269" s="14" t="s">
        <v>553</v>
      </c>
      <c r="D269" s="14" t="s">
        <v>554</v>
      </c>
      <c r="E269" s="14" t="s">
        <v>555</v>
      </c>
      <c r="F269" s="14" t="s">
        <v>556</v>
      </c>
      <c r="G269" s="14" t="s">
        <v>3</v>
      </c>
      <c r="H269" s="14" t="s">
        <v>556</v>
      </c>
      <c r="I269" s="14" t="s">
        <v>560</v>
      </c>
      <c r="J269" s="26">
        <v>1</v>
      </c>
      <c r="K269" s="26">
        <v>0</v>
      </c>
      <c r="L269" s="26">
        <v>0</v>
      </c>
      <c r="M269" s="24">
        <v>0</v>
      </c>
      <c r="N269" s="24">
        <v>0</v>
      </c>
      <c r="O269" s="24">
        <v>0</v>
      </c>
      <c r="Q269">
        <f t="shared" si="8"/>
        <v>1</v>
      </c>
      <c r="R269">
        <f t="shared" si="9"/>
        <v>0</v>
      </c>
    </row>
    <row r="270" spans="1:18" x14ac:dyDescent="0.25">
      <c r="A270" s="13" t="s">
        <v>96</v>
      </c>
      <c r="B270" s="14" t="s">
        <v>552</v>
      </c>
      <c r="C270" s="14" t="s">
        <v>553</v>
      </c>
      <c r="D270" s="14" t="s">
        <v>554</v>
      </c>
      <c r="E270" s="14" t="s">
        <v>555</v>
      </c>
      <c r="F270" s="14" t="s">
        <v>556</v>
      </c>
      <c r="G270" s="14" t="s">
        <v>3</v>
      </c>
      <c r="H270" s="14" t="s">
        <v>556</v>
      </c>
      <c r="I270" s="14" t="s">
        <v>561</v>
      </c>
      <c r="J270" s="26">
        <v>1</v>
      </c>
      <c r="K270" s="26">
        <v>0</v>
      </c>
      <c r="L270" s="26">
        <v>0</v>
      </c>
      <c r="M270" s="24">
        <v>0</v>
      </c>
      <c r="N270" s="24">
        <v>0</v>
      </c>
      <c r="O270" s="24">
        <v>0</v>
      </c>
      <c r="Q270">
        <f t="shared" si="8"/>
        <v>1</v>
      </c>
      <c r="R270">
        <f t="shared" si="9"/>
        <v>0</v>
      </c>
    </row>
    <row r="271" spans="1:18" x14ac:dyDescent="0.25">
      <c r="A271" s="13" t="s">
        <v>96</v>
      </c>
      <c r="B271" s="14" t="s">
        <v>552</v>
      </c>
      <c r="C271" s="14" t="s">
        <v>553</v>
      </c>
      <c r="D271" s="14" t="s">
        <v>554</v>
      </c>
      <c r="E271" s="14" t="s">
        <v>555</v>
      </c>
      <c r="F271" s="14" t="s">
        <v>3</v>
      </c>
      <c r="G271" s="14" t="s">
        <v>3</v>
      </c>
      <c r="H271" s="14" t="s">
        <v>555</v>
      </c>
      <c r="I271" s="14" t="s">
        <v>562</v>
      </c>
      <c r="J271" s="26">
        <v>0</v>
      </c>
      <c r="K271" s="26">
        <v>1</v>
      </c>
      <c r="L271" s="26">
        <v>0</v>
      </c>
      <c r="M271" s="24">
        <v>0</v>
      </c>
      <c r="N271" s="24">
        <v>0</v>
      </c>
      <c r="O271" s="24">
        <v>0</v>
      </c>
      <c r="Q271">
        <f t="shared" si="8"/>
        <v>1</v>
      </c>
      <c r="R271">
        <f t="shared" si="9"/>
        <v>0</v>
      </c>
    </row>
    <row r="272" spans="1:18" x14ac:dyDescent="0.25">
      <c r="A272" s="13" t="s">
        <v>96</v>
      </c>
      <c r="B272" s="14" t="s">
        <v>552</v>
      </c>
      <c r="C272" s="14" t="s">
        <v>553</v>
      </c>
      <c r="D272" s="14" t="s">
        <v>554</v>
      </c>
      <c r="E272" s="14" t="s">
        <v>563</v>
      </c>
      <c r="F272" s="14" t="s">
        <v>564</v>
      </c>
      <c r="G272" s="14" t="s">
        <v>565</v>
      </c>
      <c r="H272" s="14" t="s">
        <v>565</v>
      </c>
      <c r="I272" s="14" t="s">
        <v>566</v>
      </c>
      <c r="J272" s="26">
        <v>0</v>
      </c>
      <c r="K272" s="26">
        <v>0</v>
      </c>
      <c r="L272" s="26">
        <v>1</v>
      </c>
      <c r="M272" s="24">
        <v>0</v>
      </c>
      <c r="N272" s="24">
        <v>0</v>
      </c>
      <c r="O272" s="24">
        <v>0</v>
      </c>
      <c r="Q272">
        <f t="shared" si="8"/>
        <v>1</v>
      </c>
      <c r="R272">
        <f t="shared" si="9"/>
        <v>0</v>
      </c>
    </row>
    <row r="273" spans="1:18" x14ac:dyDescent="0.25">
      <c r="A273" s="13" t="s">
        <v>96</v>
      </c>
      <c r="B273" s="14" t="s">
        <v>552</v>
      </c>
      <c r="C273" s="14" t="s">
        <v>553</v>
      </c>
      <c r="D273" s="14" t="s">
        <v>554</v>
      </c>
      <c r="E273" s="14" t="s">
        <v>563</v>
      </c>
      <c r="F273" s="14" t="s">
        <v>564</v>
      </c>
      <c r="G273" s="14" t="s">
        <v>3</v>
      </c>
      <c r="H273" s="14" t="s">
        <v>564</v>
      </c>
      <c r="I273" s="14" t="s">
        <v>567</v>
      </c>
      <c r="J273" s="26">
        <v>1</v>
      </c>
      <c r="K273" s="26">
        <v>0</v>
      </c>
      <c r="L273" s="26">
        <v>0</v>
      </c>
      <c r="M273" s="24">
        <v>0</v>
      </c>
      <c r="N273" s="24">
        <v>0</v>
      </c>
      <c r="O273" s="24">
        <v>0</v>
      </c>
      <c r="Q273">
        <f t="shared" si="8"/>
        <v>1</v>
      </c>
      <c r="R273">
        <f t="shared" si="9"/>
        <v>0</v>
      </c>
    </row>
    <row r="274" spans="1:18" x14ac:dyDescent="0.25">
      <c r="A274" s="13" t="s">
        <v>96</v>
      </c>
      <c r="B274" s="14" t="s">
        <v>552</v>
      </c>
      <c r="C274" s="14" t="s">
        <v>553</v>
      </c>
      <c r="D274" s="14" t="s">
        <v>554</v>
      </c>
      <c r="E274" s="14" t="s">
        <v>563</v>
      </c>
      <c r="F274" s="14" t="s">
        <v>564</v>
      </c>
      <c r="G274" s="14" t="s">
        <v>3</v>
      </c>
      <c r="H274" s="14" t="s">
        <v>564</v>
      </c>
      <c r="I274" s="14" t="s">
        <v>568</v>
      </c>
      <c r="J274" s="26">
        <v>1</v>
      </c>
      <c r="K274" s="26">
        <v>0</v>
      </c>
      <c r="L274" s="26">
        <v>0</v>
      </c>
      <c r="M274" s="24">
        <v>0</v>
      </c>
      <c r="N274" s="24">
        <v>0</v>
      </c>
      <c r="O274" s="24">
        <v>0</v>
      </c>
      <c r="Q274">
        <f t="shared" si="8"/>
        <v>1</v>
      </c>
      <c r="R274">
        <f t="shared" si="9"/>
        <v>0</v>
      </c>
    </row>
    <row r="275" spans="1:18" x14ac:dyDescent="0.25">
      <c r="A275" s="13" t="s">
        <v>96</v>
      </c>
      <c r="B275" s="14" t="s">
        <v>552</v>
      </c>
      <c r="C275" s="14" t="s">
        <v>553</v>
      </c>
      <c r="D275" s="14" t="s">
        <v>554</v>
      </c>
      <c r="E275" s="14" t="s">
        <v>563</v>
      </c>
      <c r="F275" s="14" t="s">
        <v>564</v>
      </c>
      <c r="G275" s="14" t="s">
        <v>3</v>
      </c>
      <c r="H275" s="14" t="s">
        <v>564</v>
      </c>
      <c r="I275" s="14" t="s">
        <v>569</v>
      </c>
      <c r="J275" s="26">
        <v>1</v>
      </c>
      <c r="K275" s="26">
        <v>0</v>
      </c>
      <c r="L275" s="26">
        <v>0</v>
      </c>
      <c r="M275" s="24">
        <v>0</v>
      </c>
      <c r="N275" s="24">
        <v>0</v>
      </c>
      <c r="O275" s="24">
        <v>0</v>
      </c>
      <c r="Q275">
        <f t="shared" si="8"/>
        <v>1</v>
      </c>
      <c r="R275">
        <f t="shared" si="9"/>
        <v>0</v>
      </c>
    </row>
    <row r="276" spans="1:18" x14ac:dyDescent="0.25">
      <c r="A276" s="13" t="s">
        <v>96</v>
      </c>
      <c r="B276" s="14" t="s">
        <v>552</v>
      </c>
      <c r="C276" s="14" t="s">
        <v>553</v>
      </c>
      <c r="D276" s="14" t="s">
        <v>554</v>
      </c>
      <c r="E276" s="14" t="s">
        <v>563</v>
      </c>
      <c r="F276" s="14" t="s">
        <v>564</v>
      </c>
      <c r="G276" s="14" t="s">
        <v>3</v>
      </c>
      <c r="H276" s="14" t="s">
        <v>564</v>
      </c>
      <c r="I276" s="14" t="s">
        <v>570</v>
      </c>
      <c r="J276" s="26">
        <v>1</v>
      </c>
      <c r="K276" s="26">
        <v>0</v>
      </c>
      <c r="L276" s="26">
        <v>0</v>
      </c>
      <c r="M276" s="24">
        <v>0</v>
      </c>
      <c r="N276" s="24">
        <v>0</v>
      </c>
      <c r="O276" s="24">
        <v>0</v>
      </c>
      <c r="Q276">
        <f t="shared" si="8"/>
        <v>1</v>
      </c>
      <c r="R276">
        <f t="shared" si="9"/>
        <v>0</v>
      </c>
    </row>
    <row r="277" spans="1:18" x14ac:dyDescent="0.25">
      <c r="A277" s="13" t="s">
        <v>96</v>
      </c>
      <c r="B277" s="14" t="s">
        <v>552</v>
      </c>
      <c r="C277" s="14" t="s">
        <v>553</v>
      </c>
      <c r="D277" s="14" t="s">
        <v>554</v>
      </c>
      <c r="E277" s="14" t="s">
        <v>571</v>
      </c>
      <c r="F277" s="14" t="s">
        <v>572</v>
      </c>
      <c r="G277" s="14" t="s">
        <v>3</v>
      </c>
      <c r="H277" s="14" t="s">
        <v>572</v>
      </c>
      <c r="I277" s="14" t="s">
        <v>573</v>
      </c>
      <c r="J277" s="26">
        <v>0</v>
      </c>
      <c r="K277" s="26">
        <v>1</v>
      </c>
      <c r="L277" s="26">
        <v>0</v>
      </c>
      <c r="M277" s="24">
        <v>0</v>
      </c>
      <c r="N277" s="24">
        <v>0</v>
      </c>
      <c r="O277" s="24">
        <v>0</v>
      </c>
      <c r="Q277">
        <f t="shared" si="8"/>
        <v>1</v>
      </c>
      <c r="R277">
        <f t="shared" si="9"/>
        <v>0</v>
      </c>
    </row>
    <row r="278" spans="1:18" x14ac:dyDescent="0.25">
      <c r="A278" s="13" t="s">
        <v>96</v>
      </c>
      <c r="B278" s="14" t="s">
        <v>552</v>
      </c>
      <c r="C278" s="14" t="s">
        <v>553</v>
      </c>
      <c r="D278" s="14" t="s">
        <v>554</v>
      </c>
      <c r="E278" s="14" t="s">
        <v>571</v>
      </c>
      <c r="F278" s="14" t="s">
        <v>572</v>
      </c>
      <c r="G278" s="14" t="s">
        <v>3</v>
      </c>
      <c r="H278" s="14" t="s">
        <v>572</v>
      </c>
      <c r="I278" s="14" t="s">
        <v>574</v>
      </c>
      <c r="J278" s="26">
        <v>0</v>
      </c>
      <c r="K278" s="26">
        <v>1</v>
      </c>
      <c r="L278" s="26">
        <v>0</v>
      </c>
      <c r="M278" s="24">
        <v>0</v>
      </c>
      <c r="N278" s="24">
        <v>0</v>
      </c>
      <c r="O278" s="24">
        <v>0</v>
      </c>
      <c r="Q278">
        <f t="shared" si="8"/>
        <v>1</v>
      </c>
      <c r="R278">
        <f t="shared" si="9"/>
        <v>0</v>
      </c>
    </row>
    <row r="279" spans="1:18" x14ac:dyDescent="0.25">
      <c r="A279" s="13" t="s">
        <v>96</v>
      </c>
      <c r="B279" s="14" t="s">
        <v>552</v>
      </c>
      <c r="C279" s="14" t="s">
        <v>553</v>
      </c>
      <c r="D279" s="14" t="s">
        <v>554</v>
      </c>
      <c r="E279" s="14" t="s">
        <v>575</v>
      </c>
      <c r="F279" s="14" t="s">
        <v>576</v>
      </c>
      <c r="G279" s="14" t="s">
        <v>577</v>
      </c>
      <c r="H279" s="14" t="s">
        <v>577</v>
      </c>
      <c r="I279" s="14" t="s">
        <v>578</v>
      </c>
      <c r="J279" s="26">
        <v>0</v>
      </c>
      <c r="K279" s="26">
        <v>1</v>
      </c>
      <c r="L279" s="26">
        <v>0</v>
      </c>
      <c r="M279" s="24">
        <v>0</v>
      </c>
      <c r="N279" s="24">
        <v>0</v>
      </c>
      <c r="O279" s="24">
        <v>0</v>
      </c>
      <c r="Q279">
        <f t="shared" si="8"/>
        <v>1</v>
      </c>
      <c r="R279">
        <f t="shared" si="9"/>
        <v>0</v>
      </c>
    </row>
    <row r="280" spans="1:18" x14ac:dyDescent="0.25">
      <c r="A280" s="13" t="s">
        <v>96</v>
      </c>
      <c r="B280" s="14" t="s">
        <v>552</v>
      </c>
      <c r="C280" s="14" t="s">
        <v>553</v>
      </c>
      <c r="D280" s="14" t="s">
        <v>554</v>
      </c>
      <c r="E280" s="14" t="s">
        <v>575</v>
      </c>
      <c r="F280" s="14" t="s">
        <v>576</v>
      </c>
      <c r="G280" s="14" t="s">
        <v>577</v>
      </c>
      <c r="H280" s="14" t="s">
        <v>577</v>
      </c>
      <c r="I280" s="14" t="s">
        <v>579</v>
      </c>
      <c r="J280" s="26">
        <v>0</v>
      </c>
      <c r="K280" s="26">
        <v>0</v>
      </c>
      <c r="L280" s="26">
        <v>1</v>
      </c>
      <c r="M280" s="24">
        <v>0</v>
      </c>
      <c r="N280" s="24">
        <v>0</v>
      </c>
      <c r="O280" s="24">
        <v>0</v>
      </c>
      <c r="Q280">
        <f t="shared" si="8"/>
        <v>1</v>
      </c>
      <c r="R280">
        <f t="shared" si="9"/>
        <v>0</v>
      </c>
    </row>
    <row r="281" spans="1:18" x14ac:dyDescent="0.25">
      <c r="A281" s="13" t="s">
        <v>96</v>
      </c>
      <c r="B281" s="14" t="s">
        <v>552</v>
      </c>
      <c r="C281" s="14" t="s">
        <v>553</v>
      </c>
      <c r="D281" s="14" t="s">
        <v>554</v>
      </c>
      <c r="E281" s="14" t="s">
        <v>575</v>
      </c>
      <c r="F281" s="14" t="s">
        <v>576</v>
      </c>
      <c r="G281" s="14" t="s">
        <v>577</v>
      </c>
      <c r="H281" s="14" t="s">
        <v>577</v>
      </c>
      <c r="I281" s="14" t="s">
        <v>580</v>
      </c>
      <c r="J281" s="26">
        <v>0</v>
      </c>
      <c r="K281" s="26">
        <v>0</v>
      </c>
      <c r="L281" s="26">
        <v>1</v>
      </c>
      <c r="M281" s="24">
        <v>0</v>
      </c>
      <c r="N281" s="24">
        <v>0</v>
      </c>
      <c r="O281" s="24">
        <v>0</v>
      </c>
      <c r="Q281">
        <f t="shared" si="8"/>
        <v>1</v>
      </c>
      <c r="R281">
        <f t="shared" si="9"/>
        <v>0</v>
      </c>
    </row>
    <row r="282" spans="1:18" x14ac:dyDescent="0.25">
      <c r="A282" s="13" t="s">
        <v>96</v>
      </c>
      <c r="B282" s="14" t="s">
        <v>552</v>
      </c>
      <c r="C282" s="14" t="s">
        <v>553</v>
      </c>
      <c r="D282" s="14" t="s">
        <v>554</v>
      </c>
      <c r="E282" s="14" t="s">
        <v>581</v>
      </c>
      <c r="F282" s="14" t="s">
        <v>3</v>
      </c>
      <c r="G282" s="14" t="s">
        <v>3</v>
      </c>
      <c r="H282" s="14" t="s">
        <v>581</v>
      </c>
      <c r="I282" s="14" t="s">
        <v>582</v>
      </c>
      <c r="J282" s="26">
        <v>1</v>
      </c>
      <c r="K282" s="26">
        <v>0</v>
      </c>
      <c r="L282" s="26">
        <v>0</v>
      </c>
      <c r="M282" s="24">
        <v>0</v>
      </c>
      <c r="N282" s="24">
        <v>0</v>
      </c>
      <c r="O282" s="24">
        <v>0</v>
      </c>
      <c r="Q282">
        <f t="shared" si="8"/>
        <v>1</v>
      </c>
      <c r="R282">
        <f t="shared" si="9"/>
        <v>0</v>
      </c>
    </row>
    <row r="283" spans="1:18" x14ac:dyDescent="0.25">
      <c r="A283" s="13" t="s">
        <v>96</v>
      </c>
      <c r="B283" s="14" t="s">
        <v>552</v>
      </c>
      <c r="C283" s="14" t="s">
        <v>553</v>
      </c>
      <c r="D283" s="14" t="s">
        <v>554</v>
      </c>
      <c r="E283" s="14" t="s">
        <v>583</v>
      </c>
      <c r="F283" s="14" t="s">
        <v>584</v>
      </c>
      <c r="G283" s="14" t="s">
        <v>585</v>
      </c>
      <c r="H283" s="14" t="s">
        <v>585</v>
      </c>
      <c r="I283" s="14" t="s">
        <v>586</v>
      </c>
      <c r="J283" s="26">
        <v>1</v>
      </c>
      <c r="K283" s="26">
        <v>0</v>
      </c>
      <c r="L283" s="26">
        <v>0</v>
      </c>
      <c r="M283" s="24">
        <v>0</v>
      </c>
      <c r="N283" s="24">
        <v>0</v>
      </c>
      <c r="O283" s="24">
        <v>0</v>
      </c>
      <c r="Q283">
        <f t="shared" si="8"/>
        <v>1</v>
      </c>
      <c r="R283">
        <f t="shared" si="9"/>
        <v>0</v>
      </c>
    </row>
    <row r="284" spans="1:18" x14ac:dyDescent="0.25">
      <c r="A284" s="13" t="s">
        <v>96</v>
      </c>
      <c r="B284" s="14" t="s">
        <v>552</v>
      </c>
      <c r="C284" s="14" t="s">
        <v>553</v>
      </c>
      <c r="D284" s="14" t="s">
        <v>554</v>
      </c>
      <c r="E284" s="14" t="s">
        <v>583</v>
      </c>
      <c r="F284" s="14" t="s">
        <v>584</v>
      </c>
      <c r="G284" s="14" t="s">
        <v>585</v>
      </c>
      <c r="H284" s="14" t="s">
        <v>585</v>
      </c>
      <c r="I284" s="14" t="s">
        <v>587</v>
      </c>
      <c r="J284" s="26">
        <v>1</v>
      </c>
      <c r="K284" s="26">
        <v>0</v>
      </c>
      <c r="L284" s="26">
        <v>0</v>
      </c>
      <c r="M284" s="24">
        <v>0</v>
      </c>
      <c r="N284" s="24">
        <v>0</v>
      </c>
      <c r="O284" s="24">
        <v>0</v>
      </c>
      <c r="Q284">
        <f t="shared" si="8"/>
        <v>1</v>
      </c>
      <c r="R284">
        <f t="shared" si="9"/>
        <v>0</v>
      </c>
    </row>
    <row r="285" spans="1:18" x14ac:dyDescent="0.25">
      <c r="A285" s="13" t="s">
        <v>96</v>
      </c>
      <c r="B285" s="14" t="s">
        <v>552</v>
      </c>
      <c r="C285" s="14" t="s">
        <v>553</v>
      </c>
      <c r="D285" s="14" t="s">
        <v>554</v>
      </c>
      <c r="E285" s="14" t="s">
        <v>583</v>
      </c>
      <c r="F285" s="14" t="s">
        <v>584</v>
      </c>
      <c r="G285" s="14" t="s">
        <v>3</v>
      </c>
      <c r="H285" s="14" t="s">
        <v>584</v>
      </c>
      <c r="I285" s="14" t="s">
        <v>588</v>
      </c>
      <c r="J285" s="26">
        <v>1</v>
      </c>
      <c r="K285" s="26">
        <v>0</v>
      </c>
      <c r="L285" s="26">
        <v>0</v>
      </c>
      <c r="M285" s="24">
        <v>0</v>
      </c>
      <c r="N285" s="24">
        <v>0</v>
      </c>
      <c r="O285" s="24">
        <v>0</v>
      </c>
      <c r="Q285">
        <f t="shared" si="8"/>
        <v>1</v>
      </c>
      <c r="R285">
        <f t="shared" si="9"/>
        <v>0</v>
      </c>
    </row>
    <row r="286" spans="1:18" x14ac:dyDescent="0.25">
      <c r="A286" s="13" t="s">
        <v>96</v>
      </c>
      <c r="B286" s="14" t="s">
        <v>552</v>
      </c>
      <c r="C286" s="14" t="s">
        <v>553</v>
      </c>
      <c r="D286" s="14" t="s">
        <v>554</v>
      </c>
      <c r="E286" s="14" t="s">
        <v>583</v>
      </c>
      <c r="F286" s="14" t="s">
        <v>584</v>
      </c>
      <c r="G286" s="14" t="s">
        <v>3</v>
      </c>
      <c r="H286" s="14" t="s">
        <v>584</v>
      </c>
      <c r="I286" s="14" t="s">
        <v>589</v>
      </c>
      <c r="J286" s="26">
        <v>0</v>
      </c>
      <c r="K286" s="26">
        <v>0</v>
      </c>
      <c r="L286" s="26">
        <v>1</v>
      </c>
      <c r="M286" s="24">
        <v>0</v>
      </c>
      <c r="N286" s="24">
        <v>0</v>
      </c>
      <c r="O286" s="24">
        <v>0</v>
      </c>
      <c r="Q286">
        <f t="shared" si="8"/>
        <v>1</v>
      </c>
      <c r="R286">
        <f t="shared" si="9"/>
        <v>0</v>
      </c>
    </row>
    <row r="287" spans="1:18" x14ac:dyDescent="0.25">
      <c r="A287" s="13" t="s">
        <v>96</v>
      </c>
      <c r="B287" s="14" t="s">
        <v>552</v>
      </c>
      <c r="C287" s="14" t="s">
        <v>553</v>
      </c>
      <c r="D287" s="14" t="s">
        <v>554</v>
      </c>
      <c r="E287" s="14" t="s">
        <v>583</v>
      </c>
      <c r="F287" s="14" t="s">
        <v>584</v>
      </c>
      <c r="G287" s="14" t="s">
        <v>3</v>
      </c>
      <c r="H287" s="14" t="s">
        <v>584</v>
      </c>
      <c r="I287" s="14" t="s">
        <v>590</v>
      </c>
      <c r="J287" s="26">
        <v>0</v>
      </c>
      <c r="K287" s="26">
        <v>0</v>
      </c>
      <c r="L287" s="26">
        <v>1</v>
      </c>
      <c r="M287" s="24">
        <v>0</v>
      </c>
      <c r="N287" s="24">
        <v>0</v>
      </c>
      <c r="O287" s="24">
        <v>0</v>
      </c>
      <c r="Q287">
        <f t="shared" si="8"/>
        <v>1</v>
      </c>
      <c r="R287">
        <f t="shared" si="9"/>
        <v>0</v>
      </c>
    </row>
    <row r="288" spans="1:18" x14ac:dyDescent="0.25">
      <c r="A288" s="13" t="s">
        <v>96</v>
      </c>
      <c r="B288" s="14" t="s">
        <v>552</v>
      </c>
      <c r="C288" s="14" t="s">
        <v>553</v>
      </c>
      <c r="D288" s="14" t="s">
        <v>554</v>
      </c>
      <c r="E288" s="14" t="s">
        <v>591</v>
      </c>
      <c r="F288" s="14" t="s">
        <v>3</v>
      </c>
      <c r="G288" s="14" t="s">
        <v>3</v>
      </c>
      <c r="H288" s="14" t="s">
        <v>591</v>
      </c>
      <c r="I288" s="14" t="s">
        <v>592</v>
      </c>
      <c r="J288" s="26">
        <v>1</v>
      </c>
      <c r="K288" s="26">
        <v>0</v>
      </c>
      <c r="L288" s="26">
        <v>0</v>
      </c>
      <c r="M288" s="24">
        <v>0</v>
      </c>
      <c r="N288" s="24">
        <v>0</v>
      </c>
      <c r="O288" s="24">
        <v>0</v>
      </c>
      <c r="Q288">
        <f t="shared" si="8"/>
        <v>1</v>
      </c>
      <c r="R288">
        <f t="shared" si="9"/>
        <v>0</v>
      </c>
    </row>
    <row r="289" spans="1:18" x14ac:dyDescent="0.25">
      <c r="A289" s="13" t="s">
        <v>96</v>
      </c>
      <c r="B289" s="14" t="s">
        <v>552</v>
      </c>
      <c r="C289" s="14" t="s">
        <v>553</v>
      </c>
      <c r="D289" s="14" t="s">
        <v>554</v>
      </c>
      <c r="E289" s="14" t="s">
        <v>3</v>
      </c>
      <c r="F289" s="14" t="s">
        <v>3</v>
      </c>
      <c r="G289" s="14" t="s">
        <v>3</v>
      </c>
      <c r="H289" s="14" t="s">
        <v>554</v>
      </c>
      <c r="I289" s="14" t="s">
        <v>593</v>
      </c>
      <c r="J289" s="26">
        <v>1</v>
      </c>
      <c r="K289" s="26">
        <v>0</v>
      </c>
      <c r="L289" s="26">
        <v>0</v>
      </c>
      <c r="M289" s="24">
        <v>0</v>
      </c>
      <c r="N289" s="24">
        <v>0</v>
      </c>
      <c r="O289" s="24">
        <v>0</v>
      </c>
      <c r="Q289">
        <f t="shared" si="8"/>
        <v>1</v>
      </c>
      <c r="R289">
        <f t="shared" si="9"/>
        <v>0</v>
      </c>
    </row>
    <row r="290" spans="1:18" x14ac:dyDescent="0.25">
      <c r="A290" s="13" t="s">
        <v>96</v>
      </c>
      <c r="B290" s="14" t="s">
        <v>552</v>
      </c>
      <c r="C290" s="14" t="s">
        <v>553</v>
      </c>
      <c r="D290" s="14" t="s">
        <v>554</v>
      </c>
      <c r="E290" s="14" t="s">
        <v>3</v>
      </c>
      <c r="F290" s="14" t="s">
        <v>3</v>
      </c>
      <c r="G290" s="14" t="s">
        <v>3</v>
      </c>
      <c r="H290" s="14" t="s">
        <v>554</v>
      </c>
      <c r="I290" s="14" t="s">
        <v>594</v>
      </c>
      <c r="J290" s="26">
        <v>1</v>
      </c>
      <c r="K290" s="26">
        <v>0</v>
      </c>
      <c r="L290" s="26">
        <v>0</v>
      </c>
      <c r="M290" s="24">
        <v>0</v>
      </c>
      <c r="N290" s="24">
        <v>0</v>
      </c>
      <c r="O290" s="24">
        <v>0</v>
      </c>
      <c r="Q290">
        <f t="shared" si="8"/>
        <v>1</v>
      </c>
      <c r="R290">
        <f t="shared" si="9"/>
        <v>0</v>
      </c>
    </row>
    <row r="291" spans="1:18" x14ac:dyDescent="0.25">
      <c r="A291" s="13" t="s">
        <v>96</v>
      </c>
      <c r="B291" s="14" t="s">
        <v>552</v>
      </c>
      <c r="C291" s="14" t="s">
        <v>553</v>
      </c>
      <c r="D291" s="14" t="s">
        <v>554</v>
      </c>
      <c r="E291" s="14" t="s">
        <v>3</v>
      </c>
      <c r="F291" s="14" t="s">
        <v>3</v>
      </c>
      <c r="G291" s="14" t="s">
        <v>3</v>
      </c>
      <c r="H291" s="14" t="s">
        <v>554</v>
      </c>
      <c r="I291" s="14" t="s">
        <v>595</v>
      </c>
      <c r="J291" s="26">
        <v>0</v>
      </c>
      <c r="K291" s="26">
        <v>0</v>
      </c>
      <c r="L291" s="26">
        <v>0</v>
      </c>
      <c r="M291" s="24">
        <v>1</v>
      </c>
      <c r="N291" s="24">
        <v>0</v>
      </c>
      <c r="O291" s="24">
        <v>0</v>
      </c>
      <c r="Q291">
        <f t="shared" si="8"/>
        <v>0</v>
      </c>
      <c r="R291">
        <f t="shared" si="9"/>
        <v>1</v>
      </c>
    </row>
    <row r="292" spans="1:18" x14ac:dyDescent="0.25">
      <c r="A292" s="13" t="s">
        <v>96</v>
      </c>
      <c r="B292" s="14" t="s">
        <v>552</v>
      </c>
      <c r="C292" s="14" t="s">
        <v>553</v>
      </c>
      <c r="D292" s="14" t="s">
        <v>554</v>
      </c>
      <c r="E292" s="14" t="s">
        <v>596</v>
      </c>
      <c r="F292" s="14" t="s">
        <v>597</v>
      </c>
      <c r="G292" s="14" t="s">
        <v>598</v>
      </c>
      <c r="H292" s="14" t="s">
        <v>598</v>
      </c>
      <c r="I292" s="14" t="s">
        <v>599</v>
      </c>
      <c r="J292" s="26">
        <v>0</v>
      </c>
      <c r="K292" s="26">
        <v>0</v>
      </c>
      <c r="L292" s="26">
        <v>0</v>
      </c>
      <c r="M292" s="24">
        <v>0</v>
      </c>
      <c r="N292" s="24">
        <v>1</v>
      </c>
      <c r="O292" s="24">
        <v>0</v>
      </c>
      <c r="Q292">
        <f t="shared" si="8"/>
        <v>0</v>
      </c>
      <c r="R292">
        <f t="shared" si="9"/>
        <v>1</v>
      </c>
    </row>
    <row r="293" spans="1:18" x14ac:dyDescent="0.25">
      <c r="A293" s="13" t="s">
        <v>96</v>
      </c>
      <c r="B293" s="14" t="s">
        <v>552</v>
      </c>
      <c r="C293" s="14" t="s">
        <v>553</v>
      </c>
      <c r="D293" s="14" t="s">
        <v>554</v>
      </c>
      <c r="E293" s="14" t="s">
        <v>596</v>
      </c>
      <c r="F293" s="14" t="s">
        <v>600</v>
      </c>
      <c r="G293" s="14" t="s">
        <v>601</v>
      </c>
      <c r="H293" s="14" t="s">
        <v>601</v>
      </c>
      <c r="I293" s="14" t="s">
        <v>602</v>
      </c>
      <c r="J293" s="26">
        <v>0</v>
      </c>
      <c r="K293" s="26">
        <v>0</v>
      </c>
      <c r="L293" s="26">
        <v>0</v>
      </c>
      <c r="M293" s="24">
        <v>0</v>
      </c>
      <c r="N293" s="24">
        <v>0</v>
      </c>
      <c r="O293" s="24">
        <v>0</v>
      </c>
      <c r="Q293">
        <f t="shared" si="8"/>
        <v>0</v>
      </c>
      <c r="R293">
        <f t="shared" si="9"/>
        <v>0</v>
      </c>
    </row>
    <row r="294" spans="1:18" x14ac:dyDescent="0.25">
      <c r="A294" s="13" t="s">
        <v>96</v>
      </c>
      <c r="B294" s="14" t="s">
        <v>552</v>
      </c>
      <c r="C294" s="14" t="s">
        <v>553</v>
      </c>
      <c r="D294" s="14" t="s">
        <v>554</v>
      </c>
      <c r="E294" s="14" t="s">
        <v>596</v>
      </c>
      <c r="F294" s="14" t="s">
        <v>600</v>
      </c>
      <c r="G294" s="14" t="s">
        <v>601</v>
      </c>
      <c r="H294" s="14" t="s">
        <v>601</v>
      </c>
      <c r="I294" s="14" t="s">
        <v>603</v>
      </c>
      <c r="J294" s="26">
        <v>0</v>
      </c>
      <c r="K294" s="26">
        <v>0</v>
      </c>
      <c r="L294" s="26">
        <v>0</v>
      </c>
      <c r="M294" s="24">
        <v>0</v>
      </c>
      <c r="N294" s="24">
        <v>0</v>
      </c>
      <c r="O294" s="24">
        <v>0</v>
      </c>
      <c r="Q294">
        <f t="shared" si="8"/>
        <v>0</v>
      </c>
      <c r="R294">
        <f t="shared" si="9"/>
        <v>0</v>
      </c>
    </row>
    <row r="295" spans="1:18" x14ac:dyDescent="0.25">
      <c r="A295" s="13" t="s">
        <v>96</v>
      </c>
      <c r="B295" s="14" t="s">
        <v>552</v>
      </c>
      <c r="C295" s="14" t="s">
        <v>553</v>
      </c>
      <c r="D295" s="14" t="s">
        <v>554</v>
      </c>
      <c r="E295" s="14" t="s">
        <v>604</v>
      </c>
      <c r="F295" s="14" t="s">
        <v>605</v>
      </c>
      <c r="G295" s="14" t="s">
        <v>606</v>
      </c>
      <c r="H295" s="14" t="s">
        <v>606</v>
      </c>
      <c r="I295" s="14" t="s">
        <v>607</v>
      </c>
      <c r="J295" s="26">
        <v>0</v>
      </c>
      <c r="K295" s="26">
        <v>0</v>
      </c>
      <c r="L295" s="26">
        <v>0</v>
      </c>
      <c r="M295" s="24">
        <v>0</v>
      </c>
      <c r="N295" s="24">
        <v>0</v>
      </c>
      <c r="O295" s="24">
        <v>0</v>
      </c>
      <c r="Q295">
        <f t="shared" si="8"/>
        <v>0</v>
      </c>
      <c r="R295">
        <f t="shared" si="9"/>
        <v>0</v>
      </c>
    </row>
    <row r="296" spans="1:18" x14ac:dyDescent="0.25">
      <c r="A296" s="13" t="s">
        <v>96</v>
      </c>
      <c r="B296" s="14" t="s">
        <v>552</v>
      </c>
      <c r="C296" s="14" t="s">
        <v>553</v>
      </c>
      <c r="D296" s="14" t="s">
        <v>608</v>
      </c>
      <c r="E296" s="14" t="s">
        <v>609</v>
      </c>
      <c r="F296" s="14" t="s">
        <v>610</v>
      </c>
      <c r="G296" s="14" t="s">
        <v>3</v>
      </c>
      <c r="H296" s="14" t="s">
        <v>610</v>
      </c>
      <c r="I296" s="14" t="s">
        <v>611</v>
      </c>
      <c r="J296" s="26">
        <v>1</v>
      </c>
      <c r="K296" s="26">
        <v>0</v>
      </c>
      <c r="L296" s="26">
        <v>0</v>
      </c>
      <c r="M296" s="24">
        <v>0</v>
      </c>
      <c r="N296" s="24">
        <v>0</v>
      </c>
      <c r="O296" s="24">
        <v>0</v>
      </c>
      <c r="Q296">
        <f t="shared" si="8"/>
        <v>1</v>
      </c>
      <c r="R296">
        <f t="shared" si="9"/>
        <v>0</v>
      </c>
    </row>
    <row r="297" spans="1:18" x14ac:dyDescent="0.25">
      <c r="A297" s="13" t="s">
        <v>96</v>
      </c>
      <c r="B297" s="14" t="s">
        <v>552</v>
      </c>
      <c r="C297" s="14" t="s">
        <v>553</v>
      </c>
      <c r="D297" s="14" t="s">
        <v>608</v>
      </c>
      <c r="E297" s="14" t="s">
        <v>609</v>
      </c>
      <c r="F297" s="14" t="s">
        <v>612</v>
      </c>
      <c r="G297" s="14" t="s">
        <v>613</v>
      </c>
      <c r="H297" s="14" t="s">
        <v>613</v>
      </c>
      <c r="I297" s="14" t="s">
        <v>614</v>
      </c>
      <c r="J297" s="26">
        <v>1</v>
      </c>
      <c r="K297" s="26">
        <v>0</v>
      </c>
      <c r="L297" s="26">
        <v>0</v>
      </c>
      <c r="M297" s="24">
        <v>0</v>
      </c>
      <c r="N297" s="24">
        <v>0</v>
      </c>
      <c r="O297" s="24">
        <v>0</v>
      </c>
      <c r="Q297">
        <f t="shared" si="8"/>
        <v>1</v>
      </c>
      <c r="R297">
        <f t="shared" si="9"/>
        <v>0</v>
      </c>
    </row>
    <row r="298" spans="1:18" x14ac:dyDescent="0.25">
      <c r="A298" s="13" t="s">
        <v>96</v>
      </c>
      <c r="B298" s="14" t="s">
        <v>552</v>
      </c>
      <c r="C298" s="14" t="s">
        <v>553</v>
      </c>
      <c r="D298" s="14" t="s">
        <v>608</v>
      </c>
      <c r="E298" s="14" t="s">
        <v>609</v>
      </c>
      <c r="F298" s="14" t="s">
        <v>612</v>
      </c>
      <c r="G298" s="14" t="s">
        <v>613</v>
      </c>
      <c r="H298" s="14" t="s">
        <v>613</v>
      </c>
      <c r="I298" s="14" t="s">
        <v>615</v>
      </c>
      <c r="J298" s="26">
        <v>1</v>
      </c>
      <c r="K298" s="26">
        <v>0</v>
      </c>
      <c r="L298" s="26">
        <v>0</v>
      </c>
      <c r="M298" s="24">
        <v>0</v>
      </c>
      <c r="N298" s="24">
        <v>0</v>
      </c>
      <c r="O298" s="24">
        <v>0</v>
      </c>
      <c r="Q298">
        <f t="shared" si="8"/>
        <v>1</v>
      </c>
      <c r="R298">
        <f t="shared" si="9"/>
        <v>0</v>
      </c>
    </row>
    <row r="299" spans="1:18" x14ac:dyDescent="0.25">
      <c r="A299" s="13" t="s">
        <v>96</v>
      </c>
      <c r="B299" s="14" t="s">
        <v>552</v>
      </c>
      <c r="C299" s="14" t="s">
        <v>553</v>
      </c>
      <c r="D299" s="14" t="s">
        <v>616</v>
      </c>
      <c r="E299" s="14" t="s">
        <v>617</v>
      </c>
      <c r="F299" s="14" t="s">
        <v>3</v>
      </c>
      <c r="G299" s="14" t="s">
        <v>3</v>
      </c>
      <c r="H299" s="14" t="s">
        <v>617</v>
      </c>
      <c r="I299" s="14" t="s">
        <v>618</v>
      </c>
      <c r="J299" s="26">
        <v>0</v>
      </c>
      <c r="K299" s="26">
        <v>0</v>
      </c>
      <c r="L299" s="26">
        <v>0</v>
      </c>
      <c r="M299" s="24">
        <v>1</v>
      </c>
      <c r="N299" s="24">
        <v>0</v>
      </c>
      <c r="O299" s="24">
        <v>1</v>
      </c>
      <c r="Q299">
        <f t="shared" si="8"/>
        <v>0</v>
      </c>
      <c r="R299">
        <f t="shared" si="9"/>
        <v>2</v>
      </c>
    </row>
    <row r="300" spans="1:18" x14ac:dyDescent="0.25">
      <c r="A300" s="13" t="s">
        <v>96</v>
      </c>
      <c r="B300" s="14" t="s">
        <v>552</v>
      </c>
      <c r="C300" s="14" t="s">
        <v>553</v>
      </c>
      <c r="D300" s="14" t="s">
        <v>616</v>
      </c>
      <c r="E300" s="14" t="s">
        <v>619</v>
      </c>
      <c r="F300" s="14" t="s">
        <v>620</v>
      </c>
      <c r="G300" s="14" t="s">
        <v>621</v>
      </c>
      <c r="H300" s="14" t="s">
        <v>621</v>
      </c>
      <c r="I300" s="14" t="s">
        <v>622</v>
      </c>
      <c r="J300" s="26">
        <v>1</v>
      </c>
      <c r="K300" s="26">
        <v>0</v>
      </c>
      <c r="L300" s="26">
        <v>0</v>
      </c>
      <c r="M300" s="24">
        <v>0</v>
      </c>
      <c r="N300" s="24">
        <v>0</v>
      </c>
      <c r="O300" s="24">
        <v>0</v>
      </c>
      <c r="Q300">
        <f t="shared" si="8"/>
        <v>1</v>
      </c>
      <c r="R300">
        <f t="shared" si="9"/>
        <v>0</v>
      </c>
    </row>
    <row r="301" spans="1:18" x14ac:dyDescent="0.25">
      <c r="A301" s="13" t="s">
        <v>96</v>
      </c>
      <c r="B301" s="14" t="s">
        <v>552</v>
      </c>
      <c r="C301" s="14" t="s">
        <v>553</v>
      </c>
      <c r="D301" s="14" t="s">
        <v>616</v>
      </c>
      <c r="E301" s="14" t="s">
        <v>619</v>
      </c>
      <c r="F301" s="14" t="s">
        <v>620</v>
      </c>
      <c r="G301" s="14" t="s">
        <v>3</v>
      </c>
      <c r="H301" s="14" t="s">
        <v>620</v>
      </c>
      <c r="I301" s="14" t="s">
        <v>623</v>
      </c>
      <c r="J301" s="26">
        <v>0</v>
      </c>
      <c r="K301" s="26">
        <v>0</v>
      </c>
      <c r="L301" s="26">
        <v>1</v>
      </c>
      <c r="M301" s="24">
        <v>0</v>
      </c>
      <c r="N301" s="24">
        <v>0</v>
      </c>
      <c r="O301" s="24">
        <v>0</v>
      </c>
      <c r="Q301">
        <f t="shared" si="8"/>
        <v>1</v>
      </c>
      <c r="R301">
        <f t="shared" si="9"/>
        <v>0</v>
      </c>
    </row>
    <row r="302" spans="1:18" x14ac:dyDescent="0.25">
      <c r="A302" s="13" t="s">
        <v>96</v>
      </c>
      <c r="B302" s="14" t="s">
        <v>552</v>
      </c>
      <c r="C302" s="14" t="s">
        <v>553</v>
      </c>
      <c r="D302" s="14" t="s">
        <v>3</v>
      </c>
      <c r="E302" s="14" t="s">
        <v>3</v>
      </c>
      <c r="F302" s="14" t="s">
        <v>3</v>
      </c>
      <c r="G302" s="14" t="s">
        <v>3</v>
      </c>
      <c r="H302" s="14" t="s">
        <v>553</v>
      </c>
      <c r="I302" s="14" t="s">
        <v>624</v>
      </c>
      <c r="J302" s="26">
        <v>0</v>
      </c>
      <c r="K302" s="26">
        <v>1</v>
      </c>
      <c r="L302" s="26">
        <v>0</v>
      </c>
      <c r="M302" s="24">
        <v>0</v>
      </c>
      <c r="N302" s="24">
        <v>0</v>
      </c>
      <c r="O302" s="24">
        <v>0</v>
      </c>
      <c r="Q302">
        <f t="shared" si="8"/>
        <v>1</v>
      </c>
      <c r="R302">
        <f t="shared" si="9"/>
        <v>0</v>
      </c>
    </row>
    <row r="303" spans="1:18" x14ac:dyDescent="0.25">
      <c r="A303" s="13" t="s">
        <v>96</v>
      </c>
      <c r="B303" s="14" t="s">
        <v>552</v>
      </c>
      <c r="C303" s="14" t="s">
        <v>553</v>
      </c>
      <c r="D303" s="14" t="s">
        <v>3</v>
      </c>
      <c r="E303" s="14" t="s">
        <v>3</v>
      </c>
      <c r="F303" s="14" t="s">
        <v>3</v>
      </c>
      <c r="G303" s="14" t="s">
        <v>3</v>
      </c>
      <c r="H303" s="14" t="s">
        <v>553</v>
      </c>
      <c r="I303" s="14" t="s">
        <v>625</v>
      </c>
      <c r="J303" s="26">
        <v>0</v>
      </c>
      <c r="K303" s="26">
        <v>1</v>
      </c>
      <c r="L303" s="26">
        <v>0</v>
      </c>
      <c r="M303" s="24">
        <v>0</v>
      </c>
      <c r="N303" s="24">
        <v>0</v>
      </c>
      <c r="O303" s="24">
        <v>0</v>
      </c>
      <c r="Q303">
        <f t="shared" si="8"/>
        <v>1</v>
      </c>
      <c r="R303">
        <f t="shared" si="9"/>
        <v>0</v>
      </c>
    </row>
    <row r="304" spans="1:18" x14ac:dyDescent="0.25">
      <c r="A304" s="13" t="s">
        <v>96</v>
      </c>
      <c r="B304" s="14" t="s">
        <v>552</v>
      </c>
      <c r="C304" s="14" t="s">
        <v>553</v>
      </c>
      <c r="D304" s="14" t="s">
        <v>3</v>
      </c>
      <c r="E304" s="14" t="s">
        <v>3</v>
      </c>
      <c r="F304" s="14" t="s">
        <v>3</v>
      </c>
      <c r="G304" s="14" t="s">
        <v>3</v>
      </c>
      <c r="H304" s="14" t="s">
        <v>553</v>
      </c>
      <c r="I304" s="14" t="s">
        <v>626</v>
      </c>
      <c r="J304" s="26">
        <v>0</v>
      </c>
      <c r="K304" s="26">
        <v>0</v>
      </c>
      <c r="L304" s="26">
        <v>1</v>
      </c>
      <c r="M304" s="24">
        <v>0</v>
      </c>
      <c r="N304" s="24">
        <v>0</v>
      </c>
      <c r="O304" s="24">
        <v>0</v>
      </c>
      <c r="Q304">
        <f t="shared" si="8"/>
        <v>1</v>
      </c>
      <c r="R304">
        <f t="shared" si="9"/>
        <v>0</v>
      </c>
    </row>
    <row r="305" spans="1:18" x14ac:dyDescent="0.25">
      <c r="A305" s="13" t="s">
        <v>96</v>
      </c>
      <c r="B305" s="14" t="s">
        <v>552</v>
      </c>
      <c r="C305" s="14" t="s">
        <v>553</v>
      </c>
      <c r="D305" s="14" t="s">
        <v>3</v>
      </c>
      <c r="E305" s="14" t="s">
        <v>3</v>
      </c>
      <c r="F305" s="14" t="s">
        <v>3</v>
      </c>
      <c r="G305" s="14" t="s">
        <v>3</v>
      </c>
      <c r="H305" s="14" t="s">
        <v>553</v>
      </c>
      <c r="I305" s="14" t="s">
        <v>627</v>
      </c>
      <c r="J305" s="26">
        <v>0</v>
      </c>
      <c r="K305" s="26">
        <v>0</v>
      </c>
      <c r="L305" s="26">
        <v>1</v>
      </c>
      <c r="M305" s="24">
        <v>0</v>
      </c>
      <c r="N305" s="24">
        <v>0</v>
      </c>
      <c r="O305" s="24">
        <v>0</v>
      </c>
      <c r="Q305">
        <f t="shared" si="8"/>
        <v>1</v>
      </c>
      <c r="R305">
        <f t="shared" si="9"/>
        <v>0</v>
      </c>
    </row>
    <row r="306" spans="1:18" x14ac:dyDescent="0.25">
      <c r="A306" s="13" t="s">
        <v>96</v>
      </c>
      <c r="B306" s="14" t="s">
        <v>552</v>
      </c>
      <c r="C306" s="14" t="s">
        <v>553</v>
      </c>
      <c r="D306" s="14" t="s">
        <v>628</v>
      </c>
      <c r="E306" s="14" t="s">
        <v>629</v>
      </c>
      <c r="F306" s="14" t="s">
        <v>630</v>
      </c>
      <c r="G306" s="14" t="s">
        <v>3</v>
      </c>
      <c r="H306" s="14" t="s">
        <v>630</v>
      </c>
      <c r="I306" s="14" t="s">
        <v>631</v>
      </c>
      <c r="J306" s="26">
        <v>0</v>
      </c>
      <c r="K306" s="26">
        <v>1</v>
      </c>
      <c r="L306" s="26">
        <v>1</v>
      </c>
      <c r="M306" s="24">
        <v>0</v>
      </c>
      <c r="N306" s="24">
        <v>0</v>
      </c>
      <c r="O306" s="24">
        <v>0</v>
      </c>
      <c r="Q306">
        <f t="shared" si="8"/>
        <v>2</v>
      </c>
      <c r="R306">
        <f t="shared" si="9"/>
        <v>0</v>
      </c>
    </row>
    <row r="307" spans="1:18" x14ac:dyDescent="0.25">
      <c r="A307" s="13" t="s">
        <v>96</v>
      </c>
      <c r="B307" s="14" t="s">
        <v>552</v>
      </c>
      <c r="C307" s="14" t="s">
        <v>553</v>
      </c>
      <c r="D307" s="14" t="s">
        <v>628</v>
      </c>
      <c r="E307" s="14" t="s">
        <v>629</v>
      </c>
      <c r="F307" s="14" t="s">
        <v>630</v>
      </c>
      <c r="G307" s="14" t="s">
        <v>3</v>
      </c>
      <c r="H307" s="14" t="s">
        <v>630</v>
      </c>
      <c r="I307" s="14" t="s">
        <v>632</v>
      </c>
      <c r="J307" s="26">
        <v>0</v>
      </c>
      <c r="K307" s="26">
        <v>1</v>
      </c>
      <c r="L307" s="26">
        <v>1</v>
      </c>
      <c r="M307" s="24">
        <v>0</v>
      </c>
      <c r="N307" s="24">
        <v>0</v>
      </c>
      <c r="O307" s="24">
        <v>0</v>
      </c>
      <c r="Q307">
        <f t="shared" si="8"/>
        <v>2</v>
      </c>
      <c r="R307">
        <f t="shared" si="9"/>
        <v>0</v>
      </c>
    </row>
    <row r="308" spans="1:18" x14ac:dyDescent="0.25">
      <c r="A308" s="13" t="s">
        <v>96</v>
      </c>
      <c r="B308" s="14" t="s">
        <v>552</v>
      </c>
      <c r="C308" s="14" t="s">
        <v>553</v>
      </c>
      <c r="D308" s="14" t="s">
        <v>628</v>
      </c>
      <c r="E308" s="14" t="s">
        <v>629</v>
      </c>
      <c r="F308" s="14" t="s">
        <v>630</v>
      </c>
      <c r="G308" s="14" t="s">
        <v>3</v>
      </c>
      <c r="H308" s="14" t="s">
        <v>630</v>
      </c>
      <c r="I308" s="14" t="s">
        <v>633</v>
      </c>
      <c r="J308" s="26">
        <v>0</v>
      </c>
      <c r="K308" s="26">
        <v>1</v>
      </c>
      <c r="L308" s="26">
        <v>0</v>
      </c>
      <c r="M308" s="24">
        <v>0</v>
      </c>
      <c r="N308" s="24">
        <v>0</v>
      </c>
      <c r="O308" s="24">
        <v>0</v>
      </c>
      <c r="Q308">
        <f t="shared" si="8"/>
        <v>1</v>
      </c>
      <c r="R308">
        <f t="shared" si="9"/>
        <v>0</v>
      </c>
    </row>
    <row r="309" spans="1:18" x14ac:dyDescent="0.25">
      <c r="A309" s="13" t="s">
        <v>96</v>
      </c>
      <c r="B309" s="14" t="s">
        <v>552</v>
      </c>
      <c r="C309" s="14" t="s">
        <v>553</v>
      </c>
      <c r="D309" s="14" t="s">
        <v>628</v>
      </c>
      <c r="E309" s="14" t="s">
        <v>629</v>
      </c>
      <c r="F309" s="14" t="s">
        <v>630</v>
      </c>
      <c r="G309" s="14" t="s">
        <v>3</v>
      </c>
      <c r="H309" s="14" t="s">
        <v>630</v>
      </c>
      <c r="I309" s="14" t="s">
        <v>634</v>
      </c>
      <c r="J309" s="26">
        <v>0</v>
      </c>
      <c r="K309" s="26">
        <v>1</v>
      </c>
      <c r="L309" s="26">
        <v>0</v>
      </c>
      <c r="M309" s="24">
        <v>0</v>
      </c>
      <c r="N309" s="24">
        <v>0</v>
      </c>
      <c r="O309" s="24">
        <v>0</v>
      </c>
      <c r="Q309">
        <f t="shared" si="8"/>
        <v>1</v>
      </c>
      <c r="R309">
        <f t="shared" si="9"/>
        <v>0</v>
      </c>
    </row>
    <row r="310" spans="1:18" x14ac:dyDescent="0.25">
      <c r="A310" s="13" t="s">
        <v>96</v>
      </c>
      <c r="B310" s="14" t="s">
        <v>552</v>
      </c>
      <c r="C310" s="14" t="s">
        <v>553</v>
      </c>
      <c r="D310" s="14" t="s">
        <v>628</v>
      </c>
      <c r="E310" s="14" t="s">
        <v>629</v>
      </c>
      <c r="F310" s="14" t="s">
        <v>630</v>
      </c>
      <c r="G310" s="14" t="s">
        <v>635</v>
      </c>
      <c r="H310" s="14" t="s">
        <v>635</v>
      </c>
      <c r="I310" s="14" t="s">
        <v>636</v>
      </c>
      <c r="J310" s="26">
        <v>0</v>
      </c>
      <c r="K310" s="26">
        <v>0</v>
      </c>
      <c r="L310" s="26">
        <v>1</v>
      </c>
      <c r="M310" s="24">
        <v>0</v>
      </c>
      <c r="N310" s="24">
        <v>0</v>
      </c>
      <c r="O310" s="24">
        <v>0</v>
      </c>
      <c r="Q310">
        <f t="shared" si="8"/>
        <v>1</v>
      </c>
      <c r="R310">
        <f t="shared" si="9"/>
        <v>0</v>
      </c>
    </row>
    <row r="311" spans="1:18" x14ac:dyDescent="0.25">
      <c r="A311" s="13" t="s">
        <v>96</v>
      </c>
      <c r="B311" s="14" t="s">
        <v>552</v>
      </c>
      <c r="C311" s="14" t="s">
        <v>553</v>
      </c>
      <c r="D311" s="14" t="s">
        <v>628</v>
      </c>
      <c r="E311" s="14" t="s">
        <v>629</v>
      </c>
      <c r="F311" s="14" t="s">
        <v>630</v>
      </c>
      <c r="G311" s="14" t="s">
        <v>635</v>
      </c>
      <c r="H311" s="14" t="s">
        <v>635</v>
      </c>
      <c r="I311" s="14" t="s">
        <v>637</v>
      </c>
      <c r="J311" s="26">
        <v>0</v>
      </c>
      <c r="K311" s="26">
        <v>0</v>
      </c>
      <c r="L311" s="26">
        <v>1</v>
      </c>
      <c r="M311" s="24">
        <v>0</v>
      </c>
      <c r="N311" s="24">
        <v>0</v>
      </c>
      <c r="O311" s="24">
        <v>0</v>
      </c>
      <c r="Q311">
        <f t="shared" si="8"/>
        <v>1</v>
      </c>
      <c r="R311">
        <f t="shared" si="9"/>
        <v>0</v>
      </c>
    </row>
    <row r="312" spans="1:18" x14ac:dyDescent="0.25">
      <c r="A312" s="13" t="s">
        <v>96</v>
      </c>
      <c r="B312" s="14" t="s">
        <v>552</v>
      </c>
      <c r="C312" s="14" t="s">
        <v>553</v>
      </c>
      <c r="D312" s="14" t="s">
        <v>628</v>
      </c>
      <c r="E312" s="14" t="s">
        <v>629</v>
      </c>
      <c r="F312" s="14" t="s">
        <v>630</v>
      </c>
      <c r="G312" s="14" t="s">
        <v>635</v>
      </c>
      <c r="H312" s="14" t="s">
        <v>635</v>
      </c>
      <c r="I312" s="14" t="s">
        <v>638</v>
      </c>
      <c r="J312" s="26">
        <v>0</v>
      </c>
      <c r="K312" s="26">
        <v>0</v>
      </c>
      <c r="L312" s="26">
        <v>1</v>
      </c>
      <c r="M312" s="24">
        <v>0</v>
      </c>
      <c r="N312" s="24">
        <v>0</v>
      </c>
      <c r="O312" s="24">
        <v>0</v>
      </c>
      <c r="Q312">
        <f t="shared" si="8"/>
        <v>1</v>
      </c>
      <c r="R312">
        <f t="shared" si="9"/>
        <v>0</v>
      </c>
    </row>
    <row r="313" spans="1:18" x14ac:dyDescent="0.25">
      <c r="A313" s="13" t="s">
        <v>96</v>
      </c>
      <c r="B313" s="14" t="s">
        <v>552</v>
      </c>
      <c r="C313" s="14" t="s">
        <v>553</v>
      </c>
      <c r="D313" s="14" t="s">
        <v>628</v>
      </c>
      <c r="E313" s="14" t="s">
        <v>629</v>
      </c>
      <c r="F313" s="14" t="s">
        <v>630</v>
      </c>
      <c r="G313" s="14" t="s">
        <v>635</v>
      </c>
      <c r="H313" s="14" t="s">
        <v>635</v>
      </c>
      <c r="I313" s="14" t="s">
        <v>639</v>
      </c>
      <c r="J313" s="26">
        <v>0</v>
      </c>
      <c r="K313" s="26">
        <v>0</v>
      </c>
      <c r="L313" s="26">
        <v>1</v>
      </c>
      <c r="M313" s="24">
        <v>0</v>
      </c>
      <c r="N313" s="24">
        <v>0</v>
      </c>
      <c r="O313" s="24">
        <v>0</v>
      </c>
      <c r="Q313">
        <f t="shared" si="8"/>
        <v>1</v>
      </c>
      <c r="R313">
        <f t="shared" si="9"/>
        <v>0</v>
      </c>
    </row>
    <row r="314" spans="1:18" x14ac:dyDescent="0.25">
      <c r="A314" s="13" t="s">
        <v>96</v>
      </c>
      <c r="B314" s="14" t="s">
        <v>552</v>
      </c>
      <c r="C314" s="14" t="s">
        <v>553</v>
      </c>
      <c r="D314" s="14" t="s">
        <v>640</v>
      </c>
      <c r="E314" s="14" t="s">
        <v>641</v>
      </c>
      <c r="F314" s="14" t="s">
        <v>642</v>
      </c>
      <c r="G314" s="14" t="s">
        <v>643</v>
      </c>
      <c r="H314" s="14" t="s">
        <v>643</v>
      </c>
      <c r="I314" s="14" t="s">
        <v>644</v>
      </c>
      <c r="J314" s="26">
        <v>0</v>
      </c>
      <c r="K314" s="26">
        <v>1</v>
      </c>
      <c r="L314" s="26">
        <v>0</v>
      </c>
      <c r="M314" s="24">
        <v>0</v>
      </c>
      <c r="N314" s="24">
        <v>0</v>
      </c>
      <c r="O314" s="24">
        <v>0</v>
      </c>
      <c r="Q314">
        <f t="shared" si="8"/>
        <v>1</v>
      </c>
      <c r="R314">
        <f t="shared" si="9"/>
        <v>0</v>
      </c>
    </row>
    <row r="315" spans="1:18" x14ac:dyDescent="0.25">
      <c r="A315" s="13" t="s">
        <v>96</v>
      </c>
      <c r="B315" s="14" t="s">
        <v>552</v>
      </c>
      <c r="C315" s="14" t="s">
        <v>553</v>
      </c>
      <c r="D315" s="14" t="s">
        <v>640</v>
      </c>
      <c r="E315" s="14" t="s">
        <v>641</v>
      </c>
      <c r="F315" s="14" t="s">
        <v>642</v>
      </c>
      <c r="G315" s="14" t="s">
        <v>643</v>
      </c>
      <c r="H315" s="14" t="s">
        <v>643</v>
      </c>
      <c r="I315" s="14" t="s">
        <v>645</v>
      </c>
      <c r="J315" s="26">
        <v>0</v>
      </c>
      <c r="K315" s="26">
        <v>1</v>
      </c>
      <c r="L315" s="26">
        <v>0</v>
      </c>
      <c r="M315" s="24">
        <v>0</v>
      </c>
      <c r="N315" s="24">
        <v>0</v>
      </c>
      <c r="O315" s="24">
        <v>0</v>
      </c>
      <c r="Q315">
        <f t="shared" si="8"/>
        <v>1</v>
      </c>
      <c r="R315">
        <f t="shared" si="9"/>
        <v>0</v>
      </c>
    </row>
    <row r="316" spans="1:18" x14ac:dyDescent="0.25">
      <c r="A316" s="13" t="s">
        <v>96</v>
      </c>
      <c r="B316" s="14" t="s">
        <v>552</v>
      </c>
      <c r="C316" s="14" t="s">
        <v>553</v>
      </c>
      <c r="D316" s="14" t="s">
        <v>640</v>
      </c>
      <c r="E316" s="14" t="s">
        <v>641</v>
      </c>
      <c r="F316" s="14" t="s">
        <v>642</v>
      </c>
      <c r="G316" s="14" t="s">
        <v>643</v>
      </c>
      <c r="H316" s="14" t="s">
        <v>643</v>
      </c>
      <c r="I316" s="14" t="s">
        <v>646</v>
      </c>
      <c r="J316" s="26">
        <v>0</v>
      </c>
      <c r="K316" s="26">
        <v>1</v>
      </c>
      <c r="L316" s="26">
        <v>0</v>
      </c>
      <c r="M316" s="24">
        <v>0</v>
      </c>
      <c r="N316" s="24">
        <v>0</v>
      </c>
      <c r="O316" s="24">
        <v>0</v>
      </c>
      <c r="Q316">
        <f t="shared" si="8"/>
        <v>1</v>
      </c>
      <c r="R316">
        <f t="shared" si="9"/>
        <v>0</v>
      </c>
    </row>
    <row r="317" spans="1:18" x14ac:dyDescent="0.25">
      <c r="A317" s="13" t="s">
        <v>96</v>
      </c>
      <c r="B317" s="14" t="s">
        <v>552</v>
      </c>
      <c r="C317" s="14" t="s">
        <v>553</v>
      </c>
      <c r="D317" s="14" t="s">
        <v>640</v>
      </c>
      <c r="E317" s="14" t="s">
        <v>641</v>
      </c>
      <c r="F317" s="14" t="s">
        <v>647</v>
      </c>
      <c r="G317" s="14" t="s">
        <v>3</v>
      </c>
      <c r="H317" s="14" t="s">
        <v>647</v>
      </c>
      <c r="I317" s="14" t="s">
        <v>648</v>
      </c>
      <c r="J317" s="26">
        <v>0</v>
      </c>
      <c r="K317" s="26">
        <v>0</v>
      </c>
      <c r="L317" s="26">
        <v>1</v>
      </c>
      <c r="M317" s="24">
        <v>0</v>
      </c>
      <c r="N317" s="24">
        <v>0</v>
      </c>
      <c r="O317" s="24">
        <v>0</v>
      </c>
      <c r="Q317">
        <f t="shared" si="8"/>
        <v>1</v>
      </c>
      <c r="R317">
        <f t="shared" si="9"/>
        <v>0</v>
      </c>
    </row>
    <row r="318" spans="1:18" x14ac:dyDescent="0.25">
      <c r="A318" s="13" t="s">
        <v>96</v>
      </c>
      <c r="B318" s="14" t="s">
        <v>552</v>
      </c>
      <c r="C318" s="14" t="s">
        <v>553</v>
      </c>
      <c r="D318" s="14" t="s">
        <v>649</v>
      </c>
      <c r="E318" s="14" t="s">
        <v>650</v>
      </c>
      <c r="F318" s="14" t="s">
        <v>3</v>
      </c>
      <c r="G318" s="14" t="s">
        <v>3</v>
      </c>
      <c r="H318" s="14" t="s">
        <v>650</v>
      </c>
      <c r="I318" s="14" t="s">
        <v>651</v>
      </c>
      <c r="J318" s="26">
        <v>1</v>
      </c>
      <c r="K318" s="26">
        <v>0</v>
      </c>
      <c r="L318" s="26">
        <v>0</v>
      </c>
      <c r="M318" s="24">
        <v>0</v>
      </c>
      <c r="N318" s="24">
        <v>0</v>
      </c>
      <c r="O318" s="24">
        <v>0</v>
      </c>
      <c r="Q318">
        <f t="shared" si="8"/>
        <v>1</v>
      </c>
      <c r="R318">
        <f t="shared" si="9"/>
        <v>0</v>
      </c>
    </row>
    <row r="319" spans="1:18" x14ac:dyDescent="0.25">
      <c r="A319" s="13" t="s">
        <v>96</v>
      </c>
      <c r="B319" s="14" t="s">
        <v>552</v>
      </c>
      <c r="C319" s="14" t="s">
        <v>553</v>
      </c>
      <c r="D319" s="14" t="s">
        <v>649</v>
      </c>
      <c r="E319" s="14" t="s">
        <v>650</v>
      </c>
      <c r="F319" s="14" t="s">
        <v>3</v>
      </c>
      <c r="G319" s="14" t="s">
        <v>3</v>
      </c>
      <c r="H319" s="14" t="s">
        <v>650</v>
      </c>
      <c r="I319" s="14" t="s">
        <v>652</v>
      </c>
      <c r="J319" s="26">
        <v>0</v>
      </c>
      <c r="K319" s="26">
        <v>1</v>
      </c>
      <c r="L319" s="26">
        <v>1</v>
      </c>
      <c r="M319" s="24">
        <v>0</v>
      </c>
      <c r="N319" s="24">
        <v>0</v>
      </c>
      <c r="O319" s="24">
        <v>0</v>
      </c>
      <c r="Q319">
        <f t="shared" si="8"/>
        <v>2</v>
      </c>
      <c r="R319">
        <f t="shared" si="9"/>
        <v>0</v>
      </c>
    </row>
    <row r="320" spans="1:18" x14ac:dyDescent="0.25">
      <c r="A320" s="13" t="s">
        <v>96</v>
      </c>
      <c r="B320" s="14" t="s">
        <v>552</v>
      </c>
      <c r="C320" s="14" t="s">
        <v>553</v>
      </c>
      <c r="D320" s="14" t="s">
        <v>649</v>
      </c>
      <c r="E320" s="14" t="s">
        <v>650</v>
      </c>
      <c r="F320" s="14" t="s">
        <v>3</v>
      </c>
      <c r="G320" s="14" t="s">
        <v>3</v>
      </c>
      <c r="H320" s="14" t="s">
        <v>650</v>
      </c>
      <c r="I320" s="14" t="s">
        <v>653</v>
      </c>
      <c r="J320" s="26">
        <v>0</v>
      </c>
      <c r="K320" s="26">
        <v>0</v>
      </c>
      <c r="L320" s="26">
        <v>1</v>
      </c>
      <c r="M320" s="24">
        <v>0</v>
      </c>
      <c r="N320" s="24">
        <v>0</v>
      </c>
      <c r="O320" s="24">
        <v>0</v>
      </c>
      <c r="Q320">
        <f t="shared" si="8"/>
        <v>1</v>
      </c>
      <c r="R320">
        <f t="shared" si="9"/>
        <v>0</v>
      </c>
    </row>
    <row r="321" spans="1:18" x14ac:dyDescent="0.25">
      <c r="A321" s="13" t="s">
        <v>96</v>
      </c>
      <c r="B321" s="14" t="s">
        <v>552</v>
      </c>
      <c r="C321" s="14" t="s">
        <v>553</v>
      </c>
      <c r="D321" s="14" t="s">
        <v>649</v>
      </c>
      <c r="E321" s="14" t="s">
        <v>650</v>
      </c>
      <c r="F321" s="14" t="s">
        <v>654</v>
      </c>
      <c r="G321" s="14" t="s">
        <v>3</v>
      </c>
      <c r="H321" s="14" t="s">
        <v>654</v>
      </c>
      <c r="I321" s="14" t="s">
        <v>655</v>
      </c>
      <c r="J321" s="26">
        <v>1</v>
      </c>
      <c r="K321" s="26">
        <v>1</v>
      </c>
      <c r="L321" s="26">
        <v>1</v>
      </c>
      <c r="M321" s="24">
        <v>0</v>
      </c>
      <c r="N321" s="24">
        <v>0</v>
      </c>
      <c r="O321" s="24">
        <v>0</v>
      </c>
      <c r="Q321">
        <f t="shared" si="8"/>
        <v>3</v>
      </c>
      <c r="R321">
        <f t="shared" si="9"/>
        <v>0</v>
      </c>
    </row>
    <row r="322" spans="1:18" x14ac:dyDescent="0.25">
      <c r="A322" s="13" t="s">
        <v>96</v>
      </c>
      <c r="B322" s="14" t="s">
        <v>552</v>
      </c>
      <c r="C322" s="14" t="s">
        <v>553</v>
      </c>
      <c r="D322" s="14" t="s">
        <v>649</v>
      </c>
      <c r="E322" s="14" t="s">
        <v>650</v>
      </c>
      <c r="F322" s="14" t="s">
        <v>654</v>
      </c>
      <c r="G322" s="14" t="s">
        <v>3</v>
      </c>
      <c r="H322" s="14" t="s">
        <v>654</v>
      </c>
      <c r="I322" s="14" t="s">
        <v>656</v>
      </c>
      <c r="J322" s="26">
        <v>0</v>
      </c>
      <c r="K322" s="26">
        <v>1</v>
      </c>
      <c r="L322" s="26">
        <v>0</v>
      </c>
      <c r="M322" s="24">
        <v>0</v>
      </c>
      <c r="N322" s="24">
        <v>0</v>
      </c>
      <c r="O322" s="24">
        <v>0</v>
      </c>
      <c r="Q322">
        <f t="shared" si="8"/>
        <v>1</v>
      </c>
      <c r="R322">
        <f t="shared" si="9"/>
        <v>0</v>
      </c>
    </row>
    <row r="323" spans="1:18" x14ac:dyDescent="0.25">
      <c r="A323" s="13" t="s">
        <v>96</v>
      </c>
      <c r="B323" s="14" t="s">
        <v>552</v>
      </c>
      <c r="C323" s="14" t="s">
        <v>553</v>
      </c>
      <c r="D323" s="14" t="s">
        <v>649</v>
      </c>
      <c r="E323" s="14" t="s">
        <v>650</v>
      </c>
      <c r="F323" s="14" t="s">
        <v>654</v>
      </c>
      <c r="G323" s="14" t="s">
        <v>3</v>
      </c>
      <c r="H323" s="14" t="s">
        <v>654</v>
      </c>
      <c r="I323" s="14" t="s">
        <v>657</v>
      </c>
      <c r="J323" s="26">
        <v>0</v>
      </c>
      <c r="K323" s="26">
        <v>0</v>
      </c>
      <c r="L323" s="26">
        <v>1</v>
      </c>
      <c r="M323" s="24">
        <v>0</v>
      </c>
      <c r="N323" s="24">
        <v>0</v>
      </c>
      <c r="O323" s="24">
        <v>0</v>
      </c>
      <c r="Q323">
        <f t="shared" si="8"/>
        <v>1</v>
      </c>
      <c r="R323">
        <f t="shared" si="9"/>
        <v>0</v>
      </c>
    </row>
    <row r="324" spans="1:18" x14ac:dyDescent="0.25">
      <c r="A324" s="13" t="s">
        <v>96</v>
      </c>
      <c r="B324" s="14" t="s">
        <v>552</v>
      </c>
      <c r="C324" s="14" t="s">
        <v>553</v>
      </c>
      <c r="D324" s="14" t="s">
        <v>649</v>
      </c>
      <c r="E324" s="14" t="s">
        <v>650</v>
      </c>
      <c r="F324" s="14" t="s">
        <v>654</v>
      </c>
      <c r="G324" s="14" t="s">
        <v>3</v>
      </c>
      <c r="H324" s="14" t="s">
        <v>654</v>
      </c>
      <c r="I324" s="14" t="s">
        <v>658</v>
      </c>
      <c r="J324" s="26">
        <v>0</v>
      </c>
      <c r="K324" s="26">
        <v>0</v>
      </c>
      <c r="L324" s="26">
        <v>1</v>
      </c>
      <c r="M324" s="24">
        <v>0</v>
      </c>
      <c r="N324" s="24">
        <v>0</v>
      </c>
      <c r="O324" s="24">
        <v>0</v>
      </c>
      <c r="Q324">
        <f t="shared" ref="Q324:Q368" si="10">SUM(J324:L324)</f>
        <v>1</v>
      </c>
      <c r="R324">
        <f t="shared" ref="R324:R368" si="11">SUM(M324:O324)</f>
        <v>0</v>
      </c>
    </row>
    <row r="325" spans="1:18" x14ac:dyDescent="0.25">
      <c r="A325" s="13" t="s">
        <v>96</v>
      </c>
      <c r="B325" s="14" t="s">
        <v>552</v>
      </c>
      <c r="C325" s="14" t="s">
        <v>553</v>
      </c>
      <c r="D325" s="14" t="s">
        <v>649</v>
      </c>
      <c r="E325" s="14" t="s">
        <v>650</v>
      </c>
      <c r="F325" s="14" t="s">
        <v>654</v>
      </c>
      <c r="G325" s="14" t="s">
        <v>659</v>
      </c>
      <c r="H325" s="14" t="s">
        <v>659</v>
      </c>
      <c r="I325" s="14" t="s">
        <v>660</v>
      </c>
      <c r="J325" s="26">
        <v>0</v>
      </c>
      <c r="K325" s="26">
        <v>1</v>
      </c>
      <c r="L325" s="26">
        <v>0</v>
      </c>
      <c r="M325" s="24">
        <v>0</v>
      </c>
      <c r="N325" s="24">
        <v>0</v>
      </c>
      <c r="O325" s="24">
        <v>0</v>
      </c>
      <c r="Q325">
        <f t="shared" si="10"/>
        <v>1</v>
      </c>
      <c r="R325">
        <f t="shared" si="11"/>
        <v>0</v>
      </c>
    </row>
    <row r="326" spans="1:18" x14ac:dyDescent="0.25">
      <c r="A326" s="13" t="s">
        <v>96</v>
      </c>
      <c r="B326" s="14" t="s">
        <v>552</v>
      </c>
      <c r="C326" s="14" t="s">
        <v>553</v>
      </c>
      <c r="D326" s="14" t="s">
        <v>649</v>
      </c>
      <c r="E326" s="14" t="s">
        <v>650</v>
      </c>
      <c r="F326" s="14" t="s">
        <v>654</v>
      </c>
      <c r="G326" s="14" t="s">
        <v>659</v>
      </c>
      <c r="H326" s="14" t="s">
        <v>659</v>
      </c>
      <c r="I326" s="14" t="s">
        <v>661</v>
      </c>
      <c r="J326" s="26">
        <v>0</v>
      </c>
      <c r="K326" s="26">
        <v>1</v>
      </c>
      <c r="L326" s="26">
        <v>0</v>
      </c>
      <c r="M326" s="24">
        <v>0</v>
      </c>
      <c r="N326" s="24">
        <v>0</v>
      </c>
      <c r="O326" s="24">
        <v>0</v>
      </c>
      <c r="Q326">
        <f t="shared" si="10"/>
        <v>1</v>
      </c>
      <c r="R326">
        <f t="shared" si="11"/>
        <v>0</v>
      </c>
    </row>
    <row r="327" spans="1:18" x14ac:dyDescent="0.25">
      <c r="A327" s="13" t="s">
        <v>96</v>
      </c>
      <c r="B327" s="14" t="s">
        <v>552</v>
      </c>
      <c r="C327" s="14" t="s">
        <v>553</v>
      </c>
      <c r="D327" s="14" t="s">
        <v>649</v>
      </c>
      <c r="E327" s="14" t="s">
        <v>650</v>
      </c>
      <c r="F327" s="14" t="s">
        <v>654</v>
      </c>
      <c r="G327" s="14" t="s">
        <v>662</v>
      </c>
      <c r="H327" s="14" t="s">
        <v>662</v>
      </c>
      <c r="I327" s="14" t="s">
        <v>663</v>
      </c>
      <c r="J327" s="26">
        <v>0</v>
      </c>
      <c r="K327" s="26">
        <v>1</v>
      </c>
      <c r="L327" s="26">
        <v>0</v>
      </c>
      <c r="M327" s="24">
        <v>0</v>
      </c>
      <c r="N327" s="24">
        <v>0</v>
      </c>
      <c r="O327" s="24">
        <v>0</v>
      </c>
      <c r="Q327">
        <f t="shared" si="10"/>
        <v>1</v>
      </c>
      <c r="R327">
        <f t="shared" si="11"/>
        <v>0</v>
      </c>
    </row>
    <row r="328" spans="1:18" x14ac:dyDescent="0.25">
      <c r="A328" s="13" t="s">
        <v>96</v>
      </c>
      <c r="B328" s="14" t="s">
        <v>552</v>
      </c>
      <c r="C328" s="14" t="s">
        <v>553</v>
      </c>
      <c r="D328" s="14" t="s">
        <v>664</v>
      </c>
      <c r="E328" s="14" t="s">
        <v>665</v>
      </c>
      <c r="F328" s="14" t="s">
        <v>666</v>
      </c>
      <c r="G328" s="14" t="s">
        <v>3</v>
      </c>
      <c r="H328" s="14" t="s">
        <v>666</v>
      </c>
      <c r="I328" s="14" t="s">
        <v>667</v>
      </c>
      <c r="J328" s="26">
        <v>0</v>
      </c>
      <c r="K328" s="26">
        <v>0</v>
      </c>
      <c r="L328" s="26">
        <v>0</v>
      </c>
      <c r="M328" s="24">
        <v>0</v>
      </c>
      <c r="N328" s="24">
        <v>1</v>
      </c>
      <c r="O328" s="24">
        <v>1</v>
      </c>
      <c r="Q328">
        <f t="shared" si="10"/>
        <v>0</v>
      </c>
      <c r="R328">
        <f t="shared" si="11"/>
        <v>2</v>
      </c>
    </row>
    <row r="329" spans="1:18" x14ac:dyDescent="0.25">
      <c r="A329" s="13" t="s">
        <v>96</v>
      </c>
      <c r="B329" s="14" t="s">
        <v>552</v>
      </c>
      <c r="C329" s="14" t="s">
        <v>553</v>
      </c>
      <c r="D329" s="14" t="s">
        <v>664</v>
      </c>
      <c r="E329" s="14" t="s">
        <v>665</v>
      </c>
      <c r="F329" s="14" t="s">
        <v>668</v>
      </c>
      <c r="G329" s="14" t="s">
        <v>3</v>
      </c>
      <c r="H329" s="14" t="s">
        <v>668</v>
      </c>
      <c r="I329" s="14" t="s">
        <v>669</v>
      </c>
      <c r="J329" s="26">
        <v>0</v>
      </c>
      <c r="K329" s="26">
        <v>0</v>
      </c>
      <c r="L329" s="26">
        <v>0</v>
      </c>
      <c r="M329" s="24">
        <v>0</v>
      </c>
      <c r="N329" s="24">
        <v>0</v>
      </c>
      <c r="O329" s="24">
        <v>0</v>
      </c>
      <c r="Q329">
        <f t="shared" si="10"/>
        <v>0</v>
      </c>
      <c r="R329">
        <f t="shared" si="11"/>
        <v>0</v>
      </c>
    </row>
    <row r="330" spans="1:18" x14ac:dyDescent="0.25">
      <c r="A330" s="13" t="s">
        <v>96</v>
      </c>
      <c r="B330" s="14" t="s">
        <v>552</v>
      </c>
      <c r="C330" s="14" t="s">
        <v>3</v>
      </c>
      <c r="D330" s="14" t="s">
        <v>3</v>
      </c>
      <c r="E330" s="14" t="s">
        <v>3</v>
      </c>
      <c r="F330" s="14" t="s">
        <v>3</v>
      </c>
      <c r="G330" s="14" t="s">
        <v>3</v>
      </c>
      <c r="H330" s="14" t="s">
        <v>552</v>
      </c>
      <c r="I330" s="14" t="s">
        <v>670</v>
      </c>
      <c r="J330" s="26">
        <v>0</v>
      </c>
      <c r="K330" s="26">
        <v>0</v>
      </c>
      <c r="L330" s="26">
        <v>0</v>
      </c>
      <c r="M330" s="24">
        <v>0</v>
      </c>
      <c r="N330" s="24">
        <v>0</v>
      </c>
      <c r="O330" s="24">
        <v>1</v>
      </c>
      <c r="Q330">
        <f t="shared" si="10"/>
        <v>0</v>
      </c>
      <c r="R330">
        <f t="shared" si="11"/>
        <v>1</v>
      </c>
    </row>
    <row r="331" spans="1:18" x14ac:dyDescent="0.25">
      <c r="A331" s="13" t="s">
        <v>96</v>
      </c>
      <c r="B331" s="14" t="s">
        <v>552</v>
      </c>
      <c r="C331" s="14" t="s">
        <v>671</v>
      </c>
      <c r="D331" s="14" t="s">
        <v>672</v>
      </c>
      <c r="E331" s="14" t="s">
        <v>673</v>
      </c>
      <c r="F331" s="14" t="s">
        <v>674</v>
      </c>
      <c r="G331" s="14" t="s">
        <v>675</v>
      </c>
      <c r="H331" s="14" t="s">
        <v>675</v>
      </c>
      <c r="I331" s="14" t="s">
        <v>676</v>
      </c>
      <c r="J331" s="26">
        <v>0</v>
      </c>
      <c r="K331" s="26">
        <v>0</v>
      </c>
      <c r="L331" s="26">
        <v>0</v>
      </c>
      <c r="M331" s="24">
        <v>1</v>
      </c>
      <c r="N331" s="24">
        <v>1</v>
      </c>
      <c r="O331" s="24">
        <v>1</v>
      </c>
      <c r="Q331">
        <f t="shared" si="10"/>
        <v>0</v>
      </c>
      <c r="R331">
        <f t="shared" si="11"/>
        <v>3</v>
      </c>
    </row>
    <row r="332" spans="1:18" x14ac:dyDescent="0.25">
      <c r="A332" s="13" t="s">
        <v>96</v>
      </c>
      <c r="B332" s="14" t="s">
        <v>552</v>
      </c>
      <c r="C332" s="14" t="s">
        <v>671</v>
      </c>
      <c r="D332" s="14" t="s">
        <v>677</v>
      </c>
      <c r="E332" s="14" t="s">
        <v>678</v>
      </c>
      <c r="F332" s="14" t="s">
        <v>679</v>
      </c>
      <c r="G332" s="14" t="s">
        <v>3</v>
      </c>
      <c r="H332" s="14" t="s">
        <v>679</v>
      </c>
      <c r="I332" s="14" t="s">
        <v>680</v>
      </c>
      <c r="J332" s="26">
        <v>0</v>
      </c>
      <c r="K332" s="26">
        <v>0</v>
      </c>
      <c r="L332" s="26">
        <v>0</v>
      </c>
      <c r="M332" s="24">
        <v>0</v>
      </c>
      <c r="N332" s="24">
        <v>0</v>
      </c>
      <c r="O332" s="24">
        <v>0</v>
      </c>
      <c r="Q332">
        <f t="shared" si="10"/>
        <v>0</v>
      </c>
      <c r="R332">
        <f t="shared" si="11"/>
        <v>0</v>
      </c>
    </row>
    <row r="333" spans="1:18" x14ac:dyDescent="0.25">
      <c r="A333" s="13" t="s">
        <v>96</v>
      </c>
      <c r="B333" s="14" t="s">
        <v>552</v>
      </c>
      <c r="C333" s="14" t="s">
        <v>671</v>
      </c>
      <c r="D333" s="14" t="s">
        <v>677</v>
      </c>
      <c r="E333" s="14" t="s">
        <v>678</v>
      </c>
      <c r="F333" s="14" t="s">
        <v>679</v>
      </c>
      <c r="G333" s="14" t="s">
        <v>681</v>
      </c>
      <c r="H333" s="14" t="s">
        <v>681</v>
      </c>
      <c r="I333" s="14" t="s">
        <v>682</v>
      </c>
      <c r="J333" s="26">
        <v>0</v>
      </c>
      <c r="K333" s="26">
        <v>0</v>
      </c>
      <c r="L333" s="26">
        <v>0</v>
      </c>
      <c r="M333" s="24">
        <v>1</v>
      </c>
      <c r="N333" s="24">
        <v>1</v>
      </c>
      <c r="O333" s="24">
        <v>1</v>
      </c>
      <c r="Q333">
        <f t="shared" si="10"/>
        <v>0</v>
      </c>
      <c r="R333">
        <f t="shared" si="11"/>
        <v>3</v>
      </c>
    </row>
    <row r="334" spans="1:18" x14ac:dyDescent="0.25">
      <c r="A334" s="13" t="s">
        <v>96</v>
      </c>
      <c r="B334" s="14" t="s">
        <v>552</v>
      </c>
      <c r="C334" s="14" t="s">
        <v>671</v>
      </c>
      <c r="D334" s="14" t="s">
        <v>677</v>
      </c>
      <c r="E334" s="14" t="s">
        <v>678</v>
      </c>
      <c r="F334" s="14" t="s">
        <v>679</v>
      </c>
      <c r="G334" s="14" t="s">
        <v>681</v>
      </c>
      <c r="H334" s="14" t="s">
        <v>681</v>
      </c>
      <c r="I334" s="14" t="s">
        <v>683</v>
      </c>
      <c r="J334" s="26">
        <v>0</v>
      </c>
      <c r="K334" s="26">
        <v>0</v>
      </c>
      <c r="L334" s="26">
        <v>0</v>
      </c>
      <c r="M334" s="24">
        <v>1</v>
      </c>
      <c r="N334" s="24">
        <v>1</v>
      </c>
      <c r="O334" s="24">
        <v>1</v>
      </c>
      <c r="Q334">
        <f t="shared" si="10"/>
        <v>0</v>
      </c>
      <c r="R334">
        <f t="shared" si="11"/>
        <v>3</v>
      </c>
    </row>
    <row r="335" spans="1:18" x14ac:dyDescent="0.25">
      <c r="A335" s="13" t="s">
        <v>96</v>
      </c>
      <c r="B335" s="14" t="s">
        <v>552</v>
      </c>
      <c r="C335" s="14" t="s">
        <v>671</v>
      </c>
      <c r="D335" s="14" t="s">
        <v>677</v>
      </c>
      <c r="E335" s="14" t="s">
        <v>678</v>
      </c>
      <c r="F335" s="14" t="s">
        <v>679</v>
      </c>
      <c r="G335" s="14" t="s">
        <v>681</v>
      </c>
      <c r="H335" s="14" t="s">
        <v>681</v>
      </c>
      <c r="I335" s="14" t="s">
        <v>684</v>
      </c>
      <c r="J335" s="26">
        <v>0</v>
      </c>
      <c r="K335" s="26">
        <v>0</v>
      </c>
      <c r="L335" s="26">
        <v>0</v>
      </c>
      <c r="M335" s="24">
        <v>1</v>
      </c>
      <c r="N335" s="24">
        <v>0</v>
      </c>
      <c r="O335" s="24">
        <v>1</v>
      </c>
      <c r="Q335">
        <f t="shared" si="10"/>
        <v>0</v>
      </c>
      <c r="R335">
        <f t="shared" si="11"/>
        <v>2</v>
      </c>
    </row>
    <row r="336" spans="1:18" x14ac:dyDescent="0.25">
      <c r="A336" s="13" t="s">
        <v>96</v>
      </c>
      <c r="B336" s="14" t="s">
        <v>552</v>
      </c>
      <c r="C336" s="14" t="s">
        <v>671</v>
      </c>
      <c r="D336" s="14" t="s">
        <v>677</v>
      </c>
      <c r="E336" s="14" t="s">
        <v>678</v>
      </c>
      <c r="F336" s="14" t="s">
        <v>679</v>
      </c>
      <c r="G336" s="14" t="s">
        <v>685</v>
      </c>
      <c r="H336" s="14" t="s">
        <v>685</v>
      </c>
      <c r="I336" s="14" t="s">
        <v>686</v>
      </c>
      <c r="J336" s="26">
        <v>1</v>
      </c>
      <c r="K336" s="26">
        <v>0</v>
      </c>
      <c r="L336" s="26">
        <v>1</v>
      </c>
      <c r="M336" s="24">
        <v>1</v>
      </c>
      <c r="N336" s="24">
        <v>1</v>
      </c>
      <c r="O336" s="24">
        <v>1</v>
      </c>
      <c r="Q336">
        <f t="shared" si="10"/>
        <v>2</v>
      </c>
      <c r="R336">
        <f t="shared" si="11"/>
        <v>3</v>
      </c>
    </row>
    <row r="337" spans="1:18" x14ac:dyDescent="0.25">
      <c r="A337" s="13" t="s">
        <v>96</v>
      </c>
      <c r="B337" s="14" t="s">
        <v>552</v>
      </c>
      <c r="C337" s="14" t="s">
        <v>671</v>
      </c>
      <c r="D337" s="14" t="s">
        <v>687</v>
      </c>
      <c r="E337" s="14" t="s">
        <v>688</v>
      </c>
      <c r="F337" s="14" t="s">
        <v>689</v>
      </c>
      <c r="G337" s="14" t="s">
        <v>690</v>
      </c>
      <c r="H337" s="14" t="s">
        <v>690</v>
      </c>
      <c r="I337" s="14" t="s">
        <v>691</v>
      </c>
      <c r="J337" s="26">
        <v>1</v>
      </c>
      <c r="K337" s="26">
        <v>1</v>
      </c>
      <c r="L337" s="26">
        <v>1</v>
      </c>
      <c r="M337" s="24">
        <v>0</v>
      </c>
      <c r="N337" s="24">
        <v>0</v>
      </c>
      <c r="O337" s="24">
        <v>0</v>
      </c>
      <c r="Q337">
        <f t="shared" si="10"/>
        <v>3</v>
      </c>
      <c r="R337">
        <f t="shared" si="11"/>
        <v>0</v>
      </c>
    </row>
    <row r="338" spans="1:18" x14ac:dyDescent="0.25">
      <c r="A338" s="13" t="s">
        <v>96</v>
      </c>
      <c r="B338" s="14" t="s">
        <v>552</v>
      </c>
      <c r="C338" s="14" t="s">
        <v>671</v>
      </c>
      <c r="D338" s="14" t="s">
        <v>687</v>
      </c>
      <c r="E338" s="14" t="s">
        <v>688</v>
      </c>
      <c r="F338" s="14" t="s">
        <v>689</v>
      </c>
      <c r="G338" s="14" t="s">
        <v>690</v>
      </c>
      <c r="H338" s="14" t="s">
        <v>690</v>
      </c>
      <c r="I338" s="14" t="s">
        <v>692</v>
      </c>
      <c r="J338" s="26">
        <v>1</v>
      </c>
      <c r="K338" s="26">
        <v>0</v>
      </c>
      <c r="L338" s="26">
        <v>0</v>
      </c>
      <c r="M338" s="24">
        <v>0</v>
      </c>
      <c r="N338" s="24">
        <v>0</v>
      </c>
      <c r="O338" s="24">
        <v>0</v>
      </c>
      <c r="Q338">
        <f t="shared" si="10"/>
        <v>1</v>
      </c>
      <c r="R338">
        <f t="shared" si="11"/>
        <v>0</v>
      </c>
    </row>
    <row r="339" spans="1:18" x14ac:dyDescent="0.25">
      <c r="A339" s="13" t="s">
        <v>96</v>
      </c>
      <c r="B339" s="14" t="s">
        <v>552</v>
      </c>
      <c r="C339" s="14" t="s">
        <v>671</v>
      </c>
      <c r="D339" s="14" t="s">
        <v>693</v>
      </c>
      <c r="E339" s="14" t="s">
        <v>694</v>
      </c>
      <c r="F339" s="14" t="s">
        <v>695</v>
      </c>
      <c r="G339" s="14" t="s">
        <v>3</v>
      </c>
      <c r="H339" s="14" t="s">
        <v>695</v>
      </c>
      <c r="I339" s="14" t="s">
        <v>696</v>
      </c>
      <c r="J339" s="26">
        <v>1</v>
      </c>
      <c r="K339" s="26">
        <v>1</v>
      </c>
      <c r="L339" s="26">
        <v>1</v>
      </c>
      <c r="M339" s="24">
        <v>1</v>
      </c>
      <c r="N339" s="24">
        <v>1</v>
      </c>
      <c r="O339" s="24">
        <v>1</v>
      </c>
      <c r="Q339">
        <f t="shared" si="10"/>
        <v>3</v>
      </c>
      <c r="R339">
        <f t="shared" si="11"/>
        <v>3</v>
      </c>
    </row>
    <row r="340" spans="1:18" x14ac:dyDescent="0.25">
      <c r="A340" s="13" t="s">
        <v>96</v>
      </c>
      <c r="B340" s="14" t="s">
        <v>697</v>
      </c>
      <c r="C340" s="14" t="s">
        <v>698</v>
      </c>
      <c r="D340" s="14" t="s">
        <v>699</v>
      </c>
      <c r="E340" s="14" t="s">
        <v>700</v>
      </c>
      <c r="F340" s="14" t="s">
        <v>3</v>
      </c>
      <c r="G340" s="14" t="s">
        <v>3</v>
      </c>
      <c r="H340" s="14" t="s">
        <v>700</v>
      </c>
      <c r="I340" s="14" t="s">
        <v>701</v>
      </c>
      <c r="J340" s="26">
        <v>0</v>
      </c>
      <c r="K340" s="26">
        <v>0</v>
      </c>
      <c r="L340" s="26">
        <v>0</v>
      </c>
      <c r="M340" s="24">
        <v>1</v>
      </c>
      <c r="N340" s="24">
        <v>0</v>
      </c>
      <c r="O340" s="24">
        <v>1</v>
      </c>
      <c r="Q340">
        <f t="shared" si="10"/>
        <v>0</v>
      </c>
      <c r="R340">
        <f t="shared" si="11"/>
        <v>2</v>
      </c>
    </row>
    <row r="341" spans="1:18" x14ac:dyDescent="0.25">
      <c r="A341" s="13" t="s">
        <v>96</v>
      </c>
      <c r="B341" s="14" t="s">
        <v>702</v>
      </c>
      <c r="C341" s="14" t="s">
        <v>3</v>
      </c>
      <c r="D341" s="14" t="s">
        <v>3</v>
      </c>
      <c r="E341" s="14" t="s">
        <v>3</v>
      </c>
      <c r="F341" s="14" t="s">
        <v>3</v>
      </c>
      <c r="G341" s="14" t="s">
        <v>3</v>
      </c>
      <c r="H341" s="14" t="s">
        <v>702</v>
      </c>
      <c r="I341" s="14" t="s">
        <v>703</v>
      </c>
      <c r="J341" s="26">
        <v>1</v>
      </c>
      <c r="K341" s="26">
        <v>0</v>
      </c>
      <c r="L341" s="26">
        <v>0</v>
      </c>
      <c r="M341" s="24">
        <v>0</v>
      </c>
      <c r="N341" s="24">
        <v>0</v>
      </c>
      <c r="O341" s="24">
        <v>0</v>
      </c>
      <c r="Q341">
        <f t="shared" si="10"/>
        <v>1</v>
      </c>
      <c r="R341">
        <f t="shared" si="11"/>
        <v>0</v>
      </c>
    </row>
    <row r="342" spans="1:18" x14ac:dyDescent="0.25">
      <c r="A342" s="13" t="s">
        <v>96</v>
      </c>
      <c r="B342" s="14" t="s">
        <v>704</v>
      </c>
      <c r="C342" s="14" t="s">
        <v>705</v>
      </c>
      <c r="D342" s="14" t="s">
        <v>706</v>
      </c>
      <c r="E342" s="14" t="s">
        <v>707</v>
      </c>
      <c r="F342" s="14" t="s">
        <v>708</v>
      </c>
      <c r="G342" s="14" t="s">
        <v>709</v>
      </c>
      <c r="H342" s="14" t="s">
        <v>709</v>
      </c>
      <c r="I342" s="14" t="s">
        <v>710</v>
      </c>
      <c r="J342" s="26">
        <v>1</v>
      </c>
      <c r="K342" s="26">
        <v>0</v>
      </c>
      <c r="L342" s="26">
        <v>0</v>
      </c>
      <c r="M342" s="24">
        <v>0</v>
      </c>
      <c r="N342" s="24">
        <v>0</v>
      </c>
      <c r="O342" s="24">
        <v>0</v>
      </c>
      <c r="Q342">
        <f t="shared" si="10"/>
        <v>1</v>
      </c>
      <c r="R342">
        <f t="shared" si="11"/>
        <v>0</v>
      </c>
    </row>
    <row r="343" spans="1:18" x14ac:dyDescent="0.25">
      <c r="A343" s="13" t="s">
        <v>96</v>
      </c>
      <c r="B343" s="14" t="s">
        <v>704</v>
      </c>
      <c r="C343" s="14" t="s">
        <v>705</v>
      </c>
      <c r="D343" s="14" t="s">
        <v>706</v>
      </c>
      <c r="E343" s="14" t="s">
        <v>707</v>
      </c>
      <c r="F343" s="14" t="s">
        <v>708</v>
      </c>
      <c r="G343" s="14" t="s">
        <v>711</v>
      </c>
      <c r="H343" s="14" t="s">
        <v>711</v>
      </c>
      <c r="I343" s="14" t="s">
        <v>712</v>
      </c>
      <c r="J343" s="26">
        <v>0</v>
      </c>
      <c r="K343" s="26">
        <v>0</v>
      </c>
      <c r="L343" s="26">
        <v>0</v>
      </c>
      <c r="M343" s="24">
        <v>1</v>
      </c>
      <c r="N343" s="24">
        <v>1</v>
      </c>
      <c r="O343" s="24">
        <v>1</v>
      </c>
      <c r="Q343">
        <f t="shared" si="10"/>
        <v>0</v>
      </c>
      <c r="R343">
        <f t="shared" si="11"/>
        <v>3</v>
      </c>
    </row>
    <row r="344" spans="1:18" x14ac:dyDescent="0.25">
      <c r="A344" s="13" t="s">
        <v>96</v>
      </c>
      <c r="B344" s="14" t="s">
        <v>704</v>
      </c>
      <c r="C344" s="14" t="s">
        <v>705</v>
      </c>
      <c r="D344" s="14" t="s">
        <v>706</v>
      </c>
      <c r="E344" s="14" t="s">
        <v>707</v>
      </c>
      <c r="F344" s="14" t="s">
        <v>708</v>
      </c>
      <c r="G344" s="14" t="s">
        <v>3</v>
      </c>
      <c r="H344" s="14" t="s">
        <v>708</v>
      </c>
      <c r="I344" s="14" t="s">
        <v>713</v>
      </c>
      <c r="J344" s="26">
        <v>1</v>
      </c>
      <c r="K344" s="26">
        <v>0</v>
      </c>
      <c r="L344" s="26">
        <v>0</v>
      </c>
      <c r="M344" s="24">
        <v>0</v>
      </c>
      <c r="N344" s="24">
        <v>0</v>
      </c>
      <c r="O344" s="24">
        <v>0</v>
      </c>
      <c r="Q344">
        <f t="shared" si="10"/>
        <v>1</v>
      </c>
      <c r="R344">
        <f t="shared" si="11"/>
        <v>0</v>
      </c>
    </row>
    <row r="345" spans="1:18" x14ac:dyDescent="0.25">
      <c r="A345" s="13" t="s">
        <v>96</v>
      </c>
      <c r="B345" s="14" t="s">
        <v>704</v>
      </c>
      <c r="C345" s="14" t="s">
        <v>705</v>
      </c>
      <c r="D345" s="14" t="s">
        <v>706</v>
      </c>
      <c r="E345" s="14" t="s">
        <v>707</v>
      </c>
      <c r="F345" s="14" t="s">
        <v>708</v>
      </c>
      <c r="G345" s="14" t="s">
        <v>3</v>
      </c>
      <c r="H345" s="14" t="s">
        <v>708</v>
      </c>
      <c r="I345" s="14" t="s">
        <v>714</v>
      </c>
      <c r="J345" s="26">
        <v>0</v>
      </c>
      <c r="K345" s="26">
        <v>0</v>
      </c>
      <c r="L345" s="26">
        <v>0</v>
      </c>
      <c r="M345" s="24">
        <v>1</v>
      </c>
      <c r="N345" s="24">
        <v>0</v>
      </c>
      <c r="O345" s="24">
        <v>0</v>
      </c>
      <c r="Q345">
        <f t="shared" si="10"/>
        <v>0</v>
      </c>
      <c r="R345">
        <f t="shared" si="11"/>
        <v>1</v>
      </c>
    </row>
    <row r="346" spans="1:18" x14ac:dyDescent="0.25">
      <c r="A346" s="13" t="s">
        <v>96</v>
      </c>
      <c r="B346" s="14" t="s">
        <v>704</v>
      </c>
      <c r="C346" s="14" t="s">
        <v>705</v>
      </c>
      <c r="D346" s="14" t="s">
        <v>706</v>
      </c>
      <c r="E346" s="14" t="s">
        <v>707</v>
      </c>
      <c r="F346" s="14" t="s">
        <v>715</v>
      </c>
      <c r="G346" s="14" t="s">
        <v>716</v>
      </c>
      <c r="H346" s="14" t="s">
        <v>716</v>
      </c>
      <c r="I346" s="14" t="s">
        <v>717</v>
      </c>
      <c r="J346" s="26">
        <v>0</v>
      </c>
      <c r="K346" s="26">
        <v>0</v>
      </c>
      <c r="L346" s="26">
        <v>0</v>
      </c>
      <c r="M346" s="24">
        <v>1</v>
      </c>
      <c r="N346" s="24">
        <v>1</v>
      </c>
      <c r="O346" s="24">
        <v>1</v>
      </c>
      <c r="Q346">
        <f t="shared" si="10"/>
        <v>0</v>
      </c>
      <c r="R346">
        <f t="shared" si="11"/>
        <v>3</v>
      </c>
    </row>
    <row r="347" spans="1:18" x14ac:dyDescent="0.25">
      <c r="A347" s="13" t="s">
        <v>96</v>
      </c>
      <c r="B347" s="14" t="s">
        <v>704</v>
      </c>
      <c r="C347" s="14" t="s">
        <v>705</v>
      </c>
      <c r="D347" s="14" t="s">
        <v>706</v>
      </c>
      <c r="E347" s="14" t="s">
        <v>707</v>
      </c>
      <c r="F347" s="14" t="s">
        <v>715</v>
      </c>
      <c r="G347" s="14" t="s">
        <v>716</v>
      </c>
      <c r="H347" s="14" t="s">
        <v>716</v>
      </c>
      <c r="I347" s="14" t="s">
        <v>718</v>
      </c>
      <c r="J347" s="26">
        <v>1</v>
      </c>
      <c r="K347" s="26">
        <v>0</v>
      </c>
      <c r="L347" s="26">
        <v>0</v>
      </c>
      <c r="M347" s="24">
        <v>1</v>
      </c>
      <c r="N347" s="24">
        <v>1</v>
      </c>
      <c r="O347" s="24">
        <v>1</v>
      </c>
      <c r="Q347">
        <f t="shared" si="10"/>
        <v>1</v>
      </c>
      <c r="R347">
        <f t="shared" si="11"/>
        <v>3</v>
      </c>
    </row>
    <row r="348" spans="1:18" x14ac:dyDescent="0.25">
      <c r="A348" s="13" t="s">
        <v>96</v>
      </c>
      <c r="B348" s="14" t="s">
        <v>704</v>
      </c>
      <c r="C348" s="14" t="s">
        <v>705</v>
      </c>
      <c r="D348" s="14" t="s">
        <v>706</v>
      </c>
      <c r="E348" s="14" t="s">
        <v>707</v>
      </c>
      <c r="F348" s="14" t="s">
        <v>715</v>
      </c>
      <c r="G348" s="14" t="s">
        <v>3</v>
      </c>
      <c r="H348" s="14" t="s">
        <v>715</v>
      </c>
      <c r="I348" s="14" t="s">
        <v>719</v>
      </c>
      <c r="J348" s="26">
        <v>1</v>
      </c>
      <c r="K348" s="26">
        <v>0</v>
      </c>
      <c r="L348" s="26">
        <v>0</v>
      </c>
      <c r="M348" s="24">
        <v>0</v>
      </c>
      <c r="N348" s="24">
        <v>0</v>
      </c>
      <c r="O348" s="24">
        <v>0</v>
      </c>
      <c r="Q348">
        <f t="shared" si="10"/>
        <v>1</v>
      </c>
      <c r="R348">
        <f t="shared" si="11"/>
        <v>0</v>
      </c>
    </row>
    <row r="349" spans="1:18" x14ac:dyDescent="0.25">
      <c r="A349" s="13" t="s">
        <v>96</v>
      </c>
      <c r="B349" s="14" t="s">
        <v>704</v>
      </c>
      <c r="C349" s="14" t="s">
        <v>705</v>
      </c>
      <c r="D349" s="14" t="s">
        <v>706</v>
      </c>
      <c r="E349" s="14" t="s">
        <v>707</v>
      </c>
      <c r="F349" s="14" t="s">
        <v>715</v>
      </c>
      <c r="G349" s="14" t="s">
        <v>3</v>
      </c>
      <c r="H349" s="14" t="s">
        <v>715</v>
      </c>
      <c r="I349" s="14" t="s">
        <v>720</v>
      </c>
      <c r="J349" s="26">
        <v>1</v>
      </c>
      <c r="K349" s="26">
        <v>0</v>
      </c>
      <c r="L349" s="26">
        <v>0</v>
      </c>
      <c r="M349" s="24">
        <v>0</v>
      </c>
      <c r="N349" s="24">
        <v>0</v>
      </c>
      <c r="O349" s="24">
        <v>0</v>
      </c>
      <c r="Q349">
        <f t="shared" si="10"/>
        <v>1</v>
      </c>
      <c r="R349">
        <f t="shared" si="11"/>
        <v>0</v>
      </c>
    </row>
    <row r="350" spans="1:18" x14ac:dyDescent="0.25">
      <c r="A350" s="13" t="s">
        <v>96</v>
      </c>
      <c r="B350" s="14" t="s">
        <v>704</v>
      </c>
      <c r="C350" s="14" t="s">
        <v>705</v>
      </c>
      <c r="D350" s="14" t="s">
        <v>706</v>
      </c>
      <c r="E350" s="14" t="s">
        <v>707</v>
      </c>
      <c r="F350" s="14" t="s">
        <v>715</v>
      </c>
      <c r="G350" s="14" t="s">
        <v>3</v>
      </c>
      <c r="H350" s="14" t="s">
        <v>715</v>
      </c>
      <c r="I350" s="14" t="s">
        <v>721</v>
      </c>
      <c r="J350" s="26">
        <v>0</v>
      </c>
      <c r="K350" s="26">
        <v>0</v>
      </c>
      <c r="L350" s="26">
        <v>0</v>
      </c>
      <c r="M350" s="24">
        <v>1</v>
      </c>
      <c r="N350" s="24">
        <v>0</v>
      </c>
      <c r="O350" s="24">
        <v>0</v>
      </c>
      <c r="Q350">
        <f t="shared" si="10"/>
        <v>0</v>
      </c>
      <c r="R350">
        <f t="shared" si="11"/>
        <v>1</v>
      </c>
    </row>
    <row r="351" spans="1:18" x14ac:dyDescent="0.25">
      <c r="A351" s="13" t="s">
        <v>96</v>
      </c>
      <c r="B351" s="14" t="s">
        <v>704</v>
      </c>
      <c r="C351" s="14" t="s">
        <v>705</v>
      </c>
      <c r="D351" s="14" t="s">
        <v>706</v>
      </c>
      <c r="E351" s="14" t="s">
        <v>707</v>
      </c>
      <c r="F351" s="14" t="s">
        <v>715</v>
      </c>
      <c r="G351" s="14" t="s">
        <v>3</v>
      </c>
      <c r="H351" s="14" t="s">
        <v>715</v>
      </c>
      <c r="I351" s="14" t="s">
        <v>722</v>
      </c>
      <c r="J351" s="26">
        <v>0</v>
      </c>
      <c r="K351" s="26">
        <v>0</v>
      </c>
      <c r="L351" s="26">
        <v>0</v>
      </c>
      <c r="M351" s="24">
        <v>1</v>
      </c>
      <c r="N351" s="24">
        <v>0</v>
      </c>
      <c r="O351" s="24">
        <v>0</v>
      </c>
      <c r="Q351">
        <f t="shared" si="10"/>
        <v>0</v>
      </c>
      <c r="R351">
        <f t="shared" si="11"/>
        <v>1</v>
      </c>
    </row>
    <row r="352" spans="1:18" x14ac:dyDescent="0.25">
      <c r="A352" s="13" t="s">
        <v>96</v>
      </c>
      <c r="B352" s="14" t="s">
        <v>704</v>
      </c>
      <c r="C352" s="14" t="s">
        <v>705</v>
      </c>
      <c r="D352" s="14" t="s">
        <v>706</v>
      </c>
      <c r="E352" s="14" t="s">
        <v>707</v>
      </c>
      <c r="F352" s="14" t="s">
        <v>3</v>
      </c>
      <c r="G352" s="14" t="s">
        <v>3</v>
      </c>
      <c r="H352" s="14" t="s">
        <v>707</v>
      </c>
      <c r="I352" s="14" t="s">
        <v>723</v>
      </c>
      <c r="J352" s="26">
        <v>0</v>
      </c>
      <c r="K352" s="26">
        <v>0</v>
      </c>
      <c r="L352" s="26">
        <v>0</v>
      </c>
      <c r="M352" s="24">
        <v>1</v>
      </c>
      <c r="N352" s="24">
        <v>0</v>
      </c>
      <c r="O352" s="24">
        <v>0</v>
      </c>
      <c r="Q352">
        <f t="shared" si="10"/>
        <v>0</v>
      </c>
      <c r="R352">
        <f t="shared" si="11"/>
        <v>1</v>
      </c>
    </row>
    <row r="353" spans="1:18" x14ac:dyDescent="0.25">
      <c r="A353" s="13" t="s">
        <v>96</v>
      </c>
      <c r="B353" s="14" t="s">
        <v>704</v>
      </c>
      <c r="C353" s="14" t="s">
        <v>705</v>
      </c>
      <c r="D353" s="14" t="s">
        <v>706</v>
      </c>
      <c r="E353" s="14" t="s">
        <v>707</v>
      </c>
      <c r="F353" s="14" t="s">
        <v>3</v>
      </c>
      <c r="G353" s="14" t="s">
        <v>3</v>
      </c>
      <c r="H353" s="14" t="s">
        <v>707</v>
      </c>
      <c r="I353" s="14" t="s">
        <v>724</v>
      </c>
      <c r="J353" s="26">
        <v>0</v>
      </c>
      <c r="K353" s="26">
        <v>0</v>
      </c>
      <c r="L353" s="26">
        <v>0</v>
      </c>
      <c r="M353" s="24">
        <v>0</v>
      </c>
      <c r="N353" s="24">
        <v>1</v>
      </c>
      <c r="O353" s="24">
        <v>1</v>
      </c>
      <c r="Q353">
        <f t="shared" si="10"/>
        <v>0</v>
      </c>
      <c r="R353">
        <f t="shared" si="11"/>
        <v>2</v>
      </c>
    </row>
    <row r="354" spans="1:18" x14ac:dyDescent="0.25">
      <c r="A354" s="13" t="s">
        <v>96</v>
      </c>
      <c r="B354" s="14" t="s">
        <v>704</v>
      </c>
      <c r="C354" s="14" t="s">
        <v>705</v>
      </c>
      <c r="D354" s="14" t="s">
        <v>706</v>
      </c>
      <c r="E354" s="14" t="s">
        <v>707</v>
      </c>
      <c r="F354" s="14" t="s">
        <v>725</v>
      </c>
      <c r="G354" s="14" t="s">
        <v>726</v>
      </c>
      <c r="H354" s="14" t="s">
        <v>726</v>
      </c>
      <c r="I354" s="14" t="s">
        <v>727</v>
      </c>
      <c r="J354" s="26">
        <v>0</v>
      </c>
      <c r="K354" s="26">
        <v>0</v>
      </c>
      <c r="L354" s="26">
        <v>0</v>
      </c>
      <c r="M354" s="24">
        <v>1</v>
      </c>
      <c r="N354" s="24">
        <v>0</v>
      </c>
      <c r="O354" s="24">
        <v>1</v>
      </c>
      <c r="Q354">
        <f t="shared" si="10"/>
        <v>0</v>
      </c>
      <c r="R354">
        <f t="shared" si="11"/>
        <v>2</v>
      </c>
    </row>
    <row r="355" spans="1:18" x14ac:dyDescent="0.25">
      <c r="A355" s="13" t="s">
        <v>96</v>
      </c>
      <c r="B355" s="14" t="s">
        <v>704</v>
      </c>
      <c r="C355" s="14" t="s">
        <v>705</v>
      </c>
      <c r="D355" s="14" t="s">
        <v>706</v>
      </c>
      <c r="E355" s="14" t="s">
        <v>707</v>
      </c>
      <c r="F355" s="14" t="s">
        <v>725</v>
      </c>
      <c r="G355" s="14" t="s">
        <v>726</v>
      </c>
      <c r="H355" s="14" t="s">
        <v>726</v>
      </c>
      <c r="I355" s="14" t="s">
        <v>728</v>
      </c>
      <c r="J355" s="26">
        <v>1</v>
      </c>
      <c r="K355" s="26">
        <v>1</v>
      </c>
      <c r="L355" s="26">
        <v>1</v>
      </c>
      <c r="M355" s="24">
        <v>0</v>
      </c>
      <c r="N355" s="24">
        <v>0</v>
      </c>
      <c r="O355" s="24">
        <v>0</v>
      </c>
      <c r="Q355">
        <f t="shared" si="10"/>
        <v>3</v>
      </c>
      <c r="R355">
        <f t="shared" si="11"/>
        <v>0</v>
      </c>
    </row>
    <row r="356" spans="1:18" x14ac:dyDescent="0.25">
      <c r="A356" s="13" t="s">
        <v>96</v>
      </c>
      <c r="B356" s="14" t="s">
        <v>704</v>
      </c>
      <c r="C356" s="14" t="s">
        <v>705</v>
      </c>
      <c r="D356" s="14" t="s">
        <v>706</v>
      </c>
      <c r="E356" s="14" t="s">
        <v>707</v>
      </c>
      <c r="F356" s="14" t="s">
        <v>725</v>
      </c>
      <c r="G356" s="14" t="s">
        <v>726</v>
      </c>
      <c r="H356" s="14" t="s">
        <v>726</v>
      </c>
      <c r="I356" s="14" t="s">
        <v>729</v>
      </c>
      <c r="J356" s="26">
        <v>0</v>
      </c>
      <c r="K356" s="26">
        <v>1</v>
      </c>
      <c r="L356" s="26">
        <v>0</v>
      </c>
      <c r="M356" s="24">
        <v>0</v>
      </c>
      <c r="N356" s="24">
        <v>0</v>
      </c>
      <c r="O356" s="24">
        <v>0</v>
      </c>
      <c r="Q356">
        <f t="shared" si="10"/>
        <v>1</v>
      </c>
      <c r="R356">
        <f t="shared" si="11"/>
        <v>0</v>
      </c>
    </row>
    <row r="357" spans="1:18" x14ac:dyDescent="0.25">
      <c r="A357" s="13" t="s">
        <v>96</v>
      </c>
      <c r="B357" s="14" t="s">
        <v>730</v>
      </c>
      <c r="C357" s="14" t="s">
        <v>731</v>
      </c>
      <c r="D357" s="14" t="s">
        <v>732</v>
      </c>
      <c r="E357" s="14" t="s">
        <v>733</v>
      </c>
      <c r="F357" s="14" t="s">
        <v>734</v>
      </c>
      <c r="G357" s="14" t="s">
        <v>3</v>
      </c>
      <c r="H357" s="14" t="s">
        <v>734</v>
      </c>
      <c r="I357" s="14" t="s">
        <v>735</v>
      </c>
      <c r="J357" s="26">
        <v>1</v>
      </c>
      <c r="K357" s="26">
        <v>0</v>
      </c>
      <c r="L357" s="26">
        <v>0</v>
      </c>
      <c r="M357" s="24">
        <v>0</v>
      </c>
      <c r="N357" s="24">
        <v>0</v>
      </c>
      <c r="O357" s="24">
        <v>0</v>
      </c>
      <c r="Q357">
        <f t="shared" si="10"/>
        <v>1</v>
      </c>
      <c r="R357">
        <f t="shared" si="11"/>
        <v>0</v>
      </c>
    </row>
    <row r="358" spans="1:18" x14ac:dyDescent="0.25">
      <c r="A358" s="13" t="s">
        <v>96</v>
      </c>
      <c r="B358" s="14" t="s">
        <v>736</v>
      </c>
      <c r="C358" s="14" t="s">
        <v>3</v>
      </c>
      <c r="D358" s="14" t="s">
        <v>3</v>
      </c>
      <c r="E358" s="14" t="s">
        <v>3</v>
      </c>
      <c r="F358" s="14" t="s">
        <v>3</v>
      </c>
      <c r="G358" s="14" t="s">
        <v>3</v>
      </c>
      <c r="H358" s="14" t="s">
        <v>736</v>
      </c>
      <c r="I358" s="14" t="s">
        <v>737</v>
      </c>
      <c r="J358" s="26">
        <v>0</v>
      </c>
      <c r="K358" s="26">
        <v>0</v>
      </c>
      <c r="L358" s="26">
        <v>0</v>
      </c>
      <c r="M358" s="24">
        <v>0</v>
      </c>
      <c r="N358" s="24">
        <v>0</v>
      </c>
      <c r="O358" s="24">
        <v>0</v>
      </c>
      <c r="Q358">
        <f t="shared" si="10"/>
        <v>0</v>
      </c>
      <c r="R358">
        <f t="shared" si="11"/>
        <v>0</v>
      </c>
    </row>
    <row r="359" spans="1:18" x14ac:dyDescent="0.25">
      <c r="A359" s="13" t="s">
        <v>96</v>
      </c>
      <c r="B359" s="14" t="s">
        <v>736</v>
      </c>
      <c r="C359" s="14" t="s">
        <v>3</v>
      </c>
      <c r="D359" s="14" t="s">
        <v>3</v>
      </c>
      <c r="E359" s="14" t="s">
        <v>3</v>
      </c>
      <c r="F359" s="14" t="s">
        <v>3</v>
      </c>
      <c r="G359" s="14" t="s">
        <v>3</v>
      </c>
      <c r="H359" s="14" t="s">
        <v>736</v>
      </c>
      <c r="I359" s="14" t="s">
        <v>738</v>
      </c>
      <c r="J359" s="26">
        <v>1</v>
      </c>
      <c r="K359" s="26">
        <v>0</v>
      </c>
      <c r="L359" s="26">
        <v>0</v>
      </c>
      <c r="M359" s="24">
        <v>0</v>
      </c>
      <c r="N359" s="24">
        <v>0</v>
      </c>
      <c r="O359" s="24">
        <v>0</v>
      </c>
      <c r="Q359">
        <f t="shared" si="10"/>
        <v>1</v>
      </c>
      <c r="R359">
        <f t="shared" si="11"/>
        <v>0</v>
      </c>
    </row>
    <row r="360" spans="1:18" x14ac:dyDescent="0.25">
      <c r="A360" s="13" t="s">
        <v>96</v>
      </c>
      <c r="B360" s="14" t="s">
        <v>736</v>
      </c>
      <c r="C360" s="14" t="s">
        <v>3</v>
      </c>
      <c r="D360" s="14" t="s">
        <v>3</v>
      </c>
      <c r="E360" s="14" t="s">
        <v>3</v>
      </c>
      <c r="F360" s="14" t="s">
        <v>3</v>
      </c>
      <c r="G360" s="14" t="s">
        <v>3</v>
      </c>
      <c r="H360" s="14" t="s">
        <v>736</v>
      </c>
      <c r="I360" s="14" t="s">
        <v>739</v>
      </c>
      <c r="J360" s="26">
        <v>1</v>
      </c>
      <c r="K360" s="26">
        <v>0</v>
      </c>
      <c r="L360" s="26">
        <v>0</v>
      </c>
      <c r="M360" s="24">
        <v>0</v>
      </c>
      <c r="N360" s="24">
        <v>0</v>
      </c>
      <c r="O360" s="24">
        <v>0</v>
      </c>
      <c r="Q360">
        <f t="shared" si="10"/>
        <v>1</v>
      </c>
      <c r="R360">
        <f t="shared" si="11"/>
        <v>0</v>
      </c>
    </row>
    <row r="361" spans="1:18" x14ac:dyDescent="0.25">
      <c r="A361" s="13" t="s">
        <v>96</v>
      </c>
      <c r="B361" s="14" t="s">
        <v>736</v>
      </c>
      <c r="C361" s="14" t="s">
        <v>740</v>
      </c>
      <c r="D361" s="14" t="s">
        <v>741</v>
      </c>
      <c r="E361" s="14" t="s">
        <v>3</v>
      </c>
      <c r="F361" s="14" t="s">
        <v>3</v>
      </c>
      <c r="G361" s="14" t="s">
        <v>3</v>
      </c>
      <c r="H361" s="14" t="s">
        <v>741</v>
      </c>
      <c r="I361" s="14" t="s">
        <v>742</v>
      </c>
      <c r="J361" s="26">
        <v>1</v>
      </c>
      <c r="K361" s="26">
        <v>0</v>
      </c>
      <c r="L361" s="26">
        <v>0</v>
      </c>
      <c r="M361" s="24">
        <v>0</v>
      </c>
      <c r="N361" s="24">
        <v>0</v>
      </c>
      <c r="O361" s="24">
        <v>0</v>
      </c>
      <c r="Q361">
        <f t="shared" si="10"/>
        <v>1</v>
      </c>
      <c r="R361">
        <f t="shared" si="11"/>
        <v>0</v>
      </c>
    </row>
    <row r="362" spans="1:18" x14ac:dyDescent="0.25">
      <c r="A362" s="13" t="s">
        <v>96</v>
      </c>
      <c r="B362" s="14" t="s">
        <v>736</v>
      </c>
      <c r="C362" s="14" t="s">
        <v>740</v>
      </c>
      <c r="D362" s="14" t="s">
        <v>743</v>
      </c>
      <c r="E362" s="14" t="s">
        <v>3</v>
      </c>
      <c r="F362" s="14" t="s">
        <v>3</v>
      </c>
      <c r="G362" s="14" t="s">
        <v>3</v>
      </c>
      <c r="H362" s="14" t="s">
        <v>743</v>
      </c>
      <c r="I362" s="14" t="s">
        <v>744</v>
      </c>
      <c r="J362" s="26">
        <v>0</v>
      </c>
      <c r="K362" s="26">
        <v>0</v>
      </c>
      <c r="L362" s="26">
        <v>1</v>
      </c>
      <c r="M362" s="24">
        <v>0</v>
      </c>
      <c r="N362" s="24">
        <v>0</v>
      </c>
      <c r="O362" s="24">
        <v>0</v>
      </c>
      <c r="Q362">
        <f t="shared" si="10"/>
        <v>1</v>
      </c>
      <c r="R362">
        <f t="shared" si="11"/>
        <v>0</v>
      </c>
    </row>
    <row r="363" spans="1:18" x14ac:dyDescent="0.25">
      <c r="A363" s="13" t="s">
        <v>96</v>
      </c>
      <c r="B363" s="14" t="s">
        <v>736</v>
      </c>
      <c r="C363" s="14" t="s">
        <v>740</v>
      </c>
      <c r="D363" s="14" t="s">
        <v>745</v>
      </c>
      <c r="E363" s="14" t="s">
        <v>3</v>
      </c>
      <c r="F363" s="14" t="s">
        <v>3</v>
      </c>
      <c r="G363" s="14" t="s">
        <v>3</v>
      </c>
      <c r="H363" s="14" t="s">
        <v>745</v>
      </c>
      <c r="I363" s="14" t="s">
        <v>746</v>
      </c>
      <c r="J363" s="26">
        <v>1</v>
      </c>
      <c r="K363" s="26">
        <v>0</v>
      </c>
      <c r="L363" s="26">
        <v>0</v>
      </c>
      <c r="M363" s="24">
        <v>0</v>
      </c>
      <c r="N363" s="24">
        <v>0</v>
      </c>
      <c r="O363" s="24">
        <v>0</v>
      </c>
      <c r="Q363">
        <f t="shared" si="10"/>
        <v>1</v>
      </c>
      <c r="R363">
        <f t="shared" si="11"/>
        <v>0</v>
      </c>
    </row>
    <row r="364" spans="1:18" x14ac:dyDescent="0.25">
      <c r="A364" s="13" t="s">
        <v>96</v>
      </c>
      <c r="B364" s="14" t="s">
        <v>736</v>
      </c>
      <c r="C364" s="14" t="s">
        <v>740</v>
      </c>
      <c r="D364" s="14" t="s">
        <v>745</v>
      </c>
      <c r="E364" s="14" t="s">
        <v>3</v>
      </c>
      <c r="F364" s="14" t="s">
        <v>3</v>
      </c>
      <c r="G364" s="14" t="s">
        <v>3</v>
      </c>
      <c r="H364" s="14" t="s">
        <v>745</v>
      </c>
      <c r="I364" s="14" t="s">
        <v>747</v>
      </c>
      <c r="J364" s="26">
        <v>1</v>
      </c>
      <c r="K364" s="26">
        <v>1</v>
      </c>
      <c r="L364" s="26">
        <v>0</v>
      </c>
      <c r="M364" s="24">
        <v>0</v>
      </c>
      <c r="N364" s="24">
        <v>0</v>
      </c>
      <c r="O364" s="24">
        <v>0</v>
      </c>
      <c r="Q364">
        <f t="shared" si="10"/>
        <v>2</v>
      </c>
      <c r="R364">
        <f t="shared" si="11"/>
        <v>0</v>
      </c>
    </row>
    <row r="365" spans="1:18" x14ac:dyDescent="0.25">
      <c r="A365" s="13" t="s">
        <v>96</v>
      </c>
      <c r="B365" s="14" t="s">
        <v>736</v>
      </c>
      <c r="C365" s="14" t="s">
        <v>740</v>
      </c>
      <c r="D365" s="14" t="s">
        <v>745</v>
      </c>
      <c r="E365" s="14" t="s">
        <v>3</v>
      </c>
      <c r="F365" s="14" t="s">
        <v>3</v>
      </c>
      <c r="G365" s="14" t="s">
        <v>3</v>
      </c>
      <c r="H365" s="14" t="s">
        <v>745</v>
      </c>
      <c r="I365" s="14" t="s">
        <v>748</v>
      </c>
      <c r="J365" s="26">
        <v>1</v>
      </c>
      <c r="K365" s="26">
        <v>0</v>
      </c>
      <c r="L365" s="26">
        <v>0</v>
      </c>
      <c r="M365" s="24">
        <v>0</v>
      </c>
      <c r="N365" s="24">
        <v>0</v>
      </c>
      <c r="O365" s="24">
        <v>0</v>
      </c>
      <c r="Q365">
        <f t="shared" si="10"/>
        <v>1</v>
      </c>
      <c r="R365">
        <f t="shared" si="11"/>
        <v>0</v>
      </c>
    </row>
    <row r="366" spans="1:18" x14ac:dyDescent="0.25">
      <c r="A366" s="13" t="s">
        <v>96</v>
      </c>
      <c r="B366" s="14" t="s">
        <v>736</v>
      </c>
      <c r="C366" s="14" t="s">
        <v>740</v>
      </c>
      <c r="D366" s="14" t="s">
        <v>745</v>
      </c>
      <c r="E366" s="14" t="s">
        <v>3</v>
      </c>
      <c r="F366" s="14" t="s">
        <v>3</v>
      </c>
      <c r="G366" s="14" t="s">
        <v>3</v>
      </c>
      <c r="H366" s="14" t="s">
        <v>745</v>
      </c>
      <c r="I366" s="14" t="s">
        <v>749</v>
      </c>
      <c r="J366" s="26">
        <v>0</v>
      </c>
      <c r="K366" s="26">
        <v>1</v>
      </c>
      <c r="L366" s="26">
        <v>0</v>
      </c>
      <c r="M366" s="24">
        <v>0</v>
      </c>
      <c r="N366" s="24">
        <v>0</v>
      </c>
      <c r="O366" s="24">
        <v>0</v>
      </c>
      <c r="Q366">
        <f t="shared" si="10"/>
        <v>1</v>
      </c>
      <c r="R366">
        <f t="shared" si="11"/>
        <v>0</v>
      </c>
    </row>
    <row r="367" spans="1:18" x14ac:dyDescent="0.25">
      <c r="A367" s="13" t="s">
        <v>96</v>
      </c>
      <c r="B367" s="14" t="s">
        <v>736</v>
      </c>
      <c r="C367" s="14" t="s">
        <v>740</v>
      </c>
      <c r="D367" s="14" t="s">
        <v>745</v>
      </c>
      <c r="E367" s="14" t="s">
        <v>3</v>
      </c>
      <c r="F367" s="14" t="s">
        <v>3</v>
      </c>
      <c r="G367" s="14" t="s">
        <v>3</v>
      </c>
      <c r="H367" s="14" t="s">
        <v>745</v>
      </c>
      <c r="I367" s="14" t="s">
        <v>750</v>
      </c>
      <c r="J367" s="26">
        <v>0</v>
      </c>
      <c r="K367" s="26">
        <v>1</v>
      </c>
      <c r="L367" s="26">
        <v>0</v>
      </c>
      <c r="M367" s="24">
        <v>0</v>
      </c>
      <c r="N367" s="24">
        <v>0</v>
      </c>
      <c r="O367" s="24">
        <v>0</v>
      </c>
      <c r="Q367">
        <f t="shared" si="10"/>
        <v>1</v>
      </c>
      <c r="R367">
        <f t="shared" si="11"/>
        <v>0</v>
      </c>
    </row>
    <row r="368" spans="1:18" x14ac:dyDescent="0.25">
      <c r="A368" s="13" t="s">
        <v>96</v>
      </c>
      <c r="B368" s="14" t="s">
        <v>751</v>
      </c>
      <c r="C368" s="14" t="s">
        <v>752</v>
      </c>
      <c r="D368" s="14" t="s">
        <v>753</v>
      </c>
      <c r="E368" s="14" t="s">
        <v>3</v>
      </c>
      <c r="F368" s="14" t="s">
        <v>3</v>
      </c>
      <c r="G368" s="14" t="s">
        <v>3</v>
      </c>
      <c r="H368" s="14" t="s">
        <v>753</v>
      </c>
      <c r="I368" s="14" t="s">
        <v>754</v>
      </c>
      <c r="J368" s="26">
        <v>1</v>
      </c>
      <c r="K368" s="26">
        <v>0</v>
      </c>
      <c r="L368" s="26">
        <v>0</v>
      </c>
      <c r="M368" s="24">
        <v>0</v>
      </c>
      <c r="N368" s="24">
        <v>0</v>
      </c>
      <c r="O368" s="24">
        <v>0</v>
      </c>
      <c r="Q368">
        <f t="shared" si="10"/>
        <v>1</v>
      </c>
      <c r="R368">
        <f t="shared" si="11"/>
        <v>0</v>
      </c>
    </row>
  </sheetData>
  <mergeCells count="3">
    <mergeCell ref="J1:O1"/>
    <mergeCell ref="T1:U1"/>
    <mergeCell ref="Q1:R1"/>
  </mergeCells>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524A-812B-4452-992D-44209EE6A053}">
  <dimension ref="A1:N30"/>
  <sheetViews>
    <sheetView workbookViewId="0">
      <selection activeCell="E2" sqref="E2:F2"/>
    </sheetView>
  </sheetViews>
  <sheetFormatPr defaultRowHeight="15" x14ac:dyDescent="0.25"/>
  <cols>
    <col min="1" max="1" width="43.5703125" customWidth="1"/>
    <col min="2" max="2" width="12" bestFit="1" customWidth="1"/>
    <col min="4" max="4" width="11.140625" customWidth="1"/>
    <col min="5" max="5" width="16.28515625" customWidth="1"/>
    <col min="6" max="6" width="18.85546875" customWidth="1"/>
    <col min="7" max="7" width="10" customWidth="1"/>
    <col min="9" max="9" width="16.28515625" customWidth="1"/>
    <col min="10" max="10" width="14" bestFit="1" customWidth="1"/>
    <col min="11" max="11" width="11.7109375" bestFit="1" customWidth="1"/>
    <col min="12" max="12" width="14.42578125" bestFit="1" customWidth="1"/>
    <col min="15" max="15" width="20.5703125" customWidth="1"/>
  </cols>
  <sheetData>
    <row r="1" spans="1:14" x14ac:dyDescent="0.25">
      <c r="A1" s="1" t="s">
        <v>2</v>
      </c>
      <c r="B1" s="1" t="s">
        <v>1</v>
      </c>
      <c r="C1" s="1"/>
      <c r="E1" s="1" t="s">
        <v>782</v>
      </c>
      <c r="I1" s="1" t="s">
        <v>783</v>
      </c>
    </row>
    <row r="2" spans="1:14" ht="18" x14ac:dyDescent="0.35">
      <c r="A2" t="s">
        <v>811</v>
      </c>
      <c r="B2">
        <v>122</v>
      </c>
      <c r="E2" s="34" t="s">
        <v>813</v>
      </c>
      <c r="F2" s="34"/>
      <c r="G2" s="9" t="s">
        <v>34</v>
      </c>
      <c r="H2" s="9"/>
      <c r="I2" s="34" t="s">
        <v>784</v>
      </c>
      <c r="J2" s="34"/>
      <c r="K2" s="34"/>
      <c r="L2" s="34"/>
      <c r="M2" s="9" t="s">
        <v>34</v>
      </c>
    </row>
    <row r="3" spans="1:14" ht="18" x14ac:dyDescent="0.35">
      <c r="A3" t="s">
        <v>785</v>
      </c>
      <c r="B3">
        <v>202</v>
      </c>
      <c r="J3" t="s">
        <v>4</v>
      </c>
      <c r="K3" t="s">
        <v>5</v>
      </c>
      <c r="L3" t="s">
        <v>6</v>
      </c>
      <c r="M3" t="s">
        <v>34</v>
      </c>
    </row>
    <row r="4" spans="1:14" ht="18" x14ac:dyDescent="0.35">
      <c r="A4" t="s">
        <v>46</v>
      </c>
      <c r="B4">
        <f>0.45</f>
        <v>0.45</v>
      </c>
      <c r="C4" s="3" t="s">
        <v>15</v>
      </c>
      <c r="E4" t="s">
        <v>7</v>
      </c>
      <c r="F4" s="30">
        <f>B20/B9</f>
        <v>4.5644842098529953E-13</v>
      </c>
      <c r="G4" t="s">
        <v>64</v>
      </c>
      <c r="I4" t="s">
        <v>7</v>
      </c>
      <c r="J4" s="4">
        <v>8.4020666152417598E-13</v>
      </c>
      <c r="K4" s="4">
        <v>7.6005753956838298E-13</v>
      </c>
      <c r="L4" s="4">
        <v>5.6567172425745196E-13</v>
      </c>
      <c r="M4" t="s">
        <v>64</v>
      </c>
    </row>
    <row r="5" spans="1:14" ht="18" x14ac:dyDescent="0.35">
      <c r="A5" t="s">
        <v>49</v>
      </c>
      <c r="B5">
        <f>(B2/B3)/((0.93+0.85)/2)</f>
        <v>0.67860718656135277</v>
      </c>
      <c r="E5" t="s">
        <v>9</v>
      </c>
      <c r="F5" s="30">
        <f>((1/B14)*B4*((B15/B14)^(B4-1)))*((B14-B15)/B16)*1</f>
        <v>4.5659513011886879E-13</v>
      </c>
      <c r="G5" t="s">
        <v>64</v>
      </c>
      <c r="I5" t="s">
        <v>9</v>
      </c>
      <c r="J5" s="4">
        <v>1.3420593155793E-12</v>
      </c>
      <c r="K5" s="4">
        <v>1.17465872429914E-12</v>
      </c>
      <c r="L5" s="4">
        <v>8.0373975600017795E-13</v>
      </c>
      <c r="M5" t="s">
        <v>64</v>
      </c>
    </row>
    <row r="6" spans="1:14" ht="18" x14ac:dyDescent="0.35">
      <c r="A6" t="s">
        <v>786</v>
      </c>
      <c r="B6">
        <f>((B2/B3)^(1/B4))*(B5^(1/B4))</f>
        <v>0.13777515999233184</v>
      </c>
      <c r="E6" t="s">
        <v>11</v>
      </c>
      <c r="F6" s="30">
        <f>F4*0.5*B18</f>
        <v>2.5868127496731838E-10</v>
      </c>
      <c r="G6" t="s">
        <v>65</v>
      </c>
      <c r="I6" t="s">
        <v>11</v>
      </c>
      <c r="J6" s="4">
        <v>6.8889674099644495E-10</v>
      </c>
      <c r="K6" s="4">
        <v>6.2600825416049695E-10</v>
      </c>
      <c r="L6" s="4">
        <v>4.6772230345955896E-10</v>
      </c>
      <c r="M6" t="s">
        <v>65</v>
      </c>
    </row>
    <row r="7" spans="1:14" ht="18" x14ac:dyDescent="0.35">
      <c r="A7" t="s">
        <v>787</v>
      </c>
      <c r="B7">
        <f>((B3/B3)^(1/B4))*(1^(1/B4))</f>
        <v>1</v>
      </c>
      <c r="E7" t="s">
        <v>13</v>
      </c>
      <c r="F7" s="30">
        <f>F5*0.5*B18</f>
        <v>2.5876441887575633E-10</v>
      </c>
      <c r="G7" t="s">
        <v>65</v>
      </c>
      <c r="I7" t="s">
        <v>13</v>
      </c>
      <c r="J7" s="4">
        <v>1.0935016766037E-9</v>
      </c>
      <c r="K7" s="4">
        <v>9.6215189229964707E-10</v>
      </c>
      <c r="L7" s="4">
        <v>6.6309514087800505E-10</v>
      </c>
      <c r="M7" t="s">
        <v>65</v>
      </c>
    </row>
    <row r="8" spans="1:14" ht="18" x14ac:dyDescent="0.35">
      <c r="A8" t="s">
        <v>788</v>
      </c>
      <c r="B8">
        <v>1</v>
      </c>
      <c r="E8" t="s">
        <v>8</v>
      </c>
      <c r="F8" s="30">
        <f>F4*$B$19</f>
        <v>1.0656821330399387E-16</v>
      </c>
      <c r="G8" t="s">
        <v>64</v>
      </c>
      <c r="I8" t="s">
        <v>8</v>
      </c>
      <c r="J8" s="4">
        <v>2.4724121380492299E-16</v>
      </c>
      <c r="K8" s="4">
        <v>2.1030802535039101E-16</v>
      </c>
      <c r="L8" s="4">
        <v>1.3206886517556299E-16</v>
      </c>
      <c r="M8" t="s">
        <v>64</v>
      </c>
    </row>
    <row r="9" spans="1:14" ht="18" x14ac:dyDescent="0.35">
      <c r="A9" t="s">
        <v>789</v>
      </c>
      <c r="B9" s="4">
        <f>B16*B8</f>
        <v>1151617586.373913</v>
      </c>
      <c r="E9" t="s">
        <v>10</v>
      </c>
      <c r="F9" s="30">
        <f>F5*$B$19</f>
        <v>1.0660246587125241E-16</v>
      </c>
      <c r="G9" t="s">
        <v>64</v>
      </c>
      <c r="I9" t="s">
        <v>10</v>
      </c>
      <c r="J9" s="4">
        <v>4.1839068328528599E-16</v>
      </c>
      <c r="K9" s="4">
        <v>3.41251502789204E-16</v>
      </c>
      <c r="L9" s="4">
        <v>1.86529808500749E-16</v>
      </c>
      <c r="M9" t="s">
        <v>64</v>
      </c>
    </row>
    <row r="10" spans="1:14" ht="16.5" x14ac:dyDescent="0.25">
      <c r="A10" t="s">
        <v>54</v>
      </c>
      <c r="B10">
        <v>0.01</v>
      </c>
      <c r="E10" t="s">
        <v>12</v>
      </c>
      <c r="F10" s="30">
        <f>F6*$B$19</f>
        <v>6.0394997596791133E-14</v>
      </c>
      <c r="G10" t="s">
        <v>65</v>
      </c>
      <c r="I10" t="s">
        <v>12</v>
      </c>
      <c r="J10" s="4">
        <v>2.0230194680059501E-13</v>
      </c>
      <c r="K10" s="4">
        <v>1.7332256088525699E-13</v>
      </c>
      <c r="L10" s="4">
        <v>1.1038636774444999E-13</v>
      </c>
      <c r="M10" t="s">
        <v>65</v>
      </c>
    </row>
    <row r="11" spans="1:14" ht="16.5" x14ac:dyDescent="0.25">
      <c r="A11" t="s">
        <v>50</v>
      </c>
      <c r="B11" s="4">
        <v>23000000000</v>
      </c>
      <c r="C11" s="3" t="s">
        <v>15</v>
      </c>
      <c r="D11" s="4"/>
      <c r="E11" t="s">
        <v>14</v>
      </c>
      <c r="F11" s="30">
        <f>F7*$B$19</f>
        <v>6.0414409423762118E-14</v>
      </c>
      <c r="G11" t="s">
        <v>65</v>
      </c>
      <c r="I11" t="s">
        <v>14</v>
      </c>
      <c r="J11" s="4">
        <v>3.3919115499995299E-13</v>
      </c>
      <c r="K11" s="4">
        <v>2.7866439913805701E-13</v>
      </c>
      <c r="L11" s="4">
        <v>1.5516490599135699E-13</v>
      </c>
      <c r="M11" t="s">
        <v>65</v>
      </c>
    </row>
    <row r="12" spans="1:14" ht="16.5" x14ac:dyDescent="0.25">
      <c r="A12" t="s">
        <v>51</v>
      </c>
      <c r="B12" s="4">
        <f>311498*10000</f>
        <v>3114980000</v>
      </c>
      <c r="C12" s="3" t="s">
        <v>15</v>
      </c>
      <c r="E12" s="8"/>
    </row>
    <row r="13" spans="1:14" x14ac:dyDescent="0.25">
      <c r="A13" t="s">
        <v>16</v>
      </c>
      <c r="B13" s="4">
        <f>B12/B11</f>
        <v>0.13543391304347827</v>
      </c>
      <c r="C13" s="3"/>
      <c r="E13" s="8"/>
      <c r="F13" s="4"/>
    </row>
    <row r="14" spans="1:14" ht="18" x14ac:dyDescent="0.35">
      <c r="A14" s="2" t="s">
        <v>790</v>
      </c>
      <c r="B14">
        <f>850317*1000000</f>
        <v>850317000000</v>
      </c>
      <c r="F14" s="4"/>
      <c r="I14" s="4"/>
      <c r="J14" s="4"/>
      <c r="M14" s="4"/>
      <c r="N14" s="4"/>
    </row>
    <row r="15" spans="1:14" ht="18" x14ac:dyDescent="0.35">
      <c r="A15" s="2" t="s">
        <v>791</v>
      </c>
      <c r="B15" s="4">
        <f>B9*B6+(B14-B16)</f>
        <v>849324046710.83875</v>
      </c>
      <c r="F15" s="4"/>
      <c r="I15" s="4"/>
      <c r="J15" s="4"/>
      <c r="K15" s="4"/>
      <c r="M15" s="4"/>
      <c r="N15" s="4"/>
    </row>
    <row r="16" spans="1:14" ht="18" x14ac:dyDescent="0.35">
      <c r="A16" s="2" t="s">
        <v>53</v>
      </c>
      <c r="B16" s="4">
        <f>B10*B13*B14</f>
        <v>1151617586.373913</v>
      </c>
      <c r="F16" s="4"/>
      <c r="I16" s="4"/>
      <c r="J16" s="4"/>
      <c r="K16" s="4"/>
      <c r="M16" s="4"/>
      <c r="N16" s="4"/>
    </row>
    <row r="17" spans="1:12" ht="16.5" x14ac:dyDescent="0.25">
      <c r="A17" s="2" t="s">
        <v>55</v>
      </c>
      <c r="B17">
        <v>1</v>
      </c>
      <c r="C17" s="3"/>
      <c r="J17" s="4"/>
      <c r="K17" s="4"/>
      <c r="L17" s="4"/>
    </row>
    <row r="18" spans="1:12" ht="16.5" x14ac:dyDescent="0.25">
      <c r="A18" s="2" t="s">
        <v>56</v>
      </c>
      <c r="B18">
        <v>1133.4523817999998</v>
      </c>
      <c r="C18" s="3"/>
      <c r="J18" s="4"/>
      <c r="K18" s="4"/>
      <c r="L18" s="4"/>
    </row>
    <row r="19" spans="1:12" ht="16.5" x14ac:dyDescent="0.25">
      <c r="A19" s="2" t="s">
        <v>57</v>
      </c>
      <c r="B19" s="4">
        <f>L8/L4</f>
        <v>2.3347262999388494E-4</v>
      </c>
      <c r="C19" s="3"/>
      <c r="J19" s="4"/>
      <c r="K19" s="4"/>
      <c r="L19" s="4"/>
    </row>
    <row r="20" spans="1:12" x14ac:dyDescent="0.25">
      <c r="A20" t="s">
        <v>0</v>
      </c>
      <c r="B20" s="4">
        <f>1-((($B$6*$B$9)+($B$7*($B$14-$B$9)))/$B$14)^$B$4</f>
        <v>5.2565402887927437E-4</v>
      </c>
      <c r="C20" s="3"/>
      <c r="J20" s="4"/>
      <c r="K20" s="4"/>
      <c r="L20" s="4"/>
    </row>
    <row r="21" spans="1:12" x14ac:dyDescent="0.25">
      <c r="A21" t="s">
        <v>793</v>
      </c>
      <c r="C21" s="3"/>
      <c r="J21" s="4"/>
      <c r="K21" s="4"/>
      <c r="L21" s="4"/>
    </row>
    <row r="22" spans="1:12" ht="16.5" x14ac:dyDescent="0.25">
      <c r="A22" t="s">
        <v>48</v>
      </c>
      <c r="J22" s="4"/>
      <c r="K22" s="4"/>
      <c r="L22" s="4"/>
    </row>
    <row r="23" spans="1:12" ht="16.5" x14ac:dyDescent="0.25">
      <c r="A23" t="s">
        <v>83</v>
      </c>
      <c r="J23" s="4"/>
      <c r="K23" s="4"/>
      <c r="L23" s="4"/>
    </row>
    <row r="24" spans="1:12" ht="16.5" x14ac:dyDescent="0.25">
      <c r="A24" t="s">
        <v>52</v>
      </c>
      <c r="J24" s="4"/>
      <c r="K24" s="4"/>
      <c r="L24" s="4"/>
    </row>
    <row r="25" spans="1:12" ht="16.5" x14ac:dyDescent="0.25">
      <c r="A25" t="s">
        <v>797</v>
      </c>
      <c r="J25" s="4"/>
      <c r="K25" s="4"/>
      <c r="L25" s="4"/>
    </row>
    <row r="26" spans="1:12" ht="16.5" x14ac:dyDescent="0.25">
      <c r="A26" t="s">
        <v>68</v>
      </c>
      <c r="J26" s="4"/>
      <c r="K26" s="4"/>
      <c r="L26" s="4"/>
    </row>
    <row r="27" spans="1:12" x14ac:dyDescent="0.25">
      <c r="A27" t="s">
        <v>792</v>
      </c>
    </row>
    <row r="28" spans="1:12" ht="16.5" x14ac:dyDescent="0.25">
      <c r="A28" t="s">
        <v>58</v>
      </c>
    </row>
    <row r="29" spans="1:12" ht="16.5" x14ac:dyDescent="0.25">
      <c r="A29" t="s">
        <v>794</v>
      </c>
    </row>
    <row r="30" spans="1:12" ht="16.5" x14ac:dyDescent="0.25">
      <c r="A30" t="s">
        <v>795</v>
      </c>
    </row>
  </sheetData>
  <mergeCells count="2">
    <mergeCell ref="E2:F2"/>
    <mergeCell ref="I2:L2"/>
  </mergeCells>
  <hyperlinks>
    <hyperlink ref="C11" r:id="rId1" xr:uid="{A3BE4EF9-30FC-4340-9680-C0ED94C77140}"/>
    <hyperlink ref="C12" r:id="rId2" xr:uid="{C59FB8AD-0FED-4288-867B-40E092C227D6}"/>
    <hyperlink ref="C4" r:id="rId3" xr:uid="{52C3A305-054C-4633-9BE0-9D3B26F446E8}"/>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AA94-0F22-4A00-B7D4-7F39A2C82C56}">
  <dimension ref="A1:N37"/>
  <sheetViews>
    <sheetView workbookViewId="0">
      <selection activeCell="G2" sqref="G2:H2"/>
    </sheetView>
  </sheetViews>
  <sheetFormatPr defaultRowHeight="15" x14ac:dyDescent="0.25"/>
  <cols>
    <col min="1" max="1" width="41.7109375" customWidth="1"/>
    <col min="2" max="2" width="12" bestFit="1" customWidth="1"/>
    <col min="7" max="7" width="28.42578125" customWidth="1"/>
    <col min="8" max="8" width="12.7109375" bestFit="1" customWidth="1"/>
    <col min="9" max="9" width="18.7109375" customWidth="1"/>
    <col min="10" max="10" width="24.140625" customWidth="1"/>
    <col min="11" max="11" width="11.42578125" customWidth="1"/>
  </cols>
  <sheetData>
    <row r="1" spans="1:14" x14ac:dyDescent="0.25">
      <c r="A1" s="1" t="s">
        <v>2</v>
      </c>
      <c r="B1" s="1" t="s">
        <v>1</v>
      </c>
      <c r="C1" s="1"/>
      <c r="G1" s="1" t="s">
        <v>782</v>
      </c>
      <c r="J1" s="1" t="s">
        <v>783</v>
      </c>
    </row>
    <row r="2" spans="1:14" ht="18" x14ac:dyDescent="0.35">
      <c r="A2" t="s">
        <v>811</v>
      </c>
      <c r="B2">
        <v>122</v>
      </c>
      <c r="G2" s="34" t="s">
        <v>813</v>
      </c>
      <c r="H2" s="34"/>
      <c r="I2" s="9" t="s">
        <v>34</v>
      </c>
      <c r="J2" s="34" t="s">
        <v>784</v>
      </c>
      <c r="K2" s="34"/>
      <c r="L2" s="9" t="s">
        <v>34</v>
      </c>
    </row>
    <row r="3" spans="1:14" ht="18" x14ac:dyDescent="0.35">
      <c r="A3" t="s">
        <v>785</v>
      </c>
      <c r="B3">
        <v>202</v>
      </c>
      <c r="G3" t="s">
        <v>23</v>
      </c>
      <c r="H3" s="29">
        <f>(B26*B18)/B16</f>
        <v>3.5672660626638099E-13</v>
      </c>
      <c r="I3" t="s">
        <v>25</v>
      </c>
      <c r="J3" t="s">
        <v>23</v>
      </c>
      <c r="K3" t="s">
        <v>77</v>
      </c>
      <c r="L3" t="s">
        <v>25</v>
      </c>
      <c r="N3" s="4"/>
    </row>
    <row r="4" spans="1:14" ht="18" x14ac:dyDescent="0.35">
      <c r="A4" t="s">
        <v>46</v>
      </c>
      <c r="B4">
        <v>0.45</v>
      </c>
      <c r="C4" s="3" t="s">
        <v>15</v>
      </c>
      <c r="G4" t="s">
        <v>73</v>
      </c>
      <c r="H4" s="29">
        <f>H3*B20</f>
        <v>8.3285898953805042E-17</v>
      </c>
      <c r="I4" t="s">
        <v>25</v>
      </c>
      <c r="J4" t="s">
        <v>24</v>
      </c>
      <c r="K4" s="4">
        <v>6.4903610951317979E-17</v>
      </c>
      <c r="L4" t="s">
        <v>25</v>
      </c>
    </row>
    <row r="5" spans="1:14" ht="18" x14ac:dyDescent="0.35">
      <c r="A5" t="s">
        <v>49</v>
      </c>
      <c r="B5">
        <v>1</v>
      </c>
      <c r="G5" t="s">
        <v>28</v>
      </c>
      <c r="H5" s="29">
        <f>H3*0.5*B19</f>
        <v>3.849597102991742E-11</v>
      </c>
      <c r="I5" t="s">
        <v>79</v>
      </c>
      <c r="J5" t="s">
        <v>32</v>
      </c>
      <c r="K5" t="s">
        <v>77</v>
      </c>
      <c r="L5" t="s">
        <v>79</v>
      </c>
    </row>
    <row r="6" spans="1:14" ht="18" x14ac:dyDescent="0.35">
      <c r="A6" t="s">
        <v>786</v>
      </c>
      <c r="B6">
        <f>(1-B8)^(1/B4)</f>
        <v>0.3261010041113756</v>
      </c>
      <c r="G6" t="s">
        <v>74</v>
      </c>
      <c r="H6" s="29">
        <f>H5*B20</f>
        <v>8.987755600523223E-15</v>
      </c>
      <c r="I6" t="s">
        <v>79</v>
      </c>
      <c r="J6" t="s">
        <v>29</v>
      </c>
      <c r="K6" s="4">
        <v>7.0040403015333958E-15</v>
      </c>
      <c r="L6" t="s">
        <v>79</v>
      </c>
    </row>
    <row r="7" spans="1:14" ht="18" x14ac:dyDescent="0.35">
      <c r="A7" t="s">
        <v>787</v>
      </c>
      <c r="B7">
        <f>((B3/B3)^(1/B4))*(B5^(1/B4))</f>
        <v>1</v>
      </c>
      <c r="G7" t="s">
        <v>26</v>
      </c>
      <c r="H7" s="29">
        <f>((1/B15)*B4*(((B17+B16*B6)/B15)^(B4-1)))*((B15-(B17+B16*B6))/B16)</f>
        <v>3.5681620278674459E-13</v>
      </c>
      <c r="I7" t="s">
        <v>25</v>
      </c>
      <c r="J7" t="s">
        <v>26</v>
      </c>
      <c r="K7" s="4" t="s">
        <v>77</v>
      </c>
      <c r="L7" t="s">
        <v>25</v>
      </c>
      <c r="N7" s="4"/>
    </row>
    <row r="8" spans="1:14" ht="18" x14ac:dyDescent="0.35">
      <c r="A8" t="s">
        <v>59</v>
      </c>
      <c r="B8">
        <f>1-(B2/B3)</f>
        <v>0.39603960396039606</v>
      </c>
      <c r="G8" t="s">
        <v>75</v>
      </c>
      <c r="H8" s="29">
        <f>H7*B20</f>
        <v>8.3306817289052638E-17</v>
      </c>
      <c r="I8" t="s">
        <v>25</v>
      </c>
      <c r="J8" t="s">
        <v>27</v>
      </c>
      <c r="K8" s="4">
        <v>4.6951531918884474E-16</v>
      </c>
      <c r="L8" t="s">
        <v>25</v>
      </c>
    </row>
    <row r="9" spans="1:14" ht="18" x14ac:dyDescent="0.35">
      <c r="A9" t="s">
        <v>788</v>
      </c>
      <c r="B9">
        <v>1</v>
      </c>
      <c r="G9" t="s">
        <v>30</v>
      </c>
      <c r="H9" s="29">
        <f>H7*0.5*B19</f>
        <v>3.8505639793030998E-11</v>
      </c>
      <c r="I9" t="s">
        <v>79</v>
      </c>
      <c r="J9" t="s">
        <v>30</v>
      </c>
      <c r="K9" t="s">
        <v>77</v>
      </c>
      <c r="L9" t="s">
        <v>79</v>
      </c>
    </row>
    <row r="10" spans="1:14" ht="16.5" x14ac:dyDescent="0.25">
      <c r="A10" t="s">
        <v>54</v>
      </c>
      <c r="B10">
        <v>0.01</v>
      </c>
      <c r="G10" t="s">
        <v>76</v>
      </c>
      <c r="H10" s="29">
        <f>H9*B20</f>
        <v>8.9900129920761389E-15</v>
      </c>
      <c r="I10" t="s">
        <v>79</v>
      </c>
      <c r="J10" t="s">
        <v>31</v>
      </c>
      <c r="K10" s="4">
        <v>4.6949729293165952E-14</v>
      </c>
      <c r="L10" t="s">
        <v>79</v>
      </c>
    </row>
    <row r="11" spans="1:14" ht="16.5" x14ac:dyDescent="0.25">
      <c r="A11" t="s">
        <v>50</v>
      </c>
      <c r="B11" s="4">
        <v>23000000000</v>
      </c>
      <c r="C11" s="3" t="s">
        <v>15</v>
      </c>
      <c r="D11" s="4"/>
      <c r="K11" s="10"/>
    </row>
    <row r="12" spans="1:14" ht="16.5" x14ac:dyDescent="0.25">
      <c r="A12" t="s">
        <v>51</v>
      </c>
      <c r="B12">
        <f>311498*10000</f>
        <v>3114980000</v>
      </c>
      <c r="C12" s="3" t="s">
        <v>15</v>
      </c>
    </row>
    <row r="13" spans="1:14" x14ac:dyDescent="0.25">
      <c r="A13" t="s">
        <v>16</v>
      </c>
      <c r="B13">
        <f>B12/B11</f>
        <v>0.13543391304347827</v>
      </c>
      <c r="C13" s="3"/>
      <c r="H13" s="31"/>
      <c r="K13" s="31"/>
    </row>
    <row r="14" spans="1:14" ht="18" x14ac:dyDescent="0.35">
      <c r="A14" s="2" t="s">
        <v>791</v>
      </c>
      <c r="B14">
        <f>(B15-B16)+B16*B6</f>
        <v>849540926064.8949</v>
      </c>
      <c r="C14" s="3"/>
    </row>
    <row r="15" spans="1:14" ht="18" x14ac:dyDescent="0.35">
      <c r="A15" s="2" t="s">
        <v>80</v>
      </c>
      <c r="B15">
        <f>850317*1000000</f>
        <v>850317000000</v>
      </c>
    </row>
    <row r="16" spans="1:14" ht="18" x14ac:dyDescent="0.35">
      <c r="A16" s="2" t="s">
        <v>799</v>
      </c>
      <c r="B16">
        <f>B10*B13*B15</f>
        <v>1151617586.373913</v>
      </c>
    </row>
    <row r="17" spans="1:3" ht="18" x14ac:dyDescent="0.35">
      <c r="A17" s="2" t="s">
        <v>60</v>
      </c>
      <c r="B17">
        <f>B15-B16</f>
        <v>849165382413.6261</v>
      </c>
    </row>
    <row r="18" spans="1:3" ht="16.5" x14ac:dyDescent="0.25">
      <c r="A18" s="2" t="s">
        <v>55</v>
      </c>
      <c r="B18">
        <v>1</v>
      </c>
      <c r="C18" s="3"/>
    </row>
    <row r="19" spans="1:3" ht="16.5" x14ac:dyDescent="0.25">
      <c r="A19" s="2" t="s">
        <v>56</v>
      </c>
      <c r="B19">
        <f>K6/K4/0.5</f>
        <v>215.82898698153764</v>
      </c>
      <c r="C19" s="3"/>
    </row>
    <row r="20" spans="1:3" ht="16.5" x14ac:dyDescent="0.25">
      <c r="A20" s="2" t="s">
        <v>63</v>
      </c>
      <c r="B20">
        <v>2.3347262999388494E-4</v>
      </c>
      <c r="C20" s="3"/>
    </row>
    <row r="21" spans="1:3" ht="16.5" x14ac:dyDescent="0.25">
      <c r="A21" s="2" t="s">
        <v>61</v>
      </c>
      <c r="B21">
        <v>1.6523912815201353E-2</v>
      </c>
      <c r="C21" s="3"/>
    </row>
    <row r="22" spans="1:3" ht="18" x14ac:dyDescent="0.35">
      <c r="A22" t="s">
        <v>800</v>
      </c>
      <c r="B22">
        <f>B3</f>
        <v>202</v>
      </c>
      <c r="C22" s="3"/>
    </row>
    <row r="23" spans="1:3" ht="18" x14ac:dyDescent="0.35">
      <c r="A23" t="s">
        <v>81</v>
      </c>
      <c r="B23" s="4">
        <f>B3*((B17+B6*B16)/B15)^B4</f>
        <v>201.91701584807262</v>
      </c>
      <c r="C23" s="3"/>
    </row>
    <row r="24" spans="1:3" ht="18" x14ac:dyDescent="0.35">
      <c r="A24" t="s">
        <v>801</v>
      </c>
      <c r="B24">
        <f>B22-B22*(((B17+(B6*B16))/B15)^B4)</f>
        <v>8.298415192737707E-2</v>
      </c>
      <c r="C24" s="3"/>
    </row>
    <row r="25" spans="1:3" ht="18" x14ac:dyDescent="0.35">
      <c r="A25" t="s">
        <v>82</v>
      </c>
      <c r="B25" s="4">
        <f>B23/B22</f>
        <v>0.99958918736669611</v>
      </c>
      <c r="C25" s="3"/>
    </row>
    <row r="26" spans="1:3" ht="18" x14ac:dyDescent="0.35">
      <c r="A26" s="12" t="s">
        <v>802</v>
      </c>
      <c r="B26">
        <f>B24/B3</f>
        <v>4.108126333038469E-4</v>
      </c>
      <c r="C26" s="3"/>
    </row>
    <row r="27" spans="1:3" x14ac:dyDescent="0.25">
      <c r="A27" t="s">
        <v>793</v>
      </c>
      <c r="C27" s="3"/>
    </row>
    <row r="28" spans="1:3" ht="16.5" x14ac:dyDescent="0.25">
      <c r="A28" t="s">
        <v>48</v>
      </c>
    </row>
    <row r="29" spans="1:3" ht="16.5" x14ac:dyDescent="0.25">
      <c r="A29" t="s">
        <v>47</v>
      </c>
    </row>
    <row r="30" spans="1:3" ht="16.5" x14ac:dyDescent="0.25">
      <c r="A30" t="s">
        <v>52</v>
      </c>
    </row>
    <row r="31" spans="1:3" ht="16.5" x14ac:dyDescent="0.25">
      <c r="A31" t="s">
        <v>797</v>
      </c>
    </row>
    <row r="32" spans="1:3" ht="16.5" x14ac:dyDescent="0.25">
      <c r="A32" t="s">
        <v>68</v>
      </c>
    </row>
    <row r="33" spans="1:1" ht="16.5" x14ac:dyDescent="0.25">
      <c r="A33" t="s">
        <v>798</v>
      </c>
    </row>
    <row r="34" spans="1:1" ht="16.5" x14ac:dyDescent="0.25">
      <c r="A34" t="s">
        <v>58</v>
      </c>
    </row>
    <row r="35" spans="1:1" ht="16.5" x14ac:dyDescent="0.25">
      <c r="A35" t="s">
        <v>78</v>
      </c>
    </row>
    <row r="36" spans="1:1" ht="16.5" x14ac:dyDescent="0.25">
      <c r="A36" t="s">
        <v>796</v>
      </c>
    </row>
    <row r="37" spans="1:1" ht="16.5" x14ac:dyDescent="0.25">
      <c r="A37" t="s">
        <v>62</v>
      </c>
    </row>
  </sheetData>
  <mergeCells count="2">
    <mergeCell ref="G2:H2"/>
    <mergeCell ref="J2:K2"/>
  </mergeCells>
  <hyperlinks>
    <hyperlink ref="C11" r:id="rId1" xr:uid="{9AA63FCE-3DA6-4680-8B89-8DF2380985D4}"/>
    <hyperlink ref="C12" r:id="rId2" xr:uid="{637F2646-096B-40C8-969A-1577AD3B3996}"/>
    <hyperlink ref="C4" r:id="rId3" xr:uid="{716ADE80-4513-4A4E-9209-0D8D73E17A0F}"/>
  </hyperlink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E37A-00E4-4120-B404-C9FE9CDF747B}">
  <dimension ref="A1:J10"/>
  <sheetViews>
    <sheetView workbookViewId="0">
      <selection activeCell="E3" sqref="E3"/>
    </sheetView>
  </sheetViews>
  <sheetFormatPr defaultRowHeight="15" x14ac:dyDescent="0.25"/>
  <cols>
    <col min="1" max="1" width="42.85546875" customWidth="1"/>
    <col min="2" max="2" width="14.28515625" customWidth="1"/>
    <col min="5" max="5" width="19.7109375" customWidth="1"/>
    <col min="6" max="6" width="12.85546875" customWidth="1"/>
    <col min="7" max="7" width="31.42578125" customWidth="1"/>
    <col min="8" max="8" width="40.7109375" customWidth="1"/>
    <col min="10" max="10" width="13.85546875" customWidth="1"/>
  </cols>
  <sheetData>
    <row r="1" spans="1:10" x14ac:dyDescent="0.25">
      <c r="A1" s="1" t="s">
        <v>2</v>
      </c>
      <c r="B1" s="1" t="s">
        <v>1</v>
      </c>
      <c r="E1" s="1" t="s">
        <v>812</v>
      </c>
      <c r="H1" s="1" t="s">
        <v>66</v>
      </c>
    </row>
    <row r="2" spans="1:10" ht="18" x14ac:dyDescent="0.35">
      <c r="A2" t="s">
        <v>810</v>
      </c>
      <c r="B2">
        <v>122</v>
      </c>
      <c r="E2" s="34" t="s">
        <v>814</v>
      </c>
      <c r="F2" s="34"/>
      <c r="G2" s="9" t="s">
        <v>34</v>
      </c>
      <c r="H2" s="34" t="s">
        <v>67</v>
      </c>
      <c r="I2" s="34"/>
      <c r="J2" s="9" t="s">
        <v>34</v>
      </c>
    </row>
    <row r="3" spans="1:10" ht="18" x14ac:dyDescent="0.35">
      <c r="A3" t="s">
        <v>809</v>
      </c>
      <c r="B3">
        <v>202</v>
      </c>
      <c r="E3" t="s">
        <v>806</v>
      </c>
      <c r="F3" s="22">
        <f>B6-B7</f>
        <v>0.39603960396039606</v>
      </c>
      <c r="G3" t="s">
        <v>18</v>
      </c>
      <c r="H3" t="s">
        <v>20</v>
      </c>
      <c r="I3">
        <v>0</v>
      </c>
      <c r="J3" t="s">
        <v>18</v>
      </c>
    </row>
    <row r="4" spans="1:10" ht="18" x14ac:dyDescent="0.35">
      <c r="A4" t="s">
        <v>59</v>
      </c>
      <c r="B4">
        <f>1-(B2/B3)</f>
        <v>0.39603960396039606</v>
      </c>
      <c r="E4" t="s">
        <v>807</v>
      </c>
      <c r="F4" s="22">
        <f>F3*0.5*B5</f>
        <v>164.66909848879627</v>
      </c>
      <c r="G4" t="s">
        <v>18</v>
      </c>
      <c r="H4" t="s">
        <v>19</v>
      </c>
      <c r="I4">
        <v>0.76</v>
      </c>
      <c r="J4" t="s">
        <v>18</v>
      </c>
    </row>
    <row r="5" spans="1:10" ht="16.5" x14ac:dyDescent="0.25">
      <c r="A5" s="2" t="s">
        <v>85</v>
      </c>
      <c r="B5">
        <f>I5/I4/0.5</f>
        <v>831.57894736842104</v>
      </c>
      <c r="H5" t="s">
        <v>21</v>
      </c>
      <c r="I5">
        <v>316</v>
      </c>
      <c r="J5" t="s">
        <v>22</v>
      </c>
    </row>
    <row r="6" spans="1:10" ht="18" x14ac:dyDescent="0.35">
      <c r="A6" t="s">
        <v>803</v>
      </c>
      <c r="B6">
        <f>B3/B3</f>
        <v>1</v>
      </c>
    </row>
    <row r="7" spans="1:10" ht="18" x14ac:dyDescent="0.35">
      <c r="A7" t="s">
        <v>804</v>
      </c>
      <c r="B7">
        <f>B2/B3</f>
        <v>0.60396039603960394</v>
      </c>
    </row>
    <row r="8" spans="1:10" x14ac:dyDescent="0.25">
      <c r="A8" t="s">
        <v>805</v>
      </c>
    </row>
    <row r="9" spans="1:10" ht="16.5" x14ac:dyDescent="0.25">
      <c r="A9" t="s">
        <v>84</v>
      </c>
    </row>
    <row r="10" spans="1:10" x14ac:dyDescent="0.25">
      <c r="A10" s="11" t="s">
        <v>33</v>
      </c>
    </row>
  </sheetData>
  <mergeCells count="2">
    <mergeCell ref="E2:F2"/>
    <mergeCell ref="H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8020C-2AA5-4350-99FE-7E6DA64A09C3}">
  <dimension ref="A1:J10"/>
  <sheetViews>
    <sheetView workbookViewId="0">
      <selection activeCell="E3" sqref="E3"/>
    </sheetView>
  </sheetViews>
  <sheetFormatPr defaultRowHeight="15" x14ac:dyDescent="0.25"/>
  <cols>
    <col min="1" max="1" width="48.140625" customWidth="1"/>
    <col min="2" max="2" width="10.5703125" customWidth="1"/>
    <col min="5" max="5" width="39.28515625" customWidth="1"/>
    <col min="6" max="6" width="12.7109375" customWidth="1"/>
    <col min="7" max="7" width="15.5703125" customWidth="1"/>
    <col min="8" max="8" width="39.28515625" bestFit="1" customWidth="1"/>
    <col min="9" max="9" width="13.7109375" customWidth="1"/>
  </cols>
  <sheetData>
    <row r="1" spans="1:10" x14ac:dyDescent="0.25">
      <c r="A1" s="1" t="s">
        <v>2</v>
      </c>
      <c r="B1" s="1" t="s">
        <v>1</v>
      </c>
      <c r="E1" s="1" t="s">
        <v>17</v>
      </c>
      <c r="H1" s="1" t="s">
        <v>35</v>
      </c>
    </row>
    <row r="2" spans="1:10" ht="18" x14ac:dyDescent="0.35">
      <c r="A2" t="s">
        <v>810</v>
      </c>
      <c r="B2">
        <v>122</v>
      </c>
      <c r="E2" s="34" t="s">
        <v>815</v>
      </c>
      <c r="F2" s="34"/>
      <c r="G2" s="9" t="s">
        <v>34</v>
      </c>
      <c r="H2" s="34" t="s">
        <v>45</v>
      </c>
      <c r="I2" s="34"/>
      <c r="J2" s="9" t="s">
        <v>34</v>
      </c>
    </row>
    <row r="3" spans="1:10" ht="18" x14ac:dyDescent="0.35">
      <c r="A3" t="s">
        <v>809</v>
      </c>
      <c r="B3">
        <v>202</v>
      </c>
      <c r="E3" t="s">
        <v>39</v>
      </c>
      <c r="H3" t="s">
        <v>39</v>
      </c>
    </row>
    <row r="4" spans="1:10" ht="18" x14ac:dyDescent="0.35">
      <c r="A4" s="2" t="s">
        <v>85</v>
      </c>
      <c r="B4">
        <f>I5/0.5/I4</f>
        <v>13.636363636363635</v>
      </c>
      <c r="E4" s="22" t="s">
        <v>69</v>
      </c>
      <c r="F4" s="6">
        <f>(1-(B2/B3))/B5</f>
        <v>0.66006600660066017</v>
      </c>
      <c r="G4" t="s">
        <v>40</v>
      </c>
      <c r="H4" t="s">
        <v>69</v>
      </c>
      <c r="I4">
        <v>0.55000000000000004</v>
      </c>
      <c r="J4" t="s">
        <v>40</v>
      </c>
    </row>
    <row r="5" spans="1:10" ht="18" x14ac:dyDescent="0.35">
      <c r="A5" s="5" t="s">
        <v>44</v>
      </c>
      <c r="B5">
        <v>0.6</v>
      </c>
      <c r="E5" s="22" t="s">
        <v>70</v>
      </c>
      <c r="F5" s="7">
        <f>F4*0.5*B4</f>
        <v>4.5004500450045004</v>
      </c>
      <c r="G5" t="s">
        <v>41</v>
      </c>
      <c r="H5" t="s">
        <v>70</v>
      </c>
      <c r="I5">
        <v>3.75</v>
      </c>
      <c r="J5" t="s">
        <v>41</v>
      </c>
    </row>
    <row r="6" spans="1:10" x14ac:dyDescent="0.25">
      <c r="A6" s="2" t="s">
        <v>43</v>
      </c>
      <c r="B6" s="4">
        <v>1.48E-8</v>
      </c>
      <c r="E6" t="s">
        <v>38</v>
      </c>
      <c r="H6" t="s">
        <v>38</v>
      </c>
    </row>
    <row r="7" spans="1:10" ht="18" x14ac:dyDescent="0.35">
      <c r="A7" s="2" t="s">
        <v>42</v>
      </c>
      <c r="B7" s="4">
        <f>B5*B6</f>
        <v>8.8799999999999991E-9</v>
      </c>
      <c r="E7" s="22" t="s">
        <v>71</v>
      </c>
      <c r="F7" s="4">
        <f>F4*B7</f>
        <v>5.8613861386138615E-9</v>
      </c>
      <c r="G7" t="s">
        <v>36</v>
      </c>
      <c r="H7" t="s">
        <v>71</v>
      </c>
      <c r="I7" s="4">
        <v>4.8799999999999997E-9</v>
      </c>
      <c r="J7" t="s">
        <v>36</v>
      </c>
    </row>
    <row r="8" spans="1:10" ht="18" x14ac:dyDescent="0.35">
      <c r="E8" s="22" t="s">
        <v>72</v>
      </c>
      <c r="F8" s="4">
        <f>F5*B7</f>
        <v>3.9963996399639957E-8</v>
      </c>
      <c r="G8" t="s">
        <v>37</v>
      </c>
      <c r="H8" t="s">
        <v>72</v>
      </c>
      <c r="I8" s="4">
        <v>3.33E-8</v>
      </c>
      <c r="J8" t="s">
        <v>37</v>
      </c>
    </row>
    <row r="9" spans="1:10" x14ac:dyDescent="0.25">
      <c r="A9" t="s">
        <v>808</v>
      </c>
    </row>
    <row r="10" spans="1:10" ht="18" x14ac:dyDescent="0.35">
      <c r="A10" t="s">
        <v>86</v>
      </c>
    </row>
  </sheetData>
  <mergeCells count="2">
    <mergeCell ref="E2:F2"/>
    <mergeCell ref="H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vt:lpstr>
      <vt:lpstr>eDNA_fungi_results</vt:lpstr>
      <vt:lpstr>GLAM_CF_reg_past_example </vt:lpstr>
      <vt:lpstr>LC-IMPACT_CF_reg_past_example</vt:lpstr>
      <vt:lpstr>IW+_CF_reg_past_example</vt:lpstr>
      <vt:lpstr>ReCiPe_CF_reg_past_example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 Järviö</dc:creator>
  <cp:lastModifiedBy>Natasha Järviö</cp:lastModifiedBy>
  <dcterms:created xsi:type="dcterms:W3CDTF">2024-12-17T14:49:42Z</dcterms:created>
  <dcterms:modified xsi:type="dcterms:W3CDTF">2025-02-14T14:03:35Z</dcterms:modified>
</cp:coreProperties>
</file>