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learnermanipal-my.sharepoint.com/personal/divya_ramesh1_learner_manipal_edu/Documents/all result phd/LAAO Standardization UV/Entrapment efficiney/"/>
    </mc:Choice>
  </mc:AlternateContent>
  <xr:revisionPtr revIDLastSave="0" documentId="13_ncr:1_{DBA3B255-D719-4632-A5FD-0E489ECDAF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" l="1"/>
  <c r="N45" i="1"/>
  <c r="M49" i="1"/>
  <c r="M45" i="1"/>
  <c r="L49" i="1"/>
  <c r="L45" i="1"/>
  <c r="K45" i="1"/>
  <c r="K49" i="1"/>
  <c r="N41" i="1"/>
  <c r="M41" i="1"/>
  <c r="L41" i="1"/>
  <c r="K41" i="1"/>
  <c r="N12" i="1"/>
  <c r="N16" i="1"/>
  <c r="N7" i="1"/>
  <c r="M12" i="1"/>
  <c r="M16" i="1"/>
  <c r="M7" i="1"/>
  <c r="L12" i="1"/>
  <c r="L16" i="1"/>
  <c r="L7" i="1"/>
  <c r="K12" i="1"/>
  <c r="K16" i="1"/>
  <c r="K7" i="1"/>
  <c r="N33" i="1"/>
  <c r="N29" i="1"/>
  <c r="N24" i="1"/>
  <c r="M29" i="1"/>
  <c r="M33" i="1"/>
  <c r="M24" i="1"/>
  <c r="L29" i="1"/>
  <c r="L33" i="1"/>
  <c r="L24" i="1"/>
  <c r="K33" i="1"/>
  <c r="K29" i="1"/>
  <c r="K24" i="1"/>
  <c r="J50" i="1"/>
  <c r="J51" i="1"/>
  <c r="J49" i="1"/>
  <c r="J46" i="1"/>
  <c r="J47" i="1"/>
  <c r="J45" i="1"/>
  <c r="J42" i="1"/>
  <c r="J43" i="1"/>
  <c r="J41" i="1"/>
  <c r="I42" i="1"/>
  <c r="I43" i="1"/>
  <c r="I45" i="1"/>
  <c r="I46" i="1"/>
  <c r="I47" i="1"/>
  <c r="I49" i="1"/>
  <c r="I50" i="1"/>
  <c r="I51" i="1"/>
  <c r="I41" i="1"/>
  <c r="G42" i="1"/>
  <c r="G43" i="1"/>
  <c r="G45" i="1"/>
  <c r="G46" i="1"/>
  <c r="G47" i="1"/>
  <c r="G49" i="1"/>
  <c r="G50" i="1"/>
  <c r="G51" i="1"/>
  <c r="G41" i="1"/>
  <c r="J34" i="1"/>
  <c r="J35" i="1"/>
  <c r="J33" i="1"/>
  <c r="J30" i="1"/>
  <c r="J31" i="1"/>
  <c r="J29" i="1"/>
  <c r="J25" i="1"/>
  <c r="J26" i="1"/>
  <c r="J24" i="1"/>
  <c r="I25" i="1"/>
  <c r="I26" i="1"/>
  <c r="I29" i="1"/>
  <c r="I30" i="1"/>
  <c r="I31" i="1"/>
  <c r="I33" i="1"/>
  <c r="I34" i="1"/>
  <c r="I35" i="1"/>
  <c r="I24" i="1"/>
  <c r="G29" i="1"/>
  <c r="G30" i="1"/>
  <c r="G31" i="1"/>
  <c r="G33" i="1"/>
  <c r="G34" i="1"/>
  <c r="G35" i="1"/>
  <c r="G25" i="1"/>
  <c r="G26" i="1"/>
  <c r="G24" i="1"/>
  <c r="J16" i="1"/>
  <c r="I16" i="1"/>
  <c r="G16" i="1"/>
  <c r="G17" i="1"/>
  <c r="I17" i="1" s="1"/>
  <c r="J17" i="1" s="1"/>
  <c r="G18" i="1"/>
  <c r="I18" i="1" s="1"/>
  <c r="J18" i="1" s="1"/>
  <c r="J13" i="1"/>
  <c r="J14" i="1"/>
  <c r="J12" i="1"/>
  <c r="I12" i="1"/>
  <c r="I13" i="1"/>
  <c r="I14" i="1"/>
  <c r="G12" i="1"/>
  <c r="G13" i="1"/>
  <c r="G14" i="1"/>
  <c r="J8" i="1"/>
  <c r="J9" i="1"/>
  <c r="J7" i="1"/>
  <c r="I8" i="1"/>
  <c r="I9" i="1"/>
  <c r="I7" i="1"/>
  <c r="G8" i="1"/>
  <c r="G9" i="1"/>
  <c r="G7" i="1"/>
</calcChain>
</file>

<file path=xl/sharedStrings.xml><?xml version="1.0" encoding="utf-8"?>
<sst xmlns="http://schemas.openxmlformats.org/spreadsheetml/2006/main" count="62" uniqueCount="24">
  <si>
    <t>Sample Conc.</t>
  </si>
  <si>
    <t>Abs278</t>
  </si>
  <si>
    <t>Value (graph)</t>
  </si>
  <si>
    <t>Dilution factor</t>
  </si>
  <si>
    <t>Final Value</t>
  </si>
  <si>
    <t>EE(%)</t>
  </si>
  <si>
    <t>1000(S1)</t>
  </si>
  <si>
    <t>1000(S2)</t>
  </si>
  <si>
    <t>1000(S3)</t>
  </si>
  <si>
    <t>500(S1)</t>
  </si>
  <si>
    <t>500(S2)</t>
  </si>
  <si>
    <t>500(S3)</t>
  </si>
  <si>
    <t>250(S1)</t>
  </si>
  <si>
    <t>250(S2)</t>
  </si>
  <si>
    <t>250(S3)</t>
  </si>
  <si>
    <t>Incubation at room temperature-30mins</t>
  </si>
  <si>
    <t>Incubation at room temperature-60mins</t>
  </si>
  <si>
    <t>Sample</t>
  </si>
  <si>
    <t>Freeze thaw cycle</t>
  </si>
  <si>
    <t>MEAN</t>
  </si>
  <si>
    <t>STDEV</t>
  </si>
  <si>
    <t>*100</t>
  </si>
  <si>
    <t>CV</t>
  </si>
  <si>
    <t xml:space="preserve">MEAN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</si>
</sst>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Q59"/>
  <sheetViews>
    <sheetView tabSelected="1" topLeftCell="B16" zoomScale="80" workbookViewId="0">
      <selection activeCell="L7" sqref="L7"/>
    </sheetView>
  </sheetViews>
  <sheetFormatPr defaultRowHeight="14.5" x14ac:dyDescent="0.35"/>
  <cols>
    <col min="5" max="5" width="35.36328125" customWidth="1"/>
    <col min="6" max="6" width="8.7265625" customWidth="1"/>
    <col min="7" max="7" width="12.54296875" customWidth="1"/>
    <col min="8" max="8" width="13.453125" customWidth="1"/>
    <col min="9" max="9" width="10.6328125" customWidth="1"/>
    <col min="10" max="10" width="14.7265625" customWidth="1"/>
  </cols>
  <sheetData>
    <row r="4" spans="4:17" x14ac:dyDescent="0.35">
      <c r="E4" s="1" t="s">
        <v>15</v>
      </c>
    </row>
    <row r="6" spans="4:17" x14ac:dyDescent="0.35">
      <c r="E6" s="2" t="s">
        <v>0</v>
      </c>
      <c r="F6" s="2" t="s">
        <v>1</v>
      </c>
      <c r="G6" s="2" t="s">
        <v>2</v>
      </c>
      <c r="H6" s="2" t="s">
        <v>3</v>
      </c>
      <c r="I6" s="2" t="s">
        <v>4</v>
      </c>
      <c r="J6" s="2" t="s">
        <v>5</v>
      </c>
      <c r="K6" s="2" t="s">
        <v>23</v>
      </c>
      <c r="L6" s="2" t="s">
        <v>20</v>
      </c>
      <c r="M6" s="2" t="s">
        <v>22</v>
      </c>
      <c r="N6" s="2" t="s">
        <v>21</v>
      </c>
      <c r="Q6" s="2" t="s">
        <v>5</v>
      </c>
    </row>
    <row r="7" spans="4:17" x14ac:dyDescent="0.35">
      <c r="D7">
        <v>1</v>
      </c>
      <c r="E7" t="s">
        <v>6</v>
      </c>
      <c r="F7">
        <v>0.71399999999999997</v>
      </c>
      <c r="G7">
        <f>(F7-0.0178)/0.0019</f>
        <v>366.4210526315789</v>
      </c>
      <c r="H7" s="4">
        <v>2</v>
      </c>
      <c r="I7">
        <f>G7*H7</f>
        <v>732.8421052631578</v>
      </c>
      <c r="J7" s="5">
        <f>(1000-I7)/1000*100</f>
        <v>26.715789473684222</v>
      </c>
      <c r="K7">
        <f>AVERAGE(J7:J9)</f>
        <v>26.680701754385975</v>
      </c>
      <c r="L7">
        <f>STDEV(J7:J9)</f>
        <v>6.0773712546280174E-2</v>
      </c>
      <c r="M7">
        <f>L7/K7</f>
        <v>2.2778153702906158E-3</v>
      </c>
      <c r="N7">
        <f>M7*100</f>
        <v>0.22778153702906156</v>
      </c>
      <c r="Q7" s="5">
        <v>26.71</v>
      </c>
    </row>
    <row r="8" spans="4:17" x14ac:dyDescent="0.35">
      <c r="E8" t="s">
        <v>7</v>
      </c>
      <c r="F8">
        <v>0.71399999999999997</v>
      </c>
      <c r="G8">
        <f t="shared" ref="G8:G18" si="0">(F8-0.0178)/0.0019</f>
        <v>366.4210526315789</v>
      </c>
      <c r="H8" s="4">
        <v>2</v>
      </c>
      <c r="I8">
        <f t="shared" ref="I8:I18" si="1">G8*H8</f>
        <v>732.8421052631578</v>
      </c>
      <c r="J8" s="5">
        <f t="shared" ref="J8:J9" si="2">(1000-I8)/1000*100</f>
        <v>26.715789473684222</v>
      </c>
      <c r="Q8" s="5">
        <v>26.71</v>
      </c>
    </row>
    <row r="9" spans="4:17" x14ac:dyDescent="0.35">
      <c r="E9" t="s">
        <v>8</v>
      </c>
      <c r="F9">
        <v>0.71499999999999997</v>
      </c>
      <c r="G9">
        <f t="shared" si="0"/>
        <v>366.9473684210526</v>
      </c>
      <c r="H9" s="4">
        <v>2</v>
      </c>
      <c r="I9">
        <f t="shared" si="1"/>
        <v>733.8947368421052</v>
      </c>
      <c r="J9" s="5">
        <f t="shared" si="2"/>
        <v>26.610526315789478</v>
      </c>
      <c r="Q9" s="5">
        <v>26.61</v>
      </c>
    </row>
    <row r="10" spans="4:17" x14ac:dyDescent="0.35">
      <c r="H10" s="4"/>
      <c r="J10" s="5"/>
      <c r="Q10" s="5"/>
    </row>
    <row r="11" spans="4:17" x14ac:dyDescent="0.35">
      <c r="H11" s="4"/>
      <c r="J11" s="5"/>
      <c r="Q11" s="5"/>
    </row>
    <row r="12" spans="4:17" x14ac:dyDescent="0.35">
      <c r="D12">
        <v>2</v>
      </c>
      <c r="E12" t="s">
        <v>9</v>
      </c>
      <c r="F12">
        <v>0.432</v>
      </c>
      <c r="G12">
        <f t="shared" si="0"/>
        <v>218</v>
      </c>
      <c r="H12" s="4">
        <v>2</v>
      </c>
      <c r="I12">
        <f t="shared" si="1"/>
        <v>436</v>
      </c>
      <c r="J12" s="5">
        <f>(500-I12)/500*100</f>
        <v>12.8</v>
      </c>
      <c r="K12">
        <f t="shared" ref="K12:K16" si="3">AVERAGE(J12:J14)</f>
        <v>12.729824561403506</v>
      </c>
      <c r="L12">
        <f t="shared" ref="L12:L16" si="4">STDEV(J12:J14)</f>
        <v>0.12154742509255727</v>
      </c>
      <c r="M12">
        <f t="shared" ref="M12:M16" si="5">L12/K12</f>
        <v>9.548240394536613E-3</v>
      </c>
      <c r="N12">
        <f t="shared" ref="N12:N16" si="6">M12*100</f>
        <v>0.95482403945366134</v>
      </c>
      <c r="Q12" s="5">
        <v>12.8</v>
      </c>
    </row>
    <row r="13" spans="4:17" x14ac:dyDescent="0.35">
      <c r="E13" t="s">
        <v>10</v>
      </c>
      <c r="F13">
        <v>0.432</v>
      </c>
      <c r="G13">
        <f t="shared" si="0"/>
        <v>218</v>
      </c>
      <c r="H13" s="4">
        <v>2</v>
      </c>
      <c r="I13">
        <f t="shared" si="1"/>
        <v>436</v>
      </c>
      <c r="J13" s="5">
        <f t="shared" ref="J13:J14" si="7">(500-I13)/500*100</f>
        <v>12.8</v>
      </c>
      <c r="Q13" s="5">
        <v>12.8</v>
      </c>
    </row>
    <row r="14" spans="4:17" x14ac:dyDescent="0.35">
      <c r="E14" t="s">
        <v>11</v>
      </c>
      <c r="F14">
        <v>0.433</v>
      </c>
      <c r="G14">
        <f t="shared" si="0"/>
        <v>218.5263157894737</v>
      </c>
      <c r="H14" s="4">
        <v>2</v>
      </c>
      <c r="I14">
        <f t="shared" si="1"/>
        <v>437.0526315789474</v>
      </c>
      <c r="J14" s="5">
        <f t="shared" si="7"/>
        <v>12.589473684210519</v>
      </c>
      <c r="Q14" s="5">
        <v>12.58</v>
      </c>
    </row>
    <row r="15" spans="4:17" x14ac:dyDescent="0.35">
      <c r="H15" s="4"/>
      <c r="J15" s="5"/>
      <c r="Q15" s="5"/>
    </row>
    <row r="16" spans="4:17" x14ac:dyDescent="0.35">
      <c r="D16">
        <v>3</v>
      </c>
      <c r="E16" t="s">
        <v>12</v>
      </c>
      <c r="F16">
        <v>0.24399999999999999</v>
      </c>
      <c r="G16">
        <f t="shared" si="0"/>
        <v>119.05263157894736</v>
      </c>
      <c r="H16" s="4">
        <v>2</v>
      </c>
      <c r="I16">
        <f t="shared" si="1"/>
        <v>238.10526315789471</v>
      </c>
      <c r="J16" s="5">
        <f>(250-I16)/250*100</f>
        <v>4.7578947368421147</v>
      </c>
      <c r="K16">
        <f t="shared" si="3"/>
        <v>4.6175438596491327</v>
      </c>
      <c r="L16">
        <f t="shared" si="4"/>
        <v>0.24309485018510532</v>
      </c>
      <c r="M16">
        <f t="shared" si="5"/>
        <v>5.2645921202701271E-2</v>
      </c>
      <c r="N16">
        <f t="shared" si="6"/>
        <v>5.2645921202701267</v>
      </c>
      <c r="Q16" s="5">
        <v>4.75</v>
      </c>
    </row>
    <row r="17" spans="4:17" x14ac:dyDescent="0.35">
      <c r="E17" t="s">
        <v>13</v>
      </c>
      <c r="F17">
        <v>0.24399999999999999</v>
      </c>
      <c r="G17">
        <f t="shared" si="0"/>
        <v>119.05263157894736</v>
      </c>
      <c r="H17" s="4">
        <v>2</v>
      </c>
      <c r="I17">
        <f t="shared" si="1"/>
        <v>238.10526315789471</v>
      </c>
      <c r="J17" s="5">
        <f t="shared" ref="J17:J18" si="8">(250-I17)/250*100</f>
        <v>4.7578947368421147</v>
      </c>
      <c r="Q17" s="5">
        <v>4.75</v>
      </c>
    </row>
    <row r="18" spans="4:17" x14ac:dyDescent="0.35">
      <c r="E18" t="s">
        <v>14</v>
      </c>
      <c r="F18">
        <v>0.245</v>
      </c>
      <c r="G18">
        <f t="shared" si="0"/>
        <v>119.57894736842104</v>
      </c>
      <c r="H18" s="4">
        <v>2</v>
      </c>
      <c r="I18">
        <f t="shared" si="1"/>
        <v>239.15789473684208</v>
      </c>
      <c r="J18" s="5">
        <f t="shared" si="8"/>
        <v>4.3368421052631678</v>
      </c>
      <c r="Q18" s="6">
        <v>4.33</v>
      </c>
    </row>
    <row r="21" spans="4:17" x14ac:dyDescent="0.35">
      <c r="E21" s="1" t="s">
        <v>16</v>
      </c>
      <c r="F21" s="3"/>
    </row>
    <row r="23" spans="4:17" x14ac:dyDescent="0.35">
      <c r="E23" s="2" t="s">
        <v>17</v>
      </c>
      <c r="F23" s="2" t="s">
        <v>1</v>
      </c>
      <c r="G23" s="2" t="s">
        <v>2</v>
      </c>
      <c r="H23" s="2" t="s">
        <v>3</v>
      </c>
      <c r="I23" s="2" t="s">
        <v>4</v>
      </c>
      <c r="J23" s="2" t="s">
        <v>5</v>
      </c>
      <c r="K23" s="2" t="s">
        <v>19</v>
      </c>
      <c r="L23" s="2" t="s">
        <v>20</v>
      </c>
      <c r="M23" s="2" t="s">
        <v>22</v>
      </c>
      <c r="N23" s="2" t="s">
        <v>21</v>
      </c>
      <c r="Q23" s="2" t="s">
        <v>5</v>
      </c>
    </row>
    <row r="24" spans="4:17" x14ac:dyDescent="0.35">
      <c r="D24">
        <v>1</v>
      </c>
      <c r="E24" t="s">
        <v>6</v>
      </c>
      <c r="F24">
        <v>0.41599999999999998</v>
      </c>
      <c r="G24">
        <f>(F24-0.0178)/0.0019</f>
        <v>209.57894736842104</v>
      </c>
      <c r="H24" s="4">
        <v>2</v>
      </c>
      <c r="I24" s="4">
        <f>G24*H24</f>
        <v>419.15789473684208</v>
      </c>
      <c r="J24" s="6">
        <f>(1000-I24)/1000*100</f>
        <v>58.084210526315793</v>
      </c>
      <c r="K24">
        <f>AVERAGE(J24:J26)</f>
        <v>58.154385964912279</v>
      </c>
      <c r="L24">
        <f>STDEV(J24:J26)</f>
        <v>6.077371254627402E-2</v>
      </c>
      <c r="M24">
        <f>L24/K24</f>
        <v>1.045040912012073E-3</v>
      </c>
      <c r="N24">
        <f>M24*100</f>
        <v>0.10450409120120729</v>
      </c>
      <c r="Q24" s="5">
        <v>58.08</v>
      </c>
    </row>
    <row r="25" spans="4:17" x14ac:dyDescent="0.35">
      <c r="D25">
        <v>2</v>
      </c>
      <c r="E25" t="s">
        <v>7</v>
      </c>
      <c r="F25">
        <v>0.41499999999999998</v>
      </c>
      <c r="G25">
        <f t="shared" ref="G25:G35" si="9">(F25-0.0178)/0.0019</f>
        <v>209.05263157894737</v>
      </c>
      <c r="H25" s="4">
        <v>2</v>
      </c>
      <c r="I25" s="4">
        <f t="shared" ref="I25:I35" si="10">G25*H25</f>
        <v>418.10526315789474</v>
      </c>
      <c r="J25" s="6">
        <f t="shared" ref="J25:J26" si="11">(1000-I25)/1000*100</f>
        <v>58.189473684210526</v>
      </c>
      <c r="Q25" s="5">
        <v>58.18</v>
      </c>
    </row>
    <row r="26" spans="4:17" x14ac:dyDescent="0.35">
      <c r="D26">
        <v>3</v>
      </c>
      <c r="E26" t="s">
        <v>8</v>
      </c>
      <c r="F26">
        <v>0.41499999999999998</v>
      </c>
      <c r="G26">
        <f t="shared" si="9"/>
        <v>209.05263157894737</v>
      </c>
      <c r="H26" s="4">
        <v>2</v>
      </c>
      <c r="I26" s="4">
        <f t="shared" si="10"/>
        <v>418.10526315789474</v>
      </c>
      <c r="J26" s="6">
        <f t="shared" si="11"/>
        <v>58.189473684210526</v>
      </c>
      <c r="Q26" s="5">
        <v>58.18</v>
      </c>
    </row>
    <row r="27" spans="4:17" x14ac:dyDescent="0.35">
      <c r="H27" s="4"/>
      <c r="I27" s="4"/>
      <c r="J27" s="6"/>
      <c r="Q27" s="5"/>
    </row>
    <row r="28" spans="4:17" x14ac:dyDescent="0.35">
      <c r="H28" s="4"/>
      <c r="I28" s="4"/>
      <c r="J28" s="6"/>
      <c r="Q28" s="5"/>
    </row>
    <row r="29" spans="4:17" x14ac:dyDescent="0.35">
      <c r="D29">
        <v>1</v>
      </c>
      <c r="E29" t="s">
        <v>9</v>
      </c>
      <c r="F29">
        <v>0.33100000000000002</v>
      </c>
      <c r="G29">
        <f t="shared" si="9"/>
        <v>164.84210526315792</v>
      </c>
      <c r="H29" s="4">
        <v>2</v>
      </c>
      <c r="I29" s="4">
        <f t="shared" si="10"/>
        <v>329.68421052631584</v>
      </c>
      <c r="J29" s="6">
        <f>(500-I29)/500*100</f>
        <v>34.063157894736833</v>
      </c>
      <c r="K29">
        <f>AVERAGE(J29:J31)</f>
        <v>34.203508771929819</v>
      </c>
      <c r="L29">
        <f t="shared" ref="L29:L33" si="12">STDEV(J29:J31)</f>
        <v>0.12154742509255624</v>
      </c>
      <c r="M29">
        <f t="shared" ref="M29:M33" si="13">L29/K29</f>
        <v>3.553653688077404E-3</v>
      </c>
      <c r="N29">
        <f>M29*100</f>
        <v>0.35536536880774039</v>
      </c>
      <c r="Q29" s="5">
        <v>34.06</v>
      </c>
    </row>
    <row r="30" spans="4:17" x14ac:dyDescent="0.35">
      <c r="D30">
        <v>2</v>
      </c>
      <c r="E30" t="s">
        <v>10</v>
      </c>
      <c r="F30">
        <v>0.33</v>
      </c>
      <c r="G30">
        <f t="shared" si="9"/>
        <v>164.31578947368422</v>
      </c>
      <c r="H30" s="4">
        <v>2</v>
      </c>
      <c r="I30" s="4">
        <f t="shared" si="10"/>
        <v>328.63157894736844</v>
      </c>
      <c r="J30" s="6">
        <f t="shared" ref="J30:J31" si="14">(500-I30)/500*100</f>
        <v>34.273684210526312</v>
      </c>
      <c r="Q30" s="5">
        <v>34.270000000000003</v>
      </c>
    </row>
    <row r="31" spans="4:17" x14ac:dyDescent="0.35">
      <c r="D31">
        <v>3</v>
      </c>
      <c r="E31" t="s">
        <v>11</v>
      </c>
      <c r="F31">
        <v>0.33</v>
      </c>
      <c r="G31">
        <f t="shared" si="9"/>
        <v>164.31578947368422</v>
      </c>
      <c r="H31" s="4">
        <v>2</v>
      </c>
      <c r="I31" s="4">
        <f t="shared" si="10"/>
        <v>328.63157894736844</v>
      </c>
      <c r="J31" s="6">
        <f t="shared" si="14"/>
        <v>34.273684210526312</v>
      </c>
      <c r="Q31" s="5">
        <v>34.270000000000003</v>
      </c>
    </row>
    <row r="32" spans="4:17" x14ac:dyDescent="0.35">
      <c r="H32" s="4"/>
      <c r="I32" s="4"/>
      <c r="J32" s="6"/>
      <c r="Q32" s="5"/>
    </row>
    <row r="33" spans="4:17" x14ac:dyDescent="0.35">
      <c r="D33">
        <v>1</v>
      </c>
      <c r="E33" t="s">
        <v>12</v>
      </c>
      <c r="F33">
        <v>0.20799999999999999</v>
      </c>
      <c r="G33">
        <f t="shared" si="9"/>
        <v>100.10526315789473</v>
      </c>
      <c r="H33" s="4">
        <v>2</v>
      </c>
      <c r="I33" s="4">
        <f t="shared" si="10"/>
        <v>200.21052631578945</v>
      </c>
      <c r="J33" s="6">
        <f>(250-I33)/250*100</f>
        <v>19.915789473684221</v>
      </c>
      <c r="K33">
        <f>AVERAGE(J33:J35)</f>
        <v>19.635087719298252</v>
      </c>
      <c r="L33">
        <f t="shared" si="12"/>
        <v>0.2430948501851084</v>
      </c>
      <c r="M33">
        <f t="shared" si="13"/>
        <v>1.2380634793201549E-2</v>
      </c>
      <c r="N33">
        <f>M33*100</f>
        <v>1.238063479320155</v>
      </c>
      <c r="Q33" s="5">
        <v>19.91</v>
      </c>
    </row>
    <row r="34" spans="4:17" x14ac:dyDescent="0.35">
      <c r="D34">
        <v>2</v>
      </c>
      <c r="E34" t="s">
        <v>13</v>
      </c>
      <c r="F34">
        <v>0.20899999999999999</v>
      </c>
      <c r="G34">
        <f t="shared" si="9"/>
        <v>100.63157894736841</v>
      </c>
      <c r="H34" s="4">
        <v>2</v>
      </c>
      <c r="I34" s="4">
        <f t="shared" si="10"/>
        <v>201.26315789473682</v>
      </c>
      <c r="J34" s="6">
        <f t="shared" ref="J34:J35" si="15">(250-I34)/250*100</f>
        <v>19.494736842105269</v>
      </c>
      <c r="Q34" s="5">
        <v>19.489999999999998</v>
      </c>
    </row>
    <row r="35" spans="4:17" x14ac:dyDescent="0.35">
      <c r="D35">
        <v>3</v>
      </c>
      <c r="E35" t="s">
        <v>14</v>
      </c>
      <c r="F35">
        <v>0.20899999999999999</v>
      </c>
      <c r="G35">
        <f t="shared" si="9"/>
        <v>100.63157894736841</v>
      </c>
      <c r="H35" s="4">
        <v>2</v>
      </c>
      <c r="I35">
        <f t="shared" si="10"/>
        <v>201.26315789473682</v>
      </c>
      <c r="J35" s="6">
        <f t="shared" si="15"/>
        <v>19.494736842105269</v>
      </c>
      <c r="Q35" s="5">
        <v>19.489999999999998</v>
      </c>
    </row>
    <row r="38" spans="4:17" x14ac:dyDescent="0.35">
      <c r="E38" s="2" t="s">
        <v>18</v>
      </c>
    </row>
    <row r="39" spans="4:17" x14ac:dyDescent="0.35">
      <c r="E39" s="2" t="s">
        <v>17</v>
      </c>
      <c r="F39" s="2" t="s">
        <v>1</v>
      </c>
      <c r="G39" s="2" t="s">
        <v>2</v>
      </c>
      <c r="H39" s="2" t="s">
        <v>3</v>
      </c>
      <c r="I39" s="2" t="s">
        <v>4</v>
      </c>
      <c r="J39" s="2" t="s">
        <v>5</v>
      </c>
      <c r="K39" s="2" t="s">
        <v>19</v>
      </c>
      <c r="L39" s="2" t="s">
        <v>20</v>
      </c>
      <c r="M39" s="2" t="s">
        <v>22</v>
      </c>
      <c r="N39" s="2" t="s">
        <v>21</v>
      </c>
    </row>
    <row r="41" spans="4:17" x14ac:dyDescent="0.35">
      <c r="E41" t="s">
        <v>6</v>
      </c>
      <c r="F41">
        <v>0.438</v>
      </c>
      <c r="G41">
        <f>(F41-0.0178)/0.0019</f>
        <v>221.15789473684211</v>
      </c>
      <c r="H41" s="4">
        <v>2</v>
      </c>
      <c r="I41" s="4">
        <f>G41*H41</f>
        <v>442.31578947368422</v>
      </c>
      <c r="J41" s="6">
        <f>(1000-I41)/1000*100</f>
        <v>55.768421052631581</v>
      </c>
      <c r="K41">
        <f>AVERAGE(J41:J43)</f>
        <v>55.80350877192982</v>
      </c>
      <c r="L41">
        <f>STDEV(J41:J43)</f>
        <v>6.0773712546269919E-2</v>
      </c>
      <c r="M41">
        <f>L41/K41</f>
        <v>1.0890661516402746E-3</v>
      </c>
      <c r="N41">
        <f>M41*100</f>
        <v>0.10890661516402747</v>
      </c>
    </row>
    <row r="42" spans="4:17" x14ac:dyDescent="0.35">
      <c r="E42" t="s">
        <v>7</v>
      </c>
      <c r="F42">
        <v>0.438</v>
      </c>
      <c r="G42">
        <f t="shared" ref="G42:G51" si="16">(F42-0.0178)/0.0019</f>
        <v>221.15789473684211</v>
      </c>
      <c r="H42" s="4">
        <v>2</v>
      </c>
      <c r="I42" s="4">
        <f t="shared" ref="I42:I51" si="17">G42*H42</f>
        <v>442.31578947368422</v>
      </c>
      <c r="J42" s="6">
        <f t="shared" ref="J42:J43" si="18">(1000-I42)/1000*100</f>
        <v>55.768421052631581</v>
      </c>
    </row>
    <row r="43" spans="4:17" x14ac:dyDescent="0.35">
      <c r="E43" t="s">
        <v>8</v>
      </c>
      <c r="F43">
        <v>0.437</v>
      </c>
      <c r="G43">
        <f t="shared" si="16"/>
        <v>220.63157894736844</v>
      </c>
      <c r="H43" s="4">
        <v>2</v>
      </c>
      <c r="I43" s="4">
        <f t="shared" si="17"/>
        <v>441.26315789473688</v>
      </c>
      <c r="J43" s="6">
        <f t="shared" si="18"/>
        <v>55.873684210526307</v>
      </c>
    </row>
    <row r="44" spans="4:17" x14ac:dyDescent="0.35">
      <c r="H44" s="4"/>
      <c r="I44" s="4"/>
      <c r="J44" s="6"/>
    </row>
    <row r="45" spans="4:17" x14ac:dyDescent="0.35">
      <c r="E45" t="s">
        <v>9</v>
      </c>
      <c r="F45">
        <v>0.29199999999999998</v>
      </c>
      <c r="G45">
        <f t="shared" si="16"/>
        <v>144.31578947368422</v>
      </c>
      <c r="H45" s="4">
        <v>2</v>
      </c>
      <c r="I45" s="4">
        <f t="shared" si="17"/>
        <v>288.63157894736844</v>
      </c>
      <c r="J45" s="6">
        <f>(500-I45)/500*100</f>
        <v>42.273684210526312</v>
      </c>
      <c r="K45">
        <f t="shared" ref="K45:K49" si="19">AVERAGE(J45:J47)</f>
        <v>42.273684210526312</v>
      </c>
      <c r="L45">
        <f>STDEV(J45:J47)</f>
        <v>0</v>
      </c>
      <c r="M45">
        <f>L45/K45</f>
        <v>0</v>
      </c>
      <c r="N45">
        <f>M45*100</f>
        <v>0</v>
      </c>
    </row>
    <row r="46" spans="4:17" x14ac:dyDescent="0.35">
      <c r="E46" t="s">
        <v>10</v>
      </c>
      <c r="F46">
        <v>0.29199999999999998</v>
      </c>
      <c r="G46">
        <f t="shared" si="16"/>
        <v>144.31578947368422</v>
      </c>
      <c r="H46" s="4">
        <v>2</v>
      </c>
      <c r="I46" s="4">
        <f t="shared" si="17"/>
        <v>288.63157894736844</v>
      </c>
      <c r="J46" s="6">
        <f t="shared" ref="J46:J47" si="20">(500-I46)/500*100</f>
        <v>42.273684210526312</v>
      </c>
    </row>
    <row r="47" spans="4:17" x14ac:dyDescent="0.35">
      <c r="E47" t="s">
        <v>11</v>
      </c>
      <c r="F47">
        <v>0.29199999999999998</v>
      </c>
      <c r="G47">
        <f t="shared" si="16"/>
        <v>144.31578947368422</v>
      </c>
      <c r="H47" s="4">
        <v>2</v>
      </c>
      <c r="I47" s="4">
        <f t="shared" si="17"/>
        <v>288.63157894736844</v>
      </c>
      <c r="J47" s="6">
        <f t="shared" si="20"/>
        <v>42.273684210526312</v>
      </c>
    </row>
    <row r="48" spans="4:17" x14ac:dyDescent="0.35">
      <c r="H48" s="4"/>
      <c r="I48" s="4"/>
      <c r="J48" s="6"/>
    </row>
    <row r="49" spans="5:14" x14ac:dyDescent="0.35">
      <c r="E49" t="s">
        <v>12</v>
      </c>
      <c r="F49">
        <v>0.187</v>
      </c>
      <c r="G49">
        <f t="shared" si="16"/>
        <v>89.05263157894737</v>
      </c>
      <c r="H49" s="4">
        <v>2</v>
      </c>
      <c r="I49" s="4">
        <f t="shared" si="17"/>
        <v>178.10526315789474</v>
      </c>
      <c r="J49" s="6">
        <f>(250-I49)/250*100</f>
        <v>28.757894736842104</v>
      </c>
      <c r="K49">
        <f t="shared" si="19"/>
        <v>28.757894736842104</v>
      </c>
      <c r="L49">
        <f>STDEV(J49:J51)</f>
        <v>0</v>
      </c>
      <c r="M49">
        <f>L49/K49</f>
        <v>0</v>
      </c>
      <c r="N49">
        <f>M49*100</f>
        <v>0</v>
      </c>
    </row>
    <row r="50" spans="5:14" x14ac:dyDescent="0.35">
      <c r="E50" t="s">
        <v>13</v>
      </c>
      <c r="F50">
        <v>0.187</v>
      </c>
      <c r="G50">
        <f t="shared" si="16"/>
        <v>89.05263157894737</v>
      </c>
      <c r="H50" s="4">
        <v>2</v>
      </c>
      <c r="I50" s="4">
        <f t="shared" si="17"/>
        <v>178.10526315789474</v>
      </c>
      <c r="J50" s="6">
        <f t="shared" ref="J50:J51" si="21">(250-I50)/250*100</f>
        <v>28.757894736842104</v>
      </c>
    </row>
    <row r="51" spans="5:14" x14ac:dyDescent="0.35">
      <c r="E51" t="s">
        <v>14</v>
      </c>
      <c r="F51">
        <v>0.187</v>
      </c>
      <c r="G51">
        <f t="shared" si="16"/>
        <v>89.05263157894737</v>
      </c>
      <c r="H51" s="4">
        <v>2</v>
      </c>
      <c r="I51" s="4">
        <f t="shared" si="17"/>
        <v>178.10526315789474</v>
      </c>
      <c r="J51" s="6">
        <f t="shared" si="21"/>
        <v>28.757894736842104</v>
      </c>
    </row>
    <row r="57" spans="5:14" x14ac:dyDescent="0.35">
      <c r="F57">
        <v>1000</v>
      </c>
      <c r="G57">
        <v>26.68</v>
      </c>
    </row>
    <row r="58" spans="5:14" x14ac:dyDescent="0.35">
      <c r="F58">
        <v>500</v>
      </c>
      <c r="G58">
        <v>12.72</v>
      </c>
    </row>
    <row r="59" spans="5:14" x14ac:dyDescent="0.35">
      <c r="F59">
        <v>250</v>
      </c>
      <c r="G59">
        <v>4.6100000000000003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Divya Ramesh</dc:creator>
  <cp:lastModifiedBy>DIVYA RAMESH - 200100121</cp:lastModifiedBy>
  <dcterms:created xsi:type="dcterms:W3CDTF">2015-06-05T18:17:20Z</dcterms:created>
  <dcterms:modified xsi:type="dcterms:W3CDTF">2024-11-19T15:25:05Z</dcterms:modified>
</cp:coreProperties>
</file>