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arhhaye man\tarh sarbazi\Third research\manuscript\Naunyn\suplementary\"/>
    </mc:Choice>
  </mc:AlternateContent>
  <bookViews>
    <workbookView xWindow="120" yWindow="180" windowWidth="16605" windowHeight="9345" activeTab="4"/>
  </bookViews>
  <sheets>
    <sheet name="Galangin" sheetId="2" r:id="rId1"/>
    <sheet name="GaNLC" sheetId="5" r:id="rId2"/>
    <sheet name="GaNLCRGD" sheetId="6" r:id="rId3"/>
    <sheet name="DOX" sheetId="7" r:id="rId4"/>
    <sheet name="Mix" sheetId="8" r:id="rId5"/>
  </sheets>
  <calcPr calcId="152511"/>
</workbook>
</file>

<file path=xl/calcChain.xml><?xml version="1.0" encoding="utf-8"?>
<calcChain xmlns="http://schemas.openxmlformats.org/spreadsheetml/2006/main">
  <c r="F9" i="8" l="1"/>
  <c r="E42" i="7"/>
  <c r="E41" i="7"/>
  <c r="E40" i="7"/>
  <c r="E39" i="7"/>
  <c r="C64" i="2"/>
  <c r="M63" i="2"/>
  <c r="H63" i="2" l="1"/>
  <c r="C63" i="2"/>
  <c r="M62" i="2"/>
  <c r="H62" i="2"/>
  <c r="C62" i="2"/>
  <c r="B40" i="2" l="1"/>
  <c r="F12" i="8" l="1"/>
  <c r="F11" i="8"/>
  <c r="F10" i="8"/>
  <c r="F8" i="8"/>
  <c r="C23" i="8" s="1"/>
  <c r="F13" i="7"/>
  <c r="F12" i="7"/>
  <c r="F11" i="7"/>
  <c r="F22" i="7" s="1"/>
  <c r="F10" i="7"/>
  <c r="F9" i="7"/>
  <c r="F8" i="7"/>
  <c r="D24" i="7" s="1"/>
  <c r="F13" i="6"/>
  <c r="F12" i="6"/>
  <c r="F11" i="6"/>
  <c r="F10" i="6"/>
  <c r="F9" i="6"/>
  <c r="F8" i="6"/>
  <c r="C23" i="6" s="1"/>
  <c r="F13" i="5"/>
  <c r="F12" i="5"/>
  <c r="F11" i="5"/>
  <c r="F10" i="5"/>
  <c r="F9" i="5"/>
  <c r="F8" i="5"/>
  <c r="C23" i="5" s="1"/>
  <c r="F9" i="2"/>
  <c r="F10" i="2"/>
  <c r="F11" i="2"/>
  <c r="F12" i="2"/>
  <c r="F13" i="2"/>
  <c r="F8" i="2"/>
  <c r="F19" i="2" s="1"/>
  <c r="B19" i="8" l="1"/>
  <c r="C20" i="8"/>
  <c r="F22" i="8"/>
  <c r="I22" i="8" s="1"/>
  <c r="F23" i="8"/>
  <c r="I23" i="8" s="1"/>
  <c r="D20" i="8"/>
  <c r="F21" i="8"/>
  <c r="I21" i="8" s="1"/>
  <c r="F20" i="8"/>
  <c r="I20" i="8" s="1"/>
  <c r="B23" i="8"/>
  <c r="F20" i="7"/>
  <c r="I20" i="7" s="1"/>
  <c r="F24" i="7"/>
  <c r="I24" i="7" s="1"/>
  <c r="C23" i="7"/>
  <c r="I22" i="7"/>
  <c r="F21" i="7"/>
  <c r="I21" i="7" s="1"/>
  <c r="F23" i="7"/>
  <c r="I23" i="7" s="1"/>
  <c r="B19" i="7"/>
  <c r="C19" i="7"/>
  <c r="D20" i="7"/>
  <c r="F21" i="6"/>
  <c r="F20" i="6"/>
  <c r="F22" i="6"/>
  <c r="F24" i="6"/>
  <c r="F24" i="5"/>
  <c r="F21" i="5"/>
  <c r="F20" i="5"/>
  <c r="F22" i="5"/>
  <c r="D20" i="2"/>
  <c r="D21" i="2"/>
  <c r="B21" i="2"/>
  <c r="F24" i="2"/>
  <c r="C23" i="2"/>
  <c r="C24" i="2"/>
  <c r="F22" i="2"/>
  <c r="D23" i="2"/>
  <c r="D24" i="2"/>
  <c r="B22" i="2"/>
  <c r="D22" i="2"/>
  <c r="F21" i="2"/>
  <c r="B23" i="2"/>
  <c r="F23" i="2"/>
  <c r="B20" i="2"/>
  <c r="F20" i="2"/>
  <c r="B19" i="2"/>
  <c r="C20" i="2"/>
  <c r="C19" i="2"/>
  <c r="C21" i="2"/>
  <c r="B24" i="2"/>
  <c r="D19" i="2"/>
  <c r="C22" i="2"/>
  <c r="D19" i="8"/>
  <c r="F19" i="8"/>
  <c r="I19" i="8" s="1"/>
  <c r="C22" i="8"/>
  <c r="B21" i="8"/>
  <c r="D22" i="8"/>
  <c r="B22" i="8"/>
  <c r="C21" i="8"/>
  <c r="D23" i="8"/>
  <c r="G23" i="8" s="1"/>
  <c r="B20" i="8"/>
  <c r="D21" i="8"/>
  <c r="C19" i="8"/>
  <c r="B22" i="7"/>
  <c r="D23" i="7"/>
  <c r="F19" i="7"/>
  <c r="I19" i="7" s="1"/>
  <c r="C22" i="7"/>
  <c r="B21" i="7"/>
  <c r="D22" i="7"/>
  <c r="C21" i="7"/>
  <c r="B20" i="7"/>
  <c r="D21" i="7"/>
  <c r="B24" i="7"/>
  <c r="D19" i="7"/>
  <c r="G19" i="7" s="1"/>
  <c r="C20" i="7"/>
  <c r="C24" i="7"/>
  <c r="B23" i="7"/>
  <c r="C21" i="6"/>
  <c r="D19" i="6"/>
  <c r="B22" i="6"/>
  <c r="F19" i="6"/>
  <c r="F23" i="6"/>
  <c r="D22" i="6"/>
  <c r="B20" i="6"/>
  <c r="D21" i="6"/>
  <c r="B24" i="6"/>
  <c r="D23" i="6"/>
  <c r="C22" i="6"/>
  <c r="C20" i="6"/>
  <c r="C24" i="6"/>
  <c r="B21" i="6"/>
  <c r="G21" i="6" s="1"/>
  <c r="B19" i="6"/>
  <c r="D20" i="6"/>
  <c r="B23" i="6"/>
  <c r="G23" i="6" s="1"/>
  <c r="D24" i="6"/>
  <c r="C19" i="6"/>
  <c r="B22" i="5"/>
  <c r="C21" i="5"/>
  <c r="D19" i="5"/>
  <c r="F19" i="5"/>
  <c r="C22" i="5"/>
  <c r="D21" i="5"/>
  <c r="C20" i="5"/>
  <c r="C24" i="5"/>
  <c r="D23" i="5"/>
  <c r="F23" i="5"/>
  <c r="B21" i="5"/>
  <c r="D22" i="5"/>
  <c r="B23" i="5"/>
  <c r="G23" i="5" s="1"/>
  <c r="D24" i="5"/>
  <c r="B20" i="5"/>
  <c r="B24" i="5"/>
  <c r="B19" i="5"/>
  <c r="D20" i="5"/>
  <c r="C19" i="5"/>
  <c r="G19" i="8" l="1"/>
  <c r="G21" i="8"/>
  <c r="G20" i="8"/>
  <c r="G21" i="7"/>
  <c r="G24" i="7"/>
  <c r="G22" i="7"/>
  <c r="G23" i="7"/>
  <c r="I21" i="6"/>
  <c r="D38" i="2"/>
  <c r="I23" i="6"/>
  <c r="D40" i="2"/>
  <c r="I19" i="6"/>
  <c r="D36" i="2"/>
  <c r="I24" i="6"/>
  <c r="D41" i="2"/>
  <c r="I22" i="6"/>
  <c r="D39" i="2"/>
  <c r="I20" i="6"/>
  <c r="D37" i="2"/>
  <c r="I19" i="5"/>
  <c r="C36" i="2"/>
  <c r="I21" i="5"/>
  <c r="C38" i="2"/>
  <c r="I24" i="5"/>
  <c r="C41" i="2"/>
  <c r="I22" i="5"/>
  <c r="C39" i="2"/>
  <c r="I23" i="5"/>
  <c r="C40" i="2"/>
  <c r="G24" i="5"/>
  <c r="I20" i="5"/>
  <c r="C37" i="2"/>
  <c r="G21" i="2"/>
  <c r="G24" i="2"/>
  <c r="G22" i="2"/>
  <c r="G20" i="2"/>
  <c r="G23" i="2"/>
  <c r="G19" i="2"/>
  <c r="G22" i="8"/>
  <c r="G20" i="7"/>
  <c r="G22" i="6"/>
  <c r="G19" i="6"/>
  <c r="G24" i="6"/>
  <c r="G20" i="6"/>
  <c r="G21" i="5"/>
  <c r="G19" i="5"/>
  <c r="G20" i="5"/>
  <c r="G22" i="5"/>
  <c r="I24" i="2" l="1"/>
  <c r="I23" i="2"/>
  <c r="I21" i="2"/>
  <c r="I22" i="2"/>
  <c r="I20" i="2"/>
  <c r="B41" i="2" l="1"/>
  <c r="B38" i="2"/>
  <c r="I19" i="2"/>
  <c r="B36" i="2"/>
  <c r="B37" i="2"/>
  <c r="B39" i="2"/>
</calcChain>
</file>

<file path=xl/sharedStrings.xml><?xml version="1.0" encoding="utf-8"?>
<sst xmlns="http://schemas.openxmlformats.org/spreadsheetml/2006/main" count="85" uniqueCount="26">
  <si>
    <t>AVE</t>
  </si>
  <si>
    <t>SD</t>
  </si>
  <si>
    <t>MTT-assay</t>
  </si>
  <si>
    <t>w1</t>
  </si>
  <si>
    <t>w2</t>
  </si>
  <si>
    <t>w3</t>
  </si>
  <si>
    <t>toxicity</t>
  </si>
  <si>
    <t>Galangin</t>
  </si>
  <si>
    <t>GA- NLC</t>
  </si>
  <si>
    <t>GA- NLC-RGD</t>
  </si>
  <si>
    <t>concent</t>
  </si>
  <si>
    <t>y</t>
  </si>
  <si>
    <t xml:space="preserve"> Y </t>
  </si>
  <si>
    <t>control</t>
  </si>
  <si>
    <t>DOX</t>
  </si>
  <si>
    <t>DOX + Galangin</t>
  </si>
  <si>
    <t>Dox + 
Ga-loaded-NLC</t>
  </si>
  <si>
    <t>Dox + Ga
 loadedNLCRGD</t>
  </si>
  <si>
    <t>Dox + Ga 
loadedNLCRGD</t>
  </si>
  <si>
    <t>IC50,30</t>
  </si>
  <si>
    <t>IC50, 30,20</t>
  </si>
  <si>
    <t>IC50</t>
  </si>
  <si>
    <t>IC30</t>
  </si>
  <si>
    <t>IC20</t>
  </si>
  <si>
    <t xml:space="preserve"> 1uM DOX</t>
  </si>
  <si>
    <t>1 uM DOX +
 61 uM Galangin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</si>
</sst>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5">
    <xf numFmtId="0" fontId="0" fillId="0" borderId="0" xfId="0"/>
    <xf numFmtId="0" fontId="6" fillId="0" borderId="0" xfId="1"/>
    <xf numFmtId="0" fontId="6" fillId="0" borderId="0" xfId="2"/>
    <xf numFmtId="0" fontId="6" fillId="0" borderId="0" xfId="3"/>
    <xf numFmtId="0" fontId="6" fillId="0" borderId="0" xfId="4"/>
    <xf numFmtId="0" fontId="5" fillId="0" borderId="0" xfId="1" applyFont="1"/>
    <xf numFmtId="0" fontId="6" fillId="0" borderId="0" xfId="2" applyAlignment="1">
      <alignment horizontal="center"/>
    </xf>
    <xf numFmtId="0" fontId="0" fillId="0" borderId="0" xfId="0" applyAlignment="1">
      <alignment horizontal="center"/>
    </xf>
    <xf numFmtId="0" fontId="6" fillId="0" borderId="0" xfId="3" applyAlignment="1">
      <alignment horizontal="center"/>
    </xf>
    <xf numFmtId="0" fontId="6" fillId="0" borderId="0" xfId="4" applyAlignment="1">
      <alignment horizontal="center"/>
    </xf>
    <xf numFmtId="0" fontId="6" fillId="0" borderId="0" xfId="5" applyAlignment="1">
      <alignment horizontal="center"/>
    </xf>
    <xf numFmtId="0" fontId="6" fillId="0" borderId="0" xfId="5" applyFill="1" applyAlignment="1">
      <alignment horizontal="center"/>
    </xf>
    <xf numFmtId="0" fontId="4" fillId="0" borderId="0" xfId="2" applyFont="1" applyAlignment="1">
      <alignment horizontal="center"/>
    </xf>
    <xf numFmtId="0" fontId="3" fillId="0" borderId="0" xfId="1" applyFont="1"/>
    <xf numFmtId="0" fontId="3" fillId="0" borderId="0" xfId="2" applyFont="1" applyAlignment="1">
      <alignment horizontal="center"/>
    </xf>
    <xf numFmtId="0" fontId="7" fillId="0" borderId="0" xfId="0" applyFont="1"/>
    <xf numFmtId="0" fontId="8" fillId="0" borderId="0" xfId="2" applyFont="1" applyAlignment="1">
      <alignment horizontal="center"/>
    </xf>
    <xf numFmtId="0" fontId="2" fillId="0" borderId="0" xfId="1" applyFont="1"/>
    <xf numFmtId="0" fontId="8" fillId="2" borderId="0" xfId="2" applyFont="1" applyFill="1" applyAlignment="1">
      <alignment horizontal="center"/>
    </xf>
    <xf numFmtId="0" fontId="6" fillId="2" borderId="0" xfId="2" applyFill="1" applyAlignment="1">
      <alignment horizontal="center"/>
    </xf>
    <xf numFmtId="0" fontId="0" fillId="2" borderId="0" xfId="0" applyFill="1"/>
    <xf numFmtId="0" fontId="2" fillId="0" borderId="0" xfId="5" applyFont="1" applyFill="1" applyAlignment="1">
      <alignment horizontal="center"/>
    </xf>
    <xf numFmtId="0" fontId="1" fillId="0" borderId="0" xfId="2" applyFont="1" applyAlignment="1">
      <alignment horizontal="center"/>
    </xf>
    <xf numFmtId="0" fontId="1" fillId="0" borderId="0" xfId="2" applyFont="1" applyAlignment="1">
      <alignment horizontal="center" wrapText="1"/>
    </xf>
    <xf numFmtId="0" fontId="0" fillId="3" borderId="0" xfId="0" applyFill="1"/>
  </cellXfs>
  <cellStyles count="6">
    <cellStyle name="Normal" xfId="0" builtinId="0"/>
    <cellStyle name="Normal 11" xfId="5"/>
    <cellStyle name="Normal 4" xfId="1"/>
    <cellStyle name="Normal 5" xfId="2"/>
    <cellStyle name="Normal 8" xfId="3"/>
    <cellStyle name="Normal 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9350023420142566"/>
          <c:y val="3.158487876593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817073106537006E-2"/>
          <c:y val="0.15523148148148147"/>
          <c:w val="0.88873840769903767"/>
          <c:h val="0.76606481481481481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errBars>
            <c:errBarType val="both"/>
            <c:errValType val="cust"/>
            <c:noEndCap val="0"/>
            <c:plus>
              <c:numRef>
                <c:f>Galangin!$G$19:$G$24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6.7299208962816008</c:v>
                  </c:pt>
                  <c:pt idx="2">
                    <c:v>9.1565808936565354</c:v>
                  </c:pt>
                  <c:pt idx="3">
                    <c:v>12.104619679820198</c:v>
                  </c:pt>
                  <c:pt idx="4">
                    <c:v>9.1320720188713373</c:v>
                  </c:pt>
                  <c:pt idx="5">
                    <c:v>7.7818507797113146</c:v>
                  </c:pt>
                </c:numCache>
              </c:numRef>
            </c:plus>
            <c:minus>
              <c:numRef>
                <c:f>Galangin!$G$19:$G$24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6.7299208962816008</c:v>
                  </c:pt>
                  <c:pt idx="2">
                    <c:v>9.1565808936565354</c:v>
                  </c:pt>
                  <c:pt idx="3">
                    <c:v>12.104619679820198</c:v>
                  </c:pt>
                  <c:pt idx="4">
                    <c:v>9.1320720188713373</c:v>
                  </c:pt>
                  <c:pt idx="5">
                    <c:v>7.7818507797113146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lt1">
                    <a:lumMod val="95000"/>
                  </a:schemeClr>
                </a:solidFill>
                <a:round/>
              </a:ln>
              <a:effectLst/>
            </c:spPr>
          </c:errBars>
          <c:cat>
            <c:numRef>
              <c:f>Galangin!$A$19:$A$25</c:f>
              <c:numCache>
                <c:formatCode>General</c:formatCode>
                <c:ptCount val="7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cat>
          <c:val>
            <c:numRef>
              <c:f>Galangin!$F$19:$F$25</c:f>
              <c:numCache>
                <c:formatCode>General</c:formatCode>
                <c:ptCount val="7"/>
                <c:pt idx="0">
                  <c:v>100</c:v>
                </c:pt>
                <c:pt idx="1">
                  <c:v>88.480353479564457</c:v>
                </c:pt>
                <c:pt idx="2">
                  <c:v>80.321918889064222</c:v>
                </c:pt>
                <c:pt idx="3">
                  <c:v>69.891115669875333</c:v>
                </c:pt>
                <c:pt idx="4">
                  <c:v>58.781757929619694</c:v>
                </c:pt>
                <c:pt idx="5">
                  <c:v>35.852927252643205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131446368"/>
        <c:axId val="1131445824"/>
      </c:barChart>
      <c:catAx>
        <c:axId val="11314463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45824"/>
        <c:crosses val="autoZero"/>
        <c:auto val="1"/>
        <c:lblAlgn val="ctr"/>
        <c:lblOffset val="100"/>
        <c:noMultiLvlLbl val="0"/>
      </c:catAx>
      <c:valAx>
        <c:axId val="1131445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46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2.5251977850043291E-2"/>
          <c:y val="4.37158469945355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Galangin!$B$35</c:f>
              <c:strCache>
                <c:ptCount val="1"/>
                <c:pt idx="0">
                  <c:v>Galangin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24813487862879638"/>
                  <c:y val="-0.462069618346886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Galangin!$A$36:$A$41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xVal>
          <c:yVal>
            <c:numRef>
              <c:f>Galangin!$B$36:$B$41</c:f>
              <c:numCache>
                <c:formatCode>General</c:formatCode>
                <c:ptCount val="6"/>
                <c:pt idx="0">
                  <c:v>100</c:v>
                </c:pt>
                <c:pt idx="1">
                  <c:v>88.480353479564457</c:v>
                </c:pt>
                <c:pt idx="2">
                  <c:v>80.321918889064222</c:v>
                </c:pt>
                <c:pt idx="3">
                  <c:v>69.891115669875333</c:v>
                </c:pt>
                <c:pt idx="4">
                  <c:v>58.781757929619694</c:v>
                </c:pt>
                <c:pt idx="5">
                  <c:v>35.852927252643205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1451808"/>
        <c:axId val="1131450720"/>
      </c:scatterChart>
      <c:valAx>
        <c:axId val="1131451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50720"/>
        <c:crosses val="autoZero"/>
        <c:crossBetween val="midCat"/>
      </c:valAx>
      <c:valAx>
        <c:axId val="1131450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518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layout>
        <c:manualLayout>
          <c:xMode val="edge"/>
          <c:yMode val="edge"/>
          <c:x val="3.7887993635612599E-2"/>
          <c:y val="4.2895454432868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Galangin!$C$35</c:f>
              <c:strCache>
                <c:ptCount val="1"/>
                <c:pt idx="0">
                  <c:v>GA- NLC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23482083194610698"/>
                  <c:y val="-0.5089084063832038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Galangin!$A$36:$A$41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xVal>
          <c:yVal>
            <c:numRef>
              <c:f>Galangin!$C$36:$C$41</c:f>
              <c:numCache>
                <c:formatCode>General</c:formatCode>
                <c:ptCount val="6"/>
                <c:pt idx="0">
                  <c:v>100</c:v>
                </c:pt>
                <c:pt idx="1">
                  <c:v>89.111566987533521</c:v>
                </c:pt>
                <c:pt idx="2">
                  <c:v>77.481458103203408</c:v>
                </c:pt>
                <c:pt idx="3">
                  <c:v>63.610541265583073</c:v>
                </c:pt>
                <c:pt idx="4">
                  <c:v>56.761874704118668</c:v>
                </c:pt>
                <c:pt idx="5">
                  <c:v>32.065646204828788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1451264"/>
        <c:axId val="1131404336"/>
      </c:scatterChart>
      <c:valAx>
        <c:axId val="1131451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04336"/>
        <c:crosses val="autoZero"/>
        <c:crossBetween val="midCat"/>
      </c:valAx>
      <c:valAx>
        <c:axId val="1131404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51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layout>
        <c:manualLayout>
          <c:xMode val="edge"/>
          <c:yMode val="edge"/>
          <c:x val="2.8240579598273901E-2"/>
          <c:y val="4.25531914893617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Galangin!$D$35</c:f>
              <c:strCache>
                <c:ptCount val="1"/>
                <c:pt idx="0">
                  <c:v>GA- NLC-RGD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7374315859247502"/>
                  <c:y val="-0.5876601329089182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Galangin!$A$36:$A$41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xVal>
          <c:yVal>
            <c:numRef>
              <c:f>Galangin!$D$36:$D$41</c:f>
              <c:numCache>
                <c:formatCode>General</c:formatCode>
                <c:ptCount val="6"/>
                <c:pt idx="0">
                  <c:v>100</c:v>
                </c:pt>
                <c:pt idx="1">
                  <c:v>79.643364367997478</c:v>
                </c:pt>
                <c:pt idx="2">
                  <c:v>71.169323023512703</c:v>
                </c:pt>
                <c:pt idx="3">
                  <c:v>58.797538267318913</c:v>
                </c:pt>
                <c:pt idx="4">
                  <c:v>45.494713586870752</c:v>
                </c:pt>
                <c:pt idx="5">
                  <c:v>20.861606438377784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1404880"/>
        <c:axId val="1130971872"/>
      </c:scatterChart>
      <c:valAx>
        <c:axId val="1131404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0971872"/>
        <c:crosses val="autoZero"/>
        <c:crossBetween val="midCat"/>
      </c:valAx>
      <c:valAx>
        <c:axId val="1130971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404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GaNLC!$G$19:$G$25</c:f>
                <c:numCache>
                  <c:formatCode>General</c:formatCode>
                  <c:ptCount val="7"/>
                  <c:pt idx="0">
                    <c:v>5.70107151826564</c:v>
                  </c:pt>
                  <c:pt idx="1">
                    <c:v>5.6378224138068518</c:v>
                  </c:pt>
                  <c:pt idx="2">
                    <c:v>8.0438404305254636</c:v>
                  </c:pt>
                  <c:pt idx="3">
                    <c:v>7.7641185887772721</c:v>
                  </c:pt>
                  <c:pt idx="4">
                    <c:v>8.4504702932605085</c:v>
                  </c:pt>
                  <c:pt idx="5">
                    <c:v>8.3002626233294894</c:v>
                  </c:pt>
                </c:numCache>
              </c:numRef>
            </c:plus>
            <c:minus>
              <c:numRef>
                <c:f>GaNLC!$G$19:$G$25</c:f>
                <c:numCache>
                  <c:formatCode>General</c:formatCode>
                  <c:ptCount val="7"/>
                  <c:pt idx="0">
                    <c:v>5.70107151826564</c:v>
                  </c:pt>
                  <c:pt idx="1">
                    <c:v>5.6378224138068518</c:v>
                  </c:pt>
                  <c:pt idx="2">
                    <c:v>8.0438404305254636</c:v>
                  </c:pt>
                  <c:pt idx="3">
                    <c:v>7.7641185887772721</c:v>
                  </c:pt>
                  <c:pt idx="4">
                    <c:v>8.4504702932605085</c:v>
                  </c:pt>
                  <c:pt idx="5">
                    <c:v>8.3002626233294894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GaNLC!$A$19:$A$24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cat>
          <c:val>
            <c:numRef>
              <c:f>GaNLC!$F$19:$F$24</c:f>
              <c:numCache>
                <c:formatCode>General</c:formatCode>
                <c:ptCount val="6"/>
                <c:pt idx="0">
                  <c:v>100</c:v>
                </c:pt>
                <c:pt idx="1">
                  <c:v>89.111566987533521</c:v>
                </c:pt>
                <c:pt idx="2">
                  <c:v>77.481458103203408</c:v>
                </c:pt>
                <c:pt idx="3">
                  <c:v>63.610541265583073</c:v>
                </c:pt>
                <c:pt idx="4">
                  <c:v>56.761874704118668</c:v>
                </c:pt>
                <c:pt idx="5">
                  <c:v>32.065646204828788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24055408"/>
        <c:axId val="1590906016"/>
      </c:barChart>
      <c:catAx>
        <c:axId val="92405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6016"/>
        <c:crosses val="autoZero"/>
        <c:auto val="1"/>
        <c:lblAlgn val="ctr"/>
        <c:lblOffset val="100"/>
        <c:noMultiLvlLbl val="0"/>
      </c:catAx>
      <c:valAx>
        <c:axId val="159090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4055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GaNLCRGD!$G$19:$G$24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2.031990403291084</c:v>
                  </c:pt>
                  <c:pt idx="2">
                    <c:v>5.7144217660070735</c:v>
                  </c:pt>
                  <c:pt idx="3">
                    <c:v>3.2924985417812986</c:v>
                  </c:pt>
                  <c:pt idx="4">
                    <c:v>7.2335766743338432</c:v>
                  </c:pt>
                  <c:pt idx="5">
                    <c:v>6.0929067064019797</c:v>
                  </c:pt>
                </c:numCache>
              </c:numRef>
            </c:plus>
            <c:minus>
              <c:numRef>
                <c:f>GaNLCRGD!$G$19:$G$24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2.031990403291084</c:v>
                  </c:pt>
                  <c:pt idx="2">
                    <c:v>5.7144217660070735</c:v>
                  </c:pt>
                  <c:pt idx="3">
                    <c:v>3.2924985417812986</c:v>
                  </c:pt>
                  <c:pt idx="4">
                    <c:v>7.2335766743338432</c:v>
                  </c:pt>
                  <c:pt idx="5">
                    <c:v>6.0929067064019797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GaNLCRGD!$A$19:$A$24</c:f>
              <c:numCache>
                <c:formatCode>General</c:formatCode>
                <c:ptCount val="6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100</c:v>
                </c:pt>
                <c:pt idx="4">
                  <c:v>150</c:v>
                </c:pt>
                <c:pt idx="5">
                  <c:v>200</c:v>
                </c:pt>
              </c:numCache>
            </c:numRef>
          </c:cat>
          <c:val>
            <c:numRef>
              <c:f>GaNLCRGD!$F$19:$F$24</c:f>
              <c:numCache>
                <c:formatCode>General</c:formatCode>
                <c:ptCount val="6"/>
                <c:pt idx="0">
                  <c:v>100</c:v>
                </c:pt>
                <c:pt idx="1">
                  <c:v>79.643364367997478</c:v>
                </c:pt>
                <c:pt idx="2">
                  <c:v>71.169323023512703</c:v>
                </c:pt>
                <c:pt idx="3">
                  <c:v>58.797538267318913</c:v>
                </c:pt>
                <c:pt idx="4">
                  <c:v>45.494713586870752</c:v>
                </c:pt>
                <c:pt idx="5">
                  <c:v>20.861606438377784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0900032"/>
        <c:axId val="1590903296"/>
      </c:barChart>
      <c:catAx>
        <c:axId val="1590900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3296"/>
        <c:crosses val="autoZero"/>
        <c:auto val="1"/>
        <c:lblAlgn val="ctr"/>
        <c:lblOffset val="100"/>
        <c:noMultiLvlLbl val="0"/>
      </c:catAx>
      <c:valAx>
        <c:axId val="1590903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0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DOX!$G$19:$G$24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10.113965474723221</c:v>
                  </c:pt>
                  <c:pt idx="2">
                    <c:v>6.7554038791260975</c:v>
                  </c:pt>
                  <c:pt idx="3">
                    <c:v>7.2205521323297601</c:v>
                  </c:pt>
                  <c:pt idx="4">
                    <c:v>3.6567166081259588</c:v>
                  </c:pt>
                  <c:pt idx="5">
                    <c:v>5.8844580938601627</c:v>
                  </c:pt>
                </c:numCache>
              </c:numRef>
            </c:plus>
            <c:minus>
              <c:numRef>
                <c:f>DOX!$G$19:$G$24</c:f>
                <c:numCache>
                  <c:formatCode>General</c:formatCode>
                  <c:ptCount val="6"/>
                  <c:pt idx="0">
                    <c:v>5.70107151826564</c:v>
                  </c:pt>
                  <c:pt idx="1">
                    <c:v>10.113965474723221</c:v>
                  </c:pt>
                  <c:pt idx="2">
                    <c:v>6.7554038791260975</c:v>
                  </c:pt>
                  <c:pt idx="3">
                    <c:v>7.2205521323297601</c:v>
                  </c:pt>
                  <c:pt idx="4">
                    <c:v>3.6567166081259588</c:v>
                  </c:pt>
                  <c:pt idx="5">
                    <c:v>5.8844580938601627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DOX!$A$19:$A$24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cat>
          <c:val>
            <c:numRef>
              <c:f>DOX!$F$19:$F$24</c:f>
              <c:numCache>
                <c:formatCode>General</c:formatCode>
                <c:ptCount val="6"/>
                <c:pt idx="0">
                  <c:v>100</c:v>
                </c:pt>
                <c:pt idx="1">
                  <c:v>79.643364367997478</c:v>
                </c:pt>
                <c:pt idx="2">
                  <c:v>69.717531955183844</c:v>
                </c:pt>
                <c:pt idx="3">
                  <c:v>56.809215717216347</c:v>
                </c:pt>
                <c:pt idx="4">
                  <c:v>36.484140760612277</c:v>
                </c:pt>
                <c:pt idx="5">
                  <c:v>13.839356162221872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0903840"/>
        <c:axId val="1590896768"/>
      </c:barChart>
      <c:catAx>
        <c:axId val="159090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896768"/>
        <c:crosses val="autoZero"/>
        <c:auto val="1"/>
        <c:lblAlgn val="ctr"/>
        <c:lblOffset val="100"/>
        <c:noMultiLvlLbl val="0"/>
      </c:catAx>
      <c:valAx>
        <c:axId val="1590896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38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7818214883652004E-2"/>
                  <c:y val="-0.599864942050717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DOX!$A$19:$A$24</c:f>
              <c:numCache>
                <c:formatCode>General</c:formatCode>
                <c:ptCount val="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</c:numCache>
            </c:numRef>
          </c:xVal>
          <c:yVal>
            <c:numRef>
              <c:f>DOX!$F$19:$F$24</c:f>
              <c:numCache>
                <c:formatCode>General</c:formatCode>
                <c:ptCount val="6"/>
                <c:pt idx="0">
                  <c:v>100</c:v>
                </c:pt>
                <c:pt idx="1">
                  <c:v>79.643364367997478</c:v>
                </c:pt>
                <c:pt idx="2">
                  <c:v>69.717531955183844</c:v>
                </c:pt>
                <c:pt idx="3">
                  <c:v>56.809215717216347</c:v>
                </c:pt>
                <c:pt idx="4">
                  <c:v>36.484140760612277</c:v>
                </c:pt>
                <c:pt idx="5">
                  <c:v>13.839356162221872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0909280"/>
        <c:axId val="1590895136"/>
      </c:scatterChart>
      <c:valAx>
        <c:axId val="1590909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895136"/>
        <c:crosses val="autoZero"/>
        <c:crossBetween val="midCat"/>
      </c:valAx>
      <c:valAx>
        <c:axId val="1590895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9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Mix!$G$19:$G$23</c:f>
                <c:numCache>
                  <c:formatCode>General</c:formatCode>
                  <c:ptCount val="5"/>
                  <c:pt idx="0">
                    <c:v>6.4129099628947985</c:v>
                  </c:pt>
                  <c:pt idx="1">
                    <c:v>6.8660537623826619</c:v>
                  </c:pt>
                  <c:pt idx="2">
                    <c:v>5.2314900514587599</c:v>
                  </c:pt>
                  <c:pt idx="3">
                    <c:v>2.8222608763878196</c:v>
                  </c:pt>
                  <c:pt idx="4">
                    <c:v>6.9525971460190821</c:v>
                  </c:pt>
                </c:numCache>
              </c:numRef>
            </c:plus>
            <c:minus>
              <c:numRef>
                <c:f>Mix!$G$19:$G$23</c:f>
                <c:numCache>
                  <c:formatCode>General</c:formatCode>
                  <c:ptCount val="5"/>
                  <c:pt idx="0">
                    <c:v>6.4129099628947985</c:v>
                  </c:pt>
                  <c:pt idx="1">
                    <c:v>6.8660537623826619</c:v>
                  </c:pt>
                  <c:pt idx="2">
                    <c:v>5.2314900514587599</c:v>
                  </c:pt>
                  <c:pt idx="3">
                    <c:v>2.8222608763878196</c:v>
                  </c:pt>
                  <c:pt idx="4">
                    <c:v>6.9525971460190821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Mix!$A$19:$A$23</c:f>
              <c:strCache>
                <c:ptCount val="5"/>
                <c:pt idx="0">
                  <c:v>control</c:v>
                </c:pt>
                <c:pt idx="1">
                  <c:v>DOX</c:v>
                </c:pt>
                <c:pt idx="2">
                  <c:v>DOX + Galangin</c:v>
                </c:pt>
                <c:pt idx="3">
                  <c:v>Dox + 
Ga-loaded-NLC</c:v>
                </c:pt>
                <c:pt idx="4">
                  <c:v>Dox + Ga 
loadedNLCRGD</c:v>
                </c:pt>
              </c:strCache>
            </c:strRef>
          </c:cat>
          <c:val>
            <c:numRef>
              <c:f>Mix!$F$19:$F$23</c:f>
              <c:numCache>
                <c:formatCode>General</c:formatCode>
                <c:ptCount val="5"/>
                <c:pt idx="0">
                  <c:v>100</c:v>
                </c:pt>
                <c:pt idx="1">
                  <c:v>75.206344068619529</c:v>
                </c:pt>
                <c:pt idx="2">
                  <c:v>50.655445865026692</c:v>
                </c:pt>
                <c:pt idx="3">
                  <c:v>45.881210551869231</c:v>
                </c:pt>
                <c:pt idx="4">
                  <c:v>31.137724550898199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0901664"/>
        <c:axId val="1590902752"/>
      </c:barChart>
      <c:catAx>
        <c:axId val="1590901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2752"/>
        <c:crosses val="autoZero"/>
        <c:auto val="1"/>
        <c:lblAlgn val="ctr"/>
        <c:lblOffset val="100"/>
        <c:noMultiLvlLbl val="0"/>
      </c:catAx>
      <c:valAx>
        <c:axId val="1590902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0901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tif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tif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tif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376236</xdr:colOff>
      <xdr:row>7</xdr:row>
      <xdr:rowOff>61912</xdr:rowOff>
    </xdr:from>
    <xdr:to>
      <xdr:col>19</xdr:col>
      <xdr:colOff>104775</xdr:colOff>
      <xdr:row>22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200024</xdr:colOff>
      <xdr:row>49</xdr:row>
      <xdr:rowOff>114299</xdr:rowOff>
    </xdr:from>
    <xdr:to>
      <xdr:col>4</xdr:col>
      <xdr:colOff>409575</xdr:colOff>
      <xdr:row>58</xdr:row>
      <xdr:rowOff>142874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490537</xdr:colOff>
      <xdr:row>49</xdr:row>
      <xdr:rowOff>104775</xdr:rowOff>
    </xdr:from>
    <xdr:to>
      <xdr:col>9</xdr:col>
      <xdr:colOff>419100</xdr:colOff>
      <xdr:row>58</xdr:row>
      <xdr:rowOff>166687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528637</xdr:colOff>
      <xdr:row>49</xdr:row>
      <xdr:rowOff>114300</xdr:rowOff>
    </xdr:from>
    <xdr:to>
      <xdr:col>14</xdr:col>
      <xdr:colOff>304800</xdr:colOff>
      <xdr:row>59</xdr:row>
      <xdr:rowOff>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</xdr:col>
      <xdr:colOff>161925</xdr:colOff>
      <xdr:row>30</xdr:row>
      <xdr:rowOff>180975</xdr:rowOff>
    </xdr:from>
    <xdr:to>
      <xdr:col>11</xdr:col>
      <xdr:colOff>344805</xdr:colOff>
      <xdr:row>47</xdr:row>
      <xdr:rowOff>5715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925" y="5905500"/>
          <a:ext cx="3840480" cy="30632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95250</xdr:colOff>
      <xdr:row>8</xdr:row>
      <xdr:rowOff>119062</xdr:rowOff>
    </xdr:from>
    <xdr:to>
      <xdr:col>18</xdr:col>
      <xdr:colOff>400050</xdr:colOff>
      <xdr:row>23</xdr:row>
      <xdr:rowOff>4762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6</xdr:row>
      <xdr:rowOff>185737</xdr:rowOff>
    </xdr:from>
    <xdr:to>
      <xdr:col>18</xdr:col>
      <xdr:colOff>304800</xdr:colOff>
      <xdr:row>21</xdr:row>
      <xdr:rowOff>71437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66675</xdr:colOff>
      <xdr:row>4</xdr:row>
      <xdr:rowOff>109537</xdr:rowOff>
    </xdr:from>
    <xdr:to>
      <xdr:col>18</xdr:col>
      <xdr:colOff>371475</xdr:colOff>
      <xdr:row>18</xdr:row>
      <xdr:rowOff>185737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204787</xdr:colOff>
      <xdr:row>24</xdr:row>
      <xdr:rowOff>142875</xdr:rowOff>
    </xdr:from>
    <xdr:to>
      <xdr:col>6</xdr:col>
      <xdr:colOff>571500</xdr:colOff>
      <xdr:row>34</xdr:row>
      <xdr:rowOff>157162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295275</xdr:colOff>
      <xdr:row>20</xdr:row>
      <xdr:rowOff>114300</xdr:rowOff>
    </xdr:from>
    <xdr:to>
      <xdr:col>17</xdr:col>
      <xdr:colOff>478155</xdr:colOff>
      <xdr:row>35</xdr:row>
      <xdr:rowOff>64008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3924300"/>
          <a:ext cx="3840480" cy="280720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323850</xdr:colOff>
      <xdr:row>2</xdr:row>
      <xdr:rowOff>119062</xdr:rowOff>
    </xdr:from>
    <xdr:to>
      <xdr:col>18</xdr:col>
      <xdr:colOff>19050</xdr:colOff>
      <xdr:row>17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514350</xdr:colOff>
      <xdr:row>17</xdr:row>
      <xdr:rowOff>133350</xdr:rowOff>
    </xdr:from>
    <xdr:to>
      <xdr:col>17</xdr:col>
      <xdr:colOff>368046</xdr:colOff>
      <xdr:row>33</xdr:row>
      <xdr:rowOff>29718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3943350"/>
          <a:ext cx="3511296" cy="3325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opLeftCell="A19" zoomScaleNormal="100" workbookViewId="0">
      <selection activeCell="M36" sqref="M36"/>
    </sheetView>
  </sheetViews>
  <sheetFormatPr defaultRowHeight="15" x14ac:dyDescent="0.25"/>
  <sheetData>
    <row r="1" spans="1:9" ht="15.75" customHeight="1" x14ac:dyDescent="0.25">
      <c r="A1" s="13"/>
      <c r="B1" s="1"/>
      <c r="C1" s="1"/>
      <c r="D1" s="1"/>
      <c r="E1" s="1"/>
      <c r="F1" s="1"/>
      <c r="G1" s="1"/>
      <c r="H1" s="1"/>
      <c r="I1" s="1"/>
    </row>
    <row r="2" spans="1:9" x14ac:dyDescent="0.25">
      <c r="A2" s="5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7"/>
      <c r="B3" s="1"/>
      <c r="C3" s="1"/>
      <c r="D3" s="1"/>
      <c r="E3" s="1"/>
      <c r="F3" s="1"/>
      <c r="G3" s="1"/>
      <c r="H3" s="1"/>
      <c r="I3" s="1"/>
    </row>
    <row r="4" spans="1:9" x14ac:dyDescent="0.25">
      <c r="A4" s="17"/>
      <c r="B4" s="1"/>
      <c r="C4" s="1"/>
      <c r="D4" s="1"/>
      <c r="E4" s="1"/>
      <c r="F4" s="1"/>
      <c r="G4" s="1"/>
      <c r="H4" s="1"/>
      <c r="I4" s="1"/>
    </row>
    <row r="5" spans="1:9" x14ac:dyDescent="0.25">
      <c r="A5" s="13"/>
      <c r="B5" s="1"/>
      <c r="C5" s="1"/>
      <c r="D5" s="1"/>
      <c r="E5" s="1"/>
      <c r="F5" s="1"/>
      <c r="G5" s="1"/>
      <c r="H5" s="1"/>
      <c r="I5" s="1"/>
    </row>
    <row r="7" spans="1:9" x14ac:dyDescent="0.25">
      <c r="A7" s="6"/>
      <c r="B7" s="12" t="s">
        <v>3</v>
      </c>
      <c r="C7" s="12" t="s">
        <v>4</v>
      </c>
      <c r="D7" s="12" t="s">
        <v>5</v>
      </c>
      <c r="E7" s="8"/>
      <c r="F7" s="10" t="s">
        <v>0</v>
      </c>
      <c r="G7" s="10" t="s">
        <v>1</v>
      </c>
      <c r="H7" s="8"/>
      <c r="I7" s="3"/>
    </row>
    <row r="8" spans="1:9" x14ac:dyDescent="0.25">
      <c r="A8" s="6">
        <v>0</v>
      </c>
      <c r="B8" s="6">
        <v>2.004</v>
      </c>
      <c r="C8" s="6">
        <v>2.242</v>
      </c>
      <c r="D8" s="6">
        <v>2.0910000000000002</v>
      </c>
      <c r="E8" s="9"/>
      <c r="F8" s="9">
        <f>AVERAGE(B8:D8)</f>
        <v>2.1123333333333334</v>
      </c>
      <c r="G8" s="9"/>
      <c r="H8" s="9"/>
      <c r="I8" s="4"/>
    </row>
    <row r="9" spans="1:9" x14ac:dyDescent="0.25">
      <c r="A9" s="6">
        <v>25</v>
      </c>
      <c r="B9" s="6">
        <v>1.9970000000000001</v>
      </c>
      <c r="C9" s="6">
        <v>1.716</v>
      </c>
      <c r="D9" s="6">
        <v>1.8939999999999999</v>
      </c>
      <c r="E9" s="2"/>
      <c r="F9" s="9">
        <f t="shared" ref="F9:F13" si="0">AVERAGE(B9:D9)</f>
        <v>1.869</v>
      </c>
    </row>
    <row r="10" spans="1:9" x14ac:dyDescent="0.25">
      <c r="A10" s="6">
        <v>50</v>
      </c>
      <c r="B10" s="6">
        <v>1.474</v>
      </c>
      <c r="C10" s="6">
        <v>1.823</v>
      </c>
      <c r="D10" s="6">
        <v>1.7929999999999999</v>
      </c>
      <c r="E10" s="6"/>
      <c r="F10" s="9">
        <f t="shared" si="0"/>
        <v>1.6966666666666665</v>
      </c>
    </row>
    <row r="11" spans="1:9" x14ac:dyDescent="0.25">
      <c r="A11" s="6">
        <v>100</v>
      </c>
      <c r="B11" s="6">
        <v>1.345</v>
      </c>
      <c r="C11" s="6">
        <v>1.3129999999999999</v>
      </c>
      <c r="D11" s="6">
        <v>1.7709999999999999</v>
      </c>
      <c r="E11" s="6"/>
      <c r="F11" s="9">
        <f t="shared" si="0"/>
        <v>1.4763333333333335</v>
      </c>
    </row>
    <row r="12" spans="1:9" x14ac:dyDescent="0.25">
      <c r="A12" s="6">
        <v>150</v>
      </c>
      <c r="B12" s="6">
        <v>1.403</v>
      </c>
      <c r="C12" s="6">
        <v>1.294</v>
      </c>
      <c r="D12" s="6">
        <v>1.028</v>
      </c>
      <c r="E12" s="6"/>
      <c r="F12" s="9">
        <f t="shared" si="0"/>
        <v>1.2416666666666667</v>
      </c>
    </row>
    <row r="13" spans="1:9" x14ac:dyDescent="0.25">
      <c r="A13" s="6">
        <v>200</v>
      </c>
      <c r="B13" s="6">
        <v>0.94199999999999995</v>
      </c>
      <c r="C13" s="6">
        <v>0.627</v>
      </c>
      <c r="D13" s="6">
        <v>0.70299999999999996</v>
      </c>
      <c r="E13" s="6"/>
      <c r="F13" s="9">
        <f t="shared" si="0"/>
        <v>0.7573333333333333</v>
      </c>
    </row>
    <row r="14" spans="1:9" x14ac:dyDescent="0.25">
      <c r="B14" s="6"/>
      <c r="C14" s="6"/>
      <c r="D14" s="6"/>
      <c r="E14" s="6"/>
      <c r="F14" s="9"/>
    </row>
    <row r="15" spans="1:9" x14ac:dyDescent="0.25">
      <c r="A15" s="6"/>
      <c r="B15" s="6"/>
      <c r="C15" s="6"/>
      <c r="D15" s="6"/>
      <c r="E15" s="6"/>
      <c r="F15" s="9"/>
    </row>
    <row r="16" spans="1:9" x14ac:dyDescent="0.25">
      <c r="A16" s="16"/>
      <c r="B16" s="6"/>
      <c r="C16" s="6"/>
      <c r="D16" s="6"/>
      <c r="E16" s="6"/>
    </row>
    <row r="17" spans="1:10" x14ac:dyDescent="0.25">
      <c r="A17" s="18"/>
      <c r="B17" s="19"/>
      <c r="C17" s="19"/>
      <c r="D17" s="19"/>
      <c r="E17" s="19"/>
      <c r="F17" s="20"/>
      <c r="G17" s="20"/>
      <c r="H17" s="20"/>
      <c r="I17" s="20"/>
      <c r="J17" s="20"/>
    </row>
    <row r="18" spans="1:10" x14ac:dyDescent="0.25">
      <c r="B18" s="12" t="s">
        <v>3</v>
      </c>
      <c r="C18" s="12" t="s">
        <v>4</v>
      </c>
      <c r="D18" s="12" t="s">
        <v>5</v>
      </c>
      <c r="E18" s="8"/>
      <c r="F18" s="10" t="s">
        <v>0</v>
      </c>
      <c r="G18" s="10" t="s">
        <v>1</v>
      </c>
      <c r="I18" s="21" t="s">
        <v>6</v>
      </c>
    </row>
    <row r="19" spans="1:10" x14ac:dyDescent="0.25">
      <c r="A19" s="6">
        <v>0</v>
      </c>
      <c r="B19" s="7">
        <f>(B8/F8)*100</f>
        <v>94.871390247751293</v>
      </c>
      <c r="C19" s="7">
        <f>(C8/F8)*100</f>
        <v>106.13855136499922</v>
      </c>
      <c r="D19" s="7">
        <f>(D8/F8)*100</f>
        <v>98.990058387249491</v>
      </c>
      <c r="E19" s="7"/>
      <c r="F19" s="7">
        <f>(F8/F8)*100</f>
        <v>100</v>
      </c>
      <c r="G19" s="11">
        <f t="shared" ref="G19:G24" si="1">STDEV(B19:D19)</f>
        <v>5.70107151826564</v>
      </c>
      <c r="I19">
        <f t="shared" ref="I19:I24" si="2">100-F19</f>
        <v>0</v>
      </c>
    </row>
    <row r="20" spans="1:10" x14ac:dyDescent="0.25">
      <c r="A20" s="6">
        <v>25</v>
      </c>
      <c r="B20" s="7">
        <f>(B9/F8)*100</f>
        <v>94.540003156067542</v>
      </c>
      <c r="C20" s="7">
        <f>(C9/F8)*100</f>
        <v>81.237178475619373</v>
      </c>
      <c r="D20" s="7">
        <f>(D9/F8)*100</f>
        <v>89.663878807006455</v>
      </c>
      <c r="E20" s="7"/>
      <c r="F20" s="7">
        <f>(F9/F8)*100</f>
        <v>88.480353479564457</v>
      </c>
      <c r="G20" s="11">
        <f t="shared" si="1"/>
        <v>6.7299208962816008</v>
      </c>
      <c r="I20">
        <f t="shared" si="2"/>
        <v>11.519646520435543</v>
      </c>
    </row>
    <row r="21" spans="1:10" x14ac:dyDescent="0.25">
      <c r="A21" s="6">
        <v>50</v>
      </c>
      <c r="B21" s="7">
        <f>(B10/F8)*100</f>
        <v>69.780653305980749</v>
      </c>
      <c r="C21" s="7">
        <f>(C10/F8)*100</f>
        <v>86.302666877071161</v>
      </c>
      <c r="D21" s="7">
        <f>(D10/F8)*100</f>
        <v>84.882436484140754</v>
      </c>
      <c r="E21" s="7"/>
      <c r="F21" s="7">
        <f>(F10/F8)*100</f>
        <v>80.321918889064222</v>
      </c>
      <c r="G21" s="11">
        <f t="shared" si="1"/>
        <v>9.1565808936565354</v>
      </c>
      <c r="I21">
        <f t="shared" si="2"/>
        <v>19.678081110935778</v>
      </c>
    </row>
    <row r="22" spans="1:10" x14ac:dyDescent="0.25">
      <c r="A22" s="6">
        <v>100</v>
      </c>
      <c r="B22" s="7">
        <f>(B11/F8)*100</f>
        <v>63.673662616379985</v>
      </c>
      <c r="C22" s="7">
        <f>(C11/F8)*100</f>
        <v>62.158750197254221</v>
      </c>
      <c r="D22" s="7">
        <f>(D11/F8)*100</f>
        <v>83.840934195991792</v>
      </c>
      <c r="E22" s="7"/>
      <c r="F22" s="7">
        <f>(F11/F8)*100</f>
        <v>69.891115669875333</v>
      </c>
      <c r="G22" s="11">
        <f t="shared" si="1"/>
        <v>12.104619679820198</v>
      </c>
      <c r="I22">
        <f t="shared" si="2"/>
        <v>30.108884330124667</v>
      </c>
    </row>
    <row r="23" spans="1:10" x14ac:dyDescent="0.25">
      <c r="A23" s="6">
        <v>150</v>
      </c>
      <c r="B23" s="7">
        <f>(B12/F8)*100</f>
        <v>66.419441376045455</v>
      </c>
      <c r="C23" s="7">
        <f>(C12/F8)*100</f>
        <v>61.259270948398296</v>
      </c>
      <c r="D23" s="7">
        <f>(D12/F8)*100</f>
        <v>48.666561464415338</v>
      </c>
      <c r="E23" s="7"/>
      <c r="F23" s="7">
        <f>(F12/F8)*100</f>
        <v>58.781757929619694</v>
      </c>
      <c r="G23" s="11">
        <f t="shared" si="1"/>
        <v>9.1320720188713373</v>
      </c>
      <c r="I23">
        <f t="shared" si="2"/>
        <v>41.218242070380306</v>
      </c>
    </row>
    <row r="24" spans="1:10" x14ac:dyDescent="0.25">
      <c r="A24" s="6">
        <v>200</v>
      </c>
      <c r="B24" s="7">
        <f>(B13/F8)*100</f>
        <v>44.595234338014826</v>
      </c>
      <c r="C24" s="7">
        <f>(C13/F8)*100</f>
        <v>29.68281521224554</v>
      </c>
      <c r="D24" s="7">
        <f>(D13/F8)*100</f>
        <v>33.280732207669239</v>
      </c>
      <c r="E24" s="7"/>
      <c r="F24" s="7">
        <f>(F13/F8)*100</f>
        <v>35.852927252643205</v>
      </c>
      <c r="G24" s="11">
        <f t="shared" si="1"/>
        <v>7.7818507797113146</v>
      </c>
      <c r="I24">
        <f t="shared" si="2"/>
        <v>64.147072747356788</v>
      </c>
    </row>
    <row r="25" spans="1:10" x14ac:dyDescent="0.25">
      <c r="A25" s="6"/>
      <c r="B25" s="7"/>
      <c r="C25" s="7"/>
      <c r="D25" s="7"/>
      <c r="E25" s="7"/>
      <c r="F25" s="7"/>
      <c r="G25" s="11"/>
    </row>
    <row r="30" spans="1:10" x14ac:dyDescent="0.25">
      <c r="A30" s="6"/>
      <c r="B30" s="10"/>
      <c r="C30" s="10"/>
      <c r="D30" s="10"/>
      <c r="E30" s="10"/>
      <c r="F30" s="11"/>
      <c r="G30" s="11"/>
    </row>
    <row r="31" spans="1:10" x14ac:dyDescent="0.25">
      <c r="A31" s="6"/>
      <c r="B31" s="10"/>
      <c r="C31" s="10"/>
      <c r="D31" s="10"/>
      <c r="E31" s="10"/>
      <c r="F31" s="11"/>
      <c r="G31" s="11"/>
    </row>
    <row r="32" spans="1:10" x14ac:dyDescent="0.25">
      <c r="A32" s="6"/>
      <c r="B32" s="10"/>
      <c r="C32" s="10"/>
      <c r="D32" s="10"/>
      <c r="E32" s="10"/>
      <c r="F32" s="11"/>
      <c r="G32" s="11"/>
    </row>
    <row r="33" spans="1:7" x14ac:dyDescent="0.25">
      <c r="B33" s="10"/>
      <c r="C33" s="10"/>
      <c r="D33" s="10"/>
      <c r="F33" s="11"/>
      <c r="G33" s="11"/>
    </row>
    <row r="34" spans="1:7" x14ac:dyDescent="0.25">
      <c r="A34" s="7"/>
      <c r="B34" s="7"/>
      <c r="C34" s="7"/>
      <c r="D34" s="7"/>
      <c r="E34" s="7"/>
      <c r="F34" s="7"/>
      <c r="G34" s="11"/>
    </row>
    <row r="35" spans="1:7" x14ac:dyDescent="0.25">
      <c r="A35" t="s">
        <v>10</v>
      </c>
      <c r="B35" t="s">
        <v>7</v>
      </c>
      <c r="C35" t="s">
        <v>8</v>
      </c>
      <c r="D35" t="s">
        <v>9</v>
      </c>
      <c r="F35" s="7"/>
      <c r="G35" s="11"/>
    </row>
    <row r="36" spans="1:7" x14ac:dyDescent="0.25">
      <c r="A36" s="6">
        <v>0</v>
      </c>
      <c r="B36">
        <f t="shared" ref="B36:B41" si="3">F19</f>
        <v>100</v>
      </c>
      <c r="C36">
        <f>GaNLC!F19</f>
        <v>100</v>
      </c>
      <c r="D36">
        <f>GaNLCRGD!F19</f>
        <v>100</v>
      </c>
    </row>
    <row r="37" spans="1:7" x14ac:dyDescent="0.25">
      <c r="A37" s="6">
        <v>25</v>
      </c>
      <c r="B37">
        <f t="shared" si="3"/>
        <v>88.480353479564457</v>
      </c>
      <c r="C37">
        <f>GaNLC!F20</f>
        <v>89.111566987533521</v>
      </c>
      <c r="D37">
        <f>GaNLCRGD!F20</f>
        <v>79.643364367997478</v>
      </c>
    </row>
    <row r="38" spans="1:7" x14ac:dyDescent="0.25">
      <c r="A38" s="6">
        <v>50</v>
      </c>
      <c r="B38">
        <f t="shared" si="3"/>
        <v>80.321918889064222</v>
      </c>
      <c r="C38">
        <f>GaNLC!F21</f>
        <v>77.481458103203408</v>
      </c>
      <c r="D38">
        <f>GaNLCRGD!F21</f>
        <v>71.169323023512703</v>
      </c>
    </row>
    <row r="39" spans="1:7" x14ac:dyDescent="0.25">
      <c r="A39" s="6">
        <v>100</v>
      </c>
      <c r="B39">
        <f t="shared" si="3"/>
        <v>69.891115669875333</v>
      </c>
      <c r="C39">
        <f>GaNLC!F22</f>
        <v>63.610541265583073</v>
      </c>
      <c r="D39">
        <f>GaNLCRGD!F22</f>
        <v>58.797538267318913</v>
      </c>
    </row>
    <row r="40" spans="1:7" x14ac:dyDescent="0.25">
      <c r="A40" s="6">
        <v>150</v>
      </c>
      <c r="B40">
        <f t="shared" si="3"/>
        <v>58.781757929619694</v>
      </c>
      <c r="C40">
        <f>GaNLC!F23</f>
        <v>56.761874704118668</v>
      </c>
      <c r="D40">
        <f>GaNLCRGD!F23</f>
        <v>45.494713586870752</v>
      </c>
    </row>
    <row r="41" spans="1:7" x14ac:dyDescent="0.25">
      <c r="A41" s="6">
        <v>200</v>
      </c>
      <c r="B41">
        <f t="shared" si="3"/>
        <v>35.852927252643205</v>
      </c>
      <c r="C41">
        <f>GaNLC!F24</f>
        <v>32.065646204828788</v>
      </c>
      <c r="D41">
        <f>GaNLCRGD!F24</f>
        <v>20.861606438377784</v>
      </c>
    </row>
    <row r="43" spans="1:7" x14ac:dyDescent="0.25">
      <c r="A43" s="6"/>
      <c r="B43" s="7"/>
      <c r="C43" s="7"/>
      <c r="D43" s="7"/>
      <c r="E43" s="7"/>
      <c r="F43" s="7"/>
      <c r="G43" s="11"/>
    </row>
    <row r="44" spans="1:7" x14ac:dyDescent="0.25">
      <c r="A44" s="6"/>
      <c r="B44" s="7"/>
      <c r="C44" s="7"/>
      <c r="D44" s="7"/>
      <c r="E44" s="7"/>
      <c r="F44" s="7"/>
      <c r="G44" s="11"/>
    </row>
    <row r="45" spans="1:7" x14ac:dyDescent="0.25">
      <c r="A45" s="14"/>
      <c r="B45" s="7"/>
      <c r="C45" s="7"/>
      <c r="D45" s="7"/>
      <c r="E45" s="7"/>
      <c r="F45" s="7"/>
      <c r="G45" s="11"/>
    </row>
    <row r="61" spans="1:13" x14ac:dyDescent="0.25">
      <c r="B61" t="s">
        <v>12</v>
      </c>
      <c r="C61" t="s">
        <v>20</v>
      </c>
      <c r="G61" t="s">
        <v>11</v>
      </c>
      <c r="H61" t="s">
        <v>19</v>
      </c>
      <c r="L61" t="s">
        <v>11</v>
      </c>
      <c r="M61" t="s">
        <v>19</v>
      </c>
    </row>
    <row r="62" spans="1:13" x14ac:dyDescent="0.25">
      <c r="A62" t="s">
        <v>21</v>
      </c>
      <c r="B62">
        <v>50</v>
      </c>
      <c r="C62">
        <f>(B62-97.896)/-0.2934</f>
        <v>163.2447171097478</v>
      </c>
      <c r="G62">
        <v>50</v>
      </c>
      <c r="H62">
        <f>(G62-97.175)/-0.3124</f>
        <v>151.00832266325222</v>
      </c>
      <c r="L62">
        <v>50</v>
      </c>
      <c r="M62">
        <f>(L62-93.524)/-0.3527</f>
        <v>123.40232492203005</v>
      </c>
    </row>
    <row r="63" spans="1:13" x14ac:dyDescent="0.25">
      <c r="A63" t="s">
        <v>22</v>
      </c>
      <c r="B63">
        <v>70</v>
      </c>
      <c r="C63">
        <f>(B63-97.896)/-0.2934</f>
        <v>95.078391274710299</v>
      </c>
      <c r="G63">
        <v>70</v>
      </c>
      <c r="H63">
        <f>(G63-97.175)/-0.3124</f>
        <v>86.987836107554401</v>
      </c>
      <c r="L63">
        <v>70</v>
      </c>
      <c r="M63">
        <f>(L63-93.524)/-0.3527</f>
        <v>66.696909554862486</v>
      </c>
    </row>
    <row r="64" spans="1:13" x14ac:dyDescent="0.25">
      <c r="A64" s="24" t="s">
        <v>23</v>
      </c>
      <c r="B64" s="24">
        <v>80</v>
      </c>
      <c r="C64" s="24">
        <f>(B64-97.896)/-0.2934</f>
        <v>60.99522835719155</v>
      </c>
    </row>
    <row r="85" spans="1:2" x14ac:dyDescent="0.25">
      <c r="A85" s="6"/>
      <c r="B85" s="7"/>
    </row>
    <row r="86" spans="1:2" x14ac:dyDescent="0.25">
      <c r="A86" s="6"/>
      <c r="B86" s="7"/>
    </row>
    <row r="87" spans="1:2" x14ac:dyDescent="0.25">
      <c r="A87" s="6"/>
      <c r="B87" s="7"/>
    </row>
    <row r="88" spans="1:2" x14ac:dyDescent="0.25">
      <c r="A88" s="6"/>
      <c r="B88" s="7"/>
    </row>
    <row r="89" spans="1:2" x14ac:dyDescent="0.25">
      <c r="A89" s="6"/>
      <c r="B89" s="7"/>
    </row>
    <row r="90" spans="1:2" x14ac:dyDescent="0.25">
      <c r="A90" s="6"/>
      <c r="B90" s="7"/>
    </row>
    <row r="91" spans="1:2" x14ac:dyDescent="0.25">
      <c r="A91" s="6"/>
      <c r="B91" s="7"/>
    </row>
    <row r="92" spans="1:2" x14ac:dyDescent="0.25">
      <c r="A92" s="6"/>
      <c r="B92" s="7"/>
    </row>
    <row r="93" spans="1:2" ht="15.75" x14ac:dyDescent="0.25">
      <c r="A93" s="15"/>
      <c r="B93" s="7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workbookViewId="0">
      <selection activeCell="A3" sqref="A3:F4"/>
    </sheetView>
  </sheetViews>
  <sheetFormatPr defaultRowHeight="15" x14ac:dyDescent="0.25"/>
  <sheetData>
    <row r="2" spans="1:9" x14ac:dyDescent="0.25">
      <c r="A2" s="5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7"/>
      <c r="B3" s="1"/>
      <c r="C3" s="1"/>
      <c r="D3" s="1"/>
      <c r="E3" s="1"/>
      <c r="F3" s="1"/>
      <c r="G3" s="1"/>
      <c r="H3" s="1"/>
      <c r="I3" s="1"/>
    </row>
    <row r="4" spans="1:9" x14ac:dyDescent="0.25">
      <c r="A4" s="17"/>
      <c r="B4" s="1"/>
      <c r="C4" s="1"/>
      <c r="D4" s="1"/>
      <c r="E4" s="1"/>
      <c r="F4" s="1"/>
      <c r="G4" s="1"/>
      <c r="H4" s="1"/>
      <c r="I4" s="1"/>
    </row>
    <row r="5" spans="1:9" x14ac:dyDescent="0.25">
      <c r="A5" s="13"/>
      <c r="B5" s="1"/>
      <c r="C5" s="1"/>
      <c r="D5" s="1"/>
      <c r="E5" s="1"/>
      <c r="F5" s="1"/>
      <c r="G5" s="1"/>
      <c r="H5" s="1"/>
      <c r="I5" s="1"/>
    </row>
    <row r="7" spans="1:9" x14ac:dyDescent="0.25">
      <c r="A7" s="6"/>
      <c r="B7" s="12" t="s">
        <v>3</v>
      </c>
      <c r="C7" s="12" t="s">
        <v>4</v>
      </c>
      <c r="D7" s="12" t="s">
        <v>5</v>
      </c>
      <c r="E7" s="8"/>
      <c r="F7" s="10" t="s">
        <v>0</v>
      </c>
      <c r="G7" s="10" t="s">
        <v>1</v>
      </c>
      <c r="H7" s="8"/>
      <c r="I7" s="3"/>
    </row>
    <row r="8" spans="1:9" x14ac:dyDescent="0.25">
      <c r="A8" s="6">
        <v>0</v>
      </c>
      <c r="B8" s="6">
        <v>2.004</v>
      </c>
      <c r="C8" s="6">
        <v>2.242</v>
      </c>
      <c r="D8" s="6">
        <v>2.0910000000000002</v>
      </c>
      <c r="E8" s="9"/>
      <c r="F8" s="9">
        <f>AVERAGE(B8:D8)</f>
        <v>2.1123333333333334</v>
      </c>
      <c r="G8" s="9"/>
      <c r="H8" s="9"/>
      <c r="I8" s="4"/>
    </row>
    <row r="9" spans="1:9" x14ac:dyDescent="0.25">
      <c r="A9" s="6">
        <v>25</v>
      </c>
      <c r="B9" s="6">
        <v>1.7569999999999999</v>
      </c>
      <c r="C9" s="6">
        <v>1.8959999999999999</v>
      </c>
      <c r="D9" s="6">
        <v>1.994</v>
      </c>
      <c r="E9" s="2"/>
      <c r="F9" s="9">
        <f t="shared" ref="F9:F13" si="0">AVERAGE(B9:D9)</f>
        <v>1.8823333333333332</v>
      </c>
    </row>
    <row r="10" spans="1:9" x14ac:dyDescent="0.25">
      <c r="A10" s="6">
        <v>50</v>
      </c>
      <c r="B10" s="6">
        <v>1.474</v>
      </c>
      <c r="C10" s="6">
        <v>1.623</v>
      </c>
      <c r="D10" s="6">
        <v>1.8129999999999999</v>
      </c>
      <c r="E10" s="6"/>
      <c r="F10" s="9">
        <f t="shared" si="0"/>
        <v>1.6366666666666667</v>
      </c>
    </row>
    <row r="11" spans="1:9" x14ac:dyDescent="0.25">
      <c r="A11" s="6">
        <v>100</v>
      </c>
      <c r="B11" s="6">
        <v>1.345</v>
      </c>
      <c r="C11" s="6">
        <v>1.5069999999999999</v>
      </c>
      <c r="D11" s="6">
        <v>1.179</v>
      </c>
      <c r="E11" s="6"/>
      <c r="F11" s="9">
        <f t="shared" si="0"/>
        <v>1.3436666666666666</v>
      </c>
    </row>
    <row r="12" spans="1:9" x14ac:dyDescent="0.25">
      <c r="A12" s="6">
        <v>150</v>
      </c>
      <c r="B12" s="6">
        <v>1.153</v>
      </c>
      <c r="C12" s="6">
        <v>1.3959999999999999</v>
      </c>
      <c r="D12" s="6">
        <v>1.048</v>
      </c>
      <c r="E12" s="6"/>
      <c r="F12" s="9">
        <f t="shared" si="0"/>
        <v>1.1990000000000001</v>
      </c>
    </row>
    <row r="13" spans="1:9" x14ac:dyDescent="0.25">
      <c r="A13" s="6">
        <v>200</v>
      </c>
      <c r="B13" s="6">
        <v>0.84199999999999997</v>
      </c>
      <c r="C13" s="6">
        <v>0.69699999999999995</v>
      </c>
      <c r="D13" s="6">
        <v>0.49299999999999999</v>
      </c>
      <c r="E13" s="6"/>
      <c r="F13" s="9">
        <f t="shared" si="0"/>
        <v>0.67733333333333334</v>
      </c>
    </row>
    <row r="14" spans="1:9" x14ac:dyDescent="0.25">
      <c r="A14" s="6"/>
      <c r="B14" s="6"/>
      <c r="C14" s="6"/>
      <c r="D14" s="6"/>
      <c r="E14" s="6"/>
      <c r="F14" s="9"/>
    </row>
    <row r="15" spans="1:9" x14ac:dyDescent="0.25">
      <c r="A15" s="6"/>
      <c r="B15" s="6"/>
      <c r="C15" s="6"/>
      <c r="D15" s="6"/>
      <c r="E15" s="6"/>
      <c r="F15" s="9"/>
    </row>
    <row r="16" spans="1:9" x14ac:dyDescent="0.25">
      <c r="A16" s="16"/>
      <c r="B16" s="6"/>
      <c r="C16" s="6"/>
      <c r="D16" s="6"/>
      <c r="E16" s="6"/>
    </row>
    <row r="17" spans="1:10" x14ac:dyDescent="0.25">
      <c r="A17" s="18"/>
      <c r="B17" s="19"/>
      <c r="C17" s="19"/>
      <c r="D17" s="19"/>
      <c r="E17" s="19"/>
      <c r="F17" s="20"/>
      <c r="G17" s="20"/>
      <c r="H17" s="20"/>
      <c r="I17" s="20"/>
      <c r="J17" s="20"/>
    </row>
    <row r="18" spans="1:10" x14ac:dyDescent="0.25">
      <c r="B18" s="12" t="s">
        <v>3</v>
      </c>
      <c r="C18" s="12" t="s">
        <v>4</v>
      </c>
      <c r="D18" s="12" t="s">
        <v>5</v>
      </c>
      <c r="E18" s="8"/>
      <c r="F18" s="10" t="s">
        <v>0</v>
      </c>
      <c r="G18" s="10" t="s">
        <v>1</v>
      </c>
      <c r="I18" s="21" t="s">
        <v>6</v>
      </c>
    </row>
    <row r="19" spans="1:10" x14ac:dyDescent="0.25">
      <c r="A19" s="6">
        <v>0</v>
      </c>
      <c r="B19" s="7">
        <f>(B8/F8)*100</f>
        <v>94.871390247751293</v>
      </c>
      <c r="C19" s="7">
        <f>(C8/F8)*100</f>
        <v>106.13855136499922</v>
      </c>
      <c r="D19" s="7">
        <f>(D8/F8)*100</f>
        <v>98.990058387249491</v>
      </c>
      <c r="E19" s="7"/>
      <c r="F19" s="7">
        <f>(F8/F8)*100</f>
        <v>100</v>
      </c>
      <c r="G19" s="11">
        <f t="shared" ref="G19:G24" si="1">STDEV(B19:D19)</f>
        <v>5.70107151826564</v>
      </c>
      <c r="I19">
        <f t="shared" ref="I19:I24" si="2">100-F19</f>
        <v>0</v>
      </c>
    </row>
    <row r="20" spans="1:10" x14ac:dyDescent="0.25">
      <c r="A20" s="6">
        <v>25</v>
      </c>
      <c r="B20" s="7">
        <f>(B9/F8)*100</f>
        <v>83.178160012624261</v>
      </c>
      <c r="C20" s="7">
        <f>(C9/F8)*100</f>
        <v>89.758560833201827</v>
      </c>
      <c r="D20" s="7">
        <f>(D9/F8)*100</f>
        <v>94.397980116774491</v>
      </c>
      <c r="E20" s="7"/>
      <c r="F20" s="7">
        <f>(F9/F8)*100</f>
        <v>89.111566987533521</v>
      </c>
      <c r="G20" s="11">
        <f t="shared" si="1"/>
        <v>5.6378224138068518</v>
      </c>
      <c r="I20">
        <f t="shared" si="2"/>
        <v>10.888433012466479</v>
      </c>
    </row>
    <row r="21" spans="1:10" x14ac:dyDescent="0.25">
      <c r="A21" s="6">
        <v>50</v>
      </c>
      <c r="B21" s="7">
        <f>(B10/F8)*100</f>
        <v>69.780653305980749</v>
      </c>
      <c r="C21" s="7">
        <f>(C10/F8)*100</f>
        <v>76.834464257535103</v>
      </c>
      <c r="D21" s="7">
        <f>(D10/F8)*100</f>
        <v>85.829256746094359</v>
      </c>
      <c r="E21" s="7"/>
      <c r="F21" s="7">
        <f>(F10/F8)*100</f>
        <v>77.481458103203408</v>
      </c>
      <c r="G21" s="11">
        <f t="shared" si="1"/>
        <v>8.0438404305254636</v>
      </c>
      <c r="I21">
        <f t="shared" si="2"/>
        <v>22.518541896796592</v>
      </c>
    </row>
    <row r="22" spans="1:10" x14ac:dyDescent="0.25">
      <c r="A22" s="6">
        <v>100</v>
      </c>
      <c r="B22" s="7">
        <f>(B11/F8)*100</f>
        <v>63.673662616379985</v>
      </c>
      <c r="C22" s="7">
        <f>(C11/F8)*100</f>
        <v>71.342906738204192</v>
      </c>
      <c r="D22" s="7">
        <f>(D11/F8)*100</f>
        <v>55.815054442165057</v>
      </c>
      <c r="E22" s="7"/>
      <c r="F22" s="7">
        <f>(F11/F8)*100</f>
        <v>63.610541265583073</v>
      </c>
      <c r="G22" s="11">
        <f t="shared" si="1"/>
        <v>7.7641185887772721</v>
      </c>
      <c r="I22">
        <f t="shared" si="2"/>
        <v>36.389458734416927</v>
      </c>
    </row>
    <row r="23" spans="1:10" x14ac:dyDescent="0.25">
      <c r="A23" s="6">
        <v>150</v>
      </c>
      <c r="B23" s="7">
        <f>(B12/F8)*100</f>
        <v>54.584188101625372</v>
      </c>
      <c r="C23" s="7">
        <f>(C12/F8)*100</f>
        <v>66.088054284361675</v>
      </c>
      <c r="D23" s="7">
        <f>(D12/F8)*100</f>
        <v>49.613381726368942</v>
      </c>
      <c r="E23" s="7"/>
      <c r="F23" s="7">
        <f>(F12/F8)*100</f>
        <v>56.761874704118668</v>
      </c>
      <c r="G23" s="11">
        <f t="shared" si="1"/>
        <v>8.4504702932605085</v>
      </c>
      <c r="I23">
        <f t="shared" si="2"/>
        <v>43.238125295881332</v>
      </c>
    </row>
    <row r="24" spans="1:10" x14ac:dyDescent="0.25">
      <c r="A24" s="6">
        <v>200</v>
      </c>
      <c r="B24" s="7">
        <f>(B13/F8)*100</f>
        <v>39.861133028246805</v>
      </c>
      <c r="C24" s="7">
        <f>(C13/F8)*100</f>
        <v>32.996686129083159</v>
      </c>
      <c r="D24" s="7">
        <f>(D13/F8)*100</f>
        <v>23.339119457156382</v>
      </c>
      <c r="E24" s="7"/>
      <c r="F24" s="7">
        <f>(F13/F8)*100</f>
        <v>32.065646204828788</v>
      </c>
      <c r="G24" s="11">
        <f t="shared" si="1"/>
        <v>8.3002626233294894</v>
      </c>
      <c r="I24">
        <f t="shared" si="2"/>
        <v>67.934353795171205</v>
      </c>
    </row>
    <row r="25" spans="1:10" x14ac:dyDescent="0.25">
      <c r="A25" s="6"/>
      <c r="B25" s="7"/>
      <c r="C25" s="7"/>
      <c r="D25" s="7"/>
      <c r="E25" s="7"/>
      <c r="F25" s="7"/>
      <c r="G25" s="1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workbookViewId="0">
      <selection activeCell="J5" sqref="J5"/>
    </sheetView>
  </sheetViews>
  <sheetFormatPr defaultRowHeight="15" x14ac:dyDescent="0.25"/>
  <sheetData>
    <row r="2" spans="1:9" x14ac:dyDescent="0.25">
      <c r="A2" s="5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7"/>
      <c r="B3" s="1"/>
      <c r="C3" s="1"/>
      <c r="D3" s="1"/>
      <c r="E3" s="1"/>
      <c r="F3" s="1"/>
      <c r="G3" s="1"/>
      <c r="H3" s="1"/>
      <c r="I3" s="1"/>
    </row>
    <row r="4" spans="1:9" x14ac:dyDescent="0.25">
      <c r="A4" s="17"/>
      <c r="B4" s="1"/>
      <c r="C4" s="1"/>
      <c r="D4" s="1"/>
      <c r="E4" s="1"/>
      <c r="F4" s="1"/>
      <c r="G4" s="1"/>
      <c r="H4" s="1"/>
      <c r="I4" s="1"/>
    </row>
    <row r="5" spans="1:9" x14ac:dyDescent="0.25">
      <c r="A5" s="13"/>
      <c r="B5" s="1"/>
      <c r="C5" s="1"/>
      <c r="D5" s="1"/>
      <c r="E5" s="1"/>
      <c r="F5" s="1"/>
      <c r="G5" s="1"/>
      <c r="H5" s="1"/>
      <c r="I5" s="1"/>
    </row>
    <row r="7" spans="1:9" x14ac:dyDescent="0.25">
      <c r="A7" s="6"/>
      <c r="B7" s="12" t="s">
        <v>3</v>
      </c>
      <c r="C7" s="12" t="s">
        <v>4</v>
      </c>
      <c r="D7" s="12" t="s">
        <v>5</v>
      </c>
      <c r="E7" s="8"/>
      <c r="F7" s="10" t="s">
        <v>0</v>
      </c>
      <c r="G7" s="10" t="s">
        <v>1</v>
      </c>
      <c r="H7" s="8"/>
      <c r="I7" s="3"/>
    </row>
    <row r="8" spans="1:9" x14ac:dyDescent="0.25">
      <c r="A8" s="6">
        <v>0</v>
      </c>
      <c r="B8" s="6">
        <v>2.004</v>
      </c>
      <c r="C8" s="6">
        <v>2.242</v>
      </c>
      <c r="D8" s="6">
        <v>2.0910000000000002</v>
      </c>
      <c r="E8" s="9"/>
      <c r="F8" s="9">
        <f>AVERAGE(B8:D8)</f>
        <v>2.1123333333333334</v>
      </c>
      <c r="G8" s="9"/>
      <c r="H8" s="9"/>
      <c r="I8" s="4"/>
    </row>
    <row r="9" spans="1:9" x14ac:dyDescent="0.25">
      <c r="A9" s="6">
        <v>25</v>
      </c>
      <c r="B9" s="6">
        <v>1.6970000000000001</v>
      </c>
      <c r="C9" s="6">
        <v>1.716</v>
      </c>
      <c r="D9" s="6">
        <v>1.6339999999999999</v>
      </c>
      <c r="E9" s="2"/>
      <c r="F9" s="9">
        <f t="shared" ref="F9:F13" si="0">AVERAGE(B9:D9)</f>
        <v>1.6823333333333335</v>
      </c>
    </row>
    <row r="10" spans="1:9" x14ac:dyDescent="0.25">
      <c r="A10" s="6">
        <v>50</v>
      </c>
      <c r="B10" s="6">
        <v>1.3740000000000001</v>
      </c>
      <c r="C10" s="6">
        <v>1.5229999999999999</v>
      </c>
      <c r="D10" s="6">
        <v>1.613</v>
      </c>
      <c r="E10" s="6"/>
      <c r="F10" s="9">
        <f t="shared" si="0"/>
        <v>1.5033333333333332</v>
      </c>
    </row>
    <row r="11" spans="1:9" x14ac:dyDescent="0.25">
      <c r="A11" s="6">
        <v>100</v>
      </c>
      <c r="B11" s="6">
        <v>1.2450000000000001</v>
      </c>
      <c r="C11" s="6">
        <v>1.31</v>
      </c>
      <c r="D11" s="6">
        <v>1.171</v>
      </c>
      <c r="E11" s="6"/>
      <c r="F11" s="9">
        <f t="shared" si="0"/>
        <v>1.242</v>
      </c>
    </row>
    <row r="12" spans="1:9" x14ac:dyDescent="0.25">
      <c r="A12" s="6">
        <v>150</v>
      </c>
      <c r="B12" s="6">
        <v>0.80300000000000005</v>
      </c>
      <c r="C12" s="6">
        <v>0.97199999999999998</v>
      </c>
      <c r="D12" s="6">
        <v>1.1080000000000001</v>
      </c>
      <c r="E12" s="6"/>
      <c r="F12" s="9">
        <f t="shared" si="0"/>
        <v>0.96099999999999997</v>
      </c>
    </row>
    <row r="13" spans="1:9" x14ac:dyDescent="0.25">
      <c r="A13" s="6">
        <v>200</v>
      </c>
      <c r="B13" s="6">
        <v>0.33500000000000002</v>
      </c>
      <c r="C13" s="6">
        <v>0.58399999999999996</v>
      </c>
      <c r="D13" s="6">
        <v>0.40300000000000002</v>
      </c>
      <c r="E13" s="6"/>
      <c r="F13" s="9">
        <f t="shared" si="0"/>
        <v>0.44066666666666671</v>
      </c>
    </row>
    <row r="14" spans="1:9" x14ac:dyDescent="0.25">
      <c r="A14" s="6"/>
      <c r="B14" s="6"/>
      <c r="C14" s="6"/>
      <c r="D14" s="6"/>
      <c r="E14" s="6"/>
      <c r="F14" s="9"/>
    </row>
    <row r="15" spans="1:9" x14ac:dyDescent="0.25">
      <c r="A15" s="6"/>
      <c r="B15" s="6"/>
      <c r="C15" s="6"/>
      <c r="D15" s="6"/>
      <c r="E15" s="6"/>
      <c r="F15" s="9"/>
    </row>
    <row r="16" spans="1:9" x14ac:dyDescent="0.25">
      <c r="A16" s="16"/>
      <c r="B16" s="6"/>
      <c r="C16" s="6"/>
      <c r="D16" s="6"/>
      <c r="E16" s="6"/>
    </row>
    <row r="17" spans="1:10" x14ac:dyDescent="0.25">
      <c r="A17" s="18"/>
      <c r="B17" s="19"/>
      <c r="C17" s="19"/>
      <c r="D17" s="19"/>
      <c r="E17" s="19"/>
      <c r="F17" s="20"/>
      <c r="G17" s="20"/>
      <c r="H17" s="20"/>
      <c r="I17" s="20"/>
      <c r="J17" s="20"/>
    </row>
    <row r="18" spans="1:10" x14ac:dyDescent="0.25">
      <c r="B18" s="12" t="s">
        <v>3</v>
      </c>
      <c r="C18" s="12" t="s">
        <v>4</v>
      </c>
      <c r="D18" s="12" t="s">
        <v>5</v>
      </c>
      <c r="E18" s="8"/>
      <c r="F18" s="10" t="s">
        <v>0</v>
      </c>
      <c r="G18" s="10" t="s">
        <v>1</v>
      </c>
      <c r="I18" s="21" t="s">
        <v>6</v>
      </c>
    </row>
    <row r="19" spans="1:10" x14ac:dyDescent="0.25">
      <c r="A19" s="6">
        <v>0</v>
      </c>
      <c r="B19" s="7">
        <f>(B8/F8)*100</f>
        <v>94.871390247751293</v>
      </c>
      <c r="C19" s="7">
        <f>(C8/F8)*100</f>
        <v>106.13855136499922</v>
      </c>
      <c r="D19" s="7">
        <f>(D8/F8)*100</f>
        <v>98.990058387249491</v>
      </c>
      <c r="E19" s="7"/>
      <c r="F19" s="7">
        <f>(F8/F8)*100</f>
        <v>100</v>
      </c>
      <c r="G19" s="11">
        <f t="shared" ref="G19:G24" si="1">STDEV(B19:D19)</f>
        <v>5.70107151826564</v>
      </c>
      <c r="I19">
        <f t="shared" ref="I19:I24" si="2">100-F19</f>
        <v>0</v>
      </c>
    </row>
    <row r="20" spans="1:10" x14ac:dyDescent="0.25">
      <c r="A20" s="6">
        <v>25</v>
      </c>
      <c r="B20" s="7">
        <f>(B9/F8)*100</f>
        <v>80.337699226763448</v>
      </c>
      <c r="C20" s="7">
        <f>(C9/F8)*100</f>
        <v>81.237178475619373</v>
      </c>
      <c r="D20" s="7">
        <f>(D9/F8)*100</f>
        <v>77.355215401609584</v>
      </c>
      <c r="E20" s="7"/>
      <c r="F20" s="7">
        <f>(F9/F8)*100</f>
        <v>79.643364367997478</v>
      </c>
      <c r="G20" s="11">
        <f t="shared" si="1"/>
        <v>2.031990403291084</v>
      </c>
      <c r="I20">
        <f t="shared" si="2"/>
        <v>20.356635632002522</v>
      </c>
    </row>
    <row r="21" spans="1:10" x14ac:dyDescent="0.25">
      <c r="A21" s="6">
        <v>50</v>
      </c>
      <c r="B21" s="7">
        <f>(B10/F8)*100</f>
        <v>65.046551996212713</v>
      </c>
      <c r="C21" s="7">
        <f>(C10/F8)*100</f>
        <v>72.100362947767067</v>
      </c>
      <c r="D21" s="7">
        <f>(D10/F8)*100</f>
        <v>76.361054126558301</v>
      </c>
      <c r="E21" s="7"/>
      <c r="F21" s="7">
        <f>(F10/F8)*100</f>
        <v>71.169323023512703</v>
      </c>
      <c r="G21" s="11">
        <f t="shared" si="1"/>
        <v>5.7144217660070735</v>
      </c>
      <c r="I21">
        <f t="shared" si="2"/>
        <v>28.830676976487297</v>
      </c>
    </row>
    <row r="22" spans="1:10" x14ac:dyDescent="0.25">
      <c r="A22" s="6">
        <v>100</v>
      </c>
      <c r="B22" s="7">
        <f>(B11/F8)*100</f>
        <v>58.939561306611964</v>
      </c>
      <c r="C22" s="7">
        <f>(C11/F8)*100</f>
        <v>62.016727157961185</v>
      </c>
      <c r="D22" s="7">
        <f>(D11/F8)*100</f>
        <v>55.436326337383626</v>
      </c>
      <c r="E22" s="7"/>
      <c r="F22" s="7">
        <f>(F11/F8)*100</f>
        <v>58.797538267318913</v>
      </c>
      <c r="G22" s="11">
        <f t="shared" si="1"/>
        <v>3.2924985417812986</v>
      </c>
      <c r="I22">
        <f t="shared" si="2"/>
        <v>41.202461732681087</v>
      </c>
    </row>
    <row r="23" spans="1:10" x14ac:dyDescent="0.25">
      <c r="A23" s="6">
        <v>150</v>
      </c>
      <c r="B23" s="7">
        <f>(B12/F8)*100</f>
        <v>38.014833517437275</v>
      </c>
      <c r="C23" s="7">
        <f>(C12/F8)*100</f>
        <v>46.01546473094524</v>
      </c>
      <c r="D23" s="7">
        <f>(D12/F8)*100</f>
        <v>52.453842512229762</v>
      </c>
      <c r="E23" s="7"/>
      <c r="F23" s="7">
        <f>(F12/F8)*100</f>
        <v>45.494713586870752</v>
      </c>
      <c r="G23" s="11">
        <f t="shared" si="1"/>
        <v>7.2335766743338432</v>
      </c>
      <c r="I23">
        <f t="shared" si="2"/>
        <v>54.505286413129248</v>
      </c>
    </row>
    <row r="24" spans="1:10" x14ac:dyDescent="0.25">
      <c r="A24" s="6">
        <v>200</v>
      </c>
      <c r="B24" s="7">
        <f>(B13/F8)*100</f>
        <v>15.859239387722898</v>
      </c>
      <c r="C24" s="7">
        <f>(C13/F8)*100</f>
        <v>27.647151649045288</v>
      </c>
      <c r="D24" s="7">
        <f>(D13/F8)*100</f>
        <v>19.078428278365159</v>
      </c>
      <c r="E24" s="7"/>
      <c r="F24" s="7">
        <f>(F13/F8)*100</f>
        <v>20.861606438377784</v>
      </c>
      <c r="G24" s="11">
        <f t="shared" si="1"/>
        <v>6.0929067064019797</v>
      </c>
      <c r="I24">
        <f t="shared" si="2"/>
        <v>79.138393561622223</v>
      </c>
    </row>
    <row r="25" spans="1:10" x14ac:dyDescent="0.25">
      <c r="A25" s="6"/>
      <c r="B25" s="7"/>
      <c r="C25" s="7"/>
      <c r="D25" s="7"/>
      <c r="E25" s="7"/>
      <c r="F25" s="7"/>
      <c r="G25" s="1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"/>
  <sheetViews>
    <sheetView topLeftCell="A10" workbookViewId="0">
      <selection activeCell="H4" sqref="H4"/>
    </sheetView>
  </sheetViews>
  <sheetFormatPr defaultRowHeight="15" x14ac:dyDescent="0.25"/>
  <sheetData>
    <row r="2" spans="1:9" x14ac:dyDescent="0.25">
      <c r="A2" s="5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7"/>
      <c r="B3" s="1"/>
      <c r="C3" s="1"/>
      <c r="D3" s="1"/>
      <c r="E3" s="1"/>
      <c r="F3" s="1"/>
      <c r="G3" s="1"/>
      <c r="H3" s="1"/>
      <c r="I3" s="1"/>
    </row>
    <row r="4" spans="1:9" x14ac:dyDescent="0.25">
      <c r="A4" s="17"/>
      <c r="B4" s="1"/>
      <c r="C4" s="1"/>
      <c r="D4" s="1"/>
      <c r="E4" s="1"/>
      <c r="F4" s="1"/>
      <c r="G4" s="1"/>
      <c r="H4" s="1"/>
      <c r="I4" s="1"/>
    </row>
    <row r="5" spans="1:9" x14ac:dyDescent="0.25">
      <c r="A5" s="13"/>
      <c r="B5" s="1"/>
      <c r="C5" s="1"/>
      <c r="D5" s="1"/>
      <c r="E5" s="1"/>
      <c r="F5" s="1"/>
      <c r="G5" s="1"/>
      <c r="H5" s="1"/>
      <c r="I5" s="1"/>
    </row>
    <row r="7" spans="1:9" x14ac:dyDescent="0.25">
      <c r="A7" s="6"/>
      <c r="B7" s="12" t="s">
        <v>3</v>
      </c>
      <c r="C7" s="12" t="s">
        <v>4</v>
      </c>
      <c r="D7" s="12" t="s">
        <v>5</v>
      </c>
      <c r="E7" s="8"/>
      <c r="F7" s="10" t="s">
        <v>0</v>
      </c>
      <c r="G7" s="10" t="s">
        <v>1</v>
      </c>
      <c r="H7" s="8"/>
      <c r="I7" s="3"/>
    </row>
    <row r="8" spans="1:9" x14ac:dyDescent="0.25">
      <c r="A8" s="6">
        <v>0</v>
      </c>
      <c r="B8" s="6">
        <v>2.004</v>
      </c>
      <c r="C8" s="6">
        <v>2.242</v>
      </c>
      <c r="D8" s="6">
        <v>2.0910000000000002</v>
      </c>
      <c r="E8" s="9"/>
      <c r="F8" s="9">
        <f>AVERAGE(B8:D8)</f>
        <v>2.1123333333333334</v>
      </c>
      <c r="G8" s="9"/>
      <c r="H8" s="9"/>
      <c r="I8" s="4"/>
    </row>
    <row r="9" spans="1:9" x14ac:dyDescent="0.25">
      <c r="A9" s="6">
        <v>0.5</v>
      </c>
      <c r="B9" s="6">
        <v>1.4970000000000001</v>
      </c>
      <c r="C9" s="6">
        <v>1.9159999999999999</v>
      </c>
      <c r="D9" s="6">
        <v>1.6339999999999999</v>
      </c>
      <c r="E9" s="2"/>
      <c r="F9" s="9">
        <f t="shared" ref="F9:F13" si="0">AVERAGE(B9:D9)</f>
        <v>1.6823333333333335</v>
      </c>
    </row>
    <row r="10" spans="1:9" x14ac:dyDescent="0.25">
      <c r="A10" s="6">
        <v>1</v>
      </c>
      <c r="B10" s="6">
        <v>1.6339999999999999</v>
      </c>
      <c r="C10" s="6">
        <v>1.363</v>
      </c>
      <c r="D10" s="6">
        <v>1.421</v>
      </c>
      <c r="E10" s="6"/>
      <c r="F10" s="9">
        <f t="shared" si="0"/>
        <v>1.4726666666666668</v>
      </c>
    </row>
    <row r="11" spans="1:9" x14ac:dyDescent="0.25">
      <c r="A11" s="6">
        <v>2</v>
      </c>
      <c r="B11" s="6">
        <v>1.151</v>
      </c>
      <c r="C11" s="6">
        <v>1.0780000000000001</v>
      </c>
      <c r="D11" s="6">
        <v>1.371</v>
      </c>
      <c r="E11" s="6"/>
      <c r="F11" s="9">
        <f t="shared" si="0"/>
        <v>1.2</v>
      </c>
    </row>
    <row r="12" spans="1:9" x14ac:dyDescent="0.25">
      <c r="A12" s="6">
        <v>4</v>
      </c>
      <c r="B12" s="6">
        <v>0.83499999999999996</v>
      </c>
      <c r="C12" s="6">
        <v>0.79200000000000004</v>
      </c>
      <c r="D12" s="6">
        <v>0.68500000000000005</v>
      </c>
      <c r="E12" s="6"/>
      <c r="F12" s="9">
        <f t="shared" si="0"/>
        <v>0.77066666666666672</v>
      </c>
    </row>
    <row r="13" spans="1:9" x14ac:dyDescent="0.25">
      <c r="A13" s="6">
        <v>8</v>
      </c>
      <c r="B13" s="6">
        <v>0.26800000000000002</v>
      </c>
      <c r="C13" s="6">
        <v>0.42699999999999999</v>
      </c>
      <c r="D13" s="6">
        <v>0.182</v>
      </c>
      <c r="E13" s="6"/>
      <c r="F13" s="9">
        <f t="shared" si="0"/>
        <v>0.29233333333333333</v>
      </c>
    </row>
    <row r="14" spans="1:9" x14ac:dyDescent="0.25">
      <c r="A14" s="6"/>
      <c r="B14" s="6"/>
      <c r="C14" s="6"/>
      <c r="D14" s="6"/>
      <c r="E14" s="6"/>
      <c r="F14" s="9"/>
    </row>
    <row r="15" spans="1:9" x14ac:dyDescent="0.25">
      <c r="A15" s="6"/>
      <c r="B15" s="6"/>
      <c r="C15" s="6"/>
      <c r="D15" s="6"/>
      <c r="E15" s="6"/>
      <c r="F15" s="9"/>
    </row>
    <row r="16" spans="1:9" x14ac:dyDescent="0.25">
      <c r="A16" s="16"/>
      <c r="B16" s="6"/>
      <c r="C16" s="6"/>
      <c r="D16" s="6"/>
      <c r="E16" s="6"/>
    </row>
    <row r="17" spans="1:10" x14ac:dyDescent="0.25">
      <c r="A17" s="18"/>
      <c r="B17" s="19"/>
      <c r="C17" s="19"/>
      <c r="D17" s="19"/>
      <c r="E17" s="19"/>
      <c r="F17" s="20"/>
      <c r="G17" s="20"/>
      <c r="H17" s="20"/>
      <c r="I17" s="20"/>
      <c r="J17" s="20"/>
    </row>
    <row r="18" spans="1:10" x14ac:dyDescent="0.25">
      <c r="B18" s="12" t="s">
        <v>3</v>
      </c>
      <c r="C18" s="12" t="s">
        <v>4</v>
      </c>
      <c r="D18" s="12" t="s">
        <v>5</v>
      </c>
      <c r="E18" s="8"/>
      <c r="F18" s="10" t="s">
        <v>0</v>
      </c>
      <c r="G18" s="10" t="s">
        <v>1</v>
      </c>
      <c r="I18" s="21" t="s">
        <v>6</v>
      </c>
    </row>
    <row r="19" spans="1:10" x14ac:dyDescent="0.25">
      <c r="A19" s="6">
        <v>0</v>
      </c>
      <c r="B19" s="7">
        <f>(B8/F8)*100</f>
        <v>94.871390247751293</v>
      </c>
      <c r="C19" s="7">
        <f>(C8/F8)*100</f>
        <v>106.13855136499922</v>
      </c>
      <c r="D19" s="7">
        <f>(D8/F8)*100</f>
        <v>98.990058387249491</v>
      </c>
      <c r="E19" s="7"/>
      <c r="F19" s="7">
        <f>(F8/F8)*100</f>
        <v>100</v>
      </c>
      <c r="G19" s="11">
        <f t="shared" ref="G19:G24" si="1">STDEV(B19:D19)</f>
        <v>5.70107151826564</v>
      </c>
      <c r="I19">
        <f t="shared" ref="I19:I24" si="2">100-F19</f>
        <v>0</v>
      </c>
    </row>
    <row r="20" spans="1:10" x14ac:dyDescent="0.25">
      <c r="A20" s="6">
        <v>0.5</v>
      </c>
      <c r="B20" s="7">
        <f>(B9/F8)*100</f>
        <v>70.869496607227404</v>
      </c>
      <c r="C20" s="7">
        <f>(C9/F8)*100</f>
        <v>90.705381095155431</v>
      </c>
      <c r="D20" s="7">
        <f>(D9/F8)*100</f>
        <v>77.355215401609584</v>
      </c>
      <c r="E20" s="7"/>
      <c r="F20" s="7">
        <f>(F9/F8)*100</f>
        <v>79.643364367997478</v>
      </c>
      <c r="G20" s="11">
        <f t="shared" si="1"/>
        <v>10.113965474723221</v>
      </c>
      <c r="I20">
        <f t="shared" si="2"/>
        <v>20.356635632002522</v>
      </c>
    </row>
    <row r="21" spans="1:10" x14ac:dyDescent="0.25">
      <c r="A21" s="6">
        <v>1</v>
      </c>
      <c r="B21" s="7">
        <f>(B10/F8)*100</f>
        <v>77.355215401609584</v>
      </c>
      <c r="C21" s="7">
        <f>(C10/F8)*100</f>
        <v>64.525800852138232</v>
      </c>
      <c r="D21" s="7">
        <f>(D10/F8)*100</f>
        <v>67.271579611803688</v>
      </c>
      <c r="E21" s="7"/>
      <c r="F21" s="7">
        <f>(F10/F8)*100</f>
        <v>69.717531955183844</v>
      </c>
      <c r="G21" s="11">
        <f t="shared" si="1"/>
        <v>6.7554038791260975</v>
      </c>
      <c r="I21">
        <f t="shared" si="2"/>
        <v>30.282468044816156</v>
      </c>
    </row>
    <row r="22" spans="1:10" x14ac:dyDescent="0.25">
      <c r="A22" s="6">
        <v>2</v>
      </c>
      <c r="B22" s="7">
        <f>(B11/F8)*100</f>
        <v>54.489506075430015</v>
      </c>
      <c r="C22" s="7">
        <f>(C11/F8)*100</f>
        <v>51.033612119299356</v>
      </c>
      <c r="D22" s="7">
        <f>(D11/F8)*100</f>
        <v>64.904528956919677</v>
      </c>
      <c r="E22" s="7"/>
      <c r="F22" s="7">
        <f>(F11/F8)*100</f>
        <v>56.809215717216347</v>
      </c>
      <c r="G22" s="11">
        <f t="shared" si="1"/>
        <v>7.2205521323297601</v>
      </c>
      <c r="I22">
        <f t="shared" si="2"/>
        <v>43.190784282783653</v>
      </c>
    </row>
    <row r="23" spans="1:10" x14ac:dyDescent="0.25">
      <c r="A23" s="6">
        <v>4</v>
      </c>
      <c r="B23" s="7">
        <f>(B12/F8)*100</f>
        <v>39.529745936563039</v>
      </c>
      <c r="C23" s="7">
        <f>(C12/F8)*100</f>
        <v>37.494082373362794</v>
      </c>
      <c r="D23" s="7">
        <f>(D12/F8)*100</f>
        <v>32.428593971910999</v>
      </c>
      <c r="E23" s="7"/>
      <c r="F23" s="7">
        <f>(F12/F8)*100</f>
        <v>36.484140760612277</v>
      </c>
      <c r="G23" s="11">
        <f t="shared" si="1"/>
        <v>3.6567166081259588</v>
      </c>
      <c r="I23">
        <f t="shared" si="2"/>
        <v>63.515859239387723</v>
      </c>
    </row>
    <row r="24" spans="1:10" x14ac:dyDescent="0.25">
      <c r="A24" s="6">
        <v>8</v>
      </c>
      <c r="B24" s="7">
        <f>(B13/F8)*100</f>
        <v>12.687391510178317</v>
      </c>
      <c r="C24" s="7">
        <f>(C13/F8)*100</f>
        <v>20.214612592709482</v>
      </c>
      <c r="D24" s="7">
        <f>(D13/F8)*100</f>
        <v>8.6160643837778128</v>
      </c>
      <c r="E24" s="7"/>
      <c r="F24" s="7">
        <f>(F13/F8)*100</f>
        <v>13.839356162221872</v>
      </c>
      <c r="G24" s="11">
        <f t="shared" si="1"/>
        <v>5.8844580938601627</v>
      </c>
      <c r="I24">
        <f t="shared" si="2"/>
        <v>86.160643837778125</v>
      </c>
    </row>
    <row r="25" spans="1:10" x14ac:dyDescent="0.25">
      <c r="A25" s="6"/>
      <c r="B25" s="7"/>
      <c r="C25" s="7"/>
      <c r="D25" s="7"/>
      <c r="E25" s="7"/>
      <c r="F25" s="7"/>
      <c r="G25" s="11"/>
    </row>
    <row r="38" spans="4:5" x14ac:dyDescent="0.25">
      <c r="D38" t="s">
        <v>11</v>
      </c>
      <c r="E38" t="s">
        <v>19</v>
      </c>
    </row>
    <row r="39" spans="4:5" x14ac:dyDescent="0.25">
      <c r="D39">
        <v>50</v>
      </c>
      <c r="E39">
        <f>(D39-84.623)/-9.7578</f>
        <v>3.5482383324109947</v>
      </c>
    </row>
    <row r="40" spans="4:5" x14ac:dyDescent="0.25">
      <c r="D40">
        <v>70</v>
      </c>
      <c r="E40">
        <f>(D40-84.623)/-9.7578</f>
        <v>1.4985959949988732</v>
      </c>
    </row>
    <row r="41" spans="4:5" x14ac:dyDescent="0.25">
      <c r="D41">
        <v>80</v>
      </c>
      <c r="E41">
        <f>(D41-84.623)/-9.7578</f>
        <v>0.47377482629281242</v>
      </c>
    </row>
    <row r="42" spans="4:5" x14ac:dyDescent="0.25">
      <c r="D42">
        <v>75</v>
      </c>
      <c r="E42">
        <f>(D42-84.623)/-9.7578</f>
        <v>0.98618541064584286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K30" sqref="K30"/>
    </sheetView>
  </sheetViews>
  <sheetFormatPr defaultRowHeight="15" x14ac:dyDescent="0.25"/>
  <cols>
    <col min="1" max="1" width="17.42578125" customWidth="1"/>
  </cols>
  <sheetData>
    <row r="2" spans="1:9" x14ac:dyDescent="0.25">
      <c r="A2" s="5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7"/>
      <c r="B3" s="1"/>
      <c r="C3" s="1"/>
      <c r="D3" s="1"/>
      <c r="E3" s="1"/>
      <c r="F3" s="1"/>
      <c r="G3" s="1"/>
      <c r="H3" s="1"/>
      <c r="I3" s="1"/>
    </row>
    <row r="4" spans="1:9" x14ac:dyDescent="0.25">
      <c r="A4" s="17"/>
      <c r="B4" s="1"/>
      <c r="C4" s="1"/>
      <c r="D4" s="1"/>
      <c r="E4" s="1"/>
      <c r="F4" s="1"/>
      <c r="G4" s="1"/>
      <c r="H4" s="1"/>
      <c r="I4" s="1"/>
    </row>
    <row r="5" spans="1:9" x14ac:dyDescent="0.25">
      <c r="A5" s="13"/>
      <c r="B5" s="1"/>
      <c r="C5" s="1"/>
      <c r="D5" s="1"/>
      <c r="E5" s="1"/>
      <c r="F5" s="1"/>
      <c r="G5" s="1"/>
      <c r="H5" s="1"/>
      <c r="I5" s="1"/>
    </row>
    <row r="7" spans="1:9" x14ac:dyDescent="0.25">
      <c r="A7" s="6"/>
      <c r="B7" s="12" t="s">
        <v>3</v>
      </c>
      <c r="C7" s="12" t="s">
        <v>4</v>
      </c>
      <c r="D7" s="12" t="s">
        <v>5</v>
      </c>
      <c r="E7" s="8"/>
      <c r="F7" s="10" t="s">
        <v>0</v>
      </c>
      <c r="G7" s="10" t="s">
        <v>1</v>
      </c>
      <c r="H7" s="8"/>
      <c r="I7" s="3"/>
    </row>
    <row r="8" spans="1:9" x14ac:dyDescent="0.25">
      <c r="A8" s="22" t="s">
        <v>13</v>
      </c>
      <c r="B8" s="6">
        <v>2.0739999999999998</v>
      </c>
      <c r="C8" s="6">
        <v>1.921</v>
      </c>
      <c r="D8" s="6">
        <v>2.1840000000000002</v>
      </c>
      <c r="E8" s="9"/>
      <c r="F8" s="9">
        <f>AVERAGE(B8:D8)</f>
        <v>2.0596666666666668</v>
      </c>
      <c r="G8" s="9"/>
      <c r="H8" s="9"/>
      <c r="I8" s="4"/>
    </row>
    <row r="9" spans="1:9" x14ac:dyDescent="0.25">
      <c r="A9" s="22" t="s">
        <v>24</v>
      </c>
      <c r="B9" s="6">
        <v>1.427</v>
      </c>
      <c r="C9" s="6">
        <v>1.516</v>
      </c>
      <c r="D9" s="6">
        <v>1.704</v>
      </c>
      <c r="E9" s="2"/>
      <c r="F9" s="9">
        <f>AVERAGE(B9:D9)</f>
        <v>1.5490000000000002</v>
      </c>
    </row>
    <row r="10" spans="1:9" ht="30" x14ac:dyDescent="0.25">
      <c r="A10" s="23" t="s">
        <v>25</v>
      </c>
      <c r="B10" s="6">
        <v>0.95399999999999996</v>
      </c>
      <c r="C10" s="6">
        <v>1.163</v>
      </c>
      <c r="D10" s="6">
        <v>1.0129999999999999</v>
      </c>
      <c r="E10" s="6"/>
      <c r="F10" s="9">
        <f t="shared" ref="F10:F12" si="0">AVERAGE(B10:D10)</f>
        <v>1.0433333333333332</v>
      </c>
    </row>
    <row r="11" spans="1:9" ht="30" x14ac:dyDescent="0.25">
      <c r="A11" s="23" t="s">
        <v>16</v>
      </c>
      <c r="B11" s="6">
        <v>0.97499999999999998</v>
      </c>
      <c r="C11" s="6">
        <v>0.878</v>
      </c>
      <c r="D11" s="6">
        <v>0.98199999999999998</v>
      </c>
      <c r="E11" s="6"/>
      <c r="F11" s="9">
        <f t="shared" si="0"/>
        <v>0.94499999999999995</v>
      </c>
    </row>
    <row r="12" spans="1:9" ht="30" x14ac:dyDescent="0.25">
      <c r="A12" s="23" t="s">
        <v>17</v>
      </c>
      <c r="B12" s="6">
        <v>0.50700000000000001</v>
      </c>
      <c r="C12" s="6">
        <v>0.79200000000000004</v>
      </c>
      <c r="D12" s="6">
        <v>0.625</v>
      </c>
      <c r="E12" s="6"/>
      <c r="F12" s="9">
        <f t="shared" si="0"/>
        <v>0.64133333333333331</v>
      </c>
    </row>
    <row r="13" spans="1:9" x14ac:dyDescent="0.25">
      <c r="A13" s="6"/>
      <c r="B13" s="6"/>
      <c r="C13" s="6"/>
      <c r="D13" s="6"/>
      <c r="E13" s="6"/>
      <c r="F13" s="9"/>
    </row>
    <row r="14" spans="1:9" x14ac:dyDescent="0.25">
      <c r="A14" s="6"/>
      <c r="B14" s="6"/>
      <c r="C14" s="6"/>
      <c r="D14" s="6"/>
      <c r="E14" s="6"/>
      <c r="F14" s="9"/>
    </row>
    <row r="15" spans="1:9" x14ac:dyDescent="0.25">
      <c r="A15" s="6"/>
      <c r="B15" s="6"/>
      <c r="C15" s="6"/>
      <c r="D15" s="6"/>
      <c r="E15" s="6"/>
      <c r="F15" s="9"/>
    </row>
    <row r="16" spans="1:9" x14ac:dyDescent="0.25">
      <c r="A16" s="16"/>
      <c r="B16" s="6"/>
      <c r="C16" s="6"/>
      <c r="D16" s="6"/>
      <c r="E16" s="6"/>
    </row>
    <row r="17" spans="1:10" x14ac:dyDescent="0.25">
      <c r="A17" s="18"/>
      <c r="B17" s="19"/>
      <c r="C17" s="19"/>
      <c r="D17" s="19"/>
      <c r="E17" s="19"/>
      <c r="F17" s="20"/>
      <c r="G17" s="20"/>
      <c r="H17" s="20"/>
      <c r="I17" s="20"/>
      <c r="J17" s="20"/>
    </row>
    <row r="18" spans="1:10" x14ac:dyDescent="0.25">
      <c r="B18" s="12" t="s">
        <v>3</v>
      </c>
      <c r="C18" s="12" t="s">
        <v>4</v>
      </c>
      <c r="D18" s="12" t="s">
        <v>5</v>
      </c>
      <c r="E18" s="8"/>
      <c r="F18" s="10" t="s">
        <v>0</v>
      </c>
      <c r="G18" s="10" t="s">
        <v>1</v>
      </c>
      <c r="I18" s="21" t="s">
        <v>6</v>
      </c>
    </row>
    <row r="19" spans="1:10" x14ac:dyDescent="0.25">
      <c r="A19" s="22" t="s">
        <v>13</v>
      </c>
      <c r="B19" s="7">
        <f>(B8/F8)*100</f>
        <v>100.69590548632463</v>
      </c>
      <c r="C19" s="7">
        <f>(C8/F8)*100</f>
        <v>93.267519016022007</v>
      </c>
      <c r="D19" s="7">
        <f>(D8/F8)*100</f>
        <v>106.03657549765335</v>
      </c>
      <c r="E19" s="7"/>
      <c r="F19" s="7">
        <f>(F8/F8)*100</f>
        <v>100</v>
      </c>
      <c r="G19" s="11">
        <f t="shared" ref="G19:G23" si="1">STDEV(B19:D19)</f>
        <v>6.4129099628947985</v>
      </c>
      <c r="I19">
        <f t="shared" ref="I19:I23" si="2">100-F19</f>
        <v>0</v>
      </c>
    </row>
    <row r="20" spans="1:10" x14ac:dyDescent="0.25">
      <c r="A20" s="22" t="s">
        <v>14</v>
      </c>
      <c r="B20" s="7">
        <f>(B9/F8)*100</f>
        <v>69.28305551060042</v>
      </c>
      <c r="C20" s="7">
        <f>(C9/F8)*100</f>
        <v>73.60414306522091</v>
      </c>
      <c r="D20" s="7">
        <f>(D9/F8)*100</f>
        <v>82.731833630037215</v>
      </c>
      <c r="E20" s="7"/>
      <c r="F20" s="7">
        <f>(F9/F8)*100</f>
        <v>75.206344068619529</v>
      </c>
      <c r="G20" s="11">
        <f t="shared" si="1"/>
        <v>6.8660537623826619</v>
      </c>
      <c r="I20">
        <f t="shared" si="2"/>
        <v>24.793655931380471</v>
      </c>
    </row>
    <row r="21" spans="1:10" x14ac:dyDescent="0.25">
      <c r="A21" s="22" t="s">
        <v>15</v>
      </c>
      <c r="B21" s="7">
        <f>(B10/F8)*100</f>
        <v>46.318174461887033</v>
      </c>
      <c r="C21" s="7">
        <f>(C10/F8)*100</f>
        <v>56.465447483411559</v>
      </c>
      <c r="D21" s="7">
        <f>(D10/F8)*100</f>
        <v>49.182715649781514</v>
      </c>
      <c r="E21" s="7"/>
      <c r="F21" s="7">
        <f>(F10/F8)*100</f>
        <v>50.655445865026692</v>
      </c>
      <c r="G21" s="11">
        <f t="shared" si="1"/>
        <v>5.2314900514587599</v>
      </c>
      <c r="I21">
        <f t="shared" si="2"/>
        <v>49.344554134973308</v>
      </c>
    </row>
    <row r="22" spans="1:10" ht="30" x14ac:dyDescent="0.25">
      <c r="A22" s="23" t="s">
        <v>16</v>
      </c>
      <c r="B22" s="7">
        <f>(B11/F8)*100</f>
        <v>47.33775691859524</v>
      </c>
      <c r="C22" s="7">
        <f>(C11/F8)*100</f>
        <v>42.628256999514484</v>
      </c>
      <c r="D22" s="7">
        <f>(D11/F8)*100</f>
        <v>47.677617737497975</v>
      </c>
      <c r="E22" s="7"/>
      <c r="F22" s="7">
        <f>(F11/F8)*100</f>
        <v>45.881210551869231</v>
      </c>
      <c r="G22" s="11">
        <f t="shared" si="1"/>
        <v>2.8222608763878196</v>
      </c>
      <c r="I22">
        <f t="shared" si="2"/>
        <v>54.118789448130769</v>
      </c>
    </row>
    <row r="23" spans="1:10" ht="30" x14ac:dyDescent="0.25">
      <c r="A23" s="23" t="s">
        <v>18</v>
      </c>
      <c r="B23" s="7">
        <f>(B12/F8)*100</f>
        <v>24.615633597669525</v>
      </c>
      <c r="C23" s="7">
        <f>(C12/F8)*100</f>
        <v>38.452824081566597</v>
      </c>
      <c r="D23" s="7">
        <f>(D12/F8)*100</f>
        <v>30.344715973458484</v>
      </c>
      <c r="E23" s="7"/>
      <c r="F23" s="7">
        <f>(F12/F8)*100</f>
        <v>31.137724550898199</v>
      </c>
      <c r="G23" s="11">
        <f t="shared" si="1"/>
        <v>6.9525971460190821</v>
      </c>
      <c r="I23">
        <f t="shared" si="2"/>
        <v>68.862275449101801</v>
      </c>
    </row>
    <row r="24" spans="1:10" x14ac:dyDescent="0.25">
      <c r="A24" s="6"/>
      <c r="B24" s="7"/>
      <c r="C24" s="7"/>
      <c r="D24" s="7"/>
      <c r="E24" s="7"/>
      <c r="F24" s="7"/>
      <c r="G24" s="11"/>
    </row>
    <row r="25" spans="1:10" x14ac:dyDescent="0.25">
      <c r="A25" s="6"/>
      <c r="B25" s="7"/>
      <c r="C25" s="7"/>
      <c r="D25" s="7"/>
      <c r="E25" s="7"/>
      <c r="F25" s="7"/>
      <c r="G25" s="1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Galangin</vt:lpstr>
      <vt:lpstr>GaNLC</vt:lpstr>
      <vt:lpstr>GaNLCRGD</vt:lpstr>
      <vt:lpstr>DOX</vt:lpstr>
      <vt:lpstr>Mix</vt:lpstr>
    </vt:vector>
  </TitlesOfParts>
  <Company>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Dear User!</dc:creator>
  <cp:lastModifiedBy>hamed</cp:lastModifiedBy>
  <cp:lastPrinted>2013-03-03T15:49:04Z</cp:lastPrinted>
  <dcterms:created xsi:type="dcterms:W3CDTF">2011-09-11T22:32:51Z</dcterms:created>
  <dcterms:modified xsi:type="dcterms:W3CDTF">2021-06-11T05:24:34Z</dcterms:modified>
</cp:coreProperties>
</file>