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tienne/uCloud neu/Shared/Projektanträge/FOCAL 2022/Artikel Policy Analysis/Submission/"/>
    </mc:Choice>
  </mc:AlternateContent>
  <xr:revisionPtr revIDLastSave="0" documentId="13_ncr:1_{27B6E629-E21B-FD48-9371-A08B5D53D952}" xr6:coauthVersionLast="47" xr6:coauthVersionMax="47" xr10:uidLastSave="{00000000-0000-0000-0000-000000000000}"/>
  <bookViews>
    <workbookView xWindow="0" yWindow="740" windowWidth="29400" windowHeight="18380" xr2:uid="{2D83F49B-E7A4-457D-84B8-2418A9952F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23" i="1" l="1"/>
  <c r="AC24" i="1"/>
  <c r="AC12" i="1"/>
  <c r="AC11" i="1"/>
  <c r="AC10" i="1"/>
  <c r="AC9" i="1"/>
  <c r="AC8" i="1"/>
  <c r="AC7" i="1"/>
  <c r="L48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AC47" i="1" s="1"/>
  <c r="M44" i="1"/>
  <c r="N44" i="1"/>
  <c r="O44" i="1"/>
  <c r="P44" i="1"/>
  <c r="Q44" i="1"/>
  <c r="Q48" i="1" s="1"/>
  <c r="R44" i="1"/>
  <c r="S44" i="1"/>
  <c r="T44" i="1"/>
  <c r="U44" i="1"/>
  <c r="V44" i="1"/>
  <c r="W44" i="1"/>
  <c r="X44" i="1"/>
  <c r="Y44" i="1"/>
  <c r="Z44" i="1"/>
  <c r="AA44" i="1"/>
  <c r="AB44" i="1"/>
  <c r="AC44" i="1"/>
  <c r="AC48" i="1" s="1"/>
  <c r="H43" i="1"/>
  <c r="I43" i="1"/>
  <c r="J43" i="1"/>
  <c r="K43" i="1"/>
  <c r="L43" i="1"/>
  <c r="H44" i="1"/>
  <c r="I44" i="1"/>
  <c r="J44" i="1"/>
  <c r="K44" i="1"/>
  <c r="L44" i="1"/>
  <c r="C43" i="1"/>
  <c r="D43" i="1"/>
  <c r="E43" i="1"/>
  <c r="F43" i="1"/>
  <c r="G43" i="1"/>
  <c r="C44" i="1"/>
  <c r="D44" i="1"/>
  <c r="E44" i="1"/>
  <c r="F44" i="1"/>
  <c r="G44" i="1"/>
  <c r="B44" i="1"/>
  <c r="B43" i="1"/>
  <c r="G23" i="1"/>
  <c r="G47" i="1" s="1"/>
  <c r="L23" i="1"/>
  <c r="L47" i="1" s="1"/>
  <c r="Q23" i="1"/>
  <c r="V23" i="1"/>
  <c r="V47" i="1" s="1"/>
  <c r="AA23" i="1"/>
  <c r="AA47" i="1" s="1"/>
  <c r="G24" i="1"/>
  <c r="G48" i="1" s="1"/>
  <c r="L24" i="1"/>
  <c r="Q24" i="1"/>
  <c r="V24" i="1"/>
  <c r="V48" i="1" s="1"/>
  <c r="AA24" i="1"/>
  <c r="AA48" i="1" s="1"/>
  <c r="Q47" i="1" l="1"/>
  <c r="AA12" i="1"/>
  <c r="AB12" i="1" s="1"/>
  <c r="AB20" i="1" s="1"/>
  <c r="AA11" i="1"/>
  <c r="AA10" i="1"/>
  <c r="AB10" i="1" s="1"/>
  <c r="AB18" i="1" s="1"/>
  <c r="AA9" i="1"/>
  <c r="AB9" i="1" s="1"/>
  <c r="AB17" i="1" s="1"/>
  <c r="AA8" i="1"/>
  <c r="AB8" i="1" s="1"/>
  <c r="AB16" i="1" s="1"/>
  <c r="AA7" i="1"/>
  <c r="AB7" i="1" s="1"/>
  <c r="AB15" i="1" s="1"/>
  <c r="V12" i="1"/>
  <c r="V11" i="1"/>
  <c r="V10" i="1"/>
  <c r="V9" i="1"/>
  <c r="V8" i="1"/>
  <c r="V7" i="1"/>
  <c r="Q12" i="1"/>
  <c r="Q11" i="1"/>
  <c r="Q10" i="1"/>
  <c r="Q9" i="1"/>
  <c r="Q8" i="1"/>
  <c r="Q7" i="1"/>
  <c r="L12" i="1"/>
  <c r="L11" i="1"/>
  <c r="L10" i="1"/>
  <c r="L9" i="1"/>
  <c r="L8" i="1"/>
  <c r="L7" i="1"/>
  <c r="G12" i="1"/>
  <c r="G11" i="1"/>
  <c r="G10" i="1"/>
  <c r="G9" i="1"/>
  <c r="G8" i="1"/>
  <c r="G7" i="1"/>
  <c r="M10" i="1" l="1"/>
  <c r="R12" i="1"/>
  <c r="AB24" i="1"/>
  <c r="AB48" i="1" s="1"/>
  <c r="AB11" i="1"/>
  <c r="AB19" i="1" s="1"/>
  <c r="AB23" i="1" s="1"/>
  <c r="AB47" i="1" s="1"/>
  <c r="M7" i="1"/>
  <c r="N7" i="1" s="1"/>
  <c r="R8" i="1"/>
  <c r="S8" i="1" s="1"/>
  <c r="W10" i="1"/>
  <c r="X10" i="1" s="1"/>
  <c r="W8" i="1"/>
  <c r="X8" i="1" s="1"/>
  <c r="R9" i="1"/>
  <c r="S9" i="1" s="1"/>
  <c r="W11" i="1"/>
  <c r="W19" i="1" s="1"/>
  <c r="X11" i="1"/>
  <c r="M8" i="1"/>
  <c r="R10" i="1"/>
  <c r="W12" i="1"/>
  <c r="H12" i="1"/>
  <c r="H8" i="1"/>
  <c r="N10" i="1"/>
  <c r="M18" i="1"/>
  <c r="R20" i="1"/>
  <c r="S12" i="1"/>
  <c r="M15" i="1"/>
  <c r="H7" i="1"/>
  <c r="M9" i="1"/>
  <c r="M11" i="1"/>
  <c r="H10" i="1"/>
  <c r="M12" i="1"/>
  <c r="R11" i="1"/>
  <c r="H9" i="1"/>
  <c r="W7" i="1"/>
  <c r="H11" i="1"/>
  <c r="R7" i="1"/>
  <c r="W9" i="1"/>
  <c r="W18" i="1" l="1"/>
  <c r="W16" i="1"/>
  <c r="R17" i="1"/>
  <c r="R16" i="1"/>
  <c r="R24" i="1" s="1"/>
  <c r="R48" i="1" s="1"/>
  <c r="Y10" i="1"/>
  <c r="X18" i="1"/>
  <c r="H19" i="1"/>
  <c r="I11" i="1"/>
  <c r="S11" i="1"/>
  <c r="R19" i="1"/>
  <c r="I8" i="1"/>
  <c r="H16" i="1"/>
  <c r="Y11" i="1"/>
  <c r="X19" i="1"/>
  <c r="I9" i="1"/>
  <c r="H17" i="1"/>
  <c r="X7" i="1"/>
  <c r="W15" i="1"/>
  <c r="I7" i="1"/>
  <c r="H15" i="1"/>
  <c r="S7" i="1"/>
  <c r="R15" i="1"/>
  <c r="R23" i="1" s="1"/>
  <c r="R47" i="1" s="1"/>
  <c r="I10" i="1"/>
  <c r="H18" i="1"/>
  <c r="T12" i="1"/>
  <c r="S20" i="1"/>
  <c r="X12" i="1"/>
  <c r="W20" i="1"/>
  <c r="T9" i="1"/>
  <c r="S17" i="1"/>
  <c r="T8" i="1"/>
  <c r="S16" i="1"/>
  <c r="R18" i="1"/>
  <c r="S10" i="1"/>
  <c r="X9" i="1"/>
  <c r="W17" i="1"/>
  <c r="Y8" i="1"/>
  <c r="X16" i="1"/>
  <c r="M19" i="1"/>
  <c r="N11" i="1"/>
  <c r="N8" i="1"/>
  <c r="M16" i="1"/>
  <c r="N12" i="1"/>
  <c r="M20" i="1"/>
  <c r="N9" i="1"/>
  <c r="M17" i="1"/>
  <c r="M23" i="1" s="1"/>
  <c r="M47" i="1" s="1"/>
  <c r="O7" i="1"/>
  <c r="N15" i="1"/>
  <c r="O10" i="1"/>
  <c r="N18" i="1"/>
  <c r="I12" i="1"/>
  <c r="H20" i="1"/>
  <c r="M24" i="1" l="1"/>
  <c r="M48" i="1" s="1"/>
  <c r="W23" i="1"/>
  <c r="W47" i="1" s="1"/>
  <c r="W24" i="1"/>
  <c r="W48" i="1" s="1"/>
  <c r="H24" i="1"/>
  <c r="H48" i="1" s="1"/>
  <c r="H23" i="1"/>
  <c r="H47" i="1" s="1"/>
  <c r="S24" i="1"/>
  <c r="S48" i="1" s="1"/>
  <c r="Y9" i="1"/>
  <c r="X17" i="1"/>
  <c r="Y7" i="1"/>
  <c r="X15" i="1"/>
  <c r="X23" i="1" s="1"/>
  <c r="X47" i="1" s="1"/>
  <c r="T11" i="1"/>
  <c r="S19" i="1"/>
  <c r="U12" i="1"/>
  <c r="U20" i="1" s="1"/>
  <c r="T20" i="1"/>
  <c r="U8" i="1"/>
  <c r="U16" i="1" s="1"/>
  <c r="T16" i="1"/>
  <c r="P7" i="1"/>
  <c r="P15" i="1" s="1"/>
  <c r="O15" i="1"/>
  <c r="O8" i="1"/>
  <c r="N16" i="1"/>
  <c r="S18" i="1"/>
  <c r="T10" i="1"/>
  <c r="U9" i="1"/>
  <c r="U17" i="1" s="1"/>
  <c r="T17" i="1"/>
  <c r="J10" i="1"/>
  <c r="I18" i="1"/>
  <c r="J11" i="1"/>
  <c r="I19" i="1"/>
  <c r="O11" i="1"/>
  <c r="N19" i="1"/>
  <c r="N23" i="1" s="1"/>
  <c r="N47" i="1" s="1"/>
  <c r="J9" i="1"/>
  <c r="I17" i="1"/>
  <c r="J7" i="1"/>
  <c r="I15" i="1"/>
  <c r="O9" i="1"/>
  <c r="N17" i="1"/>
  <c r="Y12" i="1"/>
  <c r="X20" i="1"/>
  <c r="X24" i="1" s="1"/>
  <c r="X48" i="1" s="1"/>
  <c r="J8" i="1"/>
  <c r="I16" i="1"/>
  <c r="T7" i="1"/>
  <c r="S15" i="1"/>
  <c r="Z11" i="1"/>
  <c r="Z19" i="1" s="1"/>
  <c r="Y19" i="1"/>
  <c r="Z10" i="1"/>
  <c r="Z18" i="1" s="1"/>
  <c r="Y18" i="1"/>
  <c r="P10" i="1"/>
  <c r="P18" i="1" s="1"/>
  <c r="O18" i="1"/>
  <c r="J12" i="1"/>
  <c r="I20" i="1"/>
  <c r="O12" i="1"/>
  <c r="N20" i="1"/>
  <c r="Z8" i="1"/>
  <c r="Z16" i="1" s="1"/>
  <c r="Y16" i="1"/>
  <c r="N24" i="1" l="1"/>
  <c r="N48" i="1" s="1"/>
  <c r="I23" i="1"/>
  <c r="I47" i="1" s="1"/>
  <c r="I24" i="1"/>
  <c r="I48" i="1" s="1"/>
  <c r="T24" i="1"/>
  <c r="T48" i="1" s="1"/>
  <c r="S23" i="1"/>
  <c r="S47" i="1" s="1"/>
  <c r="P8" i="1"/>
  <c r="P16" i="1" s="1"/>
  <c r="P24" i="1" s="1"/>
  <c r="P48" i="1" s="1"/>
  <c r="O16" i="1"/>
  <c r="U11" i="1"/>
  <c r="U19" i="1" s="1"/>
  <c r="T19" i="1"/>
  <c r="K7" i="1"/>
  <c r="K15" i="1" s="1"/>
  <c r="J15" i="1"/>
  <c r="U7" i="1"/>
  <c r="U15" i="1" s="1"/>
  <c r="T15" i="1"/>
  <c r="P12" i="1"/>
  <c r="P20" i="1" s="1"/>
  <c r="O20" i="1"/>
  <c r="Z12" i="1"/>
  <c r="Z20" i="1" s="1"/>
  <c r="Z24" i="1" s="1"/>
  <c r="Z48" i="1" s="1"/>
  <c r="Y20" i="1"/>
  <c r="Y24" i="1" s="1"/>
  <c r="Y48" i="1" s="1"/>
  <c r="K10" i="1"/>
  <c r="J18" i="1"/>
  <c r="Z7" i="1"/>
  <c r="Z15" i="1" s="1"/>
  <c r="Y15" i="1"/>
  <c r="K8" i="1"/>
  <c r="K16" i="1" s="1"/>
  <c r="J16" i="1"/>
  <c r="K12" i="1"/>
  <c r="J20" i="1"/>
  <c r="K9" i="1"/>
  <c r="J17" i="1"/>
  <c r="K11" i="1"/>
  <c r="J19" i="1"/>
  <c r="F8" i="1"/>
  <c r="F16" i="1" s="1"/>
  <c r="P9" i="1"/>
  <c r="P17" i="1" s="1"/>
  <c r="P23" i="1" s="1"/>
  <c r="P47" i="1" s="1"/>
  <c r="O17" i="1"/>
  <c r="O23" i="1" s="1"/>
  <c r="O47" i="1" s="1"/>
  <c r="Z9" i="1"/>
  <c r="Z17" i="1" s="1"/>
  <c r="Y17" i="1"/>
  <c r="E7" i="1"/>
  <c r="E15" i="1" s="1"/>
  <c r="P11" i="1"/>
  <c r="P19" i="1" s="1"/>
  <c r="O19" i="1"/>
  <c r="U10" i="1"/>
  <c r="U18" i="1" s="1"/>
  <c r="U24" i="1" s="1"/>
  <c r="U48" i="1" s="1"/>
  <c r="T18" i="1"/>
  <c r="D7" i="1"/>
  <c r="D15" i="1" s="1"/>
  <c r="J23" i="1" l="1"/>
  <c r="J47" i="1" s="1"/>
  <c r="J24" i="1"/>
  <c r="J48" i="1" s="1"/>
  <c r="O24" i="1"/>
  <c r="O48" i="1" s="1"/>
  <c r="Y23" i="1"/>
  <c r="Y47" i="1" s="1"/>
  <c r="T23" i="1"/>
  <c r="T47" i="1" s="1"/>
  <c r="Z23" i="1"/>
  <c r="Z47" i="1" s="1"/>
  <c r="U23" i="1"/>
  <c r="U47" i="1" s="1"/>
  <c r="B8" i="1"/>
  <c r="B16" i="1" s="1"/>
  <c r="C8" i="1"/>
  <c r="C16" i="1" s="1"/>
  <c r="E8" i="1"/>
  <c r="E16" i="1" s="1"/>
  <c r="C12" i="1"/>
  <c r="C20" i="1" s="1"/>
  <c r="D12" i="1"/>
  <c r="D20" i="1" s="1"/>
  <c r="E12" i="1"/>
  <c r="E20" i="1" s="1"/>
  <c r="F12" i="1"/>
  <c r="F20" i="1" s="1"/>
  <c r="D11" i="1"/>
  <c r="D19" i="1" s="1"/>
  <c r="K17" i="1"/>
  <c r="K23" i="1" s="1"/>
  <c r="K47" i="1" s="1"/>
  <c r="B9" i="1"/>
  <c r="B17" i="1" s="1"/>
  <c r="C9" i="1"/>
  <c r="C17" i="1" s="1"/>
  <c r="K18" i="1"/>
  <c r="K24" i="1" s="1"/>
  <c r="K48" i="1" s="1"/>
  <c r="C10" i="1"/>
  <c r="C18" i="1" s="1"/>
  <c r="D10" i="1"/>
  <c r="D18" i="1" s="1"/>
  <c r="B10" i="1"/>
  <c r="B18" i="1" s="1"/>
  <c r="F10" i="1"/>
  <c r="F18" i="1" s="1"/>
  <c r="E10" i="1"/>
  <c r="E18" i="1" s="1"/>
  <c r="F7" i="1"/>
  <c r="F15" i="1" s="1"/>
  <c r="K19" i="1"/>
  <c r="C11" i="1"/>
  <c r="C19" i="1" s="1"/>
  <c r="B11" i="1"/>
  <c r="B19" i="1" s="1"/>
  <c r="E11" i="1"/>
  <c r="E19" i="1" s="1"/>
  <c r="F11" i="1"/>
  <c r="F19" i="1" s="1"/>
  <c r="B7" i="1"/>
  <c r="B15" i="1" s="1"/>
  <c r="D9" i="1"/>
  <c r="D17" i="1" s="1"/>
  <c r="K20" i="1"/>
  <c r="B12" i="1"/>
  <c r="B20" i="1" s="1"/>
  <c r="C7" i="1"/>
  <c r="C15" i="1" s="1"/>
  <c r="F9" i="1"/>
  <c r="F17" i="1" s="1"/>
  <c r="E9" i="1"/>
  <c r="E17" i="1" s="1"/>
  <c r="D8" i="1"/>
  <c r="D16" i="1" s="1"/>
  <c r="F24" i="1" l="1"/>
  <c r="F48" i="1" s="1"/>
  <c r="E23" i="1"/>
  <c r="E47" i="1" s="1"/>
  <c r="D23" i="1"/>
  <c r="D47" i="1" s="1"/>
  <c r="E24" i="1"/>
  <c r="E48" i="1" s="1"/>
  <c r="B24" i="1"/>
  <c r="B48" i="1" s="1"/>
  <c r="C23" i="1"/>
  <c r="C47" i="1" s="1"/>
  <c r="C24" i="1"/>
  <c r="C48" i="1" s="1"/>
  <c r="F23" i="1"/>
  <c r="F47" i="1" s="1"/>
  <c r="B23" i="1"/>
  <c r="B47" i="1" s="1"/>
  <c r="D24" i="1"/>
  <c r="D48" i="1" s="1"/>
</calcChain>
</file>

<file path=xl/sharedStrings.xml><?xml version="1.0" encoding="utf-8"?>
<sst xmlns="http://schemas.openxmlformats.org/spreadsheetml/2006/main" count="41" uniqueCount="31">
  <si>
    <t>Carbon_dioxide_CO2_CO2EQ</t>
  </si>
  <si>
    <t>Methane_CH4_CO2EQ</t>
  </si>
  <si>
    <t>Nitrous_Oxide_N2O_CO2EQ</t>
  </si>
  <si>
    <t>heating_direct_CO2</t>
  </si>
  <si>
    <t>mobility_direct_CO2</t>
  </si>
  <si>
    <t>heating_direct_CH4_CO2EQ</t>
  </si>
  <si>
    <t>heating_direct_N2O_CO2EQ</t>
  </si>
  <si>
    <t>from UBA</t>
  </si>
  <si>
    <t>interpolated trend with data from above</t>
  </si>
  <si>
    <t>mobility_direct_CH4_CO2EQ</t>
  </si>
  <si>
    <t>mobility_direct_N2O_CO2EQ</t>
  </si>
  <si>
    <t>ratios</t>
  </si>
  <si>
    <t>Housing and heating_CO2</t>
  </si>
  <si>
    <t>Mobility_CO2</t>
  </si>
  <si>
    <t>indirect emissions_EXIO_UBAadj</t>
  </si>
  <si>
    <t>total direct emissions_UBA</t>
  </si>
  <si>
    <t>Housing and heating_CH4_CO2EQ</t>
  </si>
  <si>
    <t>Mobility_CH4_CO2EQ</t>
  </si>
  <si>
    <t>Housing and heating_N2O_CO2EQ</t>
  </si>
  <si>
    <t>Mobility_N2O_CO2EQ</t>
  </si>
  <si>
    <t>Housing and heating_SF6_CO2EQ</t>
  </si>
  <si>
    <t>Mobility_SF6_CO2EQ</t>
  </si>
  <si>
    <t>Housing and heating_HFC_CO2EQ</t>
  </si>
  <si>
    <t>Mobility_HFC_CO2EQ</t>
  </si>
  <si>
    <t>Housing and heating_PFC_CO2EQ</t>
  </si>
  <si>
    <t>Mobility_PFC_CO2EQ</t>
  </si>
  <si>
    <t>direct emissions totals in CO2EQ</t>
  </si>
  <si>
    <t>housing/heating</t>
  </si>
  <si>
    <t>mobility</t>
  </si>
  <si>
    <t>indirect emissions totals in CO2EQ</t>
  </si>
  <si>
    <t>footprint = direct + indirect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</si>
</sst>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3" fontId="0" fillId="0" borderId="0" xfId="0" applyNumberFormat="1"/>
    <xf numFmtId="0" fontId="0" fillId="2" borderId="0" xfId="0" applyFill="1"/>
    <xf numFmtId="43" fontId="0" fillId="0" borderId="0" xfId="1" applyFont="1"/>
    <xf numFmtId="164" fontId="0" fillId="2" borderId="0" xfId="1" applyNumberFormat="1" applyFont="1" applyFill="1"/>
    <xf numFmtId="164" fontId="0" fillId="0" borderId="0" xfId="1" applyNumberFormat="1" applyFont="1"/>
    <xf numFmtId="43" fontId="0" fillId="0" borderId="0" xfId="0" applyNumberFormat="1"/>
    <xf numFmtId="43" fontId="0" fillId="2" borderId="0" xfId="0" applyNumberFormat="1" applyFill="1"/>
    <xf numFmtId="43" fontId="0" fillId="2" borderId="0" xfId="1" applyFont="1" applyFill="1"/>
    <xf numFmtId="0" fontId="2" fillId="0" borderId="0" xfId="0" applyFont="1"/>
    <xf numFmtId="164" fontId="0" fillId="0" borderId="0" xfId="0" applyNumberFormat="1"/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6611F-1536-43D0-8637-494F85DE24C4}">
  <dimension ref="A1:AD48"/>
  <sheetViews>
    <sheetView tabSelected="1" zoomScale="84" zoomScaleNormal="90" workbookViewId="0">
      <selection activeCell="AC23" sqref="AC23"/>
    </sheetView>
  </sheetViews>
  <sheetFormatPr baseColWidth="10" defaultColWidth="8.83203125" defaultRowHeight="15" x14ac:dyDescent="0.2"/>
  <cols>
    <col min="1" max="1" width="26.33203125" bestFit="1" customWidth="1"/>
    <col min="2" max="2" width="10.83203125" bestFit="1" customWidth="1"/>
    <col min="3" max="3" width="11.83203125" bestFit="1" customWidth="1"/>
    <col min="4" max="6" width="10.83203125" bestFit="1" customWidth="1"/>
    <col min="7" max="7" width="12.83203125" bestFit="1" customWidth="1"/>
    <col min="8" max="9" width="10.83203125" bestFit="1" customWidth="1"/>
    <col min="10" max="11" width="11.83203125" bestFit="1" customWidth="1"/>
    <col min="12" max="12" width="12" bestFit="1" customWidth="1"/>
    <col min="13" max="16" width="10.83203125" bestFit="1" customWidth="1"/>
    <col min="17" max="17" width="12" bestFit="1" customWidth="1"/>
    <col min="18" max="21" width="10.83203125" bestFit="1" customWidth="1"/>
    <col min="22" max="22" width="12" bestFit="1" customWidth="1"/>
    <col min="23" max="26" width="10.83203125" bestFit="1" customWidth="1"/>
    <col min="27" max="27" width="12" bestFit="1" customWidth="1"/>
    <col min="28" max="28" width="10.83203125" bestFit="1" customWidth="1"/>
    <col min="29" max="29" width="11.1640625" bestFit="1" customWidth="1"/>
    <col min="30" max="30" width="12.6640625" bestFit="1" customWidth="1"/>
    <col min="31" max="31" width="10" bestFit="1" customWidth="1"/>
  </cols>
  <sheetData>
    <row r="1" spans="1:30" x14ac:dyDescent="0.2">
      <c r="A1" t="s">
        <v>15</v>
      </c>
      <c r="B1">
        <v>1995</v>
      </c>
      <c r="C1">
        <v>1996</v>
      </c>
      <c r="D1">
        <v>1997</v>
      </c>
      <c r="E1">
        <v>1998</v>
      </c>
      <c r="F1">
        <v>1999</v>
      </c>
      <c r="G1">
        <v>2000</v>
      </c>
      <c r="H1">
        <v>2001</v>
      </c>
      <c r="I1">
        <v>2002</v>
      </c>
      <c r="J1">
        <v>2003</v>
      </c>
      <c r="K1">
        <v>2004</v>
      </c>
      <c r="L1">
        <v>2005</v>
      </c>
      <c r="M1">
        <v>2006</v>
      </c>
      <c r="N1">
        <v>2007</v>
      </c>
      <c r="O1">
        <v>2008</v>
      </c>
      <c r="P1">
        <v>2009</v>
      </c>
      <c r="Q1">
        <v>2010</v>
      </c>
      <c r="R1">
        <v>2011</v>
      </c>
      <c r="S1">
        <v>2012</v>
      </c>
      <c r="T1">
        <v>2013</v>
      </c>
      <c r="U1">
        <v>2014</v>
      </c>
      <c r="V1">
        <v>2015</v>
      </c>
      <c r="W1">
        <v>2016</v>
      </c>
      <c r="X1">
        <v>2017</v>
      </c>
      <c r="Y1">
        <v>2018</v>
      </c>
      <c r="Z1">
        <v>2019</v>
      </c>
      <c r="AA1">
        <v>2020</v>
      </c>
      <c r="AB1">
        <v>2021</v>
      </c>
      <c r="AC1">
        <v>2022</v>
      </c>
    </row>
    <row r="2" spans="1:30" x14ac:dyDescent="0.2">
      <c r="A2" t="s">
        <v>0</v>
      </c>
      <c r="B2" s="3">
        <v>15.76701533</v>
      </c>
      <c r="C2" s="3">
        <v>17.44831241</v>
      </c>
      <c r="D2" s="3">
        <v>14.69547298</v>
      </c>
      <c r="E2" s="3">
        <v>16.394742369999999</v>
      </c>
      <c r="F2" s="3">
        <v>15.667568169999999</v>
      </c>
      <c r="G2" s="3">
        <v>16.916944999999998</v>
      </c>
      <c r="H2" s="3">
        <v>17.21301755</v>
      </c>
      <c r="I2" s="3">
        <v>18.26724969</v>
      </c>
      <c r="J2" s="3">
        <v>19.298054459999999</v>
      </c>
      <c r="K2" s="3">
        <v>19.449417329999999</v>
      </c>
      <c r="L2" s="3">
        <v>18.049074999999998</v>
      </c>
      <c r="M2" s="3">
        <v>17.42196886</v>
      </c>
      <c r="N2" s="3">
        <v>16.275825300000001</v>
      </c>
      <c r="O2" s="3">
        <v>16.486703290000001</v>
      </c>
      <c r="P2" s="3">
        <v>15.68499613</v>
      </c>
      <c r="Q2" s="3">
        <v>16.850715999999998</v>
      </c>
      <c r="R2" s="3">
        <v>14.44798263</v>
      </c>
      <c r="S2" s="3">
        <v>14.652510700000001</v>
      </c>
      <c r="T2" s="3">
        <v>16.383877139999999</v>
      </c>
      <c r="U2" s="3">
        <v>15.937636550000001</v>
      </c>
      <c r="V2" s="3">
        <v>14.508482000000001</v>
      </c>
      <c r="W2" s="3">
        <v>16.088773020000001</v>
      </c>
      <c r="X2" s="3">
        <v>16.251608109999999</v>
      </c>
      <c r="Y2" s="3">
        <v>14.17590077</v>
      </c>
      <c r="Z2" s="3">
        <v>14.06937518</v>
      </c>
      <c r="AA2" s="3">
        <v>13.908683999999999</v>
      </c>
      <c r="AB2" s="3">
        <v>13.25183</v>
      </c>
      <c r="AC2">
        <v>12.456619999999999</v>
      </c>
    </row>
    <row r="3" spans="1:30" x14ac:dyDescent="0.2">
      <c r="A3" t="s">
        <v>1</v>
      </c>
      <c r="B3" s="3">
        <v>0.35417569599999998</v>
      </c>
      <c r="C3" s="3">
        <v>0.36899822599999998</v>
      </c>
      <c r="D3" s="3">
        <v>0.32304335299999998</v>
      </c>
      <c r="E3" s="3">
        <v>0.30329155200000002</v>
      </c>
      <c r="F3" s="3">
        <v>0.294934843</v>
      </c>
      <c r="G3" s="3">
        <v>0.45389180800000001</v>
      </c>
      <c r="H3" s="3">
        <v>0.26751946799999998</v>
      </c>
      <c r="I3" s="3">
        <v>0.23843489900000001</v>
      </c>
      <c r="J3" s="3">
        <v>0.212889787</v>
      </c>
      <c r="K3" s="3">
        <v>0.21093072600000001</v>
      </c>
      <c r="L3" s="3">
        <v>0.48033953499999998</v>
      </c>
      <c r="M3" s="3">
        <v>0.211039264</v>
      </c>
      <c r="N3" s="3">
        <v>0.20996394600000001</v>
      </c>
      <c r="O3" s="3">
        <v>0.20488601100000001</v>
      </c>
      <c r="P3" s="3">
        <v>0.20497638100000001</v>
      </c>
      <c r="Q3" s="3">
        <v>0.45878374700000002</v>
      </c>
      <c r="R3" s="3">
        <v>0.20719146499999999</v>
      </c>
      <c r="S3" s="3">
        <v>0.22705572500000001</v>
      </c>
      <c r="T3" s="3">
        <v>0.26891499699999999</v>
      </c>
      <c r="U3" s="3">
        <v>0.21322855800000001</v>
      </c>
      <c r="V3" s="3">
        <v>0.43966591399999999</v>
      </c>
      <c r="W3" s="3">
        <v>0.246086466</v>
      </c>
      <c r="X3" s="3">
        <v>0.241276251</v>
      </c>
      <c r="Y3" s="3">
        <v>0.214109454</v>
      </c>
      <c r="Z3" s="3">
        <v>0.235226877</v>
      </c>
      <c r="AA3" s="3">
        <v>0.46183116499999999</v>
      </c>
      <c r="AB3" s="3">
        <v>0.2311434</v>
      </c>
      <c r="AC3">
        <v>0.20331850000000001</v>
      </c>
    </row>
    <row r="4" spans="1:30" x14ac:dyDescent="0.2">
      <c r="A4" t="s">
        <v>2</v>
      </c>
      <c r="B4" s="3">
        <v>0.35713579200000001</v>
      </c>
      <c r="C4" s="3">
        <v>0.34886967899999999</v>
      </c>
      <c r="D4" s="3">
        <v>0.31995685600000001</v>
      </c>
      <c r="E4" s="3">
        <v>0.33903961599999999</v>
      </c>
      <c r="F4" s="3">
        <v>0.32021690800000002</v>
      </c>
      <c r="G4" s="3">
        <v>0.15279651599999999</v>
      </c>
      <c r="H4" s="3">
        <v>0.32203862700000002</v>
      </c>
      <c r="I4" s="3">
        <v>0.34941581999999999</v>
      </c>
      <c r="J4" s="3">
        <v>0.36688555499999997</v>
      </c>
      <c r="K4" s="3">
        <v>0.302824959</v>
      </c>
      <c r="L4" s="3">
        <v>0.18862121700000001</v>
      </c>
      <c r="M4" s="3">
        <v>0.27467977999999998</v>
      </c>
      <c r="N4" s="3">
        <v>0.25578213100000002</v>
      </c>
      <c r="O4" s="3">
        <v>0.253003013</v>
      </c>
      <c r="P4" s="3">
        <v>0.23431807700000001</v>
      </c>
      <c r="Q4" s="3">
        <v>0.183407974</v>
      </c>
      <c r="R4" s="3">
        <v>0.19968587099999999</v>
      </c>
      <c r="S4" s="3">
        <v>0.19382464099999999</v>
      </c>
      <c r="T4" s="3">
        <v>0.22391446700000001</v>
      </c>
      <c r="U4" s="3">
        <v>0.216932771</v>
      </c>
      <c r="V4" s="3">
        <v>0.16770668899999999</v>
      </c>
      <c r="W4" s="3">
        <v>0.21541839099999999</v>
      </c>
      <c r="X4" s="3">
        <v>0.195605575</v>
      </c>
      <c r="Y4" s="3">
        <v>0.179714754</v>
      </c>
      <c r="Z4" s="3">
        <v>0.17599838600000001</v>
      </c>
      <c r="AA4" s="3">
        <v>0.174763055</v>
      </c>
      <c r="AB4" s="3">
        <v>0.16000729999999999</v>
      </c>
      <c r="AC4">
        <v>0.14232549999999999</v>
      </c>
    </row>
    <row r="6" spans="1:30" x14ac:dyDescent="0.2">
      <c r="A6" t="s">
        <v>11</v>
      </c>
    </row>
    <row r="7" spans="1:30" x14ac:dyDescent="0.2">
      <c r="A7" t="s">
        <v>3</v>
      </c>
      <c r="B7" s="8">
        <f>TREND($G7:$AC7, $G1:$AC1, B1)</f>
        <v>0.55781302696253121</v>
      </c>
      <c r="C7" s="8">
        <f t="shared" ref="C7:F7" si="0">TREND($G7:$AC7, $G1:$AC1, C1)</f>
        <v>0.55281860360082824</v>
      </c>
      <c r="D7" s="8">
        <f t="shared" si="0"/>
        <v>0.54782418023912349</v>
      </c>
      <c r="E7" s="8">
        <f t="shared" si="0"/>
        <v>0.54282975687741875</v>
      </c>
      <c r="F7" s="8">
        <f t="shared" si="0"/>
        <v>0.537835333515714</v>
      </c>
      <c r="G7" s="6">
        <f>G15/(G2*1000000)</f>
        <v>0.53466095680987313</v>
      </c>
      <c r="H7" s="7">
        <f>G7+(H$1-G$1)*(L7-G7)/(L$1-G$1)</f>
        <v>0.5292086141382053</v>
      </c>
      <c r="I7" s="7">
        <f t="shared" ref="I7:K7" si="1">H7+(I$1-H$1)*($L7-H7)/($L$1-H$1)</f>
        <v>0.52375627146653758</v>
      </c>
      <c r="J7" s="7">
        <f t="shared" si="1"/>
        <v>0.51830392879486975</v>
      </c>
      <c r="K7" s="7">
        <f t="shared" si="1"/>
        <v>0.51285158612320192</v>
      </c>
      <c r="L7" s="3">
        <f>L15/(L2*1000000)</f>
        <v>0.5073992434515342</v>
      </c>
      <c r="M7" s="7">
        <f>L7+(M$1-L$1)*(Q7-L7)/(Q$1-L$1)</f>
        <v>0.50136771873749042</v>
      </c>
      <c r="N7" s="7">
        <f t="shared" ref="N7:P7" si="2">M7+(N$1-M$1)*($Q7-M7)/($Q$1-M$1)</f>
        <v>0.49533619402344664</v>
      </c>
      <c r="O7" s="7">
        <f t="shared" si="2"/>
        <v>0.48930466930940292</v>
      </c>
      <c r="P7" s="7">
        <f t="shared" si="2"/>
        <v>0.48327314459535919</v>
      </c>
      <c r="Q7" s="3">
        <f>Q15/(Q2*1000000)</f>
        <v>0.47724161988131542</v>
      </c>
      <c r="R7" s="7">
        <f>Q7+(R$1-Q$1)*(V7-Q7)/(V$1-Q$1)</f>
        <v>0.47580530901572787</v>
      </c>
      <c r="S7" s="7">
        <f t="shared" ref="S7:U7" si="3">R7+(S$1-R$1)*($V7-R7)/($V$1-R$1)</f>
        <v>0.47436899815014033</v>
      </c>
      <c r="T7" s="7">
        <f t="shared" si="3"/>
        <v>0.47293268728455279</v>
      </c>
      <c r="U7" s="7">
        <f t="shared" si="3"/>
        <v>0.47149637641896525</v>
      </c>
      <c r="V7" s="3">
        <f>V15/(V2*1000000)</f>
        <v>0.47006006555337765</v>
      </c>
      <c r="W7" s="8">
        <f>V7+(W$1-V$1)*(AA7-V7)/(AA$1-V$1)</f>
        <v>0.45949856436748238</v>
      </c>
      <c r="X7" s="8">
        <f t="shared" ref="X7:Z7" si="4">W7+(X$1-W$1)*($AA7-W7)/($AA$1-W$1)</f>
        <v>0.4489370631815871</v>
      </c>
      <c r="Y7" s="8">
        <f t="shared" si="4"/>
        <v>0.43837556199569178</v>
      </c>
      <c r="Z7" s="8">
        <f t="shared" si="4"/>
        <v>0.42781406080979645</v>
      </c>
      <c r="AA7" s="3">
        <f>AA15/(AA2*1000000)</f>
        <v>0.41725255962390118</v>
      </c>
      <c r="AB7" s="8">
        <f>AA7+(AB$1-AA$1)*(AC7-AA7)/(AC$1-AA$1)</f>
        <v>0.42658639630749418</v>
      </c>
      <c r="AC7" s="3">
        <f>AC15/(AC2*1000000)</f>
        <v>0.43592023299108723</v>
      </c>
    </row>
    <row r="8" spans="1:30" x14ac:dyDescent="0.2">
      <c r="A8" t="s">
        <v>4</v>
      </c>
      <c r="B8" s="8">
        <f>TREND($G8:$AC8, $G1:$AC1, B1)</f>
        <v>0.44218697303746879</v>
      </c>
      <c r="C8" s="8">
        <f t="shared" ref="C8:F8" si="5">TREND($G8:$AC8, $G1:$AC1, C1)</f>
        <v>0.44718139639917176</v>
      </c>
      <c r="D8" s="8">
        <f t="shared" si="5"/>
        <v>0.45217581976087651</v>
      </c>
      <c r="E8" s="8">
        <f t="shared" si="5"/>
        <v>0.45717024312258125</v>
      </c>
      <c r="F8" s="8">
        <f t="shared" si="5"/>
        <v>0.462164666484286</v>
      </c>
      <c r="G8" s="6">
        <f>G16/(G2*1000000)</f>
        <v>0.46533904319012681</v>
      </c>
      <c r="H8" s="7">
        <f t="shared" ref="H8:K8" si="6">G8+(H$1-G$1)*($L8-G8)/($L$1-G$1)</f>
        <v>0.47079138586179459</v>
      </c>
      <c r="I8" s="7">
        <f t="shared" si="6"/>
        <v>0.47624372853346242</v>
      </c>
      <c r="J8" s="7">
        <f t="shared" si="6"/>
        <v>0.48169607120513019</v>
      </c>
      <c r="K8" s="7">
        <f t="shared" si="6"/>
        <v>0.48714841387679797</v>
      </c>
      <c r="L8" s="3">
        <f>L16/(L2*1000000)</f>
        <v>0.4926007565484658</v>
      </c>
      <c r="M8" s="7">
        <f t="shared" ref="M8:P8" si="7">L8+(M$1-L$1)*($Q8-L8)/($Q$1-L$1)</f>
        <v>0.49863228126250958</v>
      </c>
      <c r="N8" s="7">
        <f t="shared" si="7"/>
        <v>0.50466380597655336</v>
      </c>
      <c r="O8" s="7">
        <f t="shared" si="7"/>
        <v>0.51069533069059714</v>
      </c>
      <c r="P8" s="7">
        <f t="shared" si="7"/>
        <v>0.51672685540464092</v>
      </c>
      <c r="Q8" s="3">
        <f>Q16/(Q2*1000000)</f>
        <v>0.52275838011868458</v>
      </c>
      <c r="R8" s="7">
        <f t="shared" ref="R8:U8" si="8">Q8+(R$1-Q$1)*($V8-Q8)/($V$1-Q$1)</f>
        <v>0.52419469098427218</v>
      </c>
      <c r="S8" s="7">
        <f t="shared" si="8"/>
        <v>0.52563100184985978</v>
      </c>
      <c r="T8" s="7">
        <f t="shared" si="8"/>
        <v>0.52706731271544727</v>
      </c>
      <c r="U8" s="7">
        <f t="shared" si="8"/>
        <v>0.52850362358103475</v>
      </c>
      <c r="V8" s="3">
        <f>V16/(V2*1000000)</f>
        <v>0.52993993444662235</v>
      </c>
      <c r="W8" s="8">
        <f t="shared" ref="W8:Z8" si="9">V8+(W$1-V$1)*($AA8-V8)/($AA$1-V$1)</f>
        <v>0.54050143563251762</v>
      </c>
      <c r="X8" s="8">
        <f t="shared" si="9"/>
        <v>0.5510629368184129</v>
      </c>
      <c r="Y8" s="8">
        <f t="shared" si="9"/>
        <v>0.56162443800430817</v>
      </c>
      <c r="Z8" s="8">
        <f t="shared" si="9"/>
        <v>0.57218593919020355</v>
      </c>
      <c r="AA8" s="3">
        <f>AA16/(AA2*1000000)</f>
        <v>0.58274744037609882</v>
      </c>
      <c r="AB8" s="8">
        <f t="shared" ref="AB8:AB12" si="10">AA8+(AB$1-AA$1)*(AC8-AA8)/(AC$1-AA$1)</f>
        <v>0.57341360369250571</v>
      </c>
      <c r="AC8" s="3">
        <f>AC16/(AC2*1000000)</f>
        <v>0.5640797670089126</v>
      </c>
    </row>
    <row r="9" spans="1:30" x14ac:dyDescent="0.2">
      <c r="A9" t="s">
        <v>5</v>
      </c>
      <c r="B9" s="8">
        <f>TREND($G9:$AC9, $G1:$AC1, B1)</f>
        <v>0.91695842429765162</v>
      </c>
      <c r="C9" s="8">
        <f t="shared" ref="C9:F9" si="11">TREND($G9:$AC9, $G1:$AC1, C1)</f>
        <v>0.91802797502445199</v>
      </c>
      <c r="D9" s="8">
        <f t="shared" si="11"/>
        <v>0.91909752575125192</v>
      </c>
      <c r="E9" s="8">
        <f t="shared" si="11"/>
        <v>0.92016707647805229</v>
      </c>
      <c r="F9" s="8">
        <f t="shared" si="11"/>
        <v>0.92123662720485266</v>
      </c>
      <c r="G9" s="6">
        <f>G17/(G3*1000000)</f>
        <v>0.91119443997544003</v>
      </c>
      <c r="H9" s="7">
        <f t="shared" ref="H9:K9" si="12">G9+(H$1-G$1)*($L9-G9)/($L$1-G$1)</f>
        <v>0.91582010074167775</v>
      </c>
      <c r="I9" s="7">
        <f t="shared" si="12"/>
        <v>0.92044576150791546</v>
      </c>
      <c r="J9" s="7">
        <f t="shared" si="12"/>
        <v>0.92507142227415318</v>
      </c>
      <c r="K9" s="7">
        <f t="shared" si="12"/>
        <v>0.92969708304039078</v>
      </c>
      <c r="L9" s="3">
        <f>L17/(L3*1000000)</f>
        <v>0.9343227438066285</v>
      </c>
      <c r="M9" s="7">
        <f t="shared" ref="M9:P9" si="13">L9+(M$1-L$1)*($Q9-L9)/($Q$1-L$1)</f>
        <v>0.93425734043874242</v>
      </c>
      <c r="N9" s="7">
        <f t="shared" si="13"/>
        <v>0.93419193707085624</v>
      </c>
      <c r="O9" s="7">
        <f t="shared" si="13"/>
        <v>0.93412653370297016</v>
      </c>
      <c r="P9" s="7">
        <f t="shared" si="13"/>
        <v>0.93406113033508409</v>
      </c>
      <c r="Q9" s="3">
        <f>Q17/(Q3*1000000)</f>
        <v>0.9339957269671979</v>
      </c>
      <c r="R9" s="7">
        <f t="shared" ref="R9:U9" si="14">Q9+(R$1-Q$1)*($V9-Q9)/($V$1-Q$1)</f>
        <v>0.93545821956828346</v>
      </c>
      <c r="S9" s="7">
        <f t="shared" si="14"/>
        <v>0.93692071216936901</v>
      </c>
      <c r="T9" s="7">
        <f t="shared" si="14"/>
        <v>0.93838320477045445</v>
      </c>
      <c r="U9" s="7">
        <f t="shared" si="14"/>
        <v>0.93984569737153989</v>
      </c>
      <c r="V9" s="3">
        <f>V17/(V3*1000000)</f>
        <v>0.94130818997262544</v>
      </c>
      <c r="W9" s="8">
        <f t="shared" ref="W9:Z9" si="15">V9+(W$1-V$1)*($AA9-V9)/($AA$1-V$1)</f>
        <v>0.94104608020396185</v>
      </c>
      <c r="X9" s="8">
        <f t="shared" si="15"/>
        <v>0.94078397043529827</v>
      </c>
      <c r="Y9" s="8">
        <f t="shared" si="15"/>
        <v>0.94052186066663468</v>
      </c>
      <c r="Z9" s="8">
        <f t="shared" si="15"/>
        <v>0.94025975089797109</v>
      </c>
      <c r="AA9" s="3">
        <f>AA17/(AA3*1000000)</f>
        <v>0.9399976411293075</v>
      </c>
      <c r="AB9" s="8">
        <f t="shared" si="10"/>
        <v>0.94064217346375756</v>
      </c>
      <c r="AC9" s="3">
        <f>AC17/(AC3*1000000)</f>
        <v>0.94128670579820761</v>
      </c>
    </row>
    <row r="10" spans="1:30" x14ac:dyDescent="0.2">
      <c r="A10" t="s">
        <v>9</v>
      </c>
      <c r="B10" s="8">
        <f>TREND($G10:$AC10, $G1:$AC1, B1)</f>
        <v>8.3041575508096876E-2</v>
      </c>
      <c r="C10" s="8">
        <f t="shared" ref="C10:F10" si="16">TREND($G10:$AC10, $G1:$AC1, C1)</f>
        <v>8.1972024789446873E-2</v>
      </c>
      <c r="D10" s="8">
        <f t="shared" si="16"/>
        <v>8.090247407079687E-2</v>
      </c>
      <c r="E10" s="8">
        <f t="shared" si="16"/>
        <v>7.9832923352147311E-2</v>
      </c>
      <c r="F10" s="8">
        <f t="shared" si="16"/>
        <v>7.8763372633497308E-2</v>
      </c>
      <c r="G10" s="6">
        <f>G18/(G3*1000000)</f>
        <v>8.8805559451736127E-2</v>
      </c>
      <c r="H10" s="7">
        <f t="shared" ref="H10:K10" si="17">G10+(H$1-G$1)*($L10-G10)/($L$1-G$1)</f>
        <v>8.4179898816718113E-2</v>
      </c>
      <c r="I10" s="7">
        <f t="shared" si="17"/>
        <v>7.9554238181700099E-2</v>
      </c>
      <c r="J10" s="7">
        <f t="shared" si="17"/>
        <v>7.4928577546682085E-2</v>
      </c>
      <c r="K10" s="7">
        <f t="shared" si="17"/>
        <v>7.0302916911664071E-2</v>
      </c>
      <c r="L10" s="3">
        <f>L18/(L3*1000000)</f>
        <v>6.567725627664607E-2</v>
      </c>
      <c r="M10" s="7">
        <f t="shared" ref="M10:P10" si="18">L10+(M$1-L$1)*($Q10-L10)/($Q$1-L$1)</f>
        <v>6.5742659710704976E-2</v>
      </c>
      <c r="N10" s="7">
        <f t="shared" si="18"/>
        <v>6.5808063144763868E-2</v>
      </c>
      <c r="O10" s="7">
        <f t="shared" si="18"/>
        <v>6.5873466578822773E-2</v>
      </c>
      <c r="P10" s="7">
        <f t="shared" si="18"/>
        <v>6.5938870012881678E-2</v>
      </c>
      <c r="Q10" s="3">
        <f>Q18/(Q3*1000000)</f>
        <v>6.600427344694057E-2</v>
      </c>
      <c r="R10" s="7">
        <f t="shared" ref="R10:U10" si="19">Q10+(R$1-Q$1)*($V10-Q10)/($V$1-Q$1)</f>
        <v>6.4541780622011199E-2</v>
      </c>
      <c r="S10" s="7">
        <f t="shared" si="19"/>
        <v>6.3079287797081829E-2</v>
      </c>
      <c r="T10" s="7">
        <f t="shared" si="19"/>
        <v>6.1616794972152465E-2</v>
      </c>
      <c r="U10" s="7">
        <f t="shared" si="19"/>
        <v>6.0154302147223102E-2</v>
      </c>
      <c r="V10" s="3">
        <f>V18/(V3*1000000)</f>
        <v>5.8691809322293745E-2</v>
      </c>
      <c r="W10" s="8">
        <f t="shared" ref="W10:Z10" si="20">V10+(W$1-V$1)*($AA10-V10)/($AA$1-V$1)</f>
        <v>5.8953919305593475E-2</v>
      </c>
      <c r="X10" s="8">
        <f t="shared" si="20"/>
        <v>5.9216029288893204E-2</v>
      </c>
      <c r="Y10" s="8">
        <f t="shared" si="20"/>
        <v>5.9478139272192934E-2</v>
      </c>
      <c r="Z10" s="8">
        <f t="shared" si="20"/>
        <v>5.9740249255492664E-2</v>
      </c>
      <c r="AA10" s="3">
        <f>AA18/(AA3*1000000)</f>
        <v>6.0002359238792394E-2</v>
      </c>
      <c r="AB10" s="8">
        <f t="shared" si="10"/>
        <v>5.9357826720292439E-2</v>
      </c>
      <c r="AC10" s="3">
        <f>AC18/(AC3*1000000)</f>
        <v>5.8713294201792478E-2</v>
      </c>
    </row>
    <row r="11" spans="1:30" x14ac:dyDescent="0.2">
      <c r="A11" t="s">
        <v>6</v>
      </c>
      <c r="B11" s="8">
        <f>TREND($G11:$AC11, $G1:$AC1, B1)</f>
        <v>0.53042429738001884</v>
      </c>
      <c r="C11" s="8">
        <f t="shared" ref="C11:F11" si="21">TREND($G11:$AC11, $G1:$AC1, C1)</f>
        <v>0.528906945299362</v>
      </c>
      <c r="D11" s="8">
        <f t="shared" si="21"/>
        <v>0.52738959321870471</v>
      </c>
      <c r="E11" s="8">
        <f t="shared" si="21"/>
        <v>0.52587224113804787</v>
      </c>
      <c r="F11" s="8">
        <f t="shared" si="21"/>
        <v>0.52435488905739058</v>
      </c>
      <c r="G11" s="6">
        <f>G19/(G4*1000000)</f>
        <v>0.57254242701450075</v>
      </c>
      <c r="H11" s="7">
        <f t="shared" ref="H11:K11" si="22">G11+(H$1-G$1)*($L11-G11)/($L$1-G$1)</f>
        <v>0.55762807944393156</v>
      </c>
      <c r="I11" s="7">
        <f t="shared" si="22"/>
        <v>0.54271373187336236</v>
      </c>
      <c r="J11" s="7">
        <f t="shared" si="22"/>
        <v>0.52779938430279305</v>
      </c>
      <c r="K11" s="7">
        <f t="shared" si="22"/>
        <v>0.51288503673222374</v>
      </c>
      <c r="L11" s="3">
        <f>L19/(L4*1000000)</f>
        <v>0.49797068916165454</v>
      </c>
      <c r="M11" s="7">
        <f t="shared" ref="M11:P11" si="23">L11+(M$1-L$1)*($Q11-L11)/($Q$1-L$1)</f>
        <v>0.49448013866844337</v>
      </c>
      <c r="N11" s="7">
        <f t="shared" si="23"/>
        <v>0.49098958817523219</v>
      </c>
      <c r="O11" s="7">
        <f t="shared" si="23"/>
        <v>0.48749903768202102</v>
      </c>
      <c r="P11" s="7">
        <f t="shared" si="23"/>
        <v>0.48400848718880984</v>
      </c>
      <c r="Q11" s="3">
        <f>Q19/(Q4*1000000)</f>
        <v>0.48051793669559867</v>
      </c>
      <c r="R11" s="7">
        <f t="shared" ref="R11:U11" si="24">Q11+(R$1-Q$1)*($V11-Q11)/($V$1-Q$1)</f>
        <v>0.48412281579695587</v>
      </c>
      <c r="S11" s="7">
        <f t="shared" si="24"/>
        <v>0.48772769489831308</v>
      </c>
      <c r="T11" s="7">
        <f t="shared" si="24"/>
        <v>0.49133257399967029</v>
      </c>
      <c r="U11" s="7">
        <f t="shared" si="24"/>
        <v>0.49493745310102744</v>
      </c>
      <c r="V11" s="3">
        <f>V19/(V4*1000000)</f>
        <v>0.49854233220238464</v>
      </c>
      <c r="W11" s="8">
        <f t="shared" ref="W11:Z11" si="25">V11+(W$1-V$1)*($AA11-V11)/($AA$1-V$1)</f>
        <v>0.49824684512416478</v>
      </c>
      <c r="X11" s="8">
        <f t="shared" si="25"/>
        <v>0.49795135804594493</v>
      </c>
      <c r="Y11" s="8">
        <f t="shared" si="25"/>
        <v>0.49765587096772507</v>
      </c>
      <c r="Z11" s="8">
        <f t="shared" si="25"/>
        <v>0.49736038388950521</v>
      </c>
      <c r="AA11" s="3">
        <f>AA19/(AA4*1000000)</f>
        <v>0.49706489681128541</v>
      </c>
      <c r="AB11" s="8">
        <f t="shared" si="10"/>
        <v>0.514820469698128</v>
      </c>
      <c r="AC11" s="3">
        <f>AC19/(AC4*1000000)</f>
        <v>0.5325760425849706</v>
      </c>
    </row>
    <row r="12" spans="1:30" x14ac:dyDescent="0.2">
      <c r="A12" t="s">
        <v>10</v>
      </c>
      <c r="B12" s="8">
        <f>TREND($G12:$AC12, $G1:$AC1, B1)</f>
        <v>0.46957570337824306</v>
      </c>
      <c r="C12" s="8">
        <f t="shared" ref="C12:F12" si="26">TREND($G12:$AC12, $G1:$AC1, C1)</f>
        <v>0.47109305542880531</v>
      </c>
      <c r="D12" s="8">
        <f t="shared" si="26"/>
        <v>0.47261040747936711</v>
      </c>
      <c r="E12" s="8">
        <f t="shared" si="26"/>
        <v>0.47412775952992936</v>
      </c>
      <c r="F12" s="8">
        <f t="shared" si="26"/>
        <v>0.47564511158049116</v>
      </c>
      <c r="G12" s="6">
        <f>G20/(G4*1000000)</f>
        <v>0.42745757377085747</v>
      </c>
      <c r="H12" s="7">
        <f t="shared" ref="H12:K12" si="27">G12+(H$1-G$1)*($L12-G12)/($L$1-G$1)</f>
        <v>0.44237192113133877</v>
      </c>
      <c r="I12" s="7">
        <f t="shared" si="27"/>
        <v>0.45728626849182008</v>
      </c>
      <c r="J12" s="7">
        <f t="shared" si="27"/>
        <v>0.47220061585230139</v>
      </c>
      <c r="K12" s="7">
        <f t="shared" si="27"/>
        <v>0.48711496321278269</v>
      </c>
      <c r="L12" s="3">
        <f>L20/(L4*1000000)</f>
        <v>0.50202931057326394</v>
      </c>
      <c r="M12" s="7">
        <f t="shared" ref="M12:P12" si="28">L12+(M$1-L$1)*($Q12-L12)/($Q$1-L$1)</f>
        <v>0.50551986147934491</v>
      </c>
      <c r="N12" s="7">
        <f t="shared" si="28"/>
        <v>0.50901041238542588</v>
      </c>
      <c r="O12" s="7">
        <f t="shared" si="28"/>
        <v>0.51250096329150685</v>
      </c>
      <c r="P12" s="7">
        <f t="shared" si="28"/>
        <v>0.51599151419758793</v>
      </c>
      <c r="Q12" s="3">
        <f>Q20/(Q4*1000000)</f>
        <v>0.5194820651036689</v>
      </c>
      <c r="R12" s="7">
        <f t="shared" ref="R12:U12" si="29">Q12+(R$1-Q$1)*($V12-Q12)/($V$1-Q$1)</f>
        <v>0.51587718541587213</v>
      </c>
      <c r="S12" s="7">
        <f t="shared" si="29"/>
        <v>0.51227230572807536</v>
      </c>
      <c r="T12" s="7">
        <f t="shared" si="29"/>
        <v>0.50866742604027859</v>
      </c>
      <c r="U12" s="7">
        <f t="shared" si="29"/>
        <v>0.50506254635248182</v>
      </c>
      <c r="V12" s="3">
        <f>V20/(V4*1000000)</f>
        <v>0.50145766666468516</v>
      </c>
      <c r="W12" s="8">
        <f t="shared" ref="W12:Z12" si="30">V12+(W$1-V$1)*($AA12-V12)/($AA$1-V$1)</f>
        <v>0.50175315408393173</v>
      </c>
      <c r="X12" s="8">
        <f t="shared" si="30"/>
        <v>0.50204864150317829</v>
      </c>
      <c r="Y12" s="8">
        <f t="shared" si="30"/>
        <v>0.50234412892242486</v>
      </c>
      <c r="Z12" s="8">
        <f t="shared" si="30"/>
        <v>0.50263961634167131</v>
      </c>
      <c r="AA12" s="3">
        <f>AA20/(AA4*1000000)</f>
        <v>0.50293510376091788</v>
      </c>
      <c r="AB12" s="8">
        <f t="shared" si="10"/>
        <v>0.4851795305879737</v>
      </c>
      <c r="AC12" s="3">
        <f>AC20/(AC4*1000000)</f>
        <v>0.46742395741502946</v>
      </c>
    </row>
    <row r="13" spans="1:30" x14ac:dyDescent="0.2">
      <c r="G13" s="6"/>
    </row>
    <row r="14" spans="1:30" x14ac:dyDescent="0.2">
      <c r="A14" t="s">
        <v>7</v>
      </c>
      <c r="B14" s="2" t="s">
        <v>8</v>
      </c>
      <c r="C14" s="2"/>
      <c r="D14" s="2"/>
      <c r="E14" s="2"/>
      <c r="AD14" s="1"/>
    </row>
    <row r="15" spans="1:30" x14ac:dyDescent="0.2">
      <c r="A15" t="s">
        <v>3</v>
      </c>
      <c r="B15" s="4">
        <f>(B2*1000000)*B7</f>
        <v>8795046.5473919325</v>
      </c>
      <c r="C15" s="4">
        <f t="shared" ref="C15:F15" si="31">(C2*1000000)*C7</f>
        <v>9645751.7016872019</v>
      </c>
      <c r="D15" s="4">
        <f t="shared" si="31"/>
        <v>8050535.4384946898</v>
      </c>
      <c r="E15" s="4">
        <f t="shared" si="31"/>
        <v>8899554.0147750154</v>
      </c>
      <c r="F15" s="4">
        <f t="shared" si="31"/>
        <v>8426571.7520921342</v>
      </c>
      <c r="G15" s="5">
        <v>9044830</v>
      </c>
      <c r="H15" s="4">
        <f t="shared" ref="H15:K15" si="32">(H2*1000000)*H7</f>
        <v>9109277.162772106</v>
      </c>
      <c r="I15" s="4">
        <f t="shared" si="32"/>
        <v>9567586.5875826646</v>
      </c>
      <c r="J15" s="4">
        <f t="shared" si="32"/>
        <v>10002257.444715358</v>
      </c>
      <c r="K15" s="4">
        <f t="shared" si="32"/>
        <v>9974664.5268625896</v>
      </c>
      <c r="L15" s="5">
        <v>9158087</v>
      </c>
      <c r="M15" s="4">
        <f t="shared" ref="M15:P15" si="33">(M2*1000000)*M7</f>
        <v>8734812.7832537964</v>
      </c>
      <c r="N15" s="4">
        <f t="shared" si="33"/>
        <v>8062005.3586925222</v>
      </c>
      <c r="O15" s="4">
        <f t="shared" si="33"/>
        <v>8067020.9013156956</v>
      </c>
      <c r="P15" s="4">
        <f t="shared" si="33"/>
        <v>7580137.40271114</v>
      </c>
      <c r="Q15" s="5">
        <v>8041863</v>
      </c>
      <c r="R15" s="4">
        <f t="shared" ref="R15:U15" si="34">(R2*1000000)*R7</f>
        <v>6874426.839921019</v>
      </c>
      <c r="S15" s="4">
        <f t="shared" si="34"/>
        <v>6950696.8211432118</v>
      </c>
      <c r="T15" s="4">
        <f t="shared" si="34"/>
        <v>7748471.0439601522</v>
      </c>
      <c r="U15" s="4">
        <f t="shared" si="34"/>
        <v>7514537.8820074592</v>
      </c>
      <c r="V15" s="5">
        <v>6819858</v>
      </c>
      <c r="W15" s="4">
        <f t="shared" ref="W15:Z15" si="35">(W2*1000000)*W7</f>
        <v>7392768.1051242845</v>
      </c>
      <c r="X15" s="4">
        <f t="shared" si="35"/>
        <v>7295949.2168814633</v>
      </c>
      <c r="Y15" s="4">
        <f t="shared" si="35"/>
        <v>6214368.4668439096</v>
      </c>
      <c r="Z15" s="4">
        <f t="shared" si="35"/>
        <v>6019076.5288123609</v>
      </c>
      <c r="AA15" s="5">
        <v>5803434</v>
      </c>
      <c r="AB15" s="4">
        <f t="shared" ref="AB15" si="36">(AB2*1000000)*AB7</f>
        <v>5653050.4041795405</v>
      </c>
      <c r="AC15" s="1">
        <v>5430092.6926814374</v>
      </c>
    </row>
    <row r="16" spans="1:30" x14ac:dyDescent="0.2">
      <c r="A16" t="s">
        <v>4</v>
      </c>
      <c r="B16" s="4">
        <f>(B2*1000000)*B8</f>
        <v>6971968.7826080667</v>
      </c>
      <c r="C16" s="4">
        <f t="shared" ref="C16:F16" si="37">(C2*1000000)*C8</f>
        <v>7802560.7083127983</v>
      </c>
      <c r="D16" s="4">
        <f t="shared" si="37"/>
        <v>6644937.5415053107</v>
      </c>
      <c r="E16" s="4">
        <f t="shared" si="37"/>
        <v>7495188.3552249838</v>
      </c>
      <c r="F16" s="4">
        <f t="shared" si="37"/>
        <v>7240996.4179078648</v>
      </c>
      <c r="G16" s="5">
        <v>7872115</v>
      </c>
      <c r="H16" s="4">
        <f t="shared" ref="H16:K16" si="38">(H2*1000000)*H8</f>
        <v>8103740.3872278929</v>
      </c>
      <c r="I16" s="4">
        <f t="shared" si="38"/>
        <v>8699663.1024173368</v>
      </c>
      <c r="J16" s="4">
        <f t="shared" si="38"/>
        <v>9295797.0152846407</v>
      </c>
      <c r="K16" s="4">
        <f t="shared" si="38"/>
        <v>9474752.8031374067</v>
      </c>
      <c r="L16" s="5">
        <v>8890988</v>
      </c>
      <c r="M16" s="4">
        <f t="shared" ref="M16:P16" si="39">(M2*1000000)*M8</f>
        <v>8687156.076746203</v>
      </c>
      <c r="N16" s="4">
        <f t="shared" si="39"/>
        <v>8213819.9413074786</v>
      </c>
      <c r="O16" s="4">
        <f t="shared" si="39"/>
        <v>8419682.3886843063</v>
      </c>
      <c r="P16" s="4">
        <f t="shared" si="39"/>
        <v>8104858.7272888627</v>
      </c>
      <c r="Q16" s="5">
        <v>8808853</v>
      </c>
      <c r="R16" s="4">
        <f t="shared" ref="R16:U16" si="40">(R2*1000000)*R8</f>
        <v>7573555.7900789827</v>
      </c>
      <c r="S16" s="4">
        <f t="shared" si="40"/>
        <v>7701813.8788567912</v>
      </c>
      <c r="T16" s="4">
        <f t="shared" si="40"/>
        <v>8635406.0960398465</v>
      </c>
      <c r="U16" s="4">
        <f t="shared" si="40"/>
        <v>8423098.6679925416</v>
      </c>
      <c r="V16" s="5">
        <v>7688624</v>
      </c>
      <c r="W16" s="4">
        <f t="shared" ref="W16:Z16" si="41">(W2*1000000)*W8</f>
        <v>8696004.9148757178</v>
      </c>
      <c r="X16" s="4">
        <f t="shared" si="41"/>
        <v>8955658.8931185361</v>
      </c>
      <c r="Y16" s="4">
        <f t="shared" si="41"/>
        <v>7961532.303156089</v>
      </c>
      <c r="Z16" s="4">
        <f t="shared" si="41"/>
        <v>8050298.6511876388</v>
      </c>
      <c r="AA16" s="5">
        <v>8105250</v>
      </c>
      <c r="AB16" s="4">
        <f t="shared" ref="AB16" si="42">(AB2*1000000)*AB8</f>
        <v>7598779.5958204577</v>
      </c>
      <c r="AC16" s="1">
        <v>7026527.3073185608</v>
      </c>
    </row>
    <row r="17" spans="1:29" x14ac:dyDescent="0.2">
      <c r="A17" t="s">
        <v>5</v>
      </c>
      <c r="B17" s="4">
        <f>(B3*1000000)*B9</f>
        <v>324764.38812868408</v>
      </c>
      <c r="C17" s="4">
        <f t="shared" ref="C17:F17" si="43">(C3*1000000)*C9</f>
        <v>338750.69420239504</v>
      </c>
      <c r="D17" s="4">
        <f t="shared" si="43"/>
        <v>296908.34645268827</v>
      </c>
      <c r="E17" s="4">
        <f t="shared" si="43"/>
        <v>279078.90072433121</v>
      </c>
      <c r="F17" s="4">
        <f t="shared" si="43"/>
        <v>271704.78001051274</v>
      </c>
      <c r="G17" s="5">
        <v>413583.69179999997</v>
      </c>
      <c r="H17" s="4">
        <f t="shared" ref="H17:K17" si="44">(H3*1000000)*H9</f>
        <v>244999.70613412003</v>
      </c>
      <c r="I17" s="4">
        <f t="shared" si="44"/>
        <v>219466.39218011792</v>
      </c>
      <c r="J17" s="4">
        <f t="shared" si="44"/>
        <v>196938.25804773154</v>
      </c>
      <c r="K17" s="4">
        <f t="shared" si="44"/>
        <v>196101.68068579194</v>
      </c>
      <c r="L17" s="5">
        <v>448792.15230000002</v>
      </c>
      <c r="M17" s="4">
        <f t="shared" ref="M17:P17" si="45">(M3*1000000)*M9</f>
        <v>197164.98151278964</v>
      </c>
      <c r="N17" s="4">
        <f t="shared" si="45"/>
        <v>196146.62542878068</v>
      </c>
      <c r="O17" s="4">
        <f t="shared" si="45"/>
        <v>191389.45925965862</v>
      </c>
      <c r="P17" s="4">
        <f t="shared" si="45"/>
        <v>191460.47012885488</v>
      </c>
      <c r="Q17" s="5">
        <v>428502.05930000002</v>
      </c>
      <c r="R17" s="4">
        <f t="shared" ref="R17:U17" si="46">(R3*1000000)*R9</f>
        <v>193818.9589586443</v>
      </c>
      <c r="S17" s="4">
        <f t="shared" si="46"/>
        <v>212733.2115691324</v>
      </c>
      <c r="T17" s="4">
        <f t="shared" si="46"/>
        <v>252345.31669569711</v>
      </c>
      <c r="U17" s="4">
        <f t="shared" si="46"/>
        <v>200401.94279303786</v>
      </c>
      <c r="V17" s="5">
        <v>413861.12569999998</v>
      </c>
      <c r="W17" s="4">
        <f t="shared" ref="W17:Z17" si="47">(W3*1000000)*W9</f>
        <v>231578.70422054554</v>
      </c>
      <c r="X17" s="4">
        <f t="shared" si="47"/>
        <v>226988.82938752358</v>
      </c>
      <c r="Y17" s="4">
        <f t="shared" si="47"/>
        <v>201374.62206239722</v>
      </c>
      <c r="Z17" s="4">
        <f t="shared" si="47"/>
        <v>221174.36477252768</v>
      </c>
      <c r="AA17" s="5">
        <v>434120.20569999999</v>
      </c>
      <c r="AB17" s="4">
        <f t="shared" ref="AB17" si="48">(AB3*1000000)*AB9</f>
        <v>217423.2301578027</v>
      </c>
      <c r="AC17" s="1">
        <v>191381.00109283288</v>
      </c>
    </row>
    <row r="18" spans="1:29" x14ac:dyDescent="0.2">
      <c r="A18" t="s">
        <v>9</v>
      </c>
      <c r="B18" s="4">
        <f>(B3*1000000)*B10</f>
        <v>29411.307802516763</v>
      </c>
      <c r="C18" s="4">
        <f t="shared" ref="C18:F18" si="49">(C3*1000000)*C10</f>
        <v>30247.531728933918</v>
      </c>
      <c r="D18" s="4">
        <f t="shared" si="49"/>
        <v>26135.006489825781</v>
      </c>
      <c r="E18" s="4">
        <f t="shared" si="49"/>
        <v>24212.651224169804</v>
      </c>
      <c r="F18" s="4">
        <f t="shared" si="49"/>
        <v>23230.062941811026</v>
      </c>
      <c r="G18" s="5">
        <v>40308.115940000003</v>
      </c>
      <c r="H18" s="4">
        <f t="shared" ref="H18:K18" si="50">(H3*1000000)*H10</f>
        <v>22519.761747742257</v>
      </c>
      <c r="I18" s="4">
        <f t="shared" si="50"/>
        <v>18968.506745875606</v>
      </c>
      <c r="J18" s="4">
        <f t="shared" si="50"/>
        <v>15951.528914126133</v>
      </c>
      <c r="K18" s="4">
        <f t="shared" si="50"/>
        <v>14829.045304094981</v>
      </c>
      <c r="L18" s="5">
        <v>31547.382740000001</v>
      </c>
      <c r="M18" s="4">
        <f t="shared" ref="M18:P18" si="51">(M3*1000000)*M10</f>
        <v>13874.282518749631</v>
      </c>
      <c r="N18" s="4">
        <f t="shared" si="51"/>
        <v>13817.320616491792</v>
      </c>
      <c r="O18" s="4">
        <f t="shared" si="51"/>
        <v>13496.551798076815</v>
      </c>
      <c r="P18" s="4">
        <f t="shared" si="51"/>
        <v>13515.910942469911</v>
      </c>
      <c r="Q18" s="5">
        <v>30281.687890000001</v>
      </c>
      <c r="R18" s="4">
        <f t="shared" ref="R18:U18" si="52">(R3*1000000)*R10</f>
        <v>13372.506080783112</v>
      </c>
      <c r="S18" s="4">
        <f t="shared" si="52"/>
        <v>14322.513423250068</v>
      </c>
      <c r="T18" s="4">
        <f t="shared" si="52"/>
        <v>16569.680235085994</v>
      </c>
      <c r="U18" s="4">
        <f t="shared" si="52"/>
        <v>12826.615104348686</v>
      </c>
      <c r="V18" s="5">
        <v>25804.787990000001</v>
      </c>
      <c r="W18" s="4">
        <f t="shared" ref="W18:Z18" si="53">(W3*1000000)*W10</f>
        <v>14507.761658762673</v>
      </c>
      <c r="X18" s="4">
        <f t="shared" si="53"/>
        <v>14287.421545930347</v>
      </c>
      <c r="Y18" s="4">
        <f t="shared" si="53"/>
        <v>12734.831924505186</v>
      </c>
      <c r="Z18" s="4">
        <f t="shared" si="53"/>
        <v>14052.512263571114</v>
      </c>
      <c r="AA18" s="5">
        <v>27710.959470000002</v>
      </c>
      <c r="AB18" s="4">
        <f t="shared" ref="AB18" si="54">(AB3*1000000)*AB10</f>
        <v>13720.169884739244</v>
      </c>
      <c r="AC18" s="1">
        <v>11937.498907167144</v>
      </c>
    </row>
    <row r="19" spans="1:29" x14ac:dyDescent="0.2">
      <c r="A19" t="s">
        <v>6</v>
      </c>
      <c r="B19" s="4">
        <f>(B4*1000000)*B11</f>
        <v>189433.50154085655</v>
      </c>
      <c r="C19" s="4">
        <f t="shared" ref="C19:F19" si="55">(C4*1000000)*C11</f>
        <v>184519.59622745897</v>
      </c>
      <c r="D19" s="4">
        <f t="shared" si="55"/>
        <v>168741.91613337569</v>
      </c>
      <c r="E19" s="4">
        <f t="shared" si="55"/>
        <v>178291.52270050315</v>
      </c>
      <c r="F19" s="4">
        <f t="shared" si="55"/>
        <v>167907.30126864064</v>
      </c>
      <c r="G19" s="5">
        <v>87482.488110000006</v>
      </c>
      <c r="H19" s="4">
        <f t="shared" ref="H19:K19" si="56">(H4*1000000)*H11</f>
        <v>179577.78108077066</v>
      </c>
      <c r="I19" s="4">
        <f t="shared" si="56"/>
        <v>189632.76364779106</v>
      </c>
      <c r="J19" s="4">
        <f t="shared" si="56"/>
        <v>193641.97003858851</v>
      </c>
      <c r="K19" s="4">
        <f t="shared" si="56"/>
        <v>155314.39022014916</v>
      </c>
      <c r="L19" s="5">
        <v>93927.837419999996</v>
      </c>
      <c r="M19" s="4">
        <f t="shared" ref="M19:P19" si="57">(M4*1000000)*M11</f>
        <v>135823.6957038175</v>
      </c>
      <c r="N19" s="4">
        <f t="shared" si="57"/>
        <v>125586.36316227331</v>
      </c>
      <c r="O19" s="4">
        <f t="shared" si="57"/>
        <v>123338.72536815186</v>
      </c>
      <c r="P19" s="4">
        <f t="shared" si="57"/>
        <v>113411.93796976107</v>
      </c>
      <c r="Q19" s="5">
        <v>88130.821240000005</v>
      </c>
      <c r="R19" s="4">
        <f t="shared" ref="R19:U19" si="58">(R4*1000000)*R11</f>
        <v>96672.486143387679</v>
      </c>
      <c r="S19" s="4">
        <f t="shared" si="58"/>
        <v>94533.645369423059</v>
      </c>
      <c r="T19" s="4">
        <f t="shared" si="58"/>
        <v>110016.47142687424</v>
      </c>
      <c r="U19" s="4">
        <f t="shared" si="58"/>
        <v>107368.15317288843</v>
      </c>
      <c r="V19" s="5">
        <v>83608.883860000002</v>
      </c>
      <c r="W19" s="4">
        <f t="shared" ref="W19:Z19" si="59">(W4*1000000)*W11</f>
        <v>107331.53369747376</v>
      </c>
      <c r="X19" s="4">
        <f t="shared" si="59"/>
        <v>97402.061712607945</v>
      </c>
      <c r="Y19" s="4">
        <f t="shared" si="59"/>
        <v>89436.102427620455</v>
      </c>
      <c r="Z19" s="4">
        <f t="shared" si="59"/>
        <v>87534.624824893312</v>
      </c>
      <c r="AA19" s="5">
        <v>86868.579899999997</v>
      </c>
      <c r="AB19" s="4">
        <f t="shared" ref="AB19" si="60">(AB4*1000000)*AB11</f>
        <v>82375.033341129267</v>
      </c>
      <c r="AC19" s="1">
        <v>75799.151548927228</v>
      </c>
    </row>
    <row r="20" spans="1:29" x14ac:dyDescent="0.2">
      <c r="A20" t="s">
        <v>10</v>
      </c>
      <c r="B20" s="4">
        <f>(B4*1000000)*B12</f>
        <v>167702.2907299459</v>
      </c>
      <c r="C20" s="4">
        <f t="shared" ref="C20:F20" si="61">(C4*1000000)*C12</f>
        <v>164350.08302657653</v>
      </c>
      <c r="D20" s="4">
        <f t="shared" si="61"/>
        <v>151214.9400899772</v>
      </c>
      <c r="E20" s="4">
        <f t="shared" si="61"/>
        <v>160748.09352596759</v>
      </c>
      <c r="F20" s="4">
        <f t="shared" si="61"/>
        <v>152309.60693561987</v>
      </c>
      <c r="G20" s="5">
        <v>65314.028010000002</v>
      </c>
      <c r="H20" s="4">
        <f t="shared" ref="H20:K20" si="62">(H4*1000000)*H12</f>
        <v>142460.84610448865</v>
      </c>
      <c r="I20" s="4">
        <f t="shared" si="62"/>
        <v>159783.05647980949</v>
      </c>
      <c r="J20" s="4">
        <f t="shared" si="62"/>
        <v>173243.5850183134</v>
      </c>
      <c r="K20" s="4">
        <f t="shared" si="62"/>
        <v>147510.56876319743</v>
      </c>
      <c r="L20" s="5">
        <v>94693.379530000006</v>
      </c>
      <c r="M20" s="4">
        <f t="shared" ref="M20:P20" si="63">(M4*1000000)*M12</f>
        <v>138856.08433677693</v>
      </c>
      <c r="N20" s="4">
        <f t="shared" si="63"/>
        <v>130195.76798113303</v>
      </c>
      <c r="O20" s="4">
        <f t="shared" si="63"/>
        <v>129664.28787815363</v>
      </c>
      <c r="P20" s="4">
        <f t="shared" si="63"/>
        <v>120906.13935509701</v>
      </c>
      <c r="Q20" s="5">
        <v>95277.153090000007</v>
      </c>
      <c r="R20" s="4">
        <f t="shared" ref="R20:U20" si="64">(R4*1000000)*R12</f>
        <v>103013.38509879692</v>
      </c>
      <c r="S20" s="4">
        <f t="shared" si="64"/>
        <v>99290.995751986455</v>
      </c>
      <c r="T20" s="4">
        <f t="shared" si="64"/>
        <v>113897.9955820709</v>
      </c>
      <c r="U20" s="4">
        <f t="shared" si="64"/>
        <v>109564.61770855983</v>
      </c>
      <c r="V20" s="5">
        <v>84097.804950000005</v>
      </c>
      <c r="W20" s="4">
        <f t="shared" ref="W20:Z20" si="65">(W4*1000000)*W12</f>
        <v>108086.85713193564</v>
      </c>
      <c r="X20" s="4">
        <f t="shared" si="65"/>
        <v>98203.51319919806</v>
      </c>
      <c r="Y20" s="4">
        <f t="shared" si="65"/>
        <v>90278.651552637879</v>
      </c>
      <c r="Z20" s="4">
        <f t="shared" si="65"/>
        <v>88463.761215793376</v>
      </c>
      <c r="AA20" s="5">
        <v>87894.475200000001</v>
      </c>
      <c r="AB20" s="4">
        <f t="shared" ref="AB20" si="66">(AB4*1000000)*AB12</f>
        <v>77632.266704649082</v>
      </c>
      <c r="AC20" s="1">
        <v>66526.348451072772</v>
      </c>
    </row>
    <row r="22" spans="1:29" x14ac:dyDescent="0.2">
      <c r="A22" t="s">
        <v>26</v>
      </c>
    </row>
    <row r="23" spans="1:29" x14ac:dyDescent="0.2">
      <c r="A23" t="s">
        <v>27</v>
      </c>
      <c r="B23" s="10">
        <f>B15+B17+B19</f>
        <v>9309244.4370614737</v>
      </c>
      <c r="C23" s="10">
        <f t="shared" ref="C23:AB23" si="67">C15+C17+C19</f>
        <v>10169021.992117057</v>
      </c>
      <c r="D23" s="10">
        <f t="shared" si="67"/>
        <v>8516185.7010807525</v>
      </c>
      <c r="E23" s="10">
        <f t="shared" si="67"/>
        <v>9356924.4381998498</v>
      </c>
      <c r="F23" s="10">
        <f t="shared" si="67"/>
        <v>8866183.8333712872</v>
      </c>
      <c r="G23" s="10">
        <f t="shared" si="67"/>
        <v>9545896.1799100004</v>
      </c>
      <c r="H23" s="10">
        <f t="shared" si="67"/>
        <v>9533854.6499869972</v>
      </c>
      <c r="I23" s="10">
        <f t="shared" si="67"/>
        <v>9976685.7434105743</v>
      </c>
      <c r="J23" s="10">
        <f t="shared" si="67"/>
        <v>10392837.672801679</v>
      </c>
      <c r="K23" s="10">
        <f t="shared" si="67"/>
        <v>10326080.59776853</v>
      </c>
      <c r="L23" s="10">
        <f t="shared" si="67"/>
        <v>9700806.98972</v>
      </c>
      <c r="M23" s="10">
        <f t="shared" si="67"/>
        <v>9067801.4604704045</v>
      </c>
      <c r="N23" s="10">
        <f t="shared" si="67"/>
        <v>8383738.3472835766</v>
      </c>
      <c r="O23" s="10">
        <f t="shared" si="67"/>
        <v>8381749.0859435061</v>
      </c>
      <c r="P23" s="10">
        <f t="shared" si="67"/>
        <v>7885009.8108097557</v>
      </c>
      <c r="Q23" s="10">
        <f t="shared" si="67"/>
        <v>8558495.8805400003</v>
      </c>
      <c r="R23" s="10">
        <f t="shared" si="67"/>
        <v>7164918.2850230513</v>
      </c>
      <c r="S23" s="10">
        <f t="shared" si="67"/>
        <v>7257963.6780817667</v>
      </c>
      <c r="T23" s="10">
        <f t="shared" si="67"/>
        <v>8110832.8320827233</v>
      </c>
      <c r="U23" s="10">
        <f t="shared" si="67"/>
        <v>7822307.9779733857</v>
      </c>
      <c r="V23" s="10">
        <f t="shared" si="67"/>
        <v>7317328.0095600002</v>
      </c>
      <c r="W23" s="10">
        <f t="shared" si="67"/>
        <v>7731678.3430423038</v>
      </c>
      <c r="X23" s="10">
        <f t="shared" si="67"/>
        <v>7620340.1079815943</v>
      </c>
      <c r="Y23" s="10">
        <f t="shared" si="67"/>
        <v>6505179.1913339272</v>
      </c>
      <c r="Z23" s="10">
        <f t="shared" si="67"/>
        <v>6327785.5184097821</v>
      </c>
      <c r="AA23" s="10">
        <f t="shared" si="67"/>
        <v>6324422.7856000001</v>
      </c>
      <c r="AB23" s="10">
        <f t="shared" si="67"/>
        <v>5952848.6676784726</v>
      </c>
      <c r="AC23" s="10">
        <f t="shared" ref="AC23" si="68">AC15+AC17+AC19</f>
        <v>5697272.8453231975</v>
      </c>
    </row>
    <row r="24" spans="1:29" x14ac:dyDescent="0.2">
      <c r="A24" t="s">
        <v>28</v>
      </c>
      <c r="B24" s="10">
        <f>B16+B18+B20</f>
        <v>7169082.3811405292</v>
      </c>
      <c r="C24" s="10">
        <f t="shared" ref="C24:AB24" si="69">C16+C18+C20</f>
        <v>7997158.3230683086</v>
      </c>
      <c r="D24" s="10">
        <f t="shared" si="69"/>
        <v>6822287.4880851135</v>
      </c>
      <c r="E24" s="10">
        <f t="shared" si="69"/>
        <v>7680149.0999751212</v>
      </c>
      <c r="F24" s="10">
        <f t="shared" si="69"/>
        <v>7416536.0877852961</v>
      </c>
      <c r="G24" s="10">
        <f t="shared" si="69"/>
        <v>7977737.1439499995</v>
      </c>
      <c r="H24" s="10">
        <f t="shared" si="69"/>
        <v>8268720.9950801237</v>
      </c>
      <c r="I24" s="10">
        <f t="shared" si="69"/>
        <v>8878414.6656430215</v>
      </c>
      <c r="J24" s="10">
        <f t="shared" si="69"/>
        <v>9484992.1292170789</v>
      </c>
      <c r="K24" s="10">
        <f t="shared" si="69"/>
        <v>9637092.4172047004</v>
      </c>
      <c r="L24" s="10">
        <f t="shared" si="69"/>
        <v>9017228.7622699998</v>
      </c>
      <c r="M24" s="10">
        <f t="shared" si="69"/>
        <v>8839886.4436017293</v>
      </c>
      <c r="N24" s="10">
        <f t="shared" si="69"/>
        <v>8357833.0299051041</v>
      </c>
      <c r="O24" s="10">
        <f t="shared" si="69"/>
        <v>8562843.2283605374</v>
      </c>
      <c r="P24" s="10">
        <f t="shared" si="69"/>
        <v>8239280.7775864294</v>
      </c>
      <c r="Q24" s="10">
        <f t="shared" si="69"/>
        <v>8934411.8409800008</v>
      </c>
      <c r="R24" s="10">
        <f t="shared" si="69"/>
        <v>7689941.681258563</v>
      </c>
      <c r="S24" s="10">
        <f t="shared" si="69"/>
        <v>7815427.3880320275</v>
      </c>
      <c r="T24" s="10">
        <f t="shared" si="69"/>
        <v>8765873.7718570028</v>
      </c>
      <c r="U24" s="10">
        <f t="shared" si="69"/>
        <v>8545489.900805451</v>
      </c>
      <c r="V24" s="10">
        <f t="shared" si="69"/>
        <v>7798526.5929399999</v>
      </c>
      <c r="W24" s="10">
        <f t="shared" si="69"/>
        <v>8818599.533666417</v>
      </c>
      <c r="X24" s="10">
        <f t="shared" si="69"/>
        <v>9068149.8278636634</v>
      </c>
      <c r="Y24" s="10">
        <f t="shared" si="69"/>
        <v>8064545.7866332326</v>
      </c>
      <c r="Z24" s="10">
        <f t="shared" si="69"/>
        <v>8152814.9246670026</v>
      </c>
      <c r="AA24" s="10">
        <f t="shared" si="69"/>
        <v>8220855.4346700003</v>
      </c>
      <c r="AB24" s="10">
        <f t="shared" si="69"/>
        <v>7690132.0324098459</v>
      </c>
      <c r="AC24" s="10">
        <f t="shared" ref="AC24" si="70">AC16+AC18+AC20</f>
        <v>7104991.1546768006</v>
      </c>
    </row>
    <row r="27" spans="1:29" s="9" customFormat="1" x14ac:dyDescent="0.2">
      <c r="A27" s="9" t="s">
        <v>14</v>
      </c>
      <c r="B27" s="9">
        <v>1995</v>
      </c>
      <c r="C27" s="9">
        <v>1996</v>
      </c>
      <c r="D27" s="9">
        <v>1997</v>
      </c>
      <c r="E27" s="9">
        <v>1998</v>
      </c>
      <c r="F27" s="9">
        <v>1999</v>
      </c>
      <c r="G27" s="9">
        <v>2000</v>
      </c>
      <c r="H27" s="9">
        <v>2001</v>
      </c>
      <c r="I27" s="9">
        <v>2002</v>
      </c>
      <c r="J27" s="9">
        <v>2003</v>
      </c>
      <c r="K27" s="9">
        <v>2004</v>
      </c>
      <c r="L27" s="9">
        <v>2005</v>
      </c>
      <c r="M27" s="9">
        <v>2006</v>
      </c>
      <c r="N27" s="9">
        <v>2007</v>
      </c>
      <c r="O27" s="9">
        <v>2008</v>
      </c>
      <c r="P27" s="9">
        <v>2009</v>
      </c>
      <c r="Q27" s="9">
        <v>2010</v>
      </c>
      <c r="R27" s="9">
        <v>2011</v>
      </c>
      <c r="S27" s="9">
        <v>2012</v>
      </c>
      <c r="T27" s="9">
        <v>2013</v>
      </c>
      <c r="U27" s="9">
        <v>2014</v>
      </c>
      <c r="V27" s="9">
        <v>2015</v>
      </c>
      <c r="W27" s="9">
        <v>2016</v>
      </c>
      <c r="X27" s="9">
        <v>2017</v>
      </c>
      <c r="Y27" s="9">
        <v>2018</v>
      </c>
      <c r="Z27" s="9">
        <v>2019</v>
      </c>
      <c r="AA27" s="9">
        <v>2020</v>
      </c>
      <c r="AB27" s="9">
        <v>2021</v>
      </c>
      <c r="AC27" s="9">
        <v>2022</v>
      </c>
    </row>
    <row r="28" spans="1:29" x14ac:dyDescent="0.2">
      <c r="A28" t="s">
        <v>12</v>
      </c>
      <c r="B28" s="5">
        <v>14639</v>
      </c>
      <c r="C28" s="5">
        <v>12201</v>
      </c>
      <c r="D28" s="5">
        <v>12949</v>
      </c>
      <c r="E28" s="5">
        <v>11097</v>
      </c>
      <c r="F28" s="5">
        <v>13304</v>
      </c>
      <c r="G28" s="5">
        <v>10510</v>
      </c>
      <c r="H28" s="5">
        <v>13108</v>
      </c>
      <c r="I28" s="5">
        <v>12690</v>
      </c>
      <c r="J28" s="5">
        <v>11649</v>
      </c>
      <c r="K28" s="5">
        <v>14245</v>
      </c>
      <c r="L28" s="5">
        <v>16173</v>
      </c>
      <c r="M28" s="5">
        <v>13302</v>
      </c>
      <c r="N28" s="5">
        <v>13845</v>
      </c>
      <c r="O28" s="5">
        <v>13869</v>
      </c>
      <c r="P28" s="5">
        <v>12236</v>
      </c>
      <c r="Q28" s="5">
        <v>14374</v>
      </c>
      <c r="R28" s="5">
        <v>15165</v>
      </c>
      <c r="S28" s="5">
        <v>10897</v>
      </c>
      <c r="T28" s="5">
        <v>10091</v>
      </c>
      <c r="U28" s="5">
        <v>10466</v>
      </c>
      <c r="V28" s="5">
        <v>10869</v>
      </c>
      <c r="W28" s="5">
        <v>11102</v>
      </c>
      <c r="X28" s="5">
        <v>10694</v>
      </c>
      <c r="Y28" s="5">
        <v>13317</v>
      </c>
      <c r="Z28" s="5">
        <v>10911</v>
      </c>
      <c r="AA28" s="5">
        <v>9634</v>
      </c>
      <c r="AB28" s="5">
        <v>10931.32418</v>
      </c>
      <c r="AC28" s="5">
        <v>10554.6757</v>
      </c>
    </row>
    <row r="29" spans="1:29" x14ac:dyDescent="0.2">
      <c r="A29" t="s">
        <v>13</v>
      </c>
      <c r="B29" s="5">
        <v>8804</v>
      </c>
      <c r="C29" s="5">
        <v>11559</v>
      </c>
      <c r="D29" s="5">
        <v>11308</v>
      </c>
      <c r="E29" s="5">
        <v>12409</v>
      </c>
      <c r="F29" s="5">
        <v>12897</v>
      </c>
      <c r="G29" s="5">
        <v>11540</v>
      </c>
      <c r="H29" s="5">
        <v>11782</v>
      </c>
      <c r="I29" s="5">
        <v>11451</v>
      </c>
      <c r="J29" s="5">
        <v>11620</v>
      </c>
      <c r="K29" s="5">
        <v>12395</v>
      </c>
      <c r="L29" s="5">
        <v>13331</v>
      </c>
      <c r="M29" s="5">
        <v>13534</v>
      </c>
      <c r="N29" s="5">
        <v>13005</v>
      </c>
      <c r="O29" s="5">
        <v>11964</v>
      </c>
      <c r="P29" s="5">
        <v>11370</v>
      </c>
      <c r="Q29" s="5">
        <v>12570</v>
      </c>
      <c r="R29" s="5">
        <v>12334</v>
      </c>
      <c r="S29" s="5">
        <v>13341</v>
      </c>
      <c r="T29" s="5">
        <v>13055</v>
      </c>
      <c r="U29" s="5">
        <v>10282</v>
      </c>
      <c r="V29" s="5">
        <v>10694</v>
      </c>
      <c r="W29" s="5">
        <v>9800</v>
      </c>
      <c r="X29" s="5">
        <v>10743</v>
      </c>
      <c r="Y29" s="5">
        <v>10401</v>
      </c>
      <c r="Z29" s="5">
        <v>10824</v>
      </c>
      <c r="AA29" s="5">
        <v>10507</v>
      </c>
      <c r="AB29" s="5">
        <v>12115.35663</v>
      </c>
      <c r="AC29" s="5">
        <v>11606.83179</v>
      </c>
    </row>
    <row r="30" spans="1:29" x14ac:dyDescent="0.2">
      <c r="A30" t="s">
        <v>16</v>
      </c>
      <c r="B30" s="5">
        <v>3642</v>
      </c>
      <c r="C30" s="5">
        <v>2574</v>
      </c>
      <c r="D30" s="5">
        <v>2590</v>
      </c>
      <c r="E30" s="5">
        <v>2473</v>
      </c>
      <c r="F30" s="5">
        <v>2633</v>
      </c>
      <c r="G30" s="5">
        <v>1759</v>
      </c>
      <c r="H30" s="5">
        <v>1921</v>
      </c>
      <c r="I30" s="5">
        <v>1605</v>
      </c>
      <c r="J30" s="5">
        <v>1772</v>
      </c>
      <c r="K30" s="5">
        <v>1816</v>
      </c>
      <c r="L30" s="5">
        <v>1836</v>
      </c>
      <c r="M30" s="5">
        <v>1697</v>
      </c>
      <c r="N30" s="5">
        <v>1648</v>
      </c>
      <c r="O30" s="5">
        <v>1426</v>
      </c>
      <c r="P30" s="5">
        <v>2078</v>
      </c>
      <c r="Q30" s="5">
        <v>1993</v>
      </c>
      <c r="R30" s="5">
        <v>2214</v>
      </c>
      <c r="S30" s="5">
        <v>2126</v>
      </c>
      <c r="T30" s="5">
        <v>2017</v>
      </c>
      <c r="U30" s="5">
        <v>2111</v>
      </c>
      <c r="V30" s="5">
        <v>1683</v>
      </c>
      <c r="W30" s="5">
        <v>1659</v>
      </c>
      <c r="X30" s="5">
        <v>1543</v>
      </c>
      <c r="Y30" s="5">
        <v>2054</v>
      </c>
      <c r="Z30" s="5">
        <v>1664</v>
      </c>
      <c r="AA30" s="5">
        <v>1497</v>
      </c>
      <c r="AB30" s="5">
        <v>1687</v>
      </c>
      <c r="AC30" s="5">
        <v>1915</v>
      </c>
    </row>
    <row r="31" spans="1:29" x14ac:dyDescent="0.2">
      <c r="A31" t="s">
        <v>17</v>
      </c>
      <c r="B31" s="5">
        <v>3212</v>
      </c>
      <c r="C31" s="5">
        <v>4588</v>
      </c>
      <c r="D31" s="5">
        <v>4248</v>
      </c>
      <c r="E31" s="5">
        <v>3922</v>
      </c>
      <c r="F31" s="5">
        <v>3914</v>
      </c>
      <c r="G31" s="5">
        <v>3801</v>
      </c>
      <c r="H31" s="5">
        <v>3735</v>
      </c>
      <c r="I31" s="5">
        <v>3465</v>
      </c>
      <c r="J31" s="5">
        <v>3869</v>
      </c>
      <c r="K31" s="5">
        <v>4133</v>
      </c>
      <c r="L31" s="5">
        <v>4095</v>
      </c>
      <c r="M31" s="5">
        <v>4422</v>
      </c>
      <c r="N31" s="5">
        <v>3333</v>
      </c>
      <c r="O31" s="5">
        <v>2875</v>
      </c>
      <c r="P31" s="5">
        <v>3559</v>
      </c>
      <c r="Q31" s="5">
        <v>3790</v>
      </c>
      <c r="R31" s="5">
        <v>3689</v>
      </c>
      <c r="S31" s="5">
        <v>4119</v>
      </c>
      <c r="T31" s="5">
        <v>3852</v>
      </c>
      <c r="U31" s="5">
        <v>2704</v>
      </c>
      <c r="V31" s="5">
        <v>2593</v>
      </c>
      <c r="W31" s="5">
        <v>2140</v>
      </c>
      <c r="X31" s="5">
        <v>2465</v>
      </c>
      <c r="Y31" s="5">
        <v>2695</v>
      </c>
      <c r="Z31" s="5">
        <v>2798</v>
      </c>
      <c r="AA31" s="5">
        <v>2928</v>
      </c>
      <c r="AB31" s="5">
        <v>3794</v>
      </c>
      <c r="AC31" s="5">
        <v>3768</v>
      </c>
    </row>
    <row r="32" spans="1:29" x14ac:dyDescent="0.2">
      <c r="A32" t="s">
        <v>18</v>
      </c>
      <c r="B32" s="5">
        <v>156.66127942927699</v>
      </c>
      <c r="C32" s="5">
        <v>153.805798073288</v>
      </c>
      <c r="D32" s="5">
        <v>144.20576216156601</v>
      </c>
      <c r="E32" s="5">
        <v>134.77039786306401</v>
      </c>
      <c r="F32" s="5">
        <v>145.70773985506301</v>
      </c>
      <c r="G32" s="5">
        <v>132.623048051967</v>
      </c>
      <c r="H32" s="5">
        <v>177.96687261941</v>
      </c>
      <c r="I32" s="5">
        <v>164.963848794103</v>
      </c>
      <c r="J32" s="5">
        <v>160.91505829782901</v>
      </c>
      <c r="K32" s="5">
        <v>155.51394267959901</v>
      </c>
      <c r="L32" s="5">
        <v>171.66283251768999</v>
      </c>
      <c r="M32" s="5">
        <v>158.77066299850901</v>
      </c>
      <c r="N32" s="5">
        <v>161.15968234230499</v>
      </c>
      <c r="O32" s="5">
        <v>200.91303212047001</v>
      </c>
      <c r="P32" s="5">
        <v>192.53079340546299</v>
      </c>
      <c r="Q32" s="5">
        <v>210.24948423374599</v>
      </c>
      <c r="R32" s="5">
        <v>218.20191923044399</v>
      </c>
      <c r="S32" s="5">
        <v>183.98173716667199</v>
      </c>
      <c r="T32" s="5">
        <v>172.36895373541199</v>
      </c>
      <c r="U32" s="5">
        <v>182.332234333228</v>
      </c>
      <c r="V32" s="5">
        <v>171.94904696056699</v>
      </c>
      <c r="W32" s="5">
        <v>197.90008703313299</v>
      </c>
      <c r="X32" s="5">
        <v>183.801152411678</v>
      </c>
      <c r="Y32" s="5">
        <v>233.783283350414</v>
      </c>
      <c r="Z32" s="5">
        <v>191.300902153327</v>
      </c>
      <c r="AA32" s="5">
        <v>195.17183762194</v>
      </c>
      <c r="AB32" s="5">
        <v>225.45996115886899</v>
      </c>
      <c r="AC32" s="5">
        <v>231.699506666362</v>
      </c>
    </row>
    <row r="33" spans="1:29" x14ac:dyDescent="0.2">
      <c r="A33" t="s">
        <v>19</v>
      </c>
      <c r="B33" s="5">
        <v>259.655664570824</v>
      </c>
      <c r="C33" s="5">
        <v>285.08675787614101</v>
      </c>
      <c r="D33" s="5">
        <v>283.58004866403201</v>
      </c>
      <c r="E33" s="5">
        <v>316.43215143116203</v>
      </c>
      <c r="F33" s="5">
        <v>321.45528748756601</v>
      </c>
      <c r="G33" s="5">
        <v>323.40765697115597</v>
      </c>
      <c r="H33" s="5">
        <v>322.28272399162398</v>
      </c>
      <c r="I33" s="5">
        <v>280.59948525293601</v>
      </c>
      <c r="J33" s="5">
        <v>283.50779305425499</v>
      </c>
      <c r="K33" s="5">
        <v>290.44989050661297</v>
      </c>
      <c r="L33" s="5">
        <v>294.92268527529399</v>
      </c>
      <c r="M33" s="5">
        <v>289.99896707998602</v>
      </c>
      <c r="N33" s="5">
        <v>271.88011889092002</v>
      </c>
      <c r="O33" s="5">
        <v>238.96827467264001</v>
      </c>
      <c r="P33" s="5">
        <v>215.06836044842899</v>
      </c>
      <c r="Q33" s="5">
        <v>241.485539814167</v>
      </c>
      <c r="R33" s="5">
        <v>248.40598955294499</v>
      </c>
      <c r="S33" s="5">
        <v>275.24573869822098</v>
      </c>
      <c r="T33" s="5">
        <v>258.80385813372402</v>
      </c>
      <c r="U33" s="5">
        <v>205.88809206709399</v>
      </c>
      <c r="V33" s="5">
        <v>200.082440510938</v>
      </c>
      <c r="W33" s="5">
        <v>199.11926131645501</v>
      </c>
      <c r="X33" s="5">
        <v>169.249777342089</v>
      </c>
      <c r="Y33" s="5">
        <v>165.74368925550999</v>
      </c>
      <c r="Z33" s="5">
        <v>181.01494854391001</v>
      </c>
      <c r="AA33" s="5">
        <v>185.22411233539901</v>
      </c>
      <c r="AB33" s="5">
        <v>223.104536223178</v>
      </c>
      <c r="AC33" s="5">
        <v>225.607801916021</v>
      </c>
    </row>
    <row r="35" spans="1:29" x14ac:dyDescent="0.2">
      <c r="A35" t="s">
        <v>20</v>
      </c>
      <c r="B35" s="5">
        <v>89.041441466406496</v>
      </c>
      <c r="C35" s="5">
        <v>73.7070158637503</v>
      </c>
      <c r="D35" s="5">
        <v>92.259697492923294</v>
      </c>
      <c r="E35" s="5">
        <v>90.163803542848697</v>
      </c>
      <c r="F35" s="5">
        <v>100.807142122646</v>
      </c>
      <c r="G35" s="5">
        <v>78.404357911131498</v>
      </c>
      <c r="H35" s="5">
        <v>95.957771033629697</v>
      </c>
      <c r="I35" s="5">
        <v>102.059850114589</v>
      </c>
      <c r="J35" s="5">
        <v>103.180974609768</v>
      </c>
      <c r="K35" s="5">
        <v>100.07623500476301</v>
      </c>
      <c r="L35" s="5">
        <v>100.87247613274801</v>
      </c>
      <c r="M35" s="5">
        <v>78.385245208877905</v>
      </c>
      <c r="N35" s="5">
        <v>90.253632774122195</v>
      </c>
      <c r="O35" s="5">
        <v>87.686332657127295</v>
      </c>
      <c r="P35" s="5">
        <v>85.256707652765002</v>
      </c>
      <c r="Q35" s="5">
        <v>83.457334301144897</v>
      </c>
      <c r="R35" s="5">
        <v>77.278242576481304</v>
      </c>
      <c r="S35" s="5">
        <v>77.1905801837203</v>
      </c>
      <c r="T35" s="5">
        <v>74.204140030580504</v>
      </c>
      <c r="U35" s="5">
        <v>86.205809510486205</v>
      </c>
      <c r="V35" s="5">
        <v>87.924310836576595</v>
      </c>
      <c r="W35" s="5">
        <v>135.87659574662499</v>
      </c>
      <c r="X35" s="5">
        <v>137.443962420102</v>
      </c>
      <c r="Y35" s="5">
        <v>208.326166177555</v>
      </c>
      <c r="Z35" s="5">
        <v>169.226963214774</v>
      </c>
      <c r="AA35" s="5">
        <v>160.848291046176</v>
      </c>
      <c r="AB35" s="5">
        <v>60.895022581873903</v>
      </c>
      <c r="AC35" s="5">
        <v>57.927550031576601</v>
      </c>
    </row>
    <row r="36" spans="1:29" x14ac:dyDescent="0.2">
      <c r="A36" t="s">
        <v>21</v>
      </c>
      <c r="B36" s="5">
        <v>69.9899651345183</v>
      </c>
      <c r="C36" s="5">
        <v>75.228320486206698</v>
      </c>
      <c r="D36" s="5">
        <v>69.848530589094395</v>
      </c>
      <c r="E36" s="5">
        <v>67.841640994797999</v>
      </c>
      <c r="F36" s="5">
        <v>61.865999525241797</v>
      </c>
      <c r="G36" s="5">
        <v>51.712233714947303</v>
      </c>
      <c r="H36" s="5">
        <v>55.317031810072002</v>
      </c>
      <c r="I36" s="5">
        <v>54.335691753089797</v>
      </c>
      <c r="J36" s="5">
        <v>54.948459992290999</v>
      </c>
      <c r="K36" s="5">
        <v>52.132171826439098</v>
      </c>
      <c r="L36" s="5">
        <v>51.871543539009203</v>
      </c>
      <c r="M36" s="5">
        <v>49.581523999588697</v>
      </c>
      <c r="N36" s="5">
        <v>46.858633370321698</v>
      </c>
      <c r="O36" s="5">
        <v>44.619721237117901</v>
      </c>
      <c r="P36" s="5">
        <v>47.211233240355703</v>
      </c>
      <c r="Q36" s="5">
        <v>43.856731236064697</v>
      </c>
      <c r="R36" s="5">
        <v>42.754872404116902</v>
      </c>
      <c r="S36" s="5">
        <v>81.066904807439897</v>
      </c>
      <c r="T36" s="5">
        <v>78.900491103469605</v>
      </c>
      <c r="U36" s="5">
        <v>33.1222466529249</v>
      </c>
      <c r="V36" s="5">
        <v>42.439881992602501</v>
      </c>
      <c r="W36" s="5">
        <v>42.285862171400801</v>
      </c>
      <c r="X36" s="5">
        <v>63.553262065306399</v>
      </c>
      <c r="Y36" s="5">
        <v>71.5698943207084</v>
      </c>
      <c r="Z36" s="5">
        <v>74.754078124319193</v>
      </c>
      <c r="AA36" s="5">
        <v>79.648667709977005</v>
      </c>
      <c r="AB36" s="5">
        <v>61.555778706336902</v>
      </c>
      <c r="AC36" s="5">
        <v>60.284390819079398</v>
      </c>
    </row>
    <row r="37" spans="1:29" x14ac:dyDescent="0.2">
      <c r="A37" t="s">
        <v>22</v>
      </c>
      <c r="B37" s="5">
        <v>60.642476781594198</v>
      </c>
      <c r="C37" s="5">
        <v>79.226809668274399</v>
      </c>
      <c r="D37" s="5">
        <v>93.542419808005704</v>
      </c>
      <c r="E37" s="5">
        <v>97.360137337506998</v>
      </c>
      <c r="F37" s="5">
        <v>122.951347730712</v>
      </c>
      <c r="G37" s="5">
        <v>99.096165413825602</v>
      </c>
      <c r="H37" s="5">
        <v>137.22577180331501</v>
      </c>
      <c r="I37" s="5">
        <v>147.60081679362801</v>
      </c>
      <c r="J37" s="5">
        <v>174.711735446153</v>
      </c>
      <c r="K37" s="5">
        <v>191.804571207283</v>
      </c>
      <c r="L37" s="5">
        <v>222.76386351222899</v>
      </c>
      <c r="M37" s="5">
        <v>205.99397982099401</v>
      </c>
      <c r="N37" s="5">
        <v>247.78445212676701</v>
      </c>
      <c r="O37" s="5">
        <v>272.21152490555102</v>
      </c>
      <c r="P37" s="5">
        <v>300.930729019485</v>
      </c>
      <c r="Q37" s="5">
        <v>359.825423051911</v>
      </c>
      <c r="R37" s="5">
        <v>384.06782424213901</v>
      </c>
      <c r="S37" s="5">
        <v>353.11530945666198</v>
      </c>
      <c r="T37" s="5">
        <v>362.04882257667799</v>
      </c>
      <c r="U37" s="5">
        <v>455.69329512251301</v>
      </c>
      <c r="V37" s="5">
        <v>440.74004088760802</v>
      </c>
      <c r="W37" s="5">
        <v>564.37039903033099</v>
      </c>
      <c r="X37" s="5">
        <v>548.39678820434199</v>
      </c>
      <c r="Y37" s="5">
        <v>795.17311027168103</v>
      </c>
      <c r="Z37" s="5">
        <v>537.95838916541902</v>
      </c>
      <c r="AA37" s="5">
        <v>494.21892877937398</v>
      </c>
      <c r="AB37" s="5">
        <v>128.36986495008901</v>
      </c>
      <c r="AC37" s="5">
        <v>134.398696396752</v>
      </c>
    </row>
    <row r="38" spans="1:29" x14ac:dyDescent="0.2">
      <c r="A38" t="s">
        <v>23</v>
      </c>
      <c r="B38" s="5">
        <v>31.321942136891</v>
      </c>
      <c r="C38" s="5">
        <v>50.383872284234698</v>
      </c>
      <c r="D38" s="5">
        <v>54.778340110623702</v>
      </c>
      <c r="E38" s="5">
        <v>74.942668814827798</v>
      </c>
      <c r="F38" s="5">
        <v>83.537738825779499</v>
      </c>
      <c r="G38" s="5">
        <v>77.187488360127702</v>
      </c>
      <c r="H38" s="5">
        <v>87.327446869035199</v>
      </c>
      <c r="I38" s="5">
        <v>94.656280860424403</v>
      </c>
      <c r="J38" s="5">
        <v>108.735119119668</v>
      </c>
      <c r="K38" s="5">
        <v>125.212240476549</v>
      </c>
      <c r="L38" s="5">
        <v>136.84971640129299</v>
      </c>
      <c r="M38" s="5">
        <v>154.55936670189001</v>
      </c>
      <c r="N38" s="5">
        <v>146.91530874925999</v>
      </c>
      <c r="O38" s="5">
        <v>151.72799952642399</v>
      </c>
      <c r="P38" s="5">
        <v>181.71500361990201</v>
      </c>
      <c r="Q38" s="5">
        <v>186.82784952828999</v>
      </c>
      <c r="R38" s="5">
        <v>189.446758592896</v>
      </c>
      <c r="S38" s="5">
        <v>220.29824575626901</v>
      </c>
      <c r="T38" s="5">
        <v>233.57528508693301</v>
      </c>
      <c r="U38" s="5">
        <v>159.440578888202</v>
      </c>
      <c r="V38" s="5">
        <v>184.034334645755</v>
      </c>
      <c r="W38" s="5">
        <v>178.05861376977001</v>
      </c>
      <c r="X38" s="5">
        <v>223.826093131113</v>
      </c>
      <c r="Y38" s="5">
        <v>220.022833513253</v>
      </c>
      <c r="Z38" s="5">
        <v>233.96117970385799</v>
      </c>
      <c r="AA38" s="5">
        <v>231.27085570810601</v>
      </c>
      <c r="AB38" s="5">
        <v>206.66967528603101</v>
      </c>
      <c r="AC38" s="5">
        <v>210.44034133215001</v>
      </c>
    </row>
    <row r="39" spans="1:29" x14ac:dyDescent="0.2">
      <c r="A39" t="s">
        <v>24</v>
      </c>
      <c r="B39" s="5">
        <v>22.858137382234901</v>
      </c>
      <c r="C39" s="5">
        <v>29.251566868206201</v>
      </c>
      <c r="D39" s="5">
        <v>27.292917359311801</v>
      </c>
      <c r="E39" s="5">
        <v>28.302661034759499</v>
      </c>
      <c r="F39" s="5">
        <v>28.265890665579999</v>
      </c>
      <c r="G39" s="5">
        <v>18.857843609033601</v>
      </c>
      <c r="H39" s="5">
        <v>28.3110495558293</v>
      </c>
      <c r="I39" s="5">
        <v>30.088608974373699</v>
      </c>
      <c r="J39" s="5">
        <v>26.6086226299667</v>
      </c>
      <c r="K39" s="5">
        <v>27.840423487468801</v>
      </c>
      <c r="L39" s="5">
        <v>30.606551293781099</v>
      </c>
      <c r="M39" s="5">
        <v>24.806539402660398</v>
      </c>
      <c r="N39" s="5">
        <v>31.029245603265402</v>
      </c>
      <c r="O39" s="5">
        <v>26.413173703369299</v>
      </c>
      <c r="P39" s="5">
        <v>20.4437253333085</v>
      </c>
      <c r="Q39" s="5">
        <v>24.932852290022801</v>
      </c>
      <c r="R39" s="5">
        <v>22.461126022309202</v>
      </c>
      <c r="S39" s="5">
        <v>14.985157922765699</v>
      </c>
      <c r="T39" s="5">
        <v>16.1969756417874</v>
      </c>
      <c r="U39" s="5">
        <v>19.285975058445501</v>
      </c>
      <c r="V39" s="5">
        <v>17.125227590009398</v>
      </c>
      <c r="W39" s="5">
        <v>24.171439680421798</v>
      </c>
      <c r="X39" s="5">
        <v>19.513894647556999</v>
      </c>
      <c r="Y39" s="5">
        <v>26.765818301988901</v>
      </c>
      <c r="Z39" s="5">
        <v>20.168309611682499</v>
      </c>
      <c r="AA39" s="5">
        <v>19.9896901972417</v>
      </c>
      <c r="AB39" s="5">
        <v>14.3524669270006</v>
      </c>
      <c r="AC39" s="5">
        <v>14.970698476050201</v>
      </c>
    </row>
    <row r="40" spans="1:29" x14ac:dyDescent="0.2">
      <c r="A40" t="s">
        <v>25</v>
      </c>
      <c r="B40" s="5">
        <v>24.130494370007899</v>
      </c>
      <c r="C40" s="5">
        <v>54.3081029878173</v>
      </c>
      <c r="D40" s="5">
        <v>55.984845802454203</v>
      </c>
      <c r="E40" s="5">
        <v>65.451078152087803</v>
      </c>
      <c r="F40" s="5">
        <v>63.949839256014698</v>
      </c>
      <c r="G40" s="5">
        <v>39.437591009162503</v>
      </c>
      <c r="H40" s="5">
        <v>41.946990944106702</v>
      </c>
      <c r="I40" s="5">
        <v>42.5399403708861</v>
      </c>
      <c r="J40" s="5">
        <v>40.389380616520597</v>
      </c>
      <c r="K40" s="5">
        <v>31.757808134381499</v>
      </c>
      <c r="L40" s="5">
        <v>30.3080991680288</v>
      </c>
      <c r="M40" s="5">
        <v>29.299448076821601</v>
      </c>
      <c r="N40" s="5">
        <v>32.815795587088701</v>
      </c>
      <c r="O40" s="5">
        <v>37.944675796003501</v>
      </c>
      <c r="P40" s="5">
        <v>34.0914588570853</v>
      </c>
      <c r="Q40" s="5">
        <v>33.046840075731403</v>
      </c>
      <c r="R40" s="5">
        <v>31.4345368921751</v>
      </c>
      <c r="S40" s="5">
        <v>34.3658427397026</v>
      </c>
      <c r="T40" s="5">
        <v>34.991039358304597</v>
      </c>
      <c r="U40" s="5">
        <v>20.985680370009401</v>
      </c>
      <c r="V40" s="5">
        <v>19.8588719032794</v>
      </c>
      <c r="W40" s="5">
        <v>21.3474847773651</v>
      </c>
      <c r="X40" s="5">
        <v>35.403217845253501</v>
      </c>
      <c r="Y40" s="5">
        <v>34.691707288531902</v>
      </c>
      <c r="Z40" s="5">
        <v>39.0226897168954</v>
      </c>
      <c r="AA40" s="5">
        <v>39.934950594998298</v>
      </c>
      <c r="AB40" s="5">
        <v>35.021629934113797</v>
      </c>
      <c r="AC40" s="5">
        <v>31.6156878219909</v>
      </c>
    </row>
    <row r="42" spans="1:29" x14ac:dyDescent="0.2">
      <c r="A42" t="s">
        <v>29</v>
      </c>
    </row>
    <row r="43" spans="1:29" x14ac:dyDescent="0.2">
      <c r="A43" t="s">
        <v>27</v>
      </c>
      <c r="B43" s="10">
        <f>B28+B30+B32+B35+B37+B39</f>
        <v>18610.203335059516</v>
      </c>
      <c r="C43" s="10">
        <f t="shared" ref="C43:G43" si="71">C28+C30+C32+C35+C37+C39</f>
        <v>15110.99119047352</v>
      </c>
      <c r="D43" s="10">
        <f t="shared" si="71"/>
        <v>15896.300796821806</v>
      </c>
      <c r="E43" s="10">
        <f t="shared" si="71"/>
        <v>13920.596999778179</v>
      </c>
      <c r="F43" s="10">
        <f t="shared" si="71"/>
        <v>16334.732120374001</v>
      </c>
      <c r="G43" s="10">
        <f t="shared" si="71"/>
        <v>12597.981414985958</v>
      </c>
      <c r="H43" s="10">
        <f>H28+H30+H32+H35+H37+H39</f>
        <v>15468.461465012182</v>
      </c>
      <c r="I43" s="10">
        <f t="shared" ref="I43:S43" si="72">I28+I30+I32+I35+I37+I39</f>
        <v>14739.713124676695</v>
      </c>
      <c r="J43" s="10">
        <f t="shared" si="72"/>
        <v>13886.416390983717</v>
      </c>
      <c r="K43" s="10">
        <f t="shared" si="72"/>
        <v>16536.235172379114</v>
      </c>
      <c r="L43" s="10">
        <f t="shared" si="72"/>
        <v>18534.905723456446</v>
      </c>
      <c r="M43" s="10">
        <f t="shared" si="72"/>
        <v>15466.956427431041</v>
      </c>
      <c r="N43" s="10">
        <f t="shared" si="72"/>
        <v>16023.227012846459</v>
      </c>
      <c r="O43" s="10">
        <f t="shared" si="72"/>
        <v>15882.224063386519</v>
      </c>
      <c r="P43" s="10">
        <f t="shared" si="72"/>
        <v>14913.161955411022</v>
      </c>
      <c r="Q43" s="10">
        <f t="shared" si="72"/>
        <v>17045.465093876825</v>
      </c>
      <c r="R43" s="10">
        <f t="shared" si="72"/>
        <v>18081.009112071373</v>
      </c>
      <c r="S43" s="10">
        <f t="shared" si="72"/>
        <v>13652.272784729819</v>
      </c>
      <c r="T43" s="10">
        <f t="shared" ref="T43:AC43" si="73">T28+T30+T32+T35+T37+T39</f>
        <v>12732.818891984458</v>
      </c>
      <c r="U43" s="10">
        <f t="shared" si="73"/>
        <v>13320.517314024672</v>
      </c>
      <c r="V43" s="10">
        <f t="shared" si="73"/>
        <v>13269.73862627476</v>
      </c>
      <c r="W43" s="10">
        <f t="shared" si="73"/>
        <v>13683.318521490512</v>
      </c>
      <c r="X43" s="10">
        <f t="shared" si="73"/>
        <v>13126.155797683678</v>
      </c>
      <c r="Y43" s="10">
        <f t="shared" si="73"/>
        <v>16635.048378101637</v>
      </c>
      <c r="Z43" s="10">
        <f t="shared" si="73"/>
        <v>13493.654564145203</v>
      </c>
      <c r="AA43" s="10">
        <f t="shared" si="73"/>
        <v>12001.228747644731</v>
      </c>
      <c r="AB43" s="10">
        <f t="shared" si="73"/>
        <v>13047.401495617833</v>
      </c>
      <c r="AC43" s="10">
        <f t="shared" si="73"/>
        <v>12908.672151570741</v>
      </c>
    </row>
    <row r="44" spans="1:29" x14ac:dyDescent="0.2">
      <c r="A44" t="s">
        <v>28</v>
      </c>
      <c r="B44" s="10">
        <f>B29+B31+B33+B36+B38+B40</f>
        <v>12401.09806621224</v>
      </c>
      <c r="C44" s="10">
        <f t="shared" ref="C44:G44" si="74">C29+C31+C33+C36+C38+C40</f>
        <v>16612.007053634399</v>
      </c>
      <c r="D44" s="10">
        <f t="shared" si="74"/>
        <v>16020.191765166204</v>
      </c>
      <c r="E44" s="10">
        <f t="shared" si="74"/>
        <v>16855.667539392874</v>
      </c>
      <c r="F44" s="10">
        <f t="shared" si="74"/>
        <v>17341.808865094605</v>
      </c>
      <c r="G44" s="10">
        <f t="shared" si="74"/>
        <v>15832.744970055393</v>
      </c>
      <c r="H44" s="10">
        <f>H29+H31+H33+H36+H38+H40</f>
        <v>16023.87419361484</v>
      </c>
      <c r="I44" s="10">
        <f t="shared" ref="I44:S44" si="75">I29+I31+I33+I36+I38+I40</f>
        <v>15388.131398237336</v>
      </c>
      <c r="J44" s="10">
        <f t="shared" si="75"/>
        <v>15976.580752782735</v>
      </c>
      <c r="K44" s="10">
        <f t="shared" si="75"/>
        <v>17027.552110943987</v>
      </c>
      <c r="L44" s="10">
        <f t="shared" si="75"/>
        <v>17939.952044383623</v>
      </c>
      <c r="M44" s="10">
        <f t="shared" si="75"/>
        <v>18479.43930585829</v>
      </c>
      <c r="N44" s="10">
        <f t="shared" si="75"/>
        <v>16836.469856597589</v>
      </c>
      <c r="O44" s="10">
        <f t="shared" si="75"/>
        <v>15312.260671232183</v>
      </c>
      <c r="P44" s="10">
        <f t="shared" si="75"/>
        <v>15407.086056165772</v>
      </c>
      <c r="Q44" s="10">
        <f t="shared" si="75"/>
        <v>16865.216960654252</v>
      </c>
      <c r="R44" s="10">
        <f t="shared" si="75"/>
        <v>16535.042157442131</v>
      </c>
      <c r="S44" s="10">
        <f t="shared" si="75"/>
        <v>18070.976732001633</v>
      </c>
      <c r="T44" s="10">
        <f t="shared" ref="T44:AC44" si="76">T29+T31+T33+T36+T38+T40</f>
        <v>17513.270673682429</v>
      </c>
      <c r="U44" s="10">
        <f t="shared" si="76"/>
        <v>13405.436597978231</v>
      </c>
      <c r="V44" s="10">
        <f t="shared" si="76"/>
        <v>13733.415529052576</v>
      </c>
      <c r="W44" s="10">
        <f t="shared" si="76"/>
        <v>12380.81122203499</v>
      </c>
      <c r="X44" s="10">
        <f t="shared" si="76"/>
        <v>13700.032350383763</v>
      </c>
      <c r="Y44" s="10">
        <f t="shared" si="76"/>
        <v>13588.028124378003</v>
      </c>
      <c r="Z44" s="10">
        <f t="shared" si="76"/>
        <v>14150.752896088983</v>
      </c>
      <c r="AA44" s="10">
        <f t="shared" si="76"/>
        <v>13971.07858634848</v>
      </c>
      <c r="AB44" s="10">
        <f t="shared" si="76"/>
        <v>16435.708250149662</v>
      </c>
      <c r="AC44" s="10">
        <f t="shared" si="76"/>
        <v>15902.780011889243</v>
      </c>
    </row>
    <row r="46" spans="1:29" x14ac:dyDescent="0.2">
      <c r="A46" t="s">
        <v>30</v>
      </c>
    </row>
    <row r="47" spans="1:29" x14ac:dyDescent="0.2">
      <c r="A47" t="s">
        <v>27</v>
      </c>
      <c r="B47" s="10">
        <f>B23/1000+B43</f>
        <v>27919.447772120991</v>
      </c>
      <c r="C47" s="10">
        <f t="shared" ref="C47:H48" si="77">C23/1000+C43</f>
        <v>25280.013182590577</v>
      </c>
      <c r="D47" s="10">
        <f t="shared" si="77"/>
        <v>24412.486497902559</v>
      </c>
      <c r="E47" s="10">
        <f t="shared" si="77"/>
        <v>23277.52143797803</v>
      </c>
      <c r="F47" s="10">
        <f t="shared" si="77"/>
        <v>25200.915953745287</v>
      </c>
      <c r="G47" s="10">
        <f t="shared" si="77"/>
        <v>22143.877594895959</v>
      </c>
      <c r="H47" s="10">
        <f t="shared" si="77"/>
        <v>25002.316114999179</v>
      </c>
      <c r="I47" s="10">
        <f t="shared" ref="I47:AC47" si="78">I23/1000+I43</f>
        <v>24716.398868087272</v>
      </c>
      <c r="J47" s="10">
        <f t="shared" si="78"/>
        <v>24279.254063785396</v>
      </c>
      <c r="K47" s="10">
        <f t="shared" si="78"/>
        <v>26862.315770147645</v>
      </c>
      <c r="L47" s="10">
        <f t="shared" si="78"/>
        <v>28235.712713176446</v>
      </c>
      <c r="M47" s="10">
        <f t="shared" si="78"/>
        <v>24534.757887901447</v>
      </c>
      <c r="N47" s="10">
        <f t="shared" si="78"/>
        <v>24406.965360130038</v>
      </c>
      <c r="O47" s="10">
        <f t="shared" si="78"/>
        <v>24263.973149330024</v>
      </c>
      <c r="P47" s="10">
        <f t="shared" si="78"/>
        <v>22798.171766220777</v>
      </c>
      <c r="Q47" s="10">
        <f t="shared" si="78"/>
        <v>25603.960974416827</v>
      </c>
      <c r="R47" s="10">
        <f t="shared" si="78"/>
        <v>25245.927397094423</v>
      </c>
      <c r="S47" s="10">
        <f t="shared" si="78"/>
        <v>20910.236462811587</v>
      </c>
      <c r="T47" s="10">
        <f t="shared" si="78"/>
        <v>20843.651724067182</v>
      </c>
      <c r="U47" s="10">
        <f t="shared" si="78"/>
        <v>21142.825291998059</v>
      </c>
      <c r="V47" s="10">
        <f t="shared" si="78"/>
        <v>20587.066635834759</v>
      </c>
      <c r="W47" s="10">
        <f t="shared" si="78"/>
        <v>21414.996864532815</v>
      </c>
      <c r="X47" s="10">
        <f t="shared" si="78"/>
        <v>20746.495905665273</v>
      </c>
      <c r="Y47" s="10">
        <f t="shared" si="78"/>
        <v>23140.227569435563</v>
      </c>
      <c r="Z47" s="10">
        <f t="shared" si="78"/>
        <v>19821.440082554986</v>
      </c>
      <c r="AA47" s="10">
        <f t="shared" si="78"/>
        <v>18325.651533244731</v>
      </c>
      <c r="AB47" s="10">
        <f t="shared" si="78"/>
        <v>19000.250163296303</v>
      </c>
      <c r="AC47" s="10">
        <f t="shared" si="78"/>
        <v>18605.944996893937</v>
      </c>
    </row>
    <row r="48" spans="1:29" x14ac:dyDescent="0.2">
      <c r="A48" t="s">
        <v>28</v>
      </c>
      <c r="B48" s="10">
        <f>B24/1000+B44</f>
        <v>19570.18044735277</v>
      </c>
      <c r="C48" s="10">
        <f t="shared" si="77"/>
        <v>24609.165376702709</v>
      </c>
      <c r="D48" s="10">
        <f t="shared" si="77"/>
        <v>22842.479253251317</v>
      </c>
      <c r="E48" s="10">
        <f t="shared" si="77"/>
        <v>24535.816639367997</v>
      </c>
      <c r="F48" s="10">
        <f t="shared" si="77"/>
        <v>24758.344952879903</v>
      </c>
      <c r="G48" s="10">
        <f t="shared" si="77"/>
        <v>23810.482114005394</v>
      </c>
      <c r="H48" s="10">
        <f t="shared" si="77"/>
        <v>24292.595188694962</v>
      </c>
      <c r="I48" s="10">
        <f t="shared" ref="I48:AC48" si="79">I24/1000+I44</f>
        <v>24266.546063880356</v>
      </c>
      <c r="J48" s="10">
        <f t="shared" si="79"/>
        <v>25461.572881999811</v>
      </c>
      <c r="K48" s="10">
        <f t="shared" si="79"/>
        <v>26664.644528148689</v>
      </c>
      <c r="L48" s="10">
        <f t="shared" si="79"/>
        <v>26957.180806653625</v>
      </c>
      <c r="M48" s="10">
        <f t="shared" si="79"/>
        <v>27319.325749460018</v>
      </c>
      <c r="N48" s="10">
        <f t="shared" si="79"/>
        <v>25194.302886502694</v>
      </c>
      <c r="O48" s="10">
        <f t="shared" si="79"/>
        <v>23875.103899592723</v>
      </c>
      <c r="P48" s="10">
        <f t="shared" si="79"/>
        <v>23646.366833752203</v>
      </c>
      <c r="Q48" s="10">
        <f t="shared" si="79"/>
        <v>25799.628801634251</v>
      </c>
      <c r="R48" s="10">
        <f t="shared" si="79"/>
        <v>24224.983838700693</v>
      </c>
      <c r="S48" s="10">
        <f t="shared" si="79"/>
        <v>25886.404120033661</v>
      </c>
      <c r="T48" s="10">
        <f t="shared" si="79"/>
        <v>26279.14444553943</v>
      </c>
      <c r="U48" s="10">
        <f t="shared" si="79"/>
        <v>21950.92649878368</v>
      </c>
      <c r="V48" s="10">
        <f t="shared" si="79"/>
        <v>21531.942121992575</v>
      </c>
      <c r="W48" s="10">
        <f t="shared" si="79"/>
        <v>21199.410755701407</v>
      </c>
      <c r="X48" s="10">
        <f t="shared" si="79"/>
        <v>22768.182178247425</v>
      </c>
      <c r="Y48" s="10">
        <f t="shared" si="79"/>
        <v>21652.573911011234</v>
      </c>
      <c r="Z48" s="10">
        <f t="shared" si="79"/>
        <v>22303.567820755987</v>
      </c>
      <c r="AA48" s="10">
        <f t="shared" si="79"/>
        <v>22191.934021018482</v>
      </c>
      <c r="AB48" s="10">
        <f t="shared" si="79"/>
        <v>24125.840282559508</v>
      </c>
      <c r="AC48" s="10">
        <f t="shared" si="79"/>
        <v>23007.771166566043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Etienne Schneider</cp:lastModifiedBy>
  <dcterms:created xsi:type="dcterms:W3CDTF">2024-12-02T21:09:44Z</dcterms:created>
  <dcterms:modified xsi:type="dcterms:W3CDTF">2024-12-20T10:08:43Z</dcterms:modified>
  <cp:category/>
</cp:coreProperties>
</file>