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施設研究2021~\カットオフ論文　BMC\"/>
    </mc:Choice>
  </mc:AlternateContent>
  <xr:revisionPtr revIDLastSave="0" documentId="13_ncr:1_{270F2C07-8FD7-4967-98AE-701FC61A6FC6}" xr6:coauthVersionLast="36" xr6:coauthVersionMax="36" xr10:uidLastSave="{00000000-0000-0000-0000-000000000000}"/>
  <bookViews>
    <workbookView xWindow="-90" yWindow="0" windowWidth="9780" windowHeight="10170" activeTab="3" xr2:uid="{DAA37167-EC7A-4D4E-89FB-D8862214D945}"/>
  </bookViews>
  <sheets>
    <sheet name="Table 1" sheetId="1" r:id="rId1"/>
    <sheet name="Table ２" sheetId="6" r:id="rId2"/>
    <sheet name="Table 3" sheetId="2" r:id="rId3"/>
    <sheet name="Table 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2" i="6" l="1"/>
  <c r="M12" i="6"/>
  <c r="Q39" i="1"/>
  <c r="L39" i="1"/>
  <c r="L37" i="1"/>
  <c r="L36" i="1"/>
  <c r="L35" i="1"/>
  <c r="L32" i="1"/>
  <c r="L31" i="1"/>
  <c r="L30" i="1"/>
  <c r="L25" i="1"/>
  <c r="L24" i="1"/>
  <c r="L23" i="1"/>
  <c r="L22" i="1"/>
  <c r="L12" i="1"/>
  <c r="L11" i="1"/>
  <c r="L10" i="1"/>
  <c r="L20" i="1"/>
  <c r="L19" i="1"/>
  <c r="L18" i="1"/>
  <c r="L16" i="1"/>
  <c r="L15" i="1"/>
  <c r="L14" i="1"/>
  <c r="L3" i="1"/>
  <c r="Q37" i="1"/>
  <c r="Q36" i="1"/>
  <c r="Q35" i="1"/>
  <c r="Q32" i="1"/>
  <c r="Q31" i="1"/>
  <c r="Q30" i="1"/>
  <c r="Q25" i="1"/>
  <c r="Q24" i="1"/>
  <c r="Q23" i="1"/>
  <c r="Q22" i="1"/>
  <c r="Q20" i="1"/>
  <c r="Q19" i="1"/>
  <c r="Q18" i="1"/>
  <c r="Q16" i="1"/>
  <c r="Q15" i="1"/>
  <c r="Q14" i="1"/>
  <c r="Q12" i="1"/>
  <c r="Q11" i="1"/>
  <c r="Q10" i="1"/>
  <c r="Q3" i="1"/>
  <c r="F12" i="6" l="1"/>
  <c r="G39" i="1" l="1"/>
  <c r="G12" i="1"/>
  <c r="G11" i="1"/>
  <c r="G10" i="1"/>
  <c r="G37" i="1"/>
  <c r="G36" i="1"/>
  <c r="G35" i="1"/>
  <c r="G32" i="1"/>
  <c r="G31" i="1"/>
  <c r="G30" i="1"/>
  <c r="G25" i="1"/>
  <c r="G24" i="1"/>
  <c r="G23" i="1"/>
  <c r="G22" i="1"/>
  <c r="G20" i="1"/>
  <c r="G19" i="1"/>
  <c r="G18" i="1"/>
  <c r="G16" i="1"/>
  <c r="G15" i="1"/>
  <c r="G14" i="1"/>
  <c r="G3" i="1"/>
  <c r="J20" i="4" l="1"/>
  <c r="J15" i="4"/>
  <c r="J10" i="4"/>
  <c r="G10" i="4"/>
  <c r="F10" i="4"/>
  <c r="E10" i="4"/>
  <c r="H10" i="4"/>
  <c r="H20" i="4" l="1"/>
  <c r="H15" i="4"/>
  <c r="G20" i="4"/>
  <c r="G15" i="4"/>
  <c r="E20" i="4"/>
  <c r="I20" i="4"/>
  <c r="F20" i="4"/>
  <c r="I15" i="4"/>
  <c r="F15" i="4"/>
  <c r="E15" i="4"/>
  <c r="I10" i="4"/>
</calcChain>
</file>

<file path=xl/sharedStrings.xml><?xml version="1.0" encoding="utf-8"?>
<sst xmlns="http://schemas.openxmlformats.org/spreadsheetml/2006/main" count="396" uniqueCount="123">
  <si>
    <t>Height</t>
    <phoneticPr fontId="3"/>
  </si>
  <si>
    <t>Weight</t>
    <phoneticPr fontId="3"/>
  </si>
  <si>
    <t>BMI</t>
    <phoneticPr fontId="3"/>
  </si>
  <si>
    <t>MMSE</t>
    <phoneticPr fontId="3"/>
  </si>
  <si>
    <t>CC</t>
    <phoneticPr fontId="3"/>
  </si>
  <si>
    <t>year</t>
    <phoneticPr fontId="3"/>
  </si>
  <si>
    <t>cm</t>
    <phoneticPr fontId="3"/>
  </si>
  <si>
    <t>kg</t>
    <phoneticPr fontId="3"/>
  </si>
  <si>
    <t>AUC</t>
    <phoneticPr fontId="3"/>
  </si>
  <si>
    <r>
      <rPr>
        <sz val="11"/>
        <color theme="1"/>
        <rFont val="游ゴシック"/>
        <family val="2"/>
        <charset val="128"/>
      </rPr>
      <t>死亡</t>
    </r>
    <rPh sb="0" eb="2">
      <t>シボウ</t>
    </rPh>
    <phoneticPr fontId="4"/>
  </si>
  <si>
    <r>
      <rPr>
        <sz val="11"/>
        <color theme="1"/>
        <rFont val="游ゴシック"/>
        <family val="2"/>
        <charset val="128"/>
      </rPr>
      <t>生存</t>
    </r>
    <rPh sb="0" eb="2">
      <t>セイゾン</t>
    </rPh>
    <phoneticPr fontId="4"/>
  </si>
  <si>
    <r>
      <t>6</t>
    </r>
    <r>
      <rPr>
        <sz val="11"/>
        <color theme="1"/>
        <rFont val="游ゴシック"/>
        <family val="2"/>
        <charset val="128"/>
      </rPr>
      <t>点未満</t>
    </r>
    <rPh sb="1" eb="4">
      <t>テンミマン</t>
    </rPh>
    <phoneticPr fontId="4"/>
  </si>
  <si>
    <r>
      <t>6</t>
    </r>
    <r>
      <rPr>
        <sz val="11"/>
        <color theme="1"/>
        <rFont val="游ゴシック"/>
        <family val="2"/>
        <charset val="128"/>
      </rPr>
      <t>点以上</t>
    </r>
    <rPh sb="1" eb="4">
      <t>テンイジョウ</t>
    </rPh>
    <phoneticPr fontId="4"/>
  </si>
  <si>
    <r>
      <rPr>
        <sz val="11"/>
        <color theme="1"/>
        <rFont val="游ゴシック"/>
        <family val="2"/>
        <charset val="128"/>
      </rPr>
      <t>７点未満</t>
    </r>
    <rPh sb="1" eb="4">
      <t>テンミマン</t>
    </rPh>
    <phoneticPr fontId="4"/>
  </si>
  <si>
    <r>
      <rPr>
        <sz val="11"/>
        <color theme="1"/>
        <rFont val="游ゴシック"/>
        <family val="2"/>
        <charset val="128"/>
      </rPr>
      <t>７点以上</t>
    </r>
    <rPh sb="1" eb="4">
      <t>テンイジョウ</t>
    </rPh>
    <phoneticPr fontId="4"/>
  </si>
  <si>
    <r>
      <rPr>
        <sz val="11"/>
        <color theme="1"/>
        <rFont val="游ゴシック"/>
        <family val="2"/>
        <charset val="128"/>
      </rPr>
      <t>８点未満</t>
    </r>
    <rPh sb="1" eb="4">
      <t>テンミマン</t>
    </rPh>
    <phoneticPr fontId="4"/>
  </si>
  <si>
    <r>
      <rPr>
        <sz val="11"/>
        <color theme="1"/>
        <rFont val="游ゴシック"/>
        <family val="2"/>
        <charset val="128"/>
      </rPr>
      <t>８点以上</t>
    </r>
    <rPh sb="1" eb="4">
      <t>テンイジョウ</t>
    </rPh>
    <phoneticPr fontId="4"/>
  </si>
  <si>
    <r>
      <t>kg/m</t>
    </r>
    <r>
      <rPr>
        <vertAlign val="superscript"/>
        <sz val="11"/>
        <color theme="1"/>
        <rFont val="Times New Roman"/>
        <family val="1"/>
      </rPr>
      <t>2</t>
    </r>
    <phoneticPr fontId="3"/>
  </si>
  <si>
    <t>Cut-off point</t>
    <phoneticPr fontId="3"/>
  </si>
  <si>
    <t>Nomal</t>
    <phoneticPr fontId="3"/>
  </si>
  <si>
    <t>Valid
Response</t>
    <phoneticPr fontId="3"/>
  </si>
  <si>
    <t>±</t>
    <phoneticPr fontId="3"/>
  </si>
  <si>
    <t>5~9</t>
    <phoneticPr fontId="3"/>
  </si>
  <si>
    <t>(</t>
    <phoneticPr fontId="3"/>
  </si>
  <si>
    <t>)</t>
    <phoneticPr fontId="3"/>
  </si>
  <si>
    <t>CCI</t>
    <phoneticPr fontId="3"/>
  </si>
  <si>
    <t>Total score</t>
    <phoneticPr fontId="3"/>
  </si>
  <si>
    <t>Malnutrition</t>
    <phoneticPr fontId="3"/>
  </si>
  <si>
    <t>At risk</t>
    <phoneticPr fontId="3"/>
  </si>
  <si>
    <t>(</t>
    <phoneticPr fontId="3"/>
  </si>
  <si>
    <t>,</t>
    <phoneticPr fontId="3"/>
  </si>
  <si>
    <t>)</t>
    <phoneticPr fontId="3"/>
  </si>
  <si>
    <t>FRAIL-NH score</t>
    <phoneticPr fontId="3"/>
  </si>
  <si>
    <t>FRAIL-NH subdomains score</t>
    <phoneticPr fontId="3"/>
  </si>
  <si>
    <t>Fatigue</t>
    <phoneticPr fontId="3"/>
  </si>
  <si>
    <t>Resistance</t>
    <phoneticPr fontId="3"/>
  </si>
  <si>
    <t>Loss of weight</t>
    <phoneticPr fontId="3"/>
  </si>
  <si>
    <t>Nutritional Approach</t>
    <phoneticPr fontId="3"/>
  </si>
  <si>
    <t>Help with dressing</t>
    <phoneticPr fontId="3"/>
  </si>
  <si>
    <t>Illness</t>
    <phoneticPr fontId="3"/>
  </si>
  <si>
    <t>Nursing care levels</t>
    <phoneticPr fontId="3"/>
  </si>
  <si>
    <t>1 or 2</t>
    <phoneticPr fontId="3"/>
  </si>
  <si>
    <t>4 or higher</t>
    <phoneticPr fontId="3"/>
  </si>
  <si>
    <t>Handgrip strength</t>
    <phoneticPr fontId="3"/>
  </si>
  <si>
    <t>Number of medications</t>
    <phoneticPr fontId="3"/>
  </si>
  <si>
    <t>Independent</t>
    <phoneticPr fontId="3"/>
  </si>
  <si>
    <t>Mild  dependent</t>
    <phoneticPr fontId="3"/>
  </si>
  <si>
    <t>Severe  dependent</t>
    <phoneticPr fontId="3"/>
  </si>
  <si>
    <t>Primary disease</t>
    <phoneticPr fontId="3"/>
  </si>
  <si>
    <t>Neurological and psychiatric disorders</t>
    <phoneticPr fontId="3"/>
  </si>
  <si>
    <t>Bone and joint disease</t>
    <phoneticPr fontId="3"/>
  </si>
  <si>
    <t>Other</t>
    <phoneticPr fontId="3"/>
  </si>
  <si>
    <t>Sex; women</t>
    <phoneticPr fontId="3"/>
  </si>
  <si>
    <t>Age</t>
    <phoneticPr fontId="3"/>
  </si>
  <si>
    <r>
      <rPr>
        <sz val="11"/>
        <color theme="1"/>
        <rFont val="ＭＳ Ｐ明朝"/>
        <family val="1"/>
        <charset val="128"/>
      </rPr>
      <t>感度</t>
    </r>
    <rPh sb="0" eb="2">
      <t>カンド</t>
    </rPh>
    <phoneticPr fontId="3"/>
  </si>
  <si>
    <r>
      <rPr>
        <sz val="11"/>
        <color theme="1"/>
        <rFont val="ＭＳ Ｐ明朝"/>
        <family val="1"/>
        <charset val="128"/>
      </rPr>
      <t>特異度</t>
    </r>
    <rPh sb="0" eb="3">
      <t>トクイド</t>
    </rPh>
    <phoneticPr fontId="3"/>
  </si>
  <si>
    <r>
      <rPr>
        <sz val="11"/>
        <color theme="1"/>
        <rFont val="ＭＳ Ｐ明朝"/>
        <family val="1"/>
        <charset val="128"/>
      </rPr>
      <t>偽陽性率</t>
    </r>
    <rPh sb="0" eb="1">
      <t>ギ</t>
    </rPh>
    <rPh sb="1" eb="4">
      <t>ヨウセイリツ</t>
    </rPh>
    <phoneticPr fontId="3"/>
  </si>
  <si>
    <r>
      <rPr>
        <sz val="11"/>
        <color theme="1"/>
        <rFont val="ＭＳ Ｐ明朝"/>
        <family val="1"/>
        <charset val="128"/>
      </rPr>
      <t>偽陰性率</t>
    </r>
    <rPh sb="0" eb="1">
      <t>ギ</t>
    </rPh>
    <rPh sb="1" eb="4">
      <t>インセイリツ</t>
    </rPh>
    <phoneticPr fontId="3"/>
  </si>
  <si>
    <r>
      <rPr>
        <sz val="11"/>
        <color theme="1"/>
        <rFont val="ＭＳ Ｐ明朝"/>
        <family val="1"/>
        <charset val="128"/>
      </rPr>
      <t>一致率</t>
    </r>
    <rPh sb="0" eb="3">
      <t>イッチリツ</t>
    </rPh>
    <phoneticPr fontId="3"/>
  </si>
  <si>
    <t>Cerebrovascular disease</t>
    <phoneticPr fontId="3"/>
  </si>
  <si>
    <t>陽性的中率</t>
    <rPh sb="0" eb="5">
      <t>ヨウセイテキチュウリツ</t>
    </rPh>
    <phoneticPr fontId="3"/>
  </si>
  <si>
    <r>
      <t>Table 1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Participants Characteristics</t>
    </r>
    <phoneticPr fontId="3"/>
  </si>
  <si>
    <t>(</t>
    <phoneticPr fontId="3"/>
  </si>
  <si>
    <t>)</t>
    <phoneticPr fontId="3"/>
  </si>
  <si>
    <t>point</t>
    <phoneticPr fontId="3"/>
  </si>
  <si>
    <t>n (%)</t>
  </si>
  <si>
    <t>n (%)</t>
    <phoneticPr fontId="3"/>
  </si>
  <si>
    <t>n (%)</t>
    <phoneticPr fontId="3"/>
  </si>
  <si>
    <t>10&lt;=</t>
    <phoneticPr fontId="3"/>
  </si>
  <si>
    <t>&lt;5</t>
    <phoneticPr fontId="3"/>
  </si>
  <si>
    <t>Malnutrition status</t>
    <phoneticPr fontId="3"/>
  </si>
  <si>
    <t>a</t>
    <phoneticPr fontId="3"/>
  </si>
  <si>
    <t>b</t>
    <phoneticPr fontId="3"/>
  </si>
  <si>
    <t>c</t>
    <phoneticPr fontId="3"/>
  </si>
  <si>
    <t>*</t>
    <phoneticPr fontId="3"/>
  </si>
  <si>
    <r>
      <t>The prevalence of frailty</t>
    </r>
    <r>
      <rPr>
        <vertAlign val="superscript"/>
        <sz val="11"/>
        <color theme="1"/>
        <rFont val="Times New Roman"/>
        <family val="1"/>
      </rPr>
      <t xml:space="preserve"> a</t>
    </r>
    <phoneticPr fontId="3"/>
  </si>
  <si>
    <t>FRAIL-NH (point)</t>
    <phoneticPr fontId="3"/>
  </si>
  <si>
    <t>Sensitivity(%)</t>
    <phoneticPr fontId="4"/>
  </si>
  <si>
    <t>Specificity(%)</t>
    <phoneticPr fontId="4"/>
  </si>
  <si>
    <t>False positive rate(%)</t>
    <phoneticPr fontId="4"/>
  </si>
  <si>
    <t>False negative rate(%)</t>
    <phoneticPr fontId="4"/>
  </si>
  <si>
    <t>Accuracy(%)</t>
    <phoneticPr fontId="3"/>
  </si>
  <si>
    <t>HDS-R</t>
    <phoneticPr fontId="3"/>
  </si>
  <si>
    <t>Values of quantitative variables are expressed as mean±standard deviation, and values of qualitative variables are expressed as n(%).</t>
    <phoneticPr fontId="3"/>
  </si>
  <si>
    <t>Values for quantitative variables are expressed as median (25 percentaile, 75 peercentaile), and values for qualitative variables are expressed as n (%).</t>
    <phoneticPr fontId="3"/>
  </si>
  <si>
    <r>
      <t>Autonomy</t>
    </r>
    <r>
      <rPr>
        <vertAlign val="superscript"/>
        <sz val="11"/>
        <color theme="1"/>
        <rFont val="Times New Roman"/>
        <family val="1"/>
      </rPr>
      <t xml:space="preserve"> b</t>
    </r>
    <phoneticPr fontId="3"/>
  </si>
  <si>
    <t>Independent</t>
    <phoneticPr fontId="3"/>
  </si>
  <si>
    <t>Semi-bedridden</t>
    <phoneticPr fontId="3"/>
  </si>
  <si>
    <t>Bedridden</t>
    <phoneticPr fontId="3"/>
  </si>
  <si>
    <t>Overall
(n=227)</t>
    <phoneticPr fontId="3"/>
  </si>
  <si>
    <r>
      <rPr>
        <sz val="11"/>
        <rFont val="Times New Roman"/>
        <family val="1"/>
      </rPr>
      <t xml:space="preserve">Activity of daily living </t>
    </r>
    <r>
      <rPr>
        <vertAlign val="superscript"/>
        <sz val="11"/>
        <rFont val="Times New Roman"/>
        <family val="1"/>
      </rPr>
      <t>a</t>
    </r>
    <phoneticPr fontId="3"/>
  </si>
  <si>
    <t>t</t>
    <phoneticPr fontId="3"/>
  </si>
  <si>
    <t>m</t>
    <phoneticPr fontId="3"/>
  </si>
  <si>
    <t>&lt;0.001</t>
    <phoneticPr fontId="3"/>
  </si>
  <si>
    <t>Ambulation</t>
    <phoneticPr fontId="3"/>
  </si>
  <si>
    <r>
      <t>Dysphagia</t>
    </r>
    <r>
      <rPr>
        <vertAlign val="superscript"/>
        <sz val="11"/>
        <color theme="1"/>
        <rFont val="Times New Roman"/>
        <family val="1"/>
      </rPr>
      <t xml:space="preserve"> c</t>
    </r>
    <r>
      <rPr>
        <sz val="11"/>
        <color theme="1"/>
        <rFont val="Times New Roman"/>
        <family val="1"/>
      </rPr>
      <t>; yes(&gt;=)</t>
    </r>
    <phoneticPr fontId="3"/>
  </si>
  <si>
    <t>Mann-Whitney U-test was used for all continuous variables.Chi-square test was used for qualitative variables.</t>
    <phoneticPr fontId="3"/>
  </si>
  <si>
    <t>a</t>
    <phoneticPr fontId="3"/>
  </si>
  <si>
    <t>Table 3 Cutoff values ​​of FRAIL-NH for predicting death by ROC analysis.</t>
    <phoneticPr fontId="3"/>
  </si>
  <si>
    <r>
      <t>Table2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Comparison of FRAIL-NH score and subdomains scores between Alive group and Died group.</t>
    </r>
    <phoneticPr fontId="3"/>
  </si>
  <si>
    <t xml:space="preserve">Table 4   Cliterion Validity of FRAIL-NH vs. mortality </t>
    <phoneticPr fontId="3"/>
  </si>
  <si>
    <t>AUC: Area Under the Curve</t>
    <phoneticPr fontId="3"/>
  </si>
  <si>
    <t>0.729-0.883</t>
    <phoneticPr fontId="3"/>
  </si>
  <si>
    <t>&lt;0.0001</t>
    <phoneticPr fontId="3"/>
  </si>
  <si>
    <t>Died 
(n=33,14.5%)</t>
    <phoneticPr fontId="3"/>
  </si>
  <si>
    <t>Alive
(n=194,85.5%)</t>
    <phoneticPr fontId="3"/>
  </si>
  <si>
    <r>
      <t xml:space="preserve">Evaluated using The </t>
    </r>
    <r>
      <rPr>
        <i/>
        <sz val="11"/>
        <color theme="1"/>
        <rFont val="Times New Roman"/>
        <family val="1"/>
      </rPr>
      <t>Seirei</t>
    </r>
    <r>
      <rPr>
        <sz val="11"/>
        <color theme="1"/>
        <rFont val="Times New Roman"/>
        <family val="1"/>
      </rPr>
      <t xml:space="preserve"> dysphagia screening questionnaire.</t>
    </r>
    <phoneticPr fontId="3"/>
  </si>
  <si>
    <t>BMI: Body Mass Index  CC: Calf Circumference CCI: the Charlson Comorbidity Index</t>
    <phoneticPr fontId="3"/>
  </si>
  <si>
    <t>Alive
(n=194)</t>
    <phoneticPr fontId="3"/>
  </si>
  <si>
    <t>Died
(n=33)</t>
    <phoneticPr fontId="3"/>
  </si>
  <si>
    <t>&lt;0.001</t>
    <phoneticPr fontId="3"/>
  </si>
  <si>
    <t>T-test was used for age, BMI, and CC. Mann-Whitney U-test was used for other continuous variables.Chi-square test was used for qualitative variables.</t>
    <phoneticPr fontId="3"/>
  </si>
  <si>
    <t>1-Specificity(%)</t>
    <phoneticPr fontId="3"/>
  </si>
  <si>
    <r>
      <t>95</t>
    </r>
    <r>
      <rPr>
        <sz val="11"/>
        <rFont val="游ゴシック"/>
        <family val="2"/>
        <charset val="128"/>
      </rPr>
      <t>％</t>
    </r>
    <r>
      <rPr>
        <sz val="11"/>
        <rFont val="Times New Roman"/>
        <family val="1"/>
      </rPr>
      <t>CI</t>
    </r>
    <phoneticPr fontId="3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</si>
  <si>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</t>
    </r>
    <phoneticPr fontId="3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</si>
  <si>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value*</t>
    </r>
    <phoneticPr fontId="3"/>
  </si>
  <si>
    <r>
      <t>p</t>
    </r>
    <r>
      <rPr>
        <sz val="11"/>
        <rFont val="Times New Roman"/>
        <family val="1"/>
      </rPr>
      <t xml:space="preserve"> values</t>
    </r>
    <r>
      <rPr>
        <i/>
        <sz val="11"/>
        <rFont val="Times New Roman"/>
        <family val="1"/>
      </rPr>
      <t>*</t>
    </r>
    <phoneticPr fontId="3"/>
  </si>
  <si>
    <t>Evaluated using degree of independence in daily living of older adults with disabilities.</t>
    <phoneticPr fontId="3"/>
  </si>
  <si>
    <t>Evaluated using degree of independence in daily living for demented older adults.</t>
    <phoneticPr fontId="3"/>
  </si>
  <si>
    <r>
      <t xml:space="preserve">FRAIL-NH </t>
    </r>
    <r>
      <rPr>
        <sz val="11"/>
        <color theme="1"/>
        <rFont val="Yu Gothic"/>
        <family val="3"/>
        <charset val="128"/>
      </rPr>
      <t>≥</t>
    </r>
    <r>
      <rPr>
        <sz val="11"/>
        <color theme="1"/>
        <rFont val="Times New Roman"/>
        <family val="1"/>
      </rPr>
      <t>6 point; Frailty</t>
    </r>
    <phoneticPr fontId="3"/>
  </si>
  <si>
    <r>
      <rPr>
        <sz val="11"/>
        <color theme="1"/>
        <rFont val="Yu Gothic"/>
        <family val="3"/>
        <charset val="128"/>
      </rPr>
      <t>≥</t>
    </r>
    <r>
      <rPr>
        <sz val="11"/>
        <color theme="1"/>
        <rFont val="Times New Roman"/>
        <family val="1"/>
      </rPr>
      <t>6</t>
    </r>
    <phoneticPr fontId="3"/>
  </si>
  <si>
    <r>
      <rPr>
        <sz val="11"/>
        <color theme="1"/>
        <rFont val="Yu Gothic"/>
        <family val="3"/>
        <charset val="128"/>
      </rPr>
      <t>≥</t>
    </r>
    <r>
      <rPr>
        <sz val="11"/>
        <color theme="1"/>
        <rFont val="Times New Roman"/>
        <family val="1"/>
      </rPr>
      <t>7</t>
    </r>
    <phoneticPr fontId="3"/>
  </si>
  <si>
    <r>
      <rPr>
        <sz val="11"/>
        <color theme="1"/>
        <rFont val="Yu Gothic"/>
        <family val="3"/>
        <charset val="128"/>
      </rPr>
      <t>≥</t>
    </r>
    <r>
      <rPr>
        <sz val="11"/>
        <color theme="1"/>
        <rFont val="Times New Roman"/>
        <family val="1"/>
      </rPr>
      <t>8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</si>
</sst>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"/>
    <numFmt numFmtId="178" formatCode="0.0_ 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ＭＳ 明朝"/>
      <family val="1"/>
      <charset val="128"/>
    </font>
    <font>
      <sz val="11"/>
      <color theme="1"/>
      <name val="Times New Roman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游ゴシック"/>
      <family val="2"/>
      <scheme val="minor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2"/>
      <charset val="128"/>
    </font>
    <font>
      <i/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Yu Gothic"/>
      <family val="3"/>
      <charset val="128"/>
    </font>
    <font>
      <sz val="11"/>
      <color theme="1"/>
      <name val="Times New Roman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1" fillId="0" borderId="0"/>
    <xf numFmtId="0" fontId="11" fillId="0" borderId="0"/>
    <xf numFmtId="9" fontId="15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0" fontId="5" fillId="2" borderId="3" xfId="1" applyFont="1" applyFill="1" applyBorder="1">
      <alignment vertical="center"/>
    </xf>
    <xf numFmtId="0" fontId="5" fillId="2" borderId="0" xfId="1" applyFont="1" applyFill="1">
      <alignment vertical="center"/>
    </xf>
    <xf numFmtId="0" fontId="5" fillId="2" borderId="0" xfId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176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14" fillId="2" borderId="0" xfId="0" applyFont="1" applyFill="1">
      <alignment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8" fontId="6" fillId="2" borderId="0" xfId="4" applyNumberFormat="1" applyFont="1" applyFill="1" applyAlignment="1">
      <alignment horizontal="center" vertical="center"/>
    </xf>
    <xf numFmtId="178" fontId="6" fillId="2" borderId="2" xfId="4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176" fontId="6" fillId="2" borderId="0" xfId="1" applyNumberFormat="1" applyFont="1" applyFill="1" applyBorder="1" applyAlignment="1">
      <alignment horizontal="center" vertical="center"/>
    </xf>
    <xf numFmtId="177" fontId="6" fillId="2" borderId="0" xfId="1" applyNumberFormat="1" applyFont="1" applyFill="1" applyBorder="1" applyAlignment="1">
      <alignment horizontal="center" vertical="center"/>
    </xf>
    <xf numFmtId="177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176" fontId="6" fillId="2" borderId="2" xfId="1" applyNumberFormat="1" applyFont="1" applyFill="1" applyBorder="1" applyAlignment="1">
      <alignment horizontal="center" vertical="center"/>
    </xf>
    <xf numFmtId="0" fontId="6" fillId="2" borderId="2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vertical="center" wrapText="1"/>
    </xf>
    <xf numFmtId="176" fontId="6" fillId="2" borderId="0" xfId="0" applyNumberFormat="1" applyFont="1" applyFill="1">
      <alignment vertical="center"/>
    </xf>
    <xf numFmtId="0" fontId="6" fillId="2" borderId="0" xfId="0" applyFont="1" applyFill="1" applyBorder="1">
      <alignment vertical="center"/>
    </xf>
    <xf numFmtId="176" fontId="6" fillId="2" borderId="0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Border="1">
      <alignment vertical="center"/>
    </xf>
    <xf numFmtId="1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176" fontId="6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</cellXfs>
  <cellStyles count="5">
    <cellStyle name="style1691289150511" xfId="2" xr:uid="{7D9E62EA-F09A-4B97-BF28-CDDDA4F815A0}"/>
    <cellStyle name="style1691289151434" xfId="3" xr:uid="{5FF3E24B-162E-4C94-BB75-1F481058CF8A}"/>
    <cellStyle name="パーセント" xfId="4" builtinId="5"/>
    <cellStyle name="標準" xfId="0" builtinId="0"/>
    <cellStyle name="標準 2" xfId="1" xr:uid="{B671A6C7-A5E3-4C17-895E-C96A96CF79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A2C25-ADF3-4B7D-86A0-BCA223E49F70}">
  <sheetPr>
    <pageSetUpPr fitToPage="1"/>
  </sheetPr>
  <dimension ref="A1:T45"/>
  <sheetViews>
    <sheetView topLeftCell="A4" zoomScale="85" zoomScaleNormal="85" workbookViewId="0">
      <selection activeCell="W36" sqref="W36"/>
    </sheetView>
  </sheetViews>
  <sheetFormatPr defaultColWidth="9" defaultRowHeight="15"/>
  <cols>
    <col min="1" max="1" width="2.25" style="1" customWidth="1"/>
    <col min="2" max="2" width="31.75" style="1" customWidth="1"/>
    <col min="3" max="3" width="9.5" style="9" customWidth="1"/>
    <col min="4" max="4" width="8.375" style="9" customWidth="1"/>
    <col min="5" max="5" width="8.75" style="9" customWidth="1"/>
    <col min="6" max="6" width="2.625" style="9" customWidth="1"/>
    <col min="7" max="7" width="5.25" style="9" customWidth="1"/>
    <col min="8" max="8" width="2.625" style="9" customWidth="1"/>
    <col min="9" max="9" width="2.125" style="1" customWidth="1"/>
    <col min="10" max="10" width="8.75" style="9" customWidth="1"/>
    <col min="11" max="11" width="3.5" style="9" customWidth="1"/>
    <col min="12" max="12" width="5.25" style="9" bestFit="1" customWidth="1"/>
    <col min="13" max="13" width="3.375" style="9" customWidth="1"/>
    <col min="14" max="14" width="2.125" style="1" customWidth="1"/>
    <col min="15" max="15" width="8.75" style="9" customWidth="1"/>
    <col min="16" max="16" width="3.5" style="9" customWidth="1"/>
    <col min="17" max="17" width="5.25" style="9" bestFit="1" customWidth="1"/>
    <col min="18" max="18" width="3.5" style="9" customWidth="1"/>
    <col min="19" max="19" width="9.125" style="9" bestFit="1" customWidth="1"/>
    <col min="20" max="20" width="9" style="1" hidden="1" customWidth="1"/>
    <col min="21" max="24" width="9" style="1"/>
    <col min="25" max="25" width="5.625" style="1" customWidth="1"/>
    <col min="26" max="16384" width="9" style="1"/>
  </cols>
  <sheetData>
    <row r="1" spans="1:20" ht="18.75">
      <c r="A1" s="1" t="s">
        <v>61</v>
      </c>
    </row>
    <row r="2" spans="1:20" ht="35.25" customHeight="1">
      <c r="A2" s="2"/>
      <c r="B2" s="2"/>
      <c r="C2" s="3"/>
      <c r="D2" s="11" t="s">
        <v>20</v>
      </c>
      <c r="E2" s="68" t="s">
        <v>89</v>
      </c>
      <c r="F2" s="69"/>
      <c r="G2" s="69"/>
      <c r="H2" s="3"/>
      <c r="I2" s="3"/>
      <c r="J2" s="70" t="s">
        <v>105</v>
      </c>
      <c r="K2" s="71"/>
      <c r="L2" s="71"/>
      <c r="M2" s="71"/>
      <c r="N2" s="43"/>
      <c r="O2" s="70" t="s">
        <v>104</v>
      </c>
      <c r="P2" s="71"/>
      <c r="Q2" s="71"/>
      <c r="R2" s="71"/>
      <c r="S2" s="62" t="s">
        <v>116</v>
      </c>
    </row>
    <row r="3" spans="1:20">
      <c r="A3" s="1" t="s">
        <v>52</v>
      </c>
      <c r="C3" s="9" t="s">
        <v>67</v>
      </c>
      <c r="D3" s="30">
        <v>227</v>
      </c>
      <c r="E3" s="20">
        <v>171</v>
      </c>
      <c r="F3" s="9" t="s">
        <v>23</v>
      </c>
      <c r="G3" s="35">
        <f>E3/227*100</f>
        <v>75.330396475770925</v>
      </c>
      <c r="H3" s="9" t="s">
        <v>24</v>
      </c>
      <c r="J3" s="38">
        <v>146</v>
      </c>
      <c r="K3" s="39" t="s">
        <v>23</v>
      </c>
      <c r="L3" s="29">
        <f>J3/194*100</f>
        <v>75.257731958762889</v>
      </c>
      <c r="M3" s="39" t="s">
        <v>24</v>
      </c>
      <c r="N3" s="16"/>
      <c r="O3" s="38">
        <v>25</v>
      </c>
      <c r="P3" s="39" t="s">
        <v>23</v>
      </c>
      <c r="Q3" s="29">
        <f>O3/33*100</f>
        <v>75.757575757575751</v>
      </c>
      <c r="R3" s="39" t="s">
        <v>24</v>
      </c>
      <c r="S3" s="44">
        <v>1</v>
      </c>
    </row>
    <row r="4" spans="1:20">
      <c r="A4" s="1" t="s">
        <v>53</v>
      </c>
      <c r="C4" s="9" t="s">
        <v>5</v>
      </c>
      <c r="D4" s="30">
        <v>227</v>
      </c>
      <c r="E4" s="14">
        <v>87.28</v>
      </c>
      <c r="F4" s="9" t="s">
        <v>21</v>
      </c>
      <c r="G4" s="35">
        <v>6.298</v>
      </c>
      <c r="J4" s="29">
        <v>87.66</v>
      </c>
      <c r="K4" s="39" t="s">
        <v>21</v>
      </c>
      <c r="L4" s="29">
        <v>6.0380000000000003</v>
      </c>
      <c r="M4" s="39"/>
      <c r="N4" s="16"/>
      <c r="O4" s="29">
        <v>91.04</v>
      </c>
      <c r="P4" s="39" t="s">
        <v>21</v>
      </c>
      <c r="Q4" s="29">
        <v>5.5940000000000003</v>
      </c>
      <c r="R4" s="39"/>
      <c r="S4" s="39" t="s">
        <v>110</v>
      </c>
      <c r="T4" s="13" t="s">
        <v>91</v>
      </c>
    </row>
    <row r="5" spans="1:20">
      <c r="A5" s="1" t="s">
        <v>0</v>
      </c>
      <c r="C5" s="9" t="s">
        <v>6</v>
      </c>
      <c r="D5" s="30">
        <v>225</v>
      </c>
      <c r="E5" s="14">
        <v>149.267</v>
      </c>
      <c r="F5" s="9" t="s">
        <v>21</v>
      </c>
      <c r="G5" s="35">
        <v>9.0447000000000006</v>
      </c>
      <c r="J5" s="29">
        <v>149.62200000000001</v>
      </c>
      <c r="K5" s="39" t="s">
        <v>21</v>
      </c>
      <c r="L5" s="29">
        <v>9.1614000000000004</v>
      </c>
      <c r="M5" s="39"/>
      <c r="N5" s="16"/>
      <c r="O5" s="29">
        <v>146.316</v>
      </c>
      <c r="P5" s="39" t="s">
        <v>21</v>
      </c>
      <c r="Q5" s="29">
        <v>8.0032999999999994</v>
      </c>
      <c r="R5" s="39"/>
      <c r="S5" s="39">
        <v>2.1999999999999999E-2</v>
      </c>
      <c r="T5" s="1" t="s">
        <v>92</v>
      </c>
    </row>
    <row r="6" spans="1:20">
      <c r="A6" s="1" t="s">
        <v>1</v>
      </c>
      <c r="C6" s="9" t="s">
        <v>7</v>
      </c>
      <c r="D6" s="30">
        <v>225</v>
      </c>
      <c r="E6" s="14">
        <v>45.686</v>
      </c>
      <c r="F6" s="9" t="s">
        <v>21</v>
      </c>
      <c r="G6" s="35">
        <v>8.4978999999999996</v>
      </c>
      <c r="J6" s="29">
        <v>46.768999999999998</v>
      </c>
      <c r="K6" s="39" t="s">
        <v>21</v>
      </c>
      <c r="L6" s="29">
        <v>9.0271000000000008</v>
      </c>
      <c r="M6" s="39"/>
      <c r="N6" s="16"/>
      <c r="O6" s="29">
        <v>41.328000000000003</v>
      </c>
      <c r="P6" s="39" t="s">
        <v>21</v>
      </c>
      <c r="Q6" s="29">
        <v>7.694</v>
      </c>
      <c r="R6" s="39"/>
      <c r="S6" s="39" t="s">
        <v>110</v>
      </c>
      <c r="T6" s="1" t="s">
        <v>92</v>
      </c>
    </row>
    <row r="7" spans="1:20" ht="18">
      <c r="A7" s="1" t="s">
        <v>2</v>
      </c>
      <c r="C7" s="9" t="s">
        <v>17</v>
      </c>
      <c r="D7" s="30">
        <v>225</v>
      </c>
      <c r="E7" s="14">
        <v>20.497250058999999</v>
      </c>
      <c r="F7" s="9" t="s">
        <v>21</v>
      </c>
      <c r="G7" s="35">
        <v>3.2882681404</v>
      </c>
      <c r="J7" s="29">
        <v>20.876200000000001</v>
      </c>
      <c r="K7" s="39" t="s">
        <v>21</v>
      </c>
      <c r="L7" s="29">
        <v>3.3944999999999999</v>
      </c>
      <c r="M7" s="39"/>
      <c r="N7" s="16"/>
      <c r="O7" s="29">
        <v>19.192599999999999</v>
      </c>
      <c r="P7" s="39" t="s">
        <v>21</v>
      </c>
      <c r="Q7" s="29">
        <v>2.5474299999999999</v>
      </c>
      <c r="R7" s="39"/>
      <c r="S7" s="39" t="s">
        <v>110</v>
      </c>
      <c r="T7" s="1" t="s">
        <v>91</v>
      </c>
    </row>
    <row r="8" spans="1:20">
      <c r="A8" s="1" t="s">
        <v>4</v>
      </c>
      <c r="C8" s="9" t="s">
        <v>6</v>
      </c>
      <c r="D8" s="30">
        <v>148</v>
      </c>
      <c r="E8" s="14">
        <v>29.282</v>
      </c>
      <c r="F8" s="9" t="s">
        <v>21</v>
      </c>
      <c r="G8" s="35">
        <v>3.8170999999999999</v>
      </c>
      <c r="J8" s="29">
        <v>30.004000000000001</v>
      </c>
      <c r="K8" s="39" t="s">
        <v>21</v>
      </c>
      <c r="L8" s="29">
        <v>3.5101</v>
      </c>
      <c r="M8" s="39"/>
      <c r="N8" s="16"/>
      <c r="O8" s="29">
        <v>26.207999999999998</v>
      </c>
      <c r="P8" s="39" t="s">
        <v>21</v>
      </c>
      <c r="Q8" s="29">
        <v>3.5720999999999998</v>
      </c>
      <c r="R8" s="56"/>
      <c r="S8" s="39" t="s">
        <v>110</v>
      </c>
      <c r="T8" s="1" t="s">
        <v>91</v>
      </c>
    </row>
    <row r="9" spans="1:20">
      <c r="A9" s="1" t="s">
        <v>40</v>
      </c>
      <c r="C9" s="66" t="s">
        <v>67</v>
      </c>
      <c r="D9" s="66">
        <v>224</v>
      </c>
      <c r="E9" s="14"/>
      <c r="G9" s="35"/>
      <c r="J9" s="29"/>
      <c r="K9" s="39"/>
      <c r="L9" s="29"/>
      <c r="M9" s="39"/>
      <c r="N9" s="16"/>
      <c r="O9" s="29"/>
      <c r="P9" s="39"/>
      <c r="Q9" s="29"/>
      <c r="R9" s="39"/>
      <c r="S9" s="39"/>
    </row>
    <row r="10" spans="1:20">
      <c r="B10" s="1" t="s">
        <v>41</v>
      </c>
      <c r="C10" s="66"/>
      <c r="D10" s="66"/>
      <c r="E10" s="20">
        <v>57</v>
      </c>
      <c r="F10" s="9" t="s">
        <v>23</v>
      </c>
      <c r="G10" s="35">
        <f>E10/224*100</f>
        <v>25.446428571428569</v>
      </c>
      <c r="H10" s="9" t="s">
        <v>24</v>
      </c>
      <c r="J10" s="38">
        <v>55</v>
      </c>
      <c r="K10" s="39" t="s">
        <v>23</v>
      </c>
      <c r="L10" s="29">
        <f>J10/191*100</f>
        <v>28.795811518324609</v>
      </c>
      <c r="M10" s="39" t="s">
        <v>24</v>
      </c>
      <c r="N10" s="16"/>
      <c r="O10" s="38">
        <v>2</v>
      </c>
      <c r="P10" s="39" t="s">
        <v>23</v>
      </c>
      <c r="Q10" s="29">
        <f>O10/33*100</f>
        <v>6.0606060606060606</v>
      </c>
      <c r="R10" s="39" t="s">
        <v>24</v>
      </c>
      <c r="S10" s="67" t="s">
        <v>110</v>
      </c>
    </row>
    <row r="11" spans="1:20">
      <c r="B11" s="15">
        <v>3</v>
      </c>
      <c r="C11" s="66"/>
      <c r="D11" s="66"/>
      <c r="E11" s="20">
        <v>47</v>
      </c>
      <c r="F11" s="9" t="s">
        <v>23</v>
      </c>
      <c r="G11" s="35">
        <f>E11/224*100</f>
        <v>20.982142857142858</v>
      </c>
      <c r="H11" s="9" t="s">
        <v>24</v>
      </c>
      <c r="J11" s="38">
        <v>45</v>
      </c>
      <c r="K11" s="39" t="s">
        <v>23</v>
      </c>
      <c r="L11" s="29">
        <f>J11/191*100</f>
        <v>23.560209424083769</v>
      </c>
      <c r="M11" s="39" t="s">
        <v>24</v>
      </c>
      <c r="N11" s="16"/>
      <c r="O11" s="38">
        <v>2</v>
      </c>
      <c r="P11" s="39" t="s">
        <v>23</v>
      </c>
      <c r="Q11" s="29">
        <f>O11/33*100</f>
        <v>6.0606060606060606</v>
      </c>
      <c r="R11" s="39" t="s">
        <v>24</v>
      </c>
      <c r="S11" s="67"/>
    </row>
    <row r="12" spans="1:20">
      <c r="B12" s="1" t="s">
        <v>42</v>
      </c>
      <c r="C12" s="66"/>
      <c r="D12" s="66"/>
      <c r="E12" s="20">
        <v>120</v>
      </c>
      <c r="F12" s="9" t="s">
        <v>23</v>
      </c>
      <c r="G12" s="35">
        <f>E12/224*100</f>
        <v>53.571428571428569</v>
      </c>
      <c r="H12" s="9" t="s">
        <v>24</v>
      </c>
      <c r="J12" s="38">
        <v>91</v>
      </c>
      <c r="K12" s="39" t="s">
        <v>23</v>
      </c>
      <c r="L12" s="29">
        <f>J12/191*100</f>
        <v>47.643979057591622</v>
      </c>
      <c r="M12" s="39" t="s">
        <v>24</v>
      </c>
      <c r="N12" s="16"/>
      <c r="O12" s="38">
        <v>29</v>
      </c>
      <c r="P12" s="39" t="s">
        <v>23</v>
      </c>
      <c r="Q12" s="29">
        <f>O12/33*100</f>
        <v>87.878787878787875</v>
      </c>
      <c r="R12" s="39" t="s">
        <v>24</v>
      </c>
      <c r="S12" s="67"/>
    </row>
    <row r="13" spans="1:20" ht="18" customHeight="1">
      <c r="A13" s="37" t="s">
        <v>90</v>
      </c>
      <c r="B13" s="16"/>
      <c r="C13" s="67" t="s">
        <v>66</v>
      </c>
      <c r="D13" s="67">
        <v>227</v>
      </c>
      <c r="E13" s="16"/>
      <c r="F13" s="16"/>
      <c r="G13" s="16"/>
      <c r="H13" s="16"/>
      <c r="I13" s="33"/>
      <c r="J13" s="38"/>
      <c r="K13" s="39"/>
      <c r="L13" s="29"/>
      <c r="M13" s="39"/>
      <c r="N13" s="16"/>
      <c r="O13" s="38"/>
      <c r="P13" s="39"/>
      <c r="Q13" s="29"/>
      <c r="R13" s="39"/>
      <c r="S13" s="39"/>
    </row>
    <row r="14" spans="1:20">
      <c r="A14" s="16"/>
      <c r="B14" s="16" t="s">
        <v>86</v>
      </c>
      <c r="C14" s="67"/>
      <c r="D14" s="67"/>
      <c r="E14" s="38">
        <v>3</v>
      </c>
      <c r="F14" s="34" t="s">
        <v>23</v>
      </c>
      <c r="G14" s="29">
        <f>E14/227*100</f>
        <v>1.3215859030837005</v>
      </c>
      <c r="H14" s="34" t="s">
        <v>24</v>
      </c>
      <c r="I14" s="33"/>
      <c r="J14" s="38">
        <v>2</v>
      </c>
      <c r="K14" s="39" t="s">
        <v>23</v>
      </c>
      <c r="L14" s="29">
        <f t="shared" ref="L14:L16" si="0">J14/194*100</f>
        <v>1.0309278350515463</v>
      </c>
      <c r="M14" s="39" t="s">
        <v>24</v>
      </c>
      <c r="N14" s="16"/>
      <c r="O14" s="38">
        <v>1</v>
      </c>
      <c r="P14" s="39" t="s">
        <v>23</v>
      </c>
      <c r="Q14" s="29">
        <f>O14/33*100</f>
        <v>3.0303030303030303</v>
      </c>
      <c r="R14" s="39" t="s">
        <v>24</v>
      </c>
      <c r="S14" s="67">
        <v>7.3999999999999996E-2</v>
      </c>
      <c r="T14" s="16"/>
    </row>
    <row r="15" spans="1:20">
      <c r="A15" s="16"/>
      <c r="B15" s="16" t="s">
        <v>87</v>
      </c>
      <c r="C15" s="67"/>
      <c r="D15" s="67"/>
      <c r="E15" s="38">
        <v>94</v>
      </c>
      <c r="F15" s="34" t="s">
        <v>23</v>
      </c>
      <c r="G15" s="29">
        <f>E15/227*100</f>
        <v>41.409691629955944</v>
      </c>
      <c r="H15" s="34" t="s">
        <v>24</v>
      </c>
      <c r="I15" s="33"/>
      <c r="J15" s="38">
        <v>86</v>
      </c>
      <c r="K15" s="39" t="s">
        <v>23</v>
      </c>
      <c r="L15" s="29">
        <f t="shared" si="0"/>
        <v>44.329896907216494</v>
      </c>
      <c r="M15" s="39" t="s">
        <v>24</v>
      </c>
      <c r="N15" s="16"/>
      <c r="O15" s="38">
        <v>8</v>
      </c>
      <c r="P15" s="39" t="s">
        <v>23</v>
      </c>
      <c r="Q15" s="29">
        <f>O15/33*100</f>
        <v>24.242424242424242</v>
      </c>
      <c r="R15" s="39" t="s">
        <v>24</v>
      </c>
      <c r="S15" s="67"/>
      <c r="T15" s="16"/>
    </row>
    <row r="16" spans="1:20">
      <c r="A16" s="16"/>
      <c r="B16" s="16" t="s">
        <v>88</v>
      </c>
      <c r="C16" s="67"/>
      <c r="D16" s="67"/>
      <c r="E16" s="38">
        <v>130</v>
      </c>
      <c r="F16" s="34" t="s">
        <v>23</v>
      </c>
      <c r="G16" s="29">
        <f>E16/227*100</f>
        <v>57.268722466960355</v>
      </c>
      <c r="H16" s="34" t="s">
        <v>24</v>
      </c>
      <c r="I16" s="33"/>
      <c r="J16" s="38">
        <v>106</v>
      </c>
      <c r="K16" s="39" t="s">
        <v>23</v>
      </c>
      <c r="L16" s="29">
        <f t="shared" si="0"/>
        <v>54.639175257731956</v>
      </c>
      <c r="M16" s="39" t="s">
        <v>24</v>
      </c>
      <c r="N16" s="16"/>
      <c r="O16" s="38">
        <v>24</v>
      </c>
      <c r="P16" s="39" t="s">
        <v>23</v>
      </c>
      <c r="Q16" s="29">
        <f>O16/33*100</f>
        <v>72.727272727272734</v>
      </c>
      <c r="R16" s="39" t="s">
        <v>24</v>
      </c>
      <c r="S16" s="67"/>
      <c r="T16" s="16"/>
    </row>
    <row r="17" spans="1:20">
      <c r="A17" s="64" t="s">
        <v>85</v>
      </c>
      <c r="B17" s="64"/>
      <c r="C17" s="66" t="s">
        <v>67</v>
      </c>
      <c r="D17" s="66">
        <v>227</v>
      </c>
      <c r="E17" s="14"/>
      <c r="G17" s="35"/>
      <c r="J17" s="29"/>
      <c r="K17" s="39"/>
      <c r="L17" s="29"/>
      <c r="M17" s="39"/>
      <c r="N17" s="16"/>
      <c r="O17" s="29"/>
      <c r="P17" s="39"/>
      <c r="Q17" s="29"/>
      <c r="R17" s="39"/>
      <c r="S17" s="39"/>
      <c r="T17" s="16"/>
    </row>
    <row r="18" spans="1:20">
      <c r="B18" s="1" t="s">
        <v>45</v>
      </c>
      <c r="C18" s="66"/>
      <c r="D18" s="66"/>
      <c r="E18" s="20">
        <v>17</v>
      </c>
      <c r="F18" s="9" t="s">
        <v>23</v>
      </c>
      <c r="G18" s="35">
        <f>E18/227*100</f>
        <v>7.4889867841409687</v>
      </c>
      <c r="H18" s="9" t="s">
        <v>24</v>
      </c>
      <c r="J18" s="38">
        <v>17</v>
      </c>
      <c r="K18" s="39" t="s">
        <v>23</v>
      </c>
      <c r="L18" s="29">
        <f t="shared" ref="L18:L25" si="1">J18/194*100</f>
        <v>8.7628865979381434</v>
      </c>
      <c r="M18" s="39" t="s">
        <v>24</v>
      </c>
      <c r="N18" s="16"/>
      <c r="O18" s="38">
        <v>0</v>
      </c>
      <c r="P18" s="39" t="s">
        <v>23</v>
      </c>
      <c r="Q18" s="29">
        <f>O18/33*100</f>
        <v>0</v>
      </c>
      <c r="R18" s="39" t="s">
        <v>24</v>
      </c>
      <c r="S18" s="72">
        <v>3.5000000000000003E-2</v>
      </c>
    </row>
    <row r="19" spans="1:20">
      <c r="B19" s="16" t="s">
        <v>46</v>
      </c>
      <c r="C19" s="66"/>
      <c r="D19" s="66"/>
      <c r="E19" s="20">
        <v>74</v>
      </c>
      <c r="F19" s="9" t="s">
        <v>23</v>
      </c>
      <c r="G19" s="35">
        <f>E19/227*100</f>
        <v>32.599118942731273</v>
      </c>
      <c r="H19" s="9" t="s">
        <v>24</v>
      </c>
      <c r="J19" s="38">
        <v>67</v>
      </c>
      <c r="K19" s="39" t="s">
        <v>23</v>
      </c>
      <c r="L19" s="29">
        <f t="shared" si="1"/>
        <v>34.536082474226802</v>
      </c>
      <c r="M19" s="39" t="s">
        <v>24</v>
      </c>
      <c r="N19" s="16"/>
      <c r="O19" s="38">
        <v>7</v>
      </c>
      <c r="P19" s="39" t="s">
        <v>23</v>
      </c>
      <c r="Q19" s="29">
        <f>O19/33*100</f>
        <v>21.212121212121211</v>
      </c>
      <c r="R19" s="39" t="s">
        <v>24</v>
      </c>
      <c r="S19" s="72"/>
    </row>
    <row r="20" spans="1:20">
      <c r="B20" s="16" t="s">
        <v>47</v>
      </c>
      <c r="C20" s="66"/>
      <c r="D20" s="66"/>
      <c r="E20" s="20">
        <v>136</v>
      </c>
      <c r="F20" s="9" t="s">
        <v>23</v>
      </c>
      <c r="G20" s="35">
        <f>E20/227*100</f>
        <v>59.91189427312775</v>
      </c>
      <c r="H20" s="9" t="s">
        <v>24</v>
      </c>
      <c r="J20" s="38">
        <v>110</v>
      </c>
      <c r="K20" s="39" t="s">
        <v>23</v>
      </c>
      <c r="L20" s="29">
        <f t="shared" si="1"/>
        <v>56.701030927835049</v>
      </c>
      <c r="M20" s="39" t="s">
        <v>24</v>
      </c>
      <c r="N20" s="16"/>
      <c r="O20" s="38">
        <v>26</v>
      </c>
      <c r="P20" s="39" t="s">
        <v>23</v>
      </c>
      <c r="Q20" s="29">
        <f>O20/33*100</f>
        <v>78.787878787878782</v>
      </c>
      <c r="R20" s="39" t="s">
        <v>24</v>
      </c>
      <c r="S20" s="72"/>
    </row>
    <row r="21" spans="1:20">
      <c r="A21" s="1" t="s">
        <v>48</v>
      </c>
      <c r="C21" s="66" t="s">
        <v>67</v>
      </c>
      <c r="D21" s="66">
        <v>227</v>
      </c>
      <c r="E21" s="14"/>
      <c r="G21" s="35"/>
      <c r="J21" s="29"/>
      <c r="K21" s="39"/>
      <c r="L21" s="29"/>
      <c r="M21" s="39"/>
      <c r="N21" s="16"/>
      <c r="O21" s="29"/>
      <c r="P21" s="39"/>
      <c r="Q21" s="29"/>
      <c r="R21" s="39"/>
      <c r="S21" s="39"/>
    </row>
    <row r="22" spans="1:20">
      <c r="B22" s="17" t="s">
        <v>49</v>
      </c>
      <c r="C22" s="66"/>
      <c r="D22" s="66"/>
      <c r="E22" s="20">
        <v>189</v>
      </c>
      <c r="F22" s="9" t="s">
        <v>23</v>
      </c>
      <c r="G22" s="35">
        <f>E22/227*100</f>
        <v>83.259911894273131</v>
      </c>
      <c r="H22" s="9" t="s">
        <v>24</v>
      </c>
      <c r="J22" s="38">
        <v>158</v>
      </c>
      <c r="K22" s="39" t="s">
        <v>23</v>
      </c>
      <c r="L22" s="29">
        <f t="shared" si="1"/>
        <v>81.44329896907216</v>
      </c>
      <c r="M22" s="39" t="s">
        <v>24</v>
      </c>
      <c r="N22" s="16"/>
      <c r="O22" s="38">
        <v>31</v>
      </c>
      <c r="P22" s="39" t="s">
        <v>23</v>
      </c>
      <c r="Q22" s="29">
        <f>O22/33*100</f>
        <v>93.939393939393938</v>
      </c>
      <c r="R22" s="39" t="s">
        <v>24</v>
      </c>
      <c r="S22" s="39">
        <v>8.2000000000000003E-2</v>
      </c>
    </row>
    <row r="23" spans="1:20">
      <c r="B23" s="1" t="s">
        <v>50</v>
      </c>
      <c r="C23" s="66"/>
      <c r="D23" s="66"/>
      <c r="E23" s="20">
        <v>97</v>
      </c>
      <c r="F23" s="9" t="s">
        <v>23</v>
      </c>
      <c r="G23" s="35">
        <f>E23/227*100</f>
        <v>42.731277533039645</v>
      </c>
      <c r="H23" s="9" t="s">
        <v>24</v>
      </c>
      <c r="J23" s="38">
        <v>84</v>
      </c>
      <c r="K23" s="39" t="s">
        <v>23</v>
      </c>
      <c r="L23" s="29">
        <f t="shared" si="1"/>
        <v>43.298969072164951</v>
      </c>
      <c r="M23" s="39" t="s">
        <v>24</v>
      </c>
      <c r="N23" s="16"/>
      <c r="O23" s="38">
        <v>13</v>
      </c>
      <c r="P23" s="39" t="s">
        <v>23</v>
      </c>
      <c r="Q23" s="29">
        <f>O23/33*100</f>
        <v>39.393939393939391</v>
      </c>
      <c r="R23" s="39" t="s">
        <v>24</v>
      </c>
      <c r="S23" s="44">
        <v>0.70799999999999996</v>
      </c>
    </row>
    <row r="24" spans="1:20">
      <c r="B24" s="1" t="s">
        <v>59</v>
      </c>
      <c r="C24" s="66"/>
      <c r="D24" s="66"/>
      <c r="E24" s="20">
        <v>53</v>
      </c>
      <c r="F24" s="9" t="s">
        <v>23</v>
      </c>
      <c r="G24" s="35">
        <f>E24/227*100</f>
        <v>23.348017621145374</v>
      </c>
      <c r="H24" s="9" t="s">
        <v>24</v>
      </c>
      <c r="J24" s="38">
        <v>45</v>
      </c>
      <c r="K24" s="39" t="s">
        <v>23</v>
      </c>
      <c r="L24" s="29">
        <f t="shared" si="1"/>
        <v>23.195876288659793</v>
      </c>
      <c r="M24" s="39" t="s">
        <v>24</v>
      </c>
      <c r="N24" s="16"/>
      <c r="O24" s="38">
        <v>8</v>
      </c>
      <c r="P24" s="39" t="s">
        <v>23</v>
      </c>
      <c r="Q24" s="29">
        <f>O24/33*100</f>
        <v>24.242424242424242</v>
      </c>
      <c r="R24" s="39" t="s">
        <v>24</v>
      </c>
      <c r="S24" s="44">
        <v>1</v>
      </c>
    </row>
    <row r="25" spans="1:20">
      <c r="B25" s="1" t="s">
        <v>51</v>
      </c>
      <c r="C25" s="66"/>
      <c r="D25" s="66"/>
      <c r="E25" s="20">
        <v>60</v>
      </c>
      <c r="F25" s="9" t="s">
        <v>23</v>
      </c>
      <c r="G25" s="35">
        <f>E25/227*100</f>
        <v>26.431718061674008</v>
      </c>
      <c r="H25" s="9" t="s">
        <v>24</v>
      </c>
      <c r="J25" s="38">
        <v>53</v>
      </c>
      <c r="K25" s="39" t="s">
        <v>23</v>
      </c>
      <c r="L25" s="29">
        <f t="shared" si="1"/>
        <v>27.319587628865978</v>
      </c>
      <c r="M25" s="39" t="s">
        <v>24</v>
      </c>
      <c r="N25" s="16"/>
      <c r="O25" s="38">
        <v>7</v>
      </c>
      <c r="P25" s="39" t="s">
        <v>23</v>
      </c>
      <c r="Q25" s="29">
        <f>O25/33*100</f>
        <v>21.212121212121211</v>
      </c>
      <c r="R25" s="39" t="s">
        <v>24</v>
      </c>
      <c r="S25" s="44">
        <v>0.52800000000000002</v>
      </c>
    </row>
    <row r="26" spans="1:20">
      <c r="A26" s="1" t="s">
        <v>25</v>
      </c>
      <c r="C26" s="9" t="s">
        <v>64</v>
      </c>
      <c r="D26" s="9">
        <v>227</v>
      </c>
      <c r="E26" s="14">
        <v>1.82</v>
      </c>
      <c r="F26" s="9" t="s">
        <v>21</v>
      </c>
      <c r="G26" s="35">
        <v>1.0880000000000001</v>
      </c>
      <c r="J26" s="29">
        <v>1.79</v>
      </c>
      <c r="K26" s="39" t="s">
        <v>21</v>
      </c>
      <c r="L26" s="29">
        <v>0.999</v>
      </c>
      <c r="M26" s="39"/>
      <c r="N26" s="16"/>
      <c r="O26" s="29">
        <v>2.4</v>
      </c>
      <c r="P26" s="39" t="s">
        <v>21</v>
      </c>
      <c r="Q26" s="29">
        <v>1.5549999999999999</v>
      </c>
      <c r="R26" s="39"/>
      <c r="S26" s="39">
        <v>5.1999999999999998E-2</v>
      </c>
      <c r="T26" s="1" t="s">
        <v>92</v>
      </c>
    </row>
    <row r="27" spans="1:20" hidden="1">
      <c r="A27" s="1" t="s">
        <v>82</v>
      </c>
      <c r="C27" s="21" t="s">
        <v>64</v>
      </c>
      <c r="E27" s="14"/>
      <c r="F27" s="9" t="s">
        <v>21</v>
      </c>
      <c r="G27" s="35"/>
      <c r="J27" s="29"/>
      <c r="K27" s="39" t="s">
        <v>21</v>
      </c>
      <c r="L27" s="29"/>
      <c r="M27" s="39"/>
      <c r="N27" s="16"/>
      <c r="O27" s="29"/>
      <c r="P27" s="39" t="s">
        <v>21</v>
      </c>
      <c r="Q27" s="29"/>
      <c r="R27" s="39"/>
      <c r="S27" s="44"/>
    </row>
    <row r="28" spans="1:20" s="22" customFormat="1" hidden="1">
      <c r="A28" s="22" t="s">
        <v>3</v>
      </c>
      <c r="C28" s="21" t="s">
        <v>64</v>
      </c>
      <c r="D28" s="23"/>
      <c r="E28" s="24"/>
      <c r="F28" s="23" t="s">
        <v>21</v>
      </c>
      <c r="G28" s="24"/>
      <c r="H28" s="23"/>
      <c r="J28" s="58"/>
      <c r="K28" s="49" t="s">
        <v>21</v>
      </c>
      <c r="L28" s="58"/>
      <c r="M28" s="49"/>
      <c r="N28" s="57"/>
      <c r="O28" s="58"/>
      <c r="P28" s="49" t="s">
        <v>21</v>
      </c>
      <c r="Q28" s="58"/>
      <c r="R28" s="49"/>
      <c r="S28" s="49"/>
    </row>
    <row r="29" spans="1:20">
      <c r="A29" s="1" t="s">
        <v>44</v>
      </c>
      <c r="C29" s="66" t="s">
        <v>67</v>
      </c>
      <c r="D29" s="66">
        <v>227</v>
      </c>
      <c r="E29" s="14"/>
      <c r="G29" s="35"/>
      <c r="J29" s="29"/>
      <c r="K29" s="39"/>
      <c r="L29" s="29"/>
      <c r="M29" s="39"/>
      <c r="N29" s="16"/>
      <c r="O29" s="29"/>
      <c r="P29" s="39"/>
      <c r="Q29" s="29"/>
      <c r="R29" s="39"/>
      <c r="S29" s="39"/>
    </row>
    <row r="30" spans="1:20">
      <c r="B30" s="1" t="s">
        <v>69</v>
      </c>
      <c r="C30" s="66"/>
      <c r="D30" s="66"/>
      <c r="E30" s="20">
        <v>93</v>
      </c>
      <c r="F30" s="9" t="s">
        <v>23</v>
      </c>
      <c r="G30" s="35">
        <f>E30/227*100</f>
        <v>40.969162995594715</v>
      </c>
      <c r="H30" s="9" t="s">
        <v>24</v>
      </c>
      <c r="J30" s="38">
        <v>76</v>
      </c>
      <c r="K30" s="39" t="s">
        <v>23</v>
      </c>
      <c r="L30" s="29">
        <f t="shared" ref="L30:L32" si="2">J30/194*100</f>
        <v>39.175257731958766</v>
      </c>
      <c r="M30" s="39" t="s">
        <v>24</v>
      </c>
      <c r="N30" s="16"/>
      <c r="O30" s="38">
        <v>17</v>
      </c>
      <c r="P30" s="39" t="s">
        <v>23</v>
      </c>
      <c r="Q30" s="29">
        <f>O30/33*100</f>
        <v>51.515151515151516</v>
      </c>
      <c r="R30" s="39" t="s">
        <v>24</v>
      </c>
      <c r="S30" s="67">
        <v>0.38900000000000001</v>
      </c>
    </row>
    <row r="31" spans="1:20">
      <c r="B31" s="1" t="s">
        <v>22</v>
      </c>
      <c r="C31" s="66"/>
      <c r="D31" s="66"/>
      <c r="E31" s="20">
        <v>113</v>
      </c>
      <c r="F31" s="9" t="s">
        <v>23</v>
      </c>
      <c r="G31" s="35">
        <f>E31/227*100</f>
        <v>49.779735682819378</v>
      </c>
      <c r="H31" s="9" t="s">
        <v>24</v>
      </c>
      <c r="J31" s="38">
        <v>100</v>
      </c>
      <c r="K31" s="39" t="s">
        <v>23</v>
      </c>
      <c r="L31" s="29">
        <f t="shared" si="2"/>
        <v>51.546391752577314</v>
      </c>
      <c r="M31" s="39" t="s">
        <v>24</v>
      </c>
      <c r="N31" s="16"/>
      <c r="O31" s="38">
        <v>13</v>
      </c>
      <c r="P31" s="39" t="s">
        <v>23</v>
      </c>
      <c r="Q31" s="29">
        <f>O31/33*100</f>
        <v>39.393939393939391</v>
      </c>
      <c r="R31" s="39" t="s">
        <v>24</v>
      </c>
      <c r="S31" s="67"/>
    </row>
    <row r="32" spans="1:20">
      <c r="B32" s="1" t="s">
        <v>68</v>
      </c>
      <c r="C32" s="66"/>
      <c r="D32" s="66"/>
      <c r="E32" s="20">
        <v>21</v>
      </c>
      <c r="F32" s="9" t="s">
        <v>23</v>
      </c>
      <c r="G32" s="35">
        <f>E32/227*100</f>
        <v>9.251101321585903</v>
      </c>
      <c r="H32" s="9" t="s">
        <v>24</v>
      </c>
      <c r="J32" s="38">
        <v>18</v>
      </c>
      <c r="K32" s="39" t="s">
        <v>23</v>
      </c>
      <c r="L32" s="29">
        <f t="shared" si="2"/>
        <v>9.2783505154639183</v>
      </c>
      <c r="M32" s="39" t="s">
        <v>24</v>
      </c>
      <c r="N32" s="16"/>
      <c r="O32" s="38">
        <v>3</v>
      </c>
      <c r="P32" s="39" t="s">
        <v>23</v>
      </c>
      <c r="Q32" s="29">
        <f>O32/33*100</f>
        <v>9.0909090909090917</v>
      </c>
      <c r="R32" s="39" t="s">
        <v>24</v>
      </c>
      <c r="S32" s="67"/>
    </row>
    <row r="33" spans="1:19">
      <c r="A33" s="1" t="s">
        <v>70</v>
      </c>
      <c r="C33" s="21"/>
      <c r="D33" s="67">
        <v>227</v>
      </c>
      <c r="E33" s="14"/>
      <c r="G33" s="35"/>
      <c r="J33" s="29"/>
      <c r="K33" s="39"/>
      <c r="L33" s="29"/>
      <c r="M33" s="39"/>
      <c r="N33" s="16"/>
      <c r="O33" s="29"/>
      <c r="P33" s="39"/>
      <c r="Q33" s="29"/>
      <c r="R33" s="39"/>
      <c r="S33" s="39"/>
    </row>
    <row r="34" spans="1:19" ht="15.75" hidden="1" customHeight="1">
      <c r="B34" s="1" t="s">
        <v>26</v>
      </c>
      <c r="C34" s="9" t="s">
        <v>64</v>
      </c>
      <c r="D34" s="67"/>
      <c r="E34" s="14"/>
      <c r="F34" s="9" t="s">
        <v>21</v>
      </c>
      <c r="G34" s="35"/>
      <c r="J34" s="29"/>
      <c r="K34" s="39" t="s">
        <v>21</v>
      </c>
      <c r="L34" s="29"/>
      <c r="M34" s="39"/>
      <c r="N34" s="16"/>
      <c r="O34" s="29"/>
      <c r="P34" s="39" t="s">
        <v>21</v>
      </c>
      <c r="Q34" s="29">
        <v>1.5</v>
      </c>
      <c r="R34" s="39"/>
      <c r="S34" s="39"/>
    </row>
    <row r="35" spans="1:19" ht="15.75" customHeight="1">
      <c r="B35" s="1" t="s">
        <v>19</v>
      </c>
      <c r="C35" s="66" t="s">
        <v>65</v>
      </c>
      <c r="D35" s="67"/>
      <c r="E35" s="20">
        <v>17</v>
      </c>
      <c r="F35" s="9" t="s">
        <v>23</v>
      </c>
      <c r="G35" s="35">
        <f>E35/227*100</f>
        <v>7.4889867841409687</v>
      </c>
      <c r="H35" s="9" t="s">
        <v>24</v>
      </c>
      <c r="J35" s="38">
        <v>17</v>
      </c>
      <c r="K35" s="39" t="s">
        <v>23</v>
      </c>
      <c r="L35" s="29">
        <f t="shared" ref="L35:L37" si="3">J35/194*100</f>
        <v>8.7628865979381434</v>
      </c>
      <c r="M35" s="39" t="s">
        <v>24</v>
      </c>
      <c r="N35" s="16"/>
      <c r="O35" s="38">
        <v>0</v>
      </c>
      <c r="P35" s="39" t="s">
        <v>23</v>
      </c>
      <c r="Q35" s="29">
        <f>O35/33*100</f>
        <v>0</v>
      </c>
      <c r="R35" s="39" t="s">
        <v>24</v>
      </c>
      <c r="S35" s="67" t="s">
        <v>110</v>
      </c>
    </row>
    <row r="36" spans="1:19" ht="15.75" customHeight="1">
      <c r="B36" s="1" t="s">
        <v>28</v>
      </c>
      <c r="C36" s="66"/>
      <c r="D36" s="67"/>
      <c r="E36" s="20">
        <v>155</v>
      </c>
      <c r="F36" s="9" t="s">
        <v>23</v>
      </c>
      <c r="G36" s="35">
        <f>E36/227*100</f>
        <v>68.281938325991192</v>
      </c>
      <c r="H36" s="9" t="s">
        <v>24</v>
      </c>
      <c r="J36" s="38">
        <v>138</v>
      </c>
      <c r="K36" s="39" t="s">
        <v>23</v>
      </c>
      <c r="L36" s="29">
        <f t="shared" si="3"/>
        <v>71.134020618556704</v>
      </c>
      <c r="M36" s="39" t="s">
        <v>24</v>
      </c>
      <c r="N36" s="16"/>
      <c r="O36" s="38">
        <v>17</v>
      </c>
      <c r="P36" s="39" t="s">
        <v>23</v>
      </c>
      <c r="Q36" s="29">
        <f>O36/33*100</f>
        <v>51.515151515151516</v>
      </c>
      <c r="R36" s="39" t="s">
        <v>24</v>
      </c>
      <c r="S36" s="67"/>
    </row>
    <row r="37" spans="1:19" ht="15.75" customHeight="1">
      <c r="B37" s="1" t="s">
        <v>27</v>
      </c>
      <c r="C37" s="66"/>
      <c r="D37" s="67"/>
      <c r="E37" s="20">
        <v>55</v>
      </c>
      <c r="F37" s="9" t="s">
        <v>23</v>
      </c>
      <c r="G37" s="35">
        <f>E37/227*100</f>
        <v>24.229074889867842</v>
      </c>
      <c r="H37" s="9" t="s">
        <v>24</v>
      </c>
      <c r="J37" s="38">
        <v>39</v>
      </c>
      <c r="K37" s="39" t="s">
        <v>23</v>
      </c>
      <c r="L37" s="29">
        <f t="shared" si="3"/>
        <v>20.103092783505154</v>
      </c>
      <c r="M37" s="39" t="s">
        <v>24</v>
      </c>
      <c r="N37" s="16"/>
      <c r="O37" s="38">
        <v>16</v>
      </c>
      <c r="P37" s="39" t="s">
        <v>23</v>
      </c>
      <c r="Q37" s="29">
        <f>O37/33*100</f>
        <v>48.484848484848484</v>
      </c>
      <c r="R37" s="39" t="s">
        <v>24</v>
      </c>
      <c r="S37" s="67"/>
    </row>
    <row r="38" spans="1:19" hidden="1">
      <c r="A38" s="1" t="s">
        <v>43</v>
      </c>
      <c r="C38" s="9" t="s">
        <v>7</v>
      </c>
      <c r="E38" s="14"/>
      <c r="F38" s="9" t="s">
        <v>21</v>
      </c>
      <c r="G38" s="35"/>
      <c r="J38" s="29"/>
      <c r="K38" s="39" t="s">
        <v>23</v>
      </c>
      <c r="L38" s="29"/>
      <c r="M38" s="39" t="s">
        <v>24</v>
      </c>
      <c r="N38" s="16"/>
      <c r="O38" s="65">
        <v>10</v>
      </c>
      <c r="P38" s="65"/>
      <c r="Q38" s="65"/>
      <c r="R38" s="65"/>
      <c r="S38" s="39"/>
    </row>
    <row r="39" spans="1:19" ht="18">
      <c r="A39" s="5" t="s">
        <v>95</v>
      </c>
      <c r="B39" s="5"/>
      <c r="C39" s="32" t="s">
        <v>67</v>
      </c>
      <c r="D39" s="32">
        <v>216</v>
      </c>
      <c r="E39" s="26">
        <v>67</v>
      </c>
      <c r="F39" s="32" t="s">
        <v>23</v>
      </c>
      <c r="G39" s="36">
        <f>E39/D39*100</f>
        <v>31.018518518518519</v>
      </c>
      <c r="H39" s="32" t="s">
        <v>24</v>
      </c>
      <c r="I39" s="5"/>
      <c r="J39" s="60">
        <v>43</v>
      </c>
      <c r="K39" s="50" t="s">
        <v>23</v>
      </c>
      <c r="L39" s="61">
        <f>J39/187*100</f>
        <v>22.994652406417114</v>
      </c>
      <c r="M39" s="50" t="s">
        <v>24</v>
      </c>
      <c r="N39" s="53"/>
      <c r="O39" s="60">
        <v>24</v>
      </c>
      <c r="P39" s="50" t="s">
        <v>23</v>
      </c>
      <c r="Q39" s="61">
        <f>O39/29*100</f>
        <v>82.758620689655174</v>
      </c>
      <c r="R39" s="50" t="s">
        <v>24</v>
      </c>
      <c r="S39" s="50" t="s">
        <v>110</v>
      </c>
    </row>
    <row r="40" spans="1:19">
      <c r="A40" s="1" t="s">
        <v>83</v>
      </c>
      <c r="C40" s="28"/>
      <c r="D40" s="28"/>
      <c r="E40" s="27"/>
      <c r="F40" s="28"/>
      <c r="G40" s="27"/>
      <c r="H40" s="28"/>
      <c r="J40" s="29"/>
      <c r="K40" s="39"/>
      <c r="L40" s="29"/>
      <c r="M40" s="39"/>
      <c r="N40" s="16"/>
      <c r="O40" s="29"/>
      <c r="P40" s="39"/>
      <c r="Q40" s="29"/>
      <c r="R40" s="39"/>
      <c r="S40" s="63"/>
    </row>
    <row r="41" spans="1:19">
      <c r="A41" s="1" t="s">
        <v>74</v>
      </c>
      <c r="B41" s="16" t="s">
        <v>111</v>
      </c>
      <c r="J41" s="39"/>
      <c r="K41" s="39"/>
      <c r="L41" s="39"/>
      <c r="M41" s="39"/>
      <c r="N41" s="16"/>
      <c r="O41" s="39"/>
      <c r="P41" s="39"/>
      <c r="Q41" s="39"/>
      <c r="R41" s="39"/>
      <c r="S41" s="39"/>
    </row>
    <row r="42" spans="1:19">
      <c r="A42" s="1" t="s">
        <v>71</v>
      </c>
      <c r="B42" s="1" t="s">
        <v>117</v>
      </c>
    </row>
    <row r="43" spans="1:19">
      <c r="A43" s="1" t="s">
        <v>72</v>
      </c>
      <c r="B43" s="1" t="s">
        <v>118</v>
      </c>
    </row>
    <row r="44" spans="1:19">
      <c r="A44" s="1" t="s">
        <v>73</v>
      </c>
      <c r="B44" s="1" t="s">
        <v>106</v>
      </c>
      <c r="C44" s="21"/>
      <c r="D44" s="21"/>
      <c r="E44" s="21"/>
      <c r="F44" s="21"/>
      <c r="G44" s="21"/>
      <c r="H44" s="21"/>
      <c r="J44" s="21"/>
      <c r="K44" s="21"/>
      <c r="L44" s="21"/>
      <c r="M44" s="21"/>
      <c r="O44" s="21"/>
      <c r="P44" s="21"/>
      <c r="Q44" s="21"/>
      <c r="R44" s="21"/>
      <c r="S44" s="21"/>
    </row>
    <row r="45" spans="1:19">
      <c r="A45" s="1" t="s">
        <v>107</v>
      </c>
    </row>
  </sheetData>
  <mergeCells count="22">
    <mergeCell ref="S10:S12"/>
    <mergeCell ref="S35:S37"/>
    <mergeCell ref="E2:G2"/>
    <mergeCell ref="J2:M2"/>
    <mergeCell ref="D21:D25"/>
    <mergeCell ref="O2:R2"/>
    <mergeCell ref="D29:D32"/>
    <mergeCell ref="D9:D12"/>
    <mergeCell ref="D33:D37"/>
    <mergeCell ref="D17:D20"/>
    <mergeCell ref="S30:S32"/>
    <mergeCell ref="S18:S20"/>
    <mergeCell ref="D13:D16"/>
    <mergeCell ref="S14:S16"/>
    <mergeCell ref="A17:B17"/>
    <mergeCell ref="O38:R38"/>
    <mergeCell ref="C9:C12"/>
    <mergeCell ref="C17:C20"/>
    <mergeCell ref="C21:C25"/>
    <mergeCell ref="C29:C32"/>
    <mergeCell ref="C35:C37"/>
    <mergeCell ref="C13:C16"/>
  </mergeCells>
  <phoneticPr fontId="3"/>
  <pageMargins left="0.25" right="0.25" top="0.75" bottom="0.75" header="0.3" footer="0.3"/>
  <pageSetup paperSize="9" scale="7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44E2D-338D-4090-9FD9-4813309A725B}">
  <dimension ref="A1:X35"/>
  <sheetViews>
    <sheetView zoomScaleNormal="100" workbookViewId="0">
      <selection activeCell="D19" sqref="D19"/>
    </sheetView>
  </sheetViews>
  <sheetFormatPr defaultColWidth="8.625" defaultRowHeight="15"/>
  <cols>
    <col min="1" max="1" width="1.625" style="1" customWidth="1"/>
    <col min="2" max="2" width="23.125" style="1" customWidth="1"/>
    <col min="3" max="3" width="6.625" style="1" customWidth="1"/>
    <col min="4" max="4" width="5.25" style="1" customWidth="1"/>
    <col min="5" max="5" width="1.875" style="1" bestFit="1" customWidth="1"/>
    <col min="6" max="6" width="5.25" style="1" customWidth="1"/>
    <col min="7" max="7" width="1.625" style="1" bestFit="1" customWidth="1"/>
    <col min="8" max="8" width="5.25" style="1" customWidth="1"/>
    <col min="9" max="9" width="1.875" style="1" bestFit="1" customWidth="1"/>
    <col min="10" max="10" width="1.875" style="1" customWidth="1"/>
    <col min="11" max="11" width="5.25" style="1" customWidth="1"/>
    <col min="12" max="12" width="1.875" style="1" bestFit="1" customWidth="1"/>
    <col min="13" max="13" width="5.25" style="1" customWidth="1"/>
    <col min="14" max="14" width="1.625" style="1" bestFit="1" customWidth="1"/>
    <col min="15" max="15" width="5.25" style="1" customWidth="1"/>
    <col min="16" max="16" width="1.875" style="1" bestFit="1" customWidth="1"/>
    <col min="17" max="17" width="1.875" style="1" customWidth="1"/>
    <col min="18" max="18" width="5.25" style="1" customWidth="1"/>
    <col min="19" max="19" width="1.875" style="1" bestFit="1" customWidth="1"/>
    <col min="20" max="20" width="5.25" style="1" customWidth="1"/>
    <col min="21" max="21" width="1.625" style="1" bestFit="1" customWidth="1"/>
    <col min="22" max="22" width="5.25" style="1" customWidth="1"/>
    <col min="23" max="23" width="1.875" style="1" bestFit="1" customWidth="1"/>
    <col min="24" max="16384" width="8.625" style="1"/>
  </cols>
  <sheetData>
    <row r="1" spans="1:24" ht="18" customHeight="1">
      <c r="A1" s="1" t="s">
        <v>99</v>
      </c>
      <c r="D1" s="9"/>
      <c r="E1" s="9"/>
      <c r="F1" s="9"/>
      <c r="G1" s="9"/>
      <c r="I1" s="9"/>
      <c r="J1" s="9"/>
      <c r="K1" s="9"/>
      <c r="L1" s="9"/>
      <c r="M1" s="9"/>
      <c r="N1" s="9"/>
      <c r="P1" s="9"/>
      <c r="Q1" s="9"/>
      <c r="R1" s="9"/>
      <c r="S1" s="9"/>
      <c r="T1" s="9"/>
      <c r="U1" s="9"/>
      <c r="V1" s="9"/>
      <c r="W1" s="9"/>
      <c r="X1" s="9"/>
    </row>
    <row r="2" spans="1:24" ht="29.1" customHeight="1">
      <c r="A2" s="2"/>
      <c r="B2" s="54"/>
      <c r="C2" s="54"/>
      <c r="D2" s="70" t="s">
        <v>89</v>
      </c>
      <c r="E2" s="71"/>
      <c r="F2" s="71"/>
      <c r="G2" s="71"/>
      <c r="H2" s="43"/>
      <c r="I2" s="55"/>
      <c r="J2" s="55"/>
      <c r="K2" s="70" t="s">
        <v>108</v>
      </c>
      <c r="L2" s="70"/>
      <c r="M2" s="70"/>
      <c r="N2" s="70"/>
      <c r="O2" s="70"/>
      <c r="P2" s="70"/>
      <c r="Q2" s="55"/>
      <c r="R2" s="70" t="s">
        <v>109</v>
      </c>
      <c r="S2" s="70"/>
      <c r="T2" s="70"/>
      <c r="U2" s="70"/>
      <c r="V2" s="70"/>
      <c r="W2" s="70"/>
      <c r="X2" s="43" t="s">
        <v>115</v>
      </c>
    </row>
    <row r="3" spans="1:24">
      <c r="A3" s="1" t="s">
        <v>32</v>
      </c>
      <c r="B3" s="16"/>
      <c r="C3" s="16" t="s">
        <v>64</v>
      </c>
      <c r="D3" s="29">
        <v>6</v>
      </c>
      <c r="E3" s="29" t="s">
        <v>23</v>
      </c>
      <c r="F3" s="29">
        <v>3</v>
      </c>
      <c r="G3" s="29" t="s">
        <v>30</v>
      </c>
      <c r="H3" s="29">
        <v>8</v>
      </c>
      <c r="I3" s="29" t="s">
        <v>24</v>
      </c>
      <c r="J3" s="29"/>
      <c r="K3" s="29">
        <v>5</v>
      </c>
      <c r="L3" s="29" t="s">
        <v>29</v>
      </c>
      <c r="M3" s="29">
        <v>2</v>
      </c>
      <c r="N3" s="29" t="s">
        <v>30</v>
      </c>
      <c r="O3" s="29">
        <v>7</v>
      </c>
      <c r="P3" s="29" t="s">
        <v>31</v>
      </c>
      <c r="Q3" s="29"/>
      <c r="R3" s="29">
        <v>8</v>
      </c>
      <c r="S3" s="29" t="s">
        <v>29</v>
      </c>
      <c r="T3" s="29">
        <v>7</v>
      </c>
      <c r="U3" s="29" t="s">
        <v>30</v>
      </c>
      <c r="V3" s="29">
        <v>9.5</v>
      </c>
      <c r="W3" s="29" t="s">
        <v>31</v>
      </c>
      <c r="X3" s="39" t="s">
        <v>93</v>
      </c>
    </row>
    <row r="4" spans="1:24" ht="18" customHeight="1">
      <c r="A4" s="1" t="s">
        <v>33</v>
      </c>
      <c r="B4" s="16"/>
      <c r="C4" s="16"/>
      <c r="D4" s="56"/>
      <c r="E4" s="29"/>
      <c r="F4" s="56"/>
      <c r="G4" s="56"/>
      <c r="H4" s="56"/>
      <c r="I4" s="29"/>
      <c r="J4" s="56"/>
      <c r="K4" s="56"/>
      <c r="L4" s="29"/>
      <c r="M4" s="56"/>
      <c r="N4" s="56"/>
      <c r="O4" s="56"/>
      <c r="P4" s="29"/>
      <c r="Q4" s="56"/>
      <c r="R4" s="56"/>
      <c r="S4" s="29"/>
      <c r="T4" s="56"/>
      <c r="U4" s="56"/>
      <c r="V4" s="56"/>
      <c r="W4" s="29"/>
      <c r="X4" s="39"/>
    </row>
    <row r="5" spans="1:24">
      <c r="B5" s="16" t="s">
        <v>34</v>
      </c>
      <c r="C5" s="16" t="s">
        <v>64</v>
      </c>
      <c r="D5" s="29">
        <v>0</v>
      </c>
      <c r="E5" s="29" t="s">
        <v>23</v>
      </c>
      <c r="F5" s="29">
        <v>0</v>
      </c>
      <c r="G5" s="29" t="s">
        <v>30</v>
      </c>
      <c r="H5" s="29">
        <v>1</v>
      </c>
      <c r="I5" s="29" t="s">
        <v>24</v>
      </c>
      <c r="J5" s="56"/>
      <c r="K5" s="29">
        <v>0</v>
      </c>
      <c r="L5" s="29" t="s">
        <v>23</v>
      </c>
      <c r="M5" s="29">
        <v>0</v>
      </c>
      <c r="N5" s="29" t="s">
        <v>30</v>
      </c>
      <c r="O5" s="29">
        <v>1</v>
      </c>
      <c r="P5" s="29" t="s">
        <v>24</v>
      </c>
      <c r="Q5" s="29"/>
      <c r="R5" s="29">
        <v>2</v>
      </c>
      <c r="S5" s="29" t="s">
        <v>23</v>
      </c>
      <c r="T5" s="29">
        <v>0</v>
      </c>
      <c r="U5" s="29" t="s">
        <v>30</v>
      </c>
      <c r="V5" s="29">
        <v>2</v>
      </c>
      <c r="W5" s="29" t="s">
        <v>24</v>
      </c>
      <c r="X5" s="39" t="s">
        <v>93</v>
      </c>
    </row>
    <row r="6" spans="1:24">
      <c r="B6" s="16" t="s">
        <v>35</v>
      </c>
      <c r="C6" s="16" t="s">
        <v>64</v>
      </c>
      <c r="D6" s="29">
        <v>1</v>
      </c>
      <c r="E6" s="29" t="s">
        <v>23</v>
      </c>
      <c r="F6" s="29">
        <v>0</v>
      </c>
      <c r="G6" s="29" t="s">
        <v>30</v>
      </c>
      <c r="H6" s="29">
        <v>2</v>
      </c>
      <c r="I6" s="29" t="s">
        <v>24</v>
      </c>
      <c r="J6" s="56"/>
      <c r="K6" s="29">
        <v>0.5</v>
      </c>
      <c r="L6" s="29" t="s">
        <v>23</v>
      </c>
      <c r="M6" s="29">
        <v>0</v>
      </c>
      <c r="N6" s="29" t="s">
        <v>30</v>
      </c>
      <c r="O6" s="29">
        <v>1</v>
      </c>
      <c r="P6" s="29" t="s">
        <v>24</v>
      </c>
      <c r="Q6" s="29"/>
      <c r="R6" s="29">
        <v>2</v>
      </c>
      <c r="S6" s="29" t="s">
        <v>23</v>
      </c>
      <c r="T6" s="29">
        <v>1</v>
      </c>
      <c r="U6" s="29" t="s">
        <v>30</v>
      </c>
      <c r="V6" s="29">
        <v>2</v>
      </c>
      <c r="W6" s="29" t="s">
        <v>24</v>
      </c>
      <c r="X6" s="39" t="s">
        <v>93</v>
      </c>
    </row>
    <row r="7" spans="1:24">
      <c r="B7" s="16" t="s">
        <v>94</v>
      </c>
      <c r="C7" s="16" t="s">
        <v>64</v>
      </c>
      <c r="D7" s="29">
        <v>2</v>
      </c>
      <c r="E7" s="29" t="s">
        <v>23</v>
      </c>
      <c r="F7" s="29">
        <v>1</v>
      </c>
      <c r="G7" s="29" t="s">
        <v>30</v>
      </c>
      <c r="H7" s="29">
        <v>2</v>
      </c>
      <c r="I7" s="29" t="s">
        <v>24</v>
      </c>
      <c r="J7" s="56"/>
      <c r="K7" s="29">
        <v>2</v>
      </c>
      <c r="L7" s="29" t="s">
        <v>23</v>
      </c>
      <c r="M7" s="29">
        <v>1</v>
      </c>
      <c r="N7" s="29" t="s">
        <v>30</v>
      </c>
      <c r="O7" s="29">
        <v>2</v>
      </c>
      <c r="P7" s="29" t="s">
        <v>24</v>
      </c>
      <c r="Q7" s="29"/>
      <c r="R7" s="29">
        <v>2</v>
      </c>
      <c r="S7" s="29" t="s">
        <v>23</v>
      </c>
      <c r="T7" s="29">
        <v>2</v>
      </c>
      <c r="U7" s="29" t="s">
        <v>30</v>
      </c>
      <c r="V7" s="29">
        <v>2</v>
      </c>
      <c r="W7" s="29" t="s">
        <v>24</v>
      </c>
      <c r="X7" s="39" t="s">
        <v>93</v>
      </c>
    </row>
    <row r="8" spans="1:24">
      <c r="B8" s="16" t="s">
        <v>39</v>
      </c>
      <c r="C8" s="16" t="s">
        <v>64</v>
      </c>
      <c r="D8" s="29">
        <v>1</v>
      </c>
      <c r="E8" s="29" t="s">
        <v>23</v>
      </c>
      <c r="F8" s="29">
        <v>0</v>
      </c>
      <c r="G8" s="29" t="s">
        <v>30</v>
      </c>
      <c r="H8" s="29">
        <v>1</v>
      </c>
      <c r="I8" s="29" t="s">
        <v>24</v>
      </c>
      <c r="J8" s="56"/>
      <c r="K8" s="29">
        <v>1</v>
      </c>
      <c r="L8" s="29" t="s">
        <v>23</v>
      </c>
      <c r="M8" s="29">
        <v>0</v>
      </c>
      <c r="N8" s="29" t="s">
        <v>30</v>
      </c>
      <c r="O8" s="29">
        <v>1</v>
      </c>
      <c r="P8" s="29" t="s">
        <v>24</v>
      </c>
      <c r="Q8" s="29"/>
      <c r="R8" s="29">
        <v>0</v>
      </c>
      <c r="S8" s="29" t="s">
        <v>23</v>
      </c>
      <c r="T8" s="29">
        <v>0</v>
      </c>
      <c r="U8" s="29" t="s">
        <v>30</v>
      </c>
      <c r="V8" s="29">
        <v>1</v>
      </c>
      <c r="W8" s="29" t="s">
        <v>24</v>
      </c>
      <c r="X8" s="39">
        <v>0.248</v>
      </c>
    </row>
    <row r="9" spans="1:24">
      <c r="B9" s="16" t="s">
        <v>36</v>
      </c>
      <c r="C9" s="16" t="s">
        <v>64</v>
      </c>
      <c r="D9" s="29">
        <v>0</v>
      </c>
      <c r="E9" s="29" t="s">
        <v>23</v>
      </c>
      <c r="F9" s="29">
        <v>0</v>
      </c>
      <c r="G9" s="29" t="s">
        <v>30</v>
      </c>
      <c r="H9" s="29">
        <v>0</v>
      </c>
      <c r="I9" s="29" t="s">
        <v>24</v>
      </c>
      <c r="J9" s="56"/>
      <c r="K9" s="29">
        <v>0</v>
      </c>
      <c r="L9" s="29" t="s">
        <v>23</v>
      </c>
      <c r="M9" s="29">
        <v>0</v>
      </c>
      <c r="N9" s="29" t="s">
        <v>30</v>
      </c>
      <c r="O9" s="29">
        <v>0</v>
      </c>
      <c r="P9" s="29" t="s">
        <v>24</v>
      </c>
      <c r="Q9" s="29"/>
      <c r="R9" s="29">
        <v>0</v>
      </c>
      <c r="S9" s="29" t="s">
        <v>23</v>
      </c>
      <c r="T9" s="29">
        <v>0</v>
      </c>
      <c r="U9" s="29" t="s">
        <v>30</v>
      </c>
      <c r="V9" s="29">
        <v>0</v>
      </c>
      <c r="W9" s="29" t="s">
        <v>24</v>
      </c>
      <c r="X9" s="39" t="s">
        <v>110</v>
      </c>
    </row>
    <row r="10" spans="1:24">
      <c r="B10" s="16" t="s">
        <v>37</v>
      </c>
      <c r="C10" s="16" t="s">
        <v>64</v>
      </c>
      <c r="D10" s="29">
        <v>0</v>
      </c>
      <c r="E10" s="29" t="s">
        <v>23</v>
      </c>
      <c r="F10" s="29">
        <v>0</v>
      </c>
      <c r="G10" s="29" t="s">
        <v>30</v>
      </c>
      <c r="H10" s="29">
        <v>0</v>
      </c>
      <c r="I10" s="29" t="s">
        <v>24</v>
      </c>
      <c r="J10" s="56"/>
      <c r="K10" s="29">
        <v>0</v>
      </c>
      <c r="L10" s="29" t="s">
        <v>23</v>
      </c>
      <c r="M10" s="29">
        <v>0</v>
      </c>
      <c r="N10" s="29" t="s">
        <v>30</v>
      </c>
      <c r="O10" s="29">
        <v>0</v>
      </c>
      <c r="P10" s="29" t="s">
        <v>24</v>
      </c>
      <c r="Q10" s="29"/>
      <c r="R10" s="29">
        <v>1</v>
      </c>
      <c r="S10" s="29" t="s">
        <v>23</v>
      </c>
      <c r="T10" s="29">
        <v>0</v>
      </c>
      <c r="U10" s="29" t="s">
        <v>30</v>
      </c>
      <c r="V10" s="29">
        <v>1</v>
      </c>
      <c r="W10" s="29" t="s">
        <v>24</v>
      </c>
      <c r="X10" s="39" t="s">
        <v>93</v>
      </c>
    </row>
    <row r="11" spans="1:24">
      <c r="A11" s="22"/>
      <c r="B11" s="57" t="s">
        <v>38</v>
      </c>
      <c r="C11" s="16" t="s">
        <v>64</v>
      </c>
      <c r="D11" s="58">
        <v>2</v>
      </c>
      <c r="E11" s="58" t="s">
        <v>23</v>
      </c>
      <c r="F11" s="58">
        <v>1</v>
      </c>
      <c r="G11" s="58" t="s">
        <v>30</v>
      </c>
      <c r="H11" s="58">
        <v>2</v>
      </c>
      <c r="I11" s="58" t="s">
        <v>24</v>
      </c>
      <c r="J11" s="59"/>
      <c r="K11" s="58">
        <v>2</v>
      </c>
      <c r="L11" s="58" t="s">
        <v>23</v>
      </c>
      <c r="M11" s="58">
        <v>0</v>
      </c>
      <c r="N11" s="58" t="s">
        <v>30</v>
      </c>
      <c r="O11" s="58">
        <v>2</v>
      </c>
      <c r="P11" s="58" t="s">
        <v>24</v>
      </c>
      <c r="Q11" s="58"/>
      <c r="R11" s="58">
        <v>2</v>
      </c>
      <c r="S11" s="58" t="s">
        <v>23</v>
      </c>
      <c r="T11" s="58">
        <v>2</v>
      </c>
      <c r="U11" s="58" t="s">
        <v>30</v>
      </c>
      <c r="V11" s="58">
        <v>2</v>
      </c>
      <c r="W11" s="58" t="s">
        <v>24</v>
      </c>
      <c r="X11" s="39" t="s">
        <v>93</v>
      </c>
    </row>
    <row r="12" spans="1:24" ht="18">
      <c r="A12" s="5" t="s">
        <v>75</v>
      </c>
      <c r="B12" s="53"/>
      <c r="C12" s="53" t="s">
        <v>66</v>
      </c>
      <c r="D12" s="60">
        <v>117</v>
      </c>
      <c r="E12" s="42" t="s">
        <v>62</v>
      </c>
      <c r="F12" s="74">
        <f>D12/227*100</f>
        <v>51.541850220264315</v>
      </c>
      <c r="G12" s="74"/>
      <c r="H12" s="74"/>
      <c r="I12" s="42" t="s">
        <v>63</v>
      </c>
      <c r="J12" s="42"/>
      <c r="K12" s="60">
        <v>88</v>
      </c>
      <c r="L12" s="42" t="s">
        <v>62</v>
      </c>
      <c r="M12" s="74">
        <f>K12/194*100</f>
        <v>45.360824742268044</v>
      </c>
      <c r="N12" s="74"/>
      <c r="O12" s="74"/>
      <c r="P12" s="42" t="s">
        <v>63</v>
      </c>
      <c r="Q12" s="42"/>
      <c r="R12" s="60">
        <v>29</v>
      </c>
      <c r="S12" s="42" t="s">
        <v>62</v>
      </c>
      <c r="T12" s="74">
        <f>R12/33*100</f>
        <v>87.878787878787875</v>
      </c>
      <c r="U12" s="74"/>
      <c r="V12" s="74"/>
      <c r="W12" s="42" t="s">
        <v>63</v>
      </c>
      <c r="X12" s="50" t="s">
        <v>93</v>
      </c>
    </row>
    <row r="13" spans="1:24">
      <c r="A13" s="73" t="s">
        <v>84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</row>
    <row r="14" spans="1:24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</row>
    <row r="15" spans="1:24">
      <c r="A15" s="1" t="s">
        <v>74</v>
      </c>
      <c r="B15" s="22" t="s">
        <v>96</v>
      </c>
      <c r="C15" s="22"/>
      <c r="D15" s="25"/>
      <c r="E15" s="24"/>
      <c r="F15" s="24"/>
      <c r="G15" s="24"/>
      <c r="H15" s="24"/>
      <c r="I15" s="24"/>
      <c r="J15" s="24"/>
      <c r="K15" s="25"/>
      <c r="L15" s="24"/>
      <c r="M15" s="24"/>
      <c r="N15" s="24"/>
      <c r="O15" s="24"/>
      <c r="P15" s="24"/>
      <c r="Q15" s="24"/>
      <c r="R15" s="25"/>
      <c r="S15" s="24"/>
      <c r="T15" s="24"/>
      <c r="U15" s="24"/>
      <c r="V15" s="24"/>
      <c r="W15" s="24"/>
      <c r="X15" s="31"/>
    </row>
    <row r="16" spans="1:24" ht="18.75">
      <c r="A16" s="1" t="s">
        <v>97</v>
      </c>
      <c r="B16" s="1" t="s">
        <v>119</v>
      </c>
    </row>
    <row r="19" ht="18" customHeight="1"/>
    <row r="21" ht="18" customHeight="1"/>
    <row r="35" ht="18" customHeight="1"/>
  </sheetData>
  <mergeCells count="7">
    <mergeCell ref="A13:X14"/>
    <mergeCell ref="D2:G2"/>
    <mergeCell ref="K2:P2"/>
    <mergeCell ref="R2:W2"/>
    <mergeCell ref="F12:H12"/>
    <mergeCell ref="M12:O12"/>
    <mergeCell ref="T12:V12"/>
  </mergeCells>
  <phoneticPr fontId="3"/>
  <pageMargins left="0.25" right="0.25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07305-6561-4D1C-B4E2-7B1BCB6E306A}">
  <dimension ref="A1:G7"/>
  <sheetViews>
    <sheetView zoomScaleNormal="100" workbookViewId="0">
      <selection activeCell="H19" sqref="H19"/>
    </sheetView>
  </sheetViews>
  <sheetFormatPr defaultColWidth="9" defaultRowHeight="15"/>
  <cols>
    <col min="1" max="1" width="13.375" style="1" customWidth="1"/>
    <col min="2" max="4" width="12.375" style="1" customWidth="1"/>
    <col min="5" max="5" width="7.25" style="1" bestFit="1" customWidth="1"/>
    <col min="6" max="6" width="13.375" style="1" customWidth="1"/>
    <col min="7" max="7" width="13.125" style="1" customWidth="1"/>
    <col min="8" max="8" width="12.625" style="1" customWidth="1"/>
    <col min="9" max="9" width="12.75" style="1" bestFit="1" customWidth="1"/>
    <col min="10" max="16384" width="9" style="1"/>
  </cols>
  <sheetData>
    <row r="1" spans="1:7">
      <c r="A1" s="1" t="s">
        <v>98</v>
      </c>
    </row>
    <row r="2" spans="1:7" ht="24" customHeight="1">
      <c r="A2" s="43" t="s">
        <v>18</v>
      </c>
      <c r="B2" s="43" t="s">
        <v>77</v>
      </c>
      <c r="C2" s="43" t="s">
        <v>78</v>
      </c>
      <c r="D2" s="43" t="s">
        <v>112</v>
      </c>
      <c r="E2" s="43" t="s">
        <v>8</v>
      </c>
      <c r="F2" s="43" t="s">
        <v>113</v>
      </c>
      <c r="G2" s="43" t="s">
        <v>114</v>
      </c>
    </row>
    <row r="3" spans="1:7">
      <c r="A3" s="39">
        <v>5.5</v>
      </c>
      <c r="B3" s="29">
        <v>87.9</v>
      </c>
      <c r="C3" s="44">
        <v>54.6</v>
      </c>
      <c r="D3" s="29">
        <v>45.4</v>
      </c>
      <c r="E3" s="16"/>
      <c r="F3" s="16"/>
      <c r="G3" s="16"/>
    </row>
    <row r="4" spans="1:7" ht="15.75" customHeight="1">
      <c r="A4" s="45">
        <v>6.5</v>
      </c>
      <c r="B4" s="46">
        <v>84.8</v>
      </c>
      <c r="C4" s="47">
        <v>70.599999999999994</v>
      </c>
      <c r="D4" s="46">
        <v>29.4</v>
      </c>
      <c r="E4" s="48">
        <v>0.80600000000000005</v>
      </c>
      <c r="F4" s="49" t="s">
        <v>102</v>
      </c>
      <c r="G4" s="49" t="s">
        <v>103</v>
      </c>
    </row>
    <row r="5" spans="1:7">
      <c r="A5" s="50">
        <v>7.5</v>
      </c>
      <c r="B5" s="42">
        <v>66.7</v>
      </c>
      <c r="C5" s="51">
        <v>78.900000000000006</v>
      </c>
      <c r="D5" s="52">
        <v>21.1</v>
      </c>
      <c r="E5" s="53"/>
      <c r="F5" s="53"/>
      <c r="G5" s="53"/>
    </row>
    <row r="6" spans="1:7">
      <c r="A6" s="16"/>
      <c r="B6" s="16"/>
      <c r="C6" s="16"/>
      <c r="D6" s="16"/>
      <c r="E6" s="16"/>
      <c r="F6" s="16"/>
      <c r="G6" s="16"/>
    </row>
    <row r="7" spans="1:7">
      <c r="A7" s="1" t="s">
        <v>101</v>
      </c>
    </row>
  </sheetData>
  <phoneticPr fontId="3"/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D51B-1950-4D46-8C06-A556474728A2}">
  <dimension ref="A1:J25"/>
  <sheetViews>
    <sheetView tabSelected="1" zoomScaleNormal="100" workbookViewId="0">
      <selection activeCell="B35" sqref="B35"/>
    </sheetView>
  </sheetViews>
  <sheetFormatPr defaultColWidth="9" defaultRowHeight="15"/>
  <cols>
    <col min="1" max="1" width="17" style="1" customWidth="1"/>
    <col min="2" max="5" width="16.875" style="9" customWidth="1"/>
    <col min="6" max="7" width="16.875" style="1" customWidth="1"/>
    <col min="8" max="16384" width="9" style="1"/>
  </cols>
  <sheetData>
    <row r="1" spans="1:10">
      <c r="A1" s="1" t="s">
        <v>100</v>
      </c>
      <c r="F1" s="5"/>
    </row>
    <row r="2" spans="1:10" s="9" customFormat="1" ht="27.75" customHeight="1">
      <c r="A2" s="18" t="s">
        <v>76</v>
      </c>
      <c r="B2" s="3" t="s">
        <v>77</v>
      </c>
      <c r="C2" s="3" t="s">
        <v>78</v>
      </c>
      <c r="D2" s="19" t="s">
        <v>79</v>
      </c>
      <c r="E2" s="19" t="s">
        <v>80</v>
      </c>
      <c r="F2" s="4" t="s">
        <v>81</v>
      </c>
    </row>
    <row r="3" spans="1:10" ht="18.75">
      <c r="A3" s="75" t="s">
        <v>120</v>
      </c>
      <c r="B3" s="40">
        <v>87.9</v>
      </c>
      <c r="C3" s="40">
        <v>54.6</v>
      </c>
      <c r="D3" s="40">
        <v>12.1</v>
      </c>
      <c r="E3" s="40">
        <v>45.4</v>
      </c>
      <c r="F3" s="29">
        <v>59.7</v>
      </c>
    </row>
    <row r="4" spans="1:10" ht="18.75">
      <c r="A4" s="75" t="s">
        <v>121</v>
      </c>
      <c r="B4" s="40">
        <v>84.8</v>
      </c>
      <c r="C4" s="40">
        <v>70.599999999999994</v>
      </c>
      <c r="D4" s="40">
        <v>15.2</v>
      </c>
      <c r="E4" s="40">
        <v>29.4</v>
      </c>
      <c r="F4" s="29">
        <v>72.7</v>
      </c>
    </row>
    <row r="5" spans="1:10" ht="18.75">
      <c r="A5" s="76" t="s">
        <v>122</v>
      </c>
      <c r="B5" s="41">
        <v>66.7</v>
      </c>
      <c r="C5" s="41">
        <v>78.900000000000006</v>
      </c>
      <c r="D5" s="41">
        <v>33.299999999999997</v>
      </c>
      <c r="E5" s="41">
        <v>21.1</v>
      </c>
      <c r="F5" s="42">
        <v>77.099999999999994</v>
      </c>
    </row>
    <row r="6" spans="1:10">
      <c r="F6" s="15"/>
    </row>
    <row r="8" spans="1:10" ht="18.75" hidden="1">
      <c r="A8" s="6"/>
      <c r="B8" s="10" t="s">
        <v>9</v>
      </c>
      <c r="C8" s="10" t="s">
        <v>10</v>
      </c>
      <c r="D8" s="10"/>
      <c r="E8" s="8"/>
      <c r="F8" s="7"/>
      <c r="G8" s="7"/>
      <c r="H8" s="7"/>
      <c r="I8" s="7"/>
    </row>
    <row r="9" spans="1:10" ht="18.75" hidden="1">
      <c r="A9" s="6" t="s">
        <v>11</v>
      </c>
      <c r="B9" s="10">
        <v>2</v>
      </c>
      <c r="C9" s="10">
        <v>100</v>
      </c>
      <c r="D9" s="10">
        <v>102</v>
      </c>
      <c r="E9" s="8" t="s">
        <v>54</v>
      </c>
      <c r="F9" s="8" t="s">
        <v>55</v>
      </c>
      <c r="G9" s="9" t="s">
        <v>56</v>
      </c>
      <c r="H9" s="8" t="s">
        <v>57</v>
      </c>
      <c r="I9" s="8" t="s">
        <v>58</v>
      </c>
      <c r="J9" s="12" t="s">
        <v>60</v>
      </c>
    </row>
    <row r="10" spans="1:10" ht="18.75" hidden="1">
      <c r="A10" s="6" t="s">
        <v>12</v>
      </c>
      <c r="B10" s="10">
        <v>16</v>
      </c>
      <c r="C10" s="10">
        <v>83</v>
      </c>
      <c r="D10" s="10">
        <v>99</v>
      </c>
      <c r="E10" s="9">
        <f>B10/B11*100</f>
        <v>88.888888888888886</v>
      </c>
      <c r="F10" s="9">
        <f>C9/C11*100</f>
        <v>54.644808743169406</v>
      </c>
      <c r="G10" s="9">
        <f>C10/C11*100</f>
        <v>45.355191256830601</v>
      </c>
      <c r="H10" s="9">
        <f>B9/B11*100</f>
        <v>11.111111111111111</v>
      </c>
      <c r="I10" s="9">
        <f>(B10+C9)/D11*100</f>
        <v>57.711442786069654</v>
      </c>
      <c r="J10" s="1">
        <f>B10/(B9+B10)*100</f>
        <v>88.888888888888886</v>
      </c>
    </row>
    <row r="11" spans="1:10" hidden="1">
      <c r="A11" s="6"/>
      <c r="B11" s="10">
        <v>18</v>
      </c>
      <c r="C11" s="10">
        <v>183</v>
      </c>
      <c r="D11" s="10">
        <v>201</v>
      </c>
      <c r="F11" s="9"/>
      <c r="G11" s="9"/>
      <c r="H11" s="9"/>
      <c r="I11" s="9"/>
    </row>
    <row r="12" spans="1:10" hidden="1">
      <c r="A12" s="7"/>
      <c r="B12" s="8"/>
      <c r="C12" s="8"/>
      <c r="D12" s="8"/>
      <c r="E12" s="8"/>
      <c r="F12" s="8"/>
      <c r="G12" s="9"/>
      <c r="H12" s="8"/>
      <c r="I12" s="8"/>
    </row>
    <row r="13" spans="1:10" ht="18.75" hidden="1">
      <c r="A13" s="6"/>
      <c r="B13" s="10" t="s">
        <v>9</v>
      </c>
      <c r="C13" s="10" t="s">
        <v>10</v>
      </c>
      <c r="D13" s="10"/>
      <c r="E13" s="8"/>
      <c r="F13" s="8"/>
      <c r="G13" s="9"/>
      <c r="H13" s="8"/>
      <c r="I13" s="8"/>
    </row>
    <row r="14" spans="1:10" ht="18.75" hidden="1">
      <c r="A14" s="6" t="s">
        <v>13</v>
      </c>
      <c r="B14" s="10">
        <v>2</v>
      </c>
      <c r="C14" s="10">
        <v>127</v>
      </c>
      <c r="D14" s="10">
        <v>129</v>
      </c>
      <c r="E14" s="8" t="s">
        <v>54</v>
      </c>
      <c r="F14" s="8" t="s">
        <v>55</v>
      </c>
      <c r="G14" s="9"/>
      <c r="H14" s="8"/>
      <c r="I14" s="8" t="s">
        <v>58</v>
      </c>
    </row>
    <row r="15" spans="1:10" ht="18.75" hidden="1">
      <c r="A15" s="6" t="s">
        <v>14</v>
      </c>
      <c r="B15" s="10">
        <v>16</v>
      </c>
      <c r="C15" s="10">
        <v>56</v>
      </c>
      <c r="D15" s="10">
        <v>72</v>
      </c>
      <c r="E15" s="8">
        <f>B15/B16*100</f>
        <v>88.888888888888886</v>
      </c>
      <c r="F15" s="8">
        <f>C14/C16*100</f>
        <v>69.398907103825138</v>
      </c>
      <c r="G15" s="9">
        <f>C15/C16*100</f>
        <v>30.601092896174865</v>
      </c>
      <c r="H15" s="8">
        <f>B14/B16*100</f>
        <v>11.111111111111111</v>
      </c>
      <c r="I15" s="8">
        <f>(B15+C14)/D16*100</f>
        <v>71.144278606965173</v>
      </c>
      <c r="J15" s="1">
        <f>B15/(B14+B15)*100</f>
        <v>88.888888888888886</v>
      </c>
    </row>
    <row r="16" spans="1:10" hidden="1">
      <c r="A16" s="6"/>
      <c r="B16" s="10">
        <v>18</v>
      </c>
      <c r="C16" s="10">
        <v>183</v>
      </c>
      <c r="D16" s="10">
        <v>201</v>
      </c>
      <c r="F16" s="9"/>
      <c r="G16" s="9"/>
      <c r="H16" s="9"/>
      <c r="I16" s="9"/>
    </row>
    <row r="17" spans="1:10" hidden="1">
      <c r="A17" s="7"/>
      <c r="B17" s="8"/>
      <c r="C17" s="8"/>
      <c r="D17" s="8"/>
      <c r="E17" s="8"/>
      <c r="F17" s="8"/>
      <c r="G17" s="9"/>
      <c r="H17" s="8"/>
      <c r="I17" s="8"/>
    </row>
    <row r="18" spans="1:10" ht="18.75" hidden="1">
      <c r="A18" s="6"/>
      <c r="B18" s="10" t="s">
        <v>9</v>
      </c>
      <c r="C18" s="10" t="s">
        <v>10</v>
      </c>
      <c r="D18" s="10"/>
      <c r="E18" s="8"/>
      <c r="F18" s="8"/>
      <c r="G18" s="9"/>
      <c r="H18" s="8"/>
      <c r="I18" s="8"/>
    </row>
    <row r="19" spans="1:10" ht="18.75" hidden="1">
      <c r="A19" s="6" t="s">
        <v>15</v>
      </c>
      <c r="B19" s="10">
        <v>4</v>
      </c>
      <c r="C19" s="10">
        <v>145</v>
      </c>
      <c r="D19" s="10">
        <v>149</v>
      </c>
      <c r="E19" s="8"/>
      <c r="F19" s="8"/>
      <c r="G19" s="9"/>
      <c r="H19" s="8"/>
      <c r="I19" s="8"/>
    </row>
    <row r="20" spans="1:10" ht="18.75" hidden="1">
      <c r="A20" s="6" t="s">
        <v>16</v>
      </c>
      <c r="B20" s="10">
        <v>14</v>
      </c>
      <c r="C20" s="10">
        <v>38</v>
      </c>
      <c r="D20" s="10">
        <v>52</v>
      </c>
      <c r="E20" s="9">
        <f>B20/B21*100</f>
        <v>77.777777777777786</v>
      </c>
      <c r="F20" s="9">
        <f>C19/C21*100</f>
        <v>79.234972677595621</v>
      </c>
      <c r="G20" s="9">
        <f>C20/C21*100</f>
        <v>20.765027322404372</v>
      </c>
      <c r="H20" s="9">
        <f>B19/B21*100</f>
        <v>22.222222222222221</v>
      </c>
      <c r="I20" s="9">
        <f>(B20+C19)/D21*100</f>
        <v>79.104477611940297</v>
      </c>
      <c r="J20" s="1">
        <f>B20/(B19+B20)*100</f>
        <v>77.777777777777786</v>
      </c>
    </row>
    <row r="21" spans="1:10" hidden="1">
      <c r="A21" s="6"/>
      <c r="B21" s="10">
        <v>18</v>
      </c>
      <c r="C21" s="10">
        <v>183</v>
      </c>
      <c r="D21" s="10">
        <v>201</v>
      </c>
      <c r="E21" s="8"/>
      <c r="F21" s="7"/>
      <c r="G21" s="7"/>
      <c r="H21" s="7"/>
      <c r="I21" s="7"/>
    </row>
    <row r="22" spans="1:10" hidden="1"/>
    <row r="23" spans="1:10">
      <c r="B23" s="1"/>
      <c r="C23" s="1"/>
      <c r="D23" s="1"/>
      <c r="E23" s="1"/>
    </row>
    <row r="24" spans="1:10">
      <c r="B24" s="1"/>
      <c r="C24" s="1"/>
      <c r="D24" s="1"/>
      <c r="E24" s="1"/>
    </row>
    <row r="25" spans="1:10">
      <c r="B25" s="1"/>
      <c r="C25" s="1"/>
      <c r="D25" s="1"/>
      <c r="E25" s="1"/>
    </row>
  </sheetData>
  <phoneticPr fontId="3"/>
  <pageMargins left="0.7" right="0.7" top="0.75" bottom="0.75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419D85AFD5F5C4F923C04DDABB06A44" ma:contentTypeVersion="18" ma:contentTypeDescription="新しいドキュメントを作成します。" ma:contentTypeScope="" ma:versionID="e837bf4a30ac452f030fc3c736864ce7">
  <xsd:schema xmlns:xsd="http://www.w3.org/2001/XMLSchema" xmlns:xs="http://www.w3.org/2001/XMLSchema" xmlns:p="http://schemas.microsoft.com/office/2006/metadata/properties" xmlns:ns3="017d255c-f132-41c8-af14-a312f70e2d34" xmlns:ns4="dc36a8b6-cb82-4c1a-85f4-818bdbff5e83" targetNamespace="http://schemas.microsoft.com/office/2006/metadata/properties" ma:root="true" ma:fieldsID="094440a5f838485194c8df013439bddc" ns3:_="" ns4:_="">
    <xsd:import namespace="017d255c-f132-41c8-af14-a312f70e2d34"/>
    <xsd:import namespace="dc36a8b6-cb82-4c1a-85f4-818bdbff5e8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7d255c-f132-41c8-af14-a312f70e2d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36a8b6-cb82-4c1a-85f4-818bdbff5e8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17d255c-f132-41c8-af14-a312f70e2d34" xsi:nil="true"/>
  </documentManagement>
</p:properties>
</file>

<file path=customXml/itemProps1.xml><?xml version="1.0" encoding="utf-8"?>
<ds:datastoreItem xmlns:ds="http://schemas.openxmlformats.org/officeDocument/2006/customXml" ds:itemID="{DF1CA07D-8467-4732-BE4B-0D1081678A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CCD19E-37FF-4B91-9F1D-77F6A39C3E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7d255c-f132-41c8-af14-a312f70e2d34"/>
    <ds:schemaRef ds:uri="dc36a8b6-cb82-4c1a-85f4-818bdbff5e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07D027-801D-4415-8E33-67B1EF9DB678}">
  <ds:schemaRefs>
    <ds:schemaRef ds:uri="dc36a8b6-cb82-4c1a-85f4-818bdbff5e83"/>
    <ds:schemaRef ds:uri="017d255c-f132-41c8-af14-a312f70e2d34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２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給食経営管理学部門</dc:creator>
  <cp:lastModifiedBy>百木 和</cp:lastModifiedBy>
  <cp:lastPrinted>2025-01-15T05:10:56Z</cp:lastPrinted>
  <dcterms:created xsi:type="dcterms:W3CDTF">2023-08-02T00:12:48Z</dcterms:created>
  <dcterms:modified xsi:type="dcterms:W3CDTF">2025-02-07T05:00:38Z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0x010100C419D85AFD5F5C4F923C04DDABB06A44</vt:lpwstr>
  </property>
</Properties>
</file>