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Ex1.xml" ContentType="application/vnd.ms-office.chartex+xml"/>
  <Override PartName="/xl/charts/style4.xml" ContentType="application/vnd.ms-office.chartstyle+xml"/>
  <Override PartName="/xl/charts/colors4.xml" ContentType="application/vnd.ms-office.chartcolorstyle+xml"/>
  <Override PartName="/xl/charts/chartEx2.xml" ContentType="application/vnd.ms-office.chartex+xml"/>
  <Override PartName="/xl/charts/style5.xml" ContentType="application/vnd.ms-office.chartstyle+xml"/>
  <Override PartName="/xl/charts/colors5.xml" ContentType="application/vnd.ms-office.chartcolorstyle+xml"/>
  <Override PartName="/xl/charts/chartEx3.xml" ContentType="application/vnd.ms-office.chartex+xml"/>
  <Override PartName="/xl/charts/style6.xml" ContentType="application/vnd.ms-office.chartstyle+xml"/>
  <Override PartName="/xl/charts/colors6.xml" ContentType="application/vnd.ms-office.chartcolorstyle+xml"/>
  <Override PartName="/xl/charts/chartEx4.xml" ContentType="application/vnd.ms-office.chartex+xml"/>
  <Override PartName="/xl/charts/style7.xml" ContentType="application/vnd.ms-office.chartstyle+xml"/>
  <Override PartName="/xl/charts/colors7.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8.xml" ContentType="application/vnd.ms-office.chartstyle+xml"/>
  <Override PartName="/xl/charts/colors8.xml" ContentType="application/vnd.ms-office.chartcolorstyle+xml"/>
  <Override PartName="/xl/charts/chart5.xml" ContentType="application/vnd.openxmlformats-officedocument.drawingml.chart+xml"/>
  <Override PartName="/xl/charts/style9.xml" ContentType="application/vnd.ms-office.chartstyle+xml"/>
  <Override PartName="/xl/charts/colors9.xml" ContentType="application/vnd.ms-office.chartcolorstyle+xml"/>
  <Override PartName="/xl/charts/chart6.xml" ContentType="application/vnd.openxmlformats-officedocument.drawingml.chart+xml"/>
  <Override PartName="/xl/charts/style10.xml" ContentType="application/vnd.ms-office.chartstyle+xml"/>
  <Override PartName="/xl/charts/colors10.xml" ContentType="application/vnd.ms-office.chartcolorstyle+xml"/>
  <Override PartName="/xl/charts/chartEx5.xml" ContentType="application/vnd.ms-office.chartex+xml"/>
  <Override PartName="/xl/charts/style11.xml" ContentType="application/vnd.ms-office.chartstyle+xml"/>
  <Override PartName="/xl/charts/colors11.xml" ContentType="application/vnd.ms-office.chartcolorstyle+xml"/>
  <Override PartName="/xl/charts/chartEx6.xml" ContentType="application/vnd.ms-office.chartex+xml"/>
  <Override PartName="/xl/charts/style12.xml" ContentType="application/vnd.ms-office.chartstyle+xml"/>
  <Override PartName="/xl/charts/colors12.xml" ContentType="application/vnd.ms-office.chartcolorstyle+xml"/>
  <Override PartName="/xl/charts/chartEx7.xml" ContentType="application/vnd.ms-office.chartex+xml"/>
  <Override PartName="/xl/charts/style13.xml" ContentType="application/vnd.ms-office.chartstyle+xml"/>
  <Override PartName="/xl/charts/colors13.xml" ContentType="application/vnd.ms-office.chartcolorstyle+xml"/>
  <Override PartName="/xl/charts/chartEx8.xml" ContentType="application/vnd.ms-office.chartex+xml"/>
  <Override PartName="/xl/charts/style14.xml" ContentType="application/vnd.ms-office.chartstyle+xml"/>
  <Override PartName="/xl/charts/colors14.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15.xml" ContentType="application/vnd.ms-office.chartstyle+xml"/>
  <Override PartName="/xl/charts/colors15.xml" ContentType="application/vnd.ms-office.chartcolorstyle+xml"/>
  <Override PartName="/xl/charts/chart8.xml" ContentType="application/vnd.openxmlformats-officedocument.drawingml.chart+xml"/>
  <Override PartName="/xl/charts/style16.xml" ContentType="application/vnd.ms-office.chartstyle+xml"/>
  <Override PartName="/xl/charts/colors16.xml" ContentType="application/vnd.ms-office.chartcolorstyle+xml"/>
  <Override PartName="/xl/charts/chart9.xml" ContentType="application/vnd.openxmlformats-officedocument.drawingml.chart+xml"/>
  <Override PartName="/xl/charts/style17.xml" ContentType="application/vnd.ms-office.chartstyle+xml"/>
  <Override PartName="/xl/charts/colors17.xml" ContentType="application/vnd.ms-office.chartcolorstyle+xml"/>
  <Override PartName="/xl/charts/chartEx9.xml" ContentType="application/vnd.ms-office.chartex+xml"/>
  <Override PartName="/xl/charts/style18.xml" ContentType="application/vnd.ms-office.chartstyle+xml"/>
  <Override PartName="/xl/charts/colors18.xml" ContentType="application/vnd.ms-office.chartcolorstyle+xml"/>
  <Override PartName="/xl/charts/chartEx10.xml" ContentType="application/vnd.ms-office.chartex+xml"/>
  <Override PartName="/xl/charts/style19.xml" ContentType="application/vnd.ms-office.chartstyle+xml"/>
  <Override PartName="/xl/charts/colors19.xml" ContentType="application/vnd.ms-office.chartcolorstyle+xml"/>
  <Override PartName="/xl/charts/chartEx11.xml" ContentType="application/vnd.ms-office.chartex+xml"/>
  <Override PartName="/xl/charts/style20.xml" ContentType="application/vnd.ms-office.chartstyle+xml"/>
  <Override PartName="/xl/charts/colors20.xml" ContentType="application/vnd.ms-office.chartcolorstyle+xml"/>
  <Override PartName="/xl/charts/chartEx12.xml" ContentType="application/vnd.ms-office.chartex+xml"/>
  <Override PartName="/xl/charts/style21.xml" ContentType="application/vnd.ms-office.chartstyle+xml"/>
  <Override PartName="/xl/charts/colors21.xml" ContentType="application/vnd.ms-office.chartcolorstyle+xml"/>
  <Override PartName="/xl/drawings/drawing4.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theoz\Documents\Cyprus\RRP\"/>
    </mc:Choice>
  </mc:AlternateContent>
  <xr:revisionPtr revIDLastSave="0" documentId="13_ncr:1_{6FF12E04-E914-40A9-B113-5F80CFCDA65E}" xr6:coauthVersionLast="46" xr6:coauthVersionMax="46" xr10:uidLastSave="{00000000-0000-0000-0000-000000000000}"/>
  <bookViews>
    <workbookView xWindow="-108" yWindow="-108" windowWidth="23256" windowHeight="12576" activeTab="1" xr2:uid="{5EC75105-1E39-499E-B698-E2973DCBF261}"/>
  </bookViews>
  <sheets>
    <sheet name="Mapping" sheetId="1" r:id="rId1"/>
    <sheet name="Mapping_with_weights" sheetId="4" r:id="rId2"/>
    <sheet name="Mapping_with_weights_squared" sheetId="8" r:id="rId3"/>
    <sheet name="Sheet2" sheetId="2" r:id="rId4"/>
    <sheet name="Sheet2_with_weights" sheetId="5" r:id="rId5"/>
    <sheet name="Transformations_with_weights" sheetId="7" r:id="rId6"/>
    <sheet name="RRP - SDGs Charts" sheetId="3" r:id="rId7"/>
  </sheets>
  <externalReferences>
    <externalReference r:id="rId8"/>
  </externalReferences>
  <definedNames>
    <definedName name="_xlchart.v1.0" hidden="1">Sheet2!$B$1:$R$1</definedName>
    <definedName name="_xlchart.v1.1" hidden="1">Sheet2!$B$3:$R$3</definedName>
    <definedName name="_xlchart.v1.10" hidden="1">Sheet2_with_weights!$B$1:$R$1</definedName>
    <definedName name="_xlchart.v1.11" hidden="1">Sheet2_with_weights!$B$3:$R$3</definedName>
    <definedName name="_xlchart.v1.12" hidden="1">Sheet2_with_weights!$B$1:$R$1</definedName>
    <definedName name="_xlchart.v1.13" hidden="1">Sheet2_with_weights!$B$5:$R$5</definedName>
    <definedName name="_xlchart.v1.14" hidden="1">Sheet2_with_weights!$B$1:$R$1</definedName>
    <definedName name="_xlchart.v1.15" hidden="1">Sheet2_with_weights!$B$5:$R$5</definedName>
    <definedName name="_xlchart.v1.16" hidden="1">Transformations_with_weights!$B$1:$R$1</definedName>
    <definedName name="_xlchart.v1.17" hidden="1">Transformations_with_weights!$B$5:$R$5</definedName>
    <definedName name="_xlchart.v1.18" hidden="1">Transformations_with_weights!$B$1:$R$1</definedName>
    <definedName name="_xlchart.v1.19" hidden="1">Transformations_with_weights!$B$5:$R$5</definedName>
    <definedName name="_xlchart.v1.2" hidden="1">Sheet2!$B$1:$R$1</definedName>
    <definedName name="_xlchart.v1.20" hidden="1">Transformations_with_weights!$B$1:$R$1</definedName>
    <definedName name="_xlchart.v1.21" hidden="1">Transformations_with_weights!$B$3:$R$3</definedName>
    <definedName name="_xlchart.v1.22" hidden="1">Transformations_with_weights!$B$1:$R$1</definedName>
    <definedName name="_xlchart.v1.23" hidden="1">Transformations_with_weights!$B$3:$R$3</definedName>
    <definedName name="_xlchart.v1.3" hidden="1">Sheet2!$B$3:$R$3</definedName>
    <definedName name="_xlchart.v1.4" hidden="1">Sheet2!$B$1:$R$1</definedName>
    <definedName name="_xlchart.v1.5" hidden="1">Sheet2!$B$5:$R$5</definedName>
    <definedName name="_xlchart.v1.6" hidden="1">Sheet2!$B$1:$R$1</definedName>
    <definedName name="_xlchart.v1.7" hidden="1">Sheet2!$B$5:$R$5</definedName>
    <definedName name="_xlchart.v1.8" hidden="1">Sheet2_with_weights!$B$1:$R$1</definedName>
    <definedName name="_xlchart.v1.9" hidden="1">Sheet2_with_weights!$B$3:$R$3</definedName>
    <definedName name="DigitalTag">'[1] Data Validation'!$E$70:$E$114</definedName>
    <definedName name="ImplementationStage">'[1] Data Validation'!$B$10:$B$15</definedName>
    <definedName name="PO2GREEN">'[1] Data Validation'!$E$1:$G$53</definedName>
    <definedName name="PO2GREENLOWCARB">'[1] Data Validation'!$E$1:$E$31</definedName>
    <definedName name="Priority">'[1] Data Validation'!$A$1:$A$6</definedName>
    <definedName name="Type">'[1] Data Validation'!$B$1:$B$6</definedName>
    <definedName name="YesNO">'[1] Data Validation'!$C$1:$C$5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38" i="8" l="1"/>
  <c r="AC139" i="8" s="1"/>
  <c r="AB138" i="8"/>
  <c r="AB139" i="8" s="1"/>
  <c r="AA138" i="8"/>
  <c r="AA139" i="8" s="1"/>
  <c r="Z138" i="8"/>
  <c r="Z139" i="8" s="1"/>
  <c r="Y138" i="8"/>
  <c r="Y139" i="8" s="1"/>
  <c r="X138" i="8"/>
  <c r="X139" i="8" s="1"/>
  <c r="W138" i="8"/>
  <c r="W139" i="8" s="1"/>
  <c r="V138" i="8"/>
  <c r="V139" i="8" s="1"/>
  <c r="U138" i="8"/>
  <c r="U139" i="8" s="1"/>
  <c r="T138" i="8"/>
  <c r="T139" i="8" s="1"/>
  <c r="S138" i="8"/>
  <c r="S139" i="8" s="1"/>
  <c r="R138" i="8"/>
  <c r="R139" i="8" s="1"/>
  <c r="Q138" i="8"/>
  <c r="Q139" i="8" s="1"/>
  <c r="P138" i="8"/>
  <c r="P139" i="8" s="1"/>
  <c r="O138" i="8"/>
  <c r="O139" i="8" s="1"/>
  <c r="N138" i="8"/>
  <c r="N139" i="8" s="1"/>
  <c r="M138" i="8"/>
  <c r="M139" i="8" s="1"/>
  <c r="K138" i="8"/>
  <c r="K139" i="8" s="1"/>
  <c r="J138" i="8"/>
  <c r="J139" i="8" s="1"/>
  <c r="I138" i="8"/>
  <c r="I139" i="8" s="1"/>
  <c r="H138" i="8"/>
  <c r="H139" i="8" s="1"/>
  <c r="G138" i="8"/>
  <c r="G139" i="8" s="1"/>
  <c r="F138" i="8"/>
  <c r="F139" i="8" s="1"/>
  <c r="AC137" i="8"/>
  <c r="AB137" i="8"/>
  <c r="AA137" i="8"/>
  <c r="Z137" i="8"/>
  <c r="Y137" i="8"/>
  <c r="X137" i="8"/>
  <c r="W137" i="8"/>
  <c r="V137" i="8"/>
  <c r="U137" i="8"/>
  <c r="T137" i="8"/>
  <c r="S137" i="8"/>
  <c r="R137" i="8"/>
  <c r="Q137" i="8"/>
  <c r="P137" i="8"/>
  <c r="O137" i="8"/>
  <c r="N137" i="8"/>
  <c r="M137" i="8"/>
  <c r="K137" i="8"/>
  <c r="J137" i="8"/>
  <c r="I137" i="8"/>
  <c r="H137" i="8"/>
  <c r="G137" i="8"/>
  <c r="F137" i="8"/>
  <c r="E136" i="8"/>
  <c r="AD135" i="8"/>
  <c r="L135" i="8"/>
  <c r="AD134" i="8"/>
  <c r="L134" i="8"/>
  <c r="AD133" i="8"/>
  <c r="L133" i="8"/>
  <c r="AD132" i="8"/>
  <c r="L132" i="8"/>
  <c r="AD131" i="8"/>
  <c r="L131" i="8"/>
  <c r="AD130" i="8"/>
  <c r="L130" i="8"/>
  <c r="AD129" i="8"/>
  <c r="L129" i="8"/>
  <c r="AD128" i="8"/>
  <c r="L128" i="8"/>
  <c r="AD127" i="8"/>
  <c r="L127" i="8"/>
  <c r="AD126" i="8"/>
  <c r="L126" i="8"/>
  <c r="AD125" i="8"/>
  <c r="L125" i="8"/>
  <c r="AD124" i="8"/>
  <c r="L124" i="8"/>
  <c r="AD123" i="8"/>
  <c r="L123" i="8"/>
  <c r="AD122" i="8"/>
  <c r="L122" i="8"/>
  <c r="AD121" i="8"/>
  <c r="L121" i="8"/>
  <c r="AD120" i="8"/>
  <c r="L120" i="8"/>
  <c r="AD119" i="8"/>
  <c r="L119" i="8"/>
  <c r="AD118" i="8"/>
  <c r="L118" i="8"/>
  <c r="AD117" i="8"/>
  <c r="L117" i="8"/>
  <c r="AD116" i="8"/>
  <c r="AG121" i="8" s="1"/>
  <c r="L116" i="8"/>
  <c r="AD115" i="8"/>
  <c r="L115" i="8"/>
  <c r="AD114" i="8"/>
  <c r="L114" i="8"/>
  <c r="AD113" i="8"/>
  <c r="L113" i="8"/>
  <c r="AD112" i="8"/>
  <c r="L112" i="8"/>
  <c r="AD111" i="8"/>
  <c r="L111" i="8"/>
  <c r="AD110" i="8"/>
  <c r="L110" i="8"/>
  <c r="AD109" i="8"/>
  <c r="L109" i="8"/>
  <c r="AD108" i="8"/>
  <c r="L108" i="8"/>
  <c r="AD107" i="8"/>
  <c r="L107" i="8"/>
  <c r="AD106" i="8"/>
  <c r="L106" i="8"/>
  <c r="AD105" i="8"/>
  <c r="L105" i="8"/>
  <c r="AD104" i="8"/>
  <c r="L104" i="8"/>
  <c r="AD103" i="8"/>
  <c r="L103" i="8"/>
  <c r="AD102" i="8"/>
  <c r="L102" i="8"/>
  <c r="AD101" i="8"/>
  <c r="L101" i="8"/>
  <c r="AD100" i="8"/>
  <c r="L100" i="8"/>
  <c r="AD99" i="8"/>
  <c r="L99" i="8"/>
  <c r="AD98" i="8"/>
  <c r="L98" i="8"/>
  <c r="AD97" i="8"/>
  <c r="L97" i="8"/>
  <c r="AD96" i="8"/>
  <c r="L96" i="8"/>
  <c r="AD95" i="8"/>
  <c r="L95" i="8"/>
  <c r="AD94" i="8"/>
  <c r="L94" i="8"/>
  <c r="AD93" i="8"/>
  <c r="L93" i="8"/>
  <c r="AD92" i="8"/>
  <c r="L92" i="8"/>
  <c r="AD91" i="8"/>
  <c r="L91" i="8"/>
  <c r="AD90" i="8"/>
  <c r="L90" i="8"/>
  <c r="AD89" i="8"/>
  <c r="L89" i="8"/>
  <c r="AD88" i="8"/>
  <c r="L88" i="8"/>
  <c r="AD87" i="8"/>
  <c r="L87" i="8"/>
  <c r="AD86" i="8"/>
  <c r="L86" i="8"/>
  <c r="AD85" i="8"/>
  <c r="L85" i="8"/>
  <c r="AD84" i="8"/>
  <c r="L84" i="8"/>
  <c r="AD83" i="8"/>
  <c r="L83" i="8"/>
  <c r="AD82" i="8"/>
  <c r="L82" i="8"/>
  <c r="AD81" i="8"/>
  <c r="L81" i="8"/>
  <c r="AD80" i="8"/>
  <c r="AE88" i="8" s="1"/>
  <c r="AI88" i="8" s="1"/>
  <c r="L80" i="8"/>
  <c r="AD79" i="8"/>
  <c r="L79" i="8"/>
  <c r="AD78" i="8"/>
  <c r="L78" i="8"/>
  <c r="AD77" i="8"/>
  <c r="L77" i="8"/>
  <c r="AD76" i="8"/>
  <c r="L76" i="8"/>
  <c r="AD75" i="8"/>
  <c r="L75" i="8"/>
  <c r="AD74" i="8"/>
  <c r="L74" i="8"/>
  <c r="AD73" i="8"/>
  <c r="L73" i="8"/>
  <c r="AD72" i="8"/>
  <c r="L72" i="8"/>
  <c r="AD71" i="8"/>
  <c r="L71" i="8"/>
  <c r="AD70" i="8"/>
  <c r="L70" i="8"/>
  <c r="AD69" i="8"/>
  <c r="L69" i="8"/>
  <c r="AD68" i="8"/>
  <c r="L68" i="8"/>
  <c r="AD67" i="8"/>
  <c r="L67" i="8"/>
  <c r="AD66" i="8"/>
  <c r="L66" i="8"/>
  <c r="AD65" i="8"/>
  <c r="L65" i="8"/>
  <c r="AD64" i="8"/>
  <c r="L64" i="8"/>
  <c r="AD63" i="8"/>
  <c r="L63" i="8"/>
  <c r="AD62" i="8"/>
  <c r="L62" i="8"/>
  <c r="AD61" i="8"/>
  <c r="L61" i="8"/>
  <c r="AD60" i="8"/>
  <c r="L60" i="8"/>
  <c r="AD59" i="8"/>
  <c r="L59" i="8"/>
  <c r="AD58" i="8"/>
  <c r="L58" i="8"/>
  <c r="AD57" i="8"/>
  <c r="L57" i="8"/>
  <c r="AD56" i="8"/>
  <c r="L56" i="8"/>
  <c r="AD55" i="8"/>
  <c r="L55" i="8"/>
  <c r="AD54" i="8"/>
  <c r="L54" i="8"/>
  <c r="AD53" i="8"/>
  <c r="L53" i="8"/>
  <c r="AD52" i="8"/>
  <c r="L52" i="8"/>
  <c r="AD51" i="8"/>
  <c r="L51" i="8"/>
  <c r="AD50" i="8"/>
  <c r="L50" i="8"/>
  <c r="AD49" i="8"/>
  <c r="L49" i="8"/>
  <c r="AD48" i="8"/>
  <c r="L48" i="8"/>
  <c r="AD47" i="8"/>
  <c r="L47" i="8"/>
  <c r="AD46" i="8"/>
  <c r="L46" i="8"/>
  <c r="AD45" i="8"/>
  <c r="L45" i="8"/>
  <c r="AD44" i="8"/>
  <c r="L44" i="8"/>
  <c r="AD43" i="8"/>
  <c r="L43" i="8"/>
  <c r="AD42" i="8"/>
  <c r="L42" i="8"/>
  <c r="AD41" i="8"/>
  <c r="L41" i="8"/>
  <c r="AD40" i="8"/>
  <c r="L40" i="8"/>
  <c r="AD39" i="8"/>
  <c r="L39" i="8"/>
  <c r="AD38" i="8"/>
  <c r="L38" i="8"/>
  <c r="AD37" i="8"/>
  <c r="L37" i="8"/>
  <c r="AD36" i="8"/>
  <c r="L36" i="8"/>
  <c r="AD35" i="8"/>
  <c r="L35" i="8"/>
  <c r="AD34" i="8"/>
  <c r="L34" i="8"/>
  <c r="AD33" i="8"/>
  <c r="L33" i="8"/>
  <c r="AD32" i="8"/>
  <c r="L32" i="8"/>
  <c r="AD31" i="8"/>
  <c r="L31" i="8"/>
  <c r="AD30" i="8"/>
  <c r="L30" i="8"/>
  <c r="AD29" i="8"/>
  <c r="L29" i="8"/>
  <c r="AD28" i="8"/>
  <c r="L28" i="8"/>
  <c r="AD27" i="8"/>
  <c r="L27" i="8"/>
  <c r="AD26" i="8"/>
  <c r="L26" i="8"/>
  <c r="AD25" i="8"/>
  <c r="L25" i="8"/>
  <c r="AD24" i="8"/>
  <c r="L24" i="8"/>
  <c r="AD23" i="8"/>
  <c r="L23" i="8"/>
  <c r="AD22" i="8"/>
  <c r="L22" i="8"/>
  <c r="AD21" i="8"/>
  <c r="L21" i="8"/>
  <c r="AD20" i="8"/>
  <c r="L20" i="8"/>
  <c r="AD19" i="8"/>
  <c r="L19" i="8"/>
  <c r="AD18" i="8"/>
  <c r="L18" i="8"/>
  <c r="AD17" i="8"/>
  <c r="L17" i="8"/>
  <c r="AD16" i="8"/>
  <c r="L16" i="8"/>
  <c r="AD15" i="8"/>
  <c r="L15" i="8"/>
  <c r="AD14" i="8"/>
  <c r="L14" i="8"/>
  <c r="AD13" i="8"/>
  <c r="L13" i="8"/>
  <c r="AD12" i="8"/>
  <c r="L12" i="8"/>
  <c r="AD11" i="8"/>
  <c r="L11" i="8"/>
  <c r="AD10" i="8"/>
  <c r="L10" i="8"/>
  <c r="AD9" i="8"/>
  <c r="L9" i="8"/>
  <c r="AD8" i="8"/>
  <c r="L8" i="8"/>
  <c r="AD7" i="8"/>
  <c r="L7" i="8"/>
  <c r="AD6" i="8"/>
  <c r="L6" i="8"/>
  <c r="AD5" i="8"/>
  <c r="L5" i="8"/>
  <c r="AD4" i="8"/>
  <c r="L4" i="8"/>
  <c r="AD3" i="8"/>
  <c r="L3" i="8"/>
  <c r="AD2" i="8"/>
  <c r="L2" i="8"/>
  <c r="E140" i="8" s="1"/>
  <c r="AI135" i="4"/>
  <c r="AJ121" i="4"/>
  <c r="AI121" i="4"/>
  <c r="AI115" i="4"/>
  <c r="AJ110" i="4"/>
  <c r="AI110" i="4"/>
  <c r="AI88" i="4"/>
  <c r="AI79" i="4"/>
  <c r="AI66" i="4"/>
  <c r="AI59" i="4"/>
  <c r="AI41" i="4"/>
  <c r="AI32" i="4"/>
  <c r="AI26" i="4"/>
  <c r="AJ11" i="4"/>
  <c r="AI11" i="4"/>
  <c r="AJ41" i="4"/>
  <c r="AG135" i="4"/>
  <c r="AH121" i="4"/>
  <c r="AG121" i="4"/>
  <c r="AG115" i="4"/>
  <c r="AH110" i="4"/>
  <c r="AG110" i="4"/>
  <c r="AG88" i="4"/>
  <c r="AG79" i="4"/>
  <c r="AG66" i="4"/>
  <c r="AG59" i="4"/>
  <c r="AH41" i="4"/>
  <c r="AG41" i="4"/>
  <c r="AG32" i="4"/>
  <c r="AG26" i="4"/>
  <c r="AH11" i="4"/>
  <c r="AG11" i="4"/>
  <c r="AE135" i="4"/>
  <c r="AF121" i="4"/>
  <c r="AE115" i="4"/>
  <c r="AE121" i="4"/>
  <c r="AF110" i="4"/>
  <c r="AE79" i="4"/>
  <c r="AE88" i="4"/>
  <c r="AE110" i="4"/>
  <c r="AE59" i="4"/>
  <c r="AE66" i="4"/>
  <c r="AF41" i="4"/>
  <c r="AE26" i="4"/>
  <c r="AE32" i="4"/>
  <c r="AE41" i="4"/>
  <c r="AF11" i="4"/>
  <c r="AE11" i="4"/>
  <c r="AD135" i="4"/>
  <c r="AD134" i="4"/>
  <c r="AD133" i="4"/>
  <c r="AD132" i="4"/>
  <c r="AD131" i="4"/>
  <c r="AD130" i="4"/>
  <c r="AD129" i="4"/>
  <c r="AD128" i="4"/>
  <c r="AH135" i="4" s="1"/>
  <c r="AD127" i="4"/>
  <c r="AD126" i="4"/>
  <c r="AD125" i="4"/>
  <c r="AD124" i="4"/>
  <c r="AD123" i="4"/>
  <c r="AD122" i="4"/>
  <c r="AD121" i="4"/>
  <c r="AD120" i="4"/>
  <c r="AD119" i="4"/>
  <c r="AD118" i="4"/>
  <c r="AD117" i="4"/>
  <c r="AD116" i="4"/>
  <c r="AD115" i="4"/>
  <c r="AD114" i="4"/>
  <c r="AD113" i="4"/>
  <c r="AD112" i="4"/>
  <c r="AD111" i="4"/>
  <c r="AD110" i="4"/>
  <c r="AD109" i="4"/>
  <c r="AD108" i="4"/>
  <c r="AD107" i="4"/>
  <c r="AD106" i="4"/>
  <c r="AD105" i="4"/>
  <c r="AD104" i="4"/>
  <c r="AD103" i="4"/>
  <c r="AD102" i="4"/>
  <c r="AD101" i="4"/>
  <c r="AD100" i="4"/>
  <c r="AD99" i="4"/>
  <c r="AD98" i="4"/>
  <c r="AD97" i="4"/>
  <c r="AD96" i="4"/>
  <c r="AD95" i="4"/>
  <c r="AD94" i="4"/>
  <c r="AD93" i="4"/>
  <c r="AD92" i="4"/>
  <c r="AD91" i="4"/>
  <c r="AD90" i="4"/>
  <c r="AD89" i="4"/>
  <c r="AD88" i="4"/>
  <c r="AD87" i="4"/>
  <c r="AD86" i="4"/>
  <c r="AD85" i="4"/>
  <c r="AD84" i="4"/>
  <c r="AD83" i="4"/>
  <c r="AD82" i="4"/>
  <c r="AD81" i="4"/>
  <c r="AD80" i="4"/>
  <c r="AD79" i="4"/>
  <c r="AD78" i="4"/>
  <c r="AD77" i="4"/>
  <c r="AD76" i="4"/>
  <c r="AD75" i="4"/>
  <c r="AD74" i="4"/>
  <c r="AD73" i="4"/>
  <c r="AD72" i="4"/>
  <c r="AD71" i="4"/>
  <c r="AD70" i="4"/>
  <c r="AD69" i="4"/>
  <c r="AD68" i="4"/>
  <c r="AD67" i="4"/>
  <c r="AD66" i="4"/>
  <c r="AD65" i="4"/>
  <c r="AD64" i="4"/>
  <c r="AD63" i="4"/>
  <c r="AD62" i="4"/>
  <c r="AD61" i="4"/>
  <c r="AD60" i="4"/>
  <c r="AD59" i="4"/>
  <c r="AD58" i="4"/>
  <c r="AD57" i="4"/>
  <c r="AD56" i="4"/>
  <c r="AD55" i="4"/>
  <c r="AD54" i="4"/>
  <c r="AD53" i="4"/>
  <c r="AD52" i="4"/>
  <c r="AD51" i="4"/>
  <c r="AD50" i="4"/>
  <c r="AD49" i="4"/>
  <c r="AD48" i="4"/>
  <c r="AD47" i="4"/>
  <c r="AD46" i="4"/>
  <c r="AD45" i="4"/>
  <c r="AD44" i="4"/>
  <c r="AD43" i="4"/>
  <c r="AD42" i="4"/>
  <c r="AD41" i="4"/>
  <c r="AD40" i="4"/>
  <c r="AD39" i="4"/>
  <c r="AD38" i="4"/>
  <c r="AD37" i="4"/>
  <c r="AD36" i="4"/>
  <c r="AD35" i="4"/>
  <c r="AD34" i="4"/>
  <c r="AD33" i="4"/>
  <c r="AD32" i="4"/>
  <c r="AD31" i="4"/>
  <c r="AD30" i="4"/>
  <c r="AD29" i="4"/>
  <c r="AD28" i="4"/>
  <c r="AD27" i="4"/>
  <c r="AD26" i="4"/>
  <c r="AD25" i="4"/>
  <c r="AD24" i="4"/>
  <c r="AD23" i="4"/>
  <c r="AD22" i="4"/>
  <c r="AD21" i="4"/>
  <c r="AD20" i="4"/>
  <c r="AD19" i="4"/>
  <c r="AD18" i="4"/>
  <c r="AD17" i="4"/>
  <c r="AD16" i="4"/>
  <c r="AD15" i="4"/>
  <c r="AD14" i="4"/>
  <c r="AD13" i="4"/>
  <c r="AD12" i="4"/>
  <c r="AD11" i="4"/>
  <c r="AD10" i="4"/>
  <c r="AD9" i="4"/>
  <c r="AD8" i="4"/>
  <c r="AD7" i="4"/>
  <c r="AD6" i="4"/>
  <c r="AD5" i="4"/>
  <c r="AD4" i="4"/>
  <c r="AD3" i="4"/>
  <c r="AD2" i="4"/>
  <c r="G5" i="7"/>
  <c r="F5" i="7"/>
  <c r="E5" i="7"/>
  <c r="D5" i="7"/>
  <c r="C5" i="7"/>
  <c r="B5" i="7"/>
  <c r="G3" i="7"/>
  <c r="F3" i="7"/>
  <c r="E3" i="7"/>
  <c r="D3" i="7"/>
  <c r="C3" i="7"/>
  <c r="B3" i="7"/>
  <c r="C18" i="3"/>
  <c r="C17" i="3"/>
  <c r="C16" i="3"/>
  <c r="C15" i="3"/>
  <c r="C14" i="3"/>
  <c r="C13" i="3"/>
  <c r="C12" i="3"/>
  <c r="C11" i="3"/>
  <c r="C10" i="3"/>
  <c r="C9" i="3"/>
  <c r="C8" i="3"/>
  <c r="C7" i="3"/>
  <c r="C6" i="3"/>
  <c r="C5" i="3"/>
  <c r="C4" i="3"/>
  <c r="C3" i="3"/>
  <c r="C2" i="3"/>
  <c r="R5" i="5"/>
  <c r="Q5" i="5"/>
  <c r="P5" i="5"/>
  <c r="O5" i="5"/>
  <c r="N5" i="5"/>
  <c r="M5" i="5"/>
  <c r="L5" i="5"/>
  <c r="K5" i="5"/>
  <c r="J5" i="5"/>
  <c r="I5" i="5"/>
  <c r="H5" i="5"/>
  <c r="G5" i="5"/>
  <c r="E5" i="5"/>
  <c r="D5" i="5"/>
  <c r="C5" i="5"/>
  <c r="B5" i="5"/>
  <c r="R3" i="5"/>
  <c r="Q3" i="5"/>
  <c r="P3" i="5"/>
  <c r="O3" i="5"/>
  <c r="N3" i="5"/>
  <c r="M3" i="5"/>
  <c r="L3" i="5"/>
  <c r="K3" i="5"/>
  <c r="J3" i="5"/>
  <c r="I3" i="5"/>
  <c r="H3" i="5"/>
  <c r="G3" i="5"/>
  <c r="E3" i="5"/>
  <c r="D3" i="5"/>
  <c r="C3" i="5"/>
  <c r="B3" i="5"/>
  <c r="AC138" i="4"/>
  <c r="AC139" i="4" s="1"/>
  <c r="AB138" i="4"/>
  <c r="AB139" i="4" s="1"/>
  <c r="AA138" i="4"/>
  <c r="AA139" i="4" s="1"/>
  <c r="Z138" i="4"/>
  <c r="Z139" i="4" s="1"/>
  <c r="Y138" i="4"/>
  <c r="Y139" i="4" s="1"/>
  <c r="X138" i="4"/>
  <c r="X139" i="4" s="1"/>
  <c r="W138" i="4"/>
  <c r="W139" i="4" s="1"/>
  <c r="V138" i="4"/>
  <c r="V139" i="4" s="1"/>
  <c r="U138" i="4"/>
  <c r="U139" i="4" s="1"/>
  <c r="T138" i="4"/>
  <c r="T139" i="4" s="1"/>
  <c r="S138" i="4"/>
  <c r="R138" i="4"/>
  <c r="Q138" i="4"/>
  <c r="F5" i="5" s="1"/>
  <c r="P138" i="4"/>
  <c r="O138" i="4"/>
  <c r="O139" i="4" s="1"/>
  <c r="N138" i="4"/>
  <c r="N139" i="4" s="1"/>
  <c r="M138" i="4"/>
  <c r="M139" i="4" s="1"/>
  <c r="K138" i="4"/>
  <c r="K139" i="4" s="1"/>
  <c r="J138" i="4"/>
  <c r="I138" i="4"/>
  <c r="H138" i="4"/>
  <c r="G138" i="4"/>
  <c r="G139" i="4" s="1"/>
  <c r="F138" i="4"/>
  <c r="F139" i="4" s="1"/>
  <c r="AC137" i="4"/>
  <c r="AB137" i="4"/>
  <c r="AA137" i="4"/>
  <c r="Z137" i="4"/>
  <c r="Y137" i="4"/>
  <c r="X137" i="4"/>
  <c r="W137" i="4"/>
  <c r="V137" i="4"/>
  <c r="U137" i="4"/>
  <c r="T137" i="4"/>
  <c r="S137" i="4"/>
  <c r="R137" i="4"/>
  <c r="Q137" i="4"/>
  <c r="F3" i="5" s="1"/>
  <c r="P137" i="4"/>
  <c r="O137" i="4"/>
  <c r="N137" i="4"/>
  <c r="M137" i="4"/>
  <c r="K137" i="4"/>
  <c r="J137" i="4"/>
  <c r="I137" i="4"/>
  <c r="H137" i="4"/>
  <c r="G137" i="4"/>
  <c r="F137" i="4"/>
  <c r="E136" i="4"/>
  <c r="L135" i="4"/>
  <c r="L134" i="4"/>
  <c r="L133" i="4"/>
  <c r="L132" i="4"/>
  <c r="L131" i="4"/>
  <c r="L130" i="4"/>
  <c r="L129" i="4"/>
  <c r="L128" i="4"/>
  <c r="L127" i="4"/>
  <c r="L126" i="4"/>
  <c r="L125" i="4"/>
  <c r="L124" i="4"/>
  <c r="L123" i="4"/>
  <c r="L122" i="4"/>
  <c r="L121" i="4"/>
  <c r="L120" i="4"/>
  <c r="L119" i="4"/>
  <c r="L118" i="4"/>
  <c r="L117" i="4"/>
  <c r="L116" i="4"/>
  <c r="L115" i="4"/>
  <c r="L114" i="4"/>
  <c r="L113" i="4"/>
  <c r="L112" i="4"/>
  <c r="L111" i="4"/>
  <c r="L110" i="4"/>
  <c r="L109" i="4"/>
  <c r="L108" i="4"/>
  <c r="L107" i="4"/>
  <c r="L106" i="4"/>
  <c r="L105" i="4"/>
  <c r="L104" i="4"/>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L8" i="4"/>
  <c r="L7" i="4"/>
  <c r="L6" i="4"/>
  <c r="L5" i="4"/>
  <c r="L4" i="4"/>
  <c r="L3" i="4"/>
  <c r="L2" i="4"/>
  <c r="E140"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 r="L3" i="1"/>
  <c r="L2" i="1"/>
  <c r="K139" i="1"/>
  <c r="J139" i="1"/>
  <c r="I139" i="1"/>
  <c r="H139" i="1"/>
  <c r="G139" i="1"/>
  <c r="F139" i="1"/>
  <c r="K138" i="1"/>
  <c r="J138" i="1"/>
  <c r="I138" i="1"/>
  <c r="H138" i="1"/>
  <c r="G138" i="1"/>
  <c r="F138" i="1"/>
  <c r="K137" i="1"/>
  <c r="J137" i="1"/>
  <c r="I137" i="1"/>
  <c r="H137" i="1"/>
  <c r="G137" i="1"/>
  <c r="F137" i="1"/>
  <c r="AG66" i="8" l="1"/>
  <c r="AE121" i="8"/>
  <c r="AI121" i="8" s="1"/>
  <c r="AE66" i="8"/>
  <c r="AI66" i="8" s="1"/>
  <c r="AG32" i="8"/>
  <c r="AF121" i="8"/>
  <c r="AJ121" i="8" s="1"/>
  <c r="AG11" i="8"/>
  <c r="AG26" i="8"/>
  <c r="AE79" i="8"/>
  <c r="AI79" i="8" s="1"/>
  <c r="AG110" i="8"/>
  <c r="AG41" i="8"/>
  <c r="AH110" i="8"/>
  <c r="AG135" i="8"/>
  <c r="AE110" i="8"/>
  <c r="AI110" i="8" s="1"/>
  <c r="AE41" i="8"/>
  <c r="AI41" i="8" s="1"/>
  <c r="AE59" i="8"/>
  <c r="AI59" i="8" s="1"/>
  <c r="AE128" i="8"/>
  <c r="AI128" i="8" s="1"/>
  <c r="AE32" i="8"/>
  <c r="AI32" i="8" s="1"/>
  <c r="AG59" i="8"/>
  <c r="AH135" i="8"/>
  <c r="AE11" i="8"/>
  <c r="AI11" i="8" s="1"/>
  <c r="AF41" i="8"/>
  <c r="AJ41" i="8" s="1"/>
  <c r="AG79" i="8"/>
  <c r="AG88" i="8"/>
  <c r="AH121" i="8"/>
  <c r="AH11" i="8"/>
  <c r="AH41" i="8"/>
  <c r="AE26" i="8"/>
  <c r="AI26" i="8" s="1"/>
  <c r="AF110" i="8"/>
  <c r="AJ110" i="8" s="1"/>
  <c r="AG115" i="8"/>
  <c r="AE135" i="8"/>
  <c r="AI135" i="8" s="1"/>
  <c r="AF135" i="8"/>
  <c r="AJ135" i="8" s="1"/>
  <c r="AG128" i="8"/>
  <c r="AF11" i="8"/>
  <c r="AE115" i="8"/>
  <c r="AI115" i="8" s="1"/>
  <c r="AE128" i="4"/>
  <c r="AI128" i="4" s="1"/>
  <c r="AF135" i="4"/>
  <c r="AG128" i="4"/>
  <c r="E140" i="4"/>
  <c r="S139" i="4"/>
  <c r="P139" i="4"/>
  <c r="H139" i="4"/>
  <c r="Q139" i="4"/>
  <c r="I139" i="4"/>
  <c r="R139" i="4"/>
  <c r="J139" i="4"/>
  <c r="AC138" i="1"/>
  <c r="AB138" i="1"/>
  <c r="AA138" i="1"/>
  <c r="Z138" i="1"/>
  <c r="O5" i="2" s="1"/>
  <c r="Y138" i="1"/>
  <c r="N5" i="2" s="1"/>
  <c r="X138" i="1"/>
  <c r="M5" i="2" s="1"/>
  <c r="W138" i="1"/>
  <c r="D12" i="3" s="1"/>
  <c r="V138" i="1"/>
  <c r="D11" i="3" s="1"/>
  <c r="U138" i="1"/>
  <c r="T138" i="1"/>
  <c r="S138" i="1"/>
  <c r="R138" i="1"/>
  <c r="G5" i="2" s="1"/>
  <c r="Q138" i="1"/>
  <c r="F5" i="2" s="1"/>
  <c r="P138" i="1"/>
  <c r="E5" i="2" s="1"/>
  <c r="O138" i="1"/>
  <c r="D4" i="3" s="1"/>
  <c r="N138" i="1"/>
  <c r="D3" i="3" s="1"/>
  <c r="M138" i="1"/>
  <c r="E136" i="1"/>
  <c r="AF137" i="8" l="1"/>
  <c r="AJ11" i="8"/>
  <c r="AJ135" i="4"/>
  <c r="AF137" i="4"/>
  <c r="M139" i="1"/>
  <c r="E2" i="3" s="1"/>
  <c r="S139" i="1"/>
  <c r="AA139" i="1"/>
  <c r="E16" i="3" s="1"/>
  <c r="T139" i="1"/>
  <c r="E9" i="3" s="1"/>
  <c r="AB139" i="1"/>
  <c r="E17" i="3" s="1"/>
  <c r="U139" i="1"/>
  <c r="J6" i="2" s="1"/>
  <c r="AC139" i="1"/>
  <c r="E18" i="3" s="1"/>
  <c r="E8" i="3"/>
  <c r="H6" i="2"/>
  <c r="N139" i="1"/>
  <c r="V139" i="1"/>
  <c r="H5" i="2"/>
  <c r="P5" i="2"/>
  <c r="D5" i="3"/>
  <c r="D13" i="3"/>
  <c r="O139" i="1"/>
  <c r="W139" i="1"/>
  <c r="I5" i="2"/>
  <c r="Q5" i="2"/>
  <c r="D6" i="3"/>
  <c r="D14" i="3"/>
  <c r="P139" i="1"/>
  <c r="X139" i="1"/>
  <c r="B5" i="2"/>
  <c r="J5" i="2"/>
  <c r="R5" i="2"/>
  <c r="D7" i="3"/>
  <c r="D15" i="3"/>
  <c r="Q139" i="1"/>
  <c r="Y139" i="1"/>
  <c r="C5" i="2"/>
  <c r="K5" i="2"/>
  <c r="D8" i="3"/>
  <c r="D16" i="3"/>
  <c r="R139" i="1"/>
  <c r="Z139" i="1"/>
  <c r="D5" i="2"/>
  <c r="L5" i="2"/>
  <c r="D9" i="3"/>
  <c r="D17" i="3"/>
  <c r="D2" i="3"/>
  <c r="D10" i="3"/>
  <c r="D18" i="3"/>
  <c r="AC137" i="1"/>
  <c r="AB137" i="1"/>
  <c r="AA137" i="1"/>
  <c r="Z137" i="1"/>
  <c r="Y137" i="1"/>
  <c r="X137" i="1"/>
  <c r="W137" i="1"/>
  <c r="V137" i="1"/>
  <c r="U137" i="1"/>
  <c r="T137" i="1"/>
  <c r="R137" i="1"/>
  <c r="Q137" i="1"/>
  <c r="P137" i="1"/>
  <c r="O137" i="1"/>
  <c r="N137" i="1"/>
  <c r="M137" i="1"/>
  <c r="S137" i="1"/>
  <c r="B6" i="2" l="1"/>
  <c r="P6" i="2"/>
  <c r="R6" i="2"/>
  <c r="E10" i="3"/>
  <c r="Q6" i="2"/>
  <c r="I6" i="2"/>
  <c r="P3" i="2"/>
  <c r="P4" i="2" s="1"/>
  <c r="B16" i="3"/>
  <c r="E6" i="2"/>
  <c r="E5" i="3"/>
  <c r="I3" i="2"/>
  <c r="I4" i="2" s="1"/>
  <c r="B9" i="3"/>
  <c r="F6" i="2"/>
  <c r="E6" i="3"/>
  <c r="B10" i="3"/>
  <c r="J3" i="2"/>
  <c r="J4" i="2" s="1"/>
  <c r="E15" i="3"/>
  <c r="O6" i="2"/>
  <c r="B2" i="3"/>
  <c r="B3" i="2"/>
  <c r="B4" i="2" s="1"/>
  <c r="E11" i="3"/>
  <c r="K6" i="2"/>
  <c r="B3" i="3"/>
  <c r="C3" i="2"/>
  <c r="C4" i="2" s="1"/>
  <c r="B12" i="3"/>
  <c r="L3" i="2"/>
  <c r="L4" i="2" s="1"/>
  <c r="E3" i="3"/>
  <c r="C6" i="2"/>
  <c r="B4" i="3"/>
  <c r="D3" i="2"/>
  <c r="D4" i="2" s="1"/>
  <c r="B13" i="3"/>
  <c r="M3" i="2"/>
  <c r="M4" i="2" s="1"/>
  <c r="L6" i="2"/>
  <c r="E12" i="3"/>
  <c r="G3" i="2"/>
  <c r="G4" i="2" s="1"/>
  <c r="B7" i="3"/>
  <c r="N6" i="2"/>
  <c r="E14" i="3"/>
  <c r="Q3" i="2"/>
  <c r="Q4" i="2" s="1"/>
  <c r="B17" i="3"/>
  <c r="H3" i="2"/>
  <c r="H4" i="2" s="1"/>
  <c r="B8" i="3"/>
  <c r="B18" i="3"/>
  <c r="R3" i="2"/>
  <c r="R4" i="2" s="1"/>
  <c r="B11" i="3"/>
  <c r="K3" i="2"/>
  <c r="K4" i="2" s="1"/>
  <c r="E7" i="3"/>
  <c r="G6" i="2"/>
  <c r="B5" i="3"/>
  <c r="E3" i="2"/>
  <c r="E4" i="2" s="1"/>
  <c r="N3" i="2"/>
  <c r="N4" i="2" s="1"/>
  <c r="B14" i="3"/>
  <c r="D6" i="2"/>
  <c r="E4" i="3"/>
  <c r="F3" i="2"/>
  <c r="F4" i="2" s="1"/>
  <c r="B6" i="3"/>
  <c r="O3" i="2"/>
  <c r="O4" i="2" s="1"/>
  <c r="B15" i="3"/>
  <c r="M6" i="2"/>
  <c r="E13" i="3"/>
</calcChain>
</file>

<file path=xl/sharedStrings.xml><?xml version="1.0" encoding="utf-8"?>
<sst xmlns="http://schemas.openxmlformats.org/spreadsheetml/2006/main" count="1433" uniqueCount="228">
  <si>
    <t>1 - 1.1 Resilient and Effective Health System, Improved Civil Protection</t>
  </si>
  <si>
    <t>Reform</t>
  </si>
  <si>
    <t xml:space="preserve">Reform 1: National Centre for Clinical Documentation </t>
  </si>
  <si>
    <t>Reform 2: Design an electronic platform for the surveillance of Nosocomical Antibiotic Consumption and Healthcare – Associated infections</t>
  </si>
  <si>
    <t>Investment</t>
  </si>
  <si>
    <t>Investment 1: New facilities Blood Establishment and procurement of the latest technology attendant equipment</t>
  </si>
  <si>
    <t>Investment 2: Cyprus Innovative Public Health ICT System (CIPHIS)</t>
  </si>
  <si>
    <t>Investment 3: Purchase/replacement of medical equipment in public and private hospitals</t>
  </si>
  <si>
    <t>Investment 4: Accreditation of public and private hospitals</t>
  </si>
  <si>
    <t>Investment 5: Enhancement, modernization and upgrade of Cyprus State Hospitals</t>
  </si>
  <si>
    <t>2 - 2.1 Climate neutrality, Energy efficiency and renewable energy penetration</t>
  </si>
  <si>
    <t>Reform 1: Green Taxation</t>
  </si>
  <si>
    <t>Reform 2:  Independence of Cyprus Transmission System Operator (TSOC) from the incumbent Electricity Authority of Cyprus</t>
  </si>
  <si>
    <t>Reform 3: Digital One-Stop Shops to streamline RES projects permitting and to facilitate Energy Renovation in Buildings</t>
  </si>
  <si>
    <t>Reform 4: Energy Storage Regulatory Framework</t>
  </si>
  <si>
    <t>Investment 1: Promoting energy efficiency investments in SMEs, municipalities, communities and the wider public sector</t>
  </si>
  <si>
    <t>Investment 2: Promoting renewables and individual energy efficiency measures and tackling energy poverty in households with disabled people</t>
  </si>
  <si>
    <t>Investment 3: Encouraging the use of renewables and energy savings by local/wider public authorities as well as NGOs and facilitate the transition of local communities towards climate mitigation &amp; adaptation</t>
  </si>
  <si>
    <t xml:space="preserve">Investment 4: Reduction of CO2 emissions in industries, businesses and organizations </t>
  </si>
  <si>
    <t>Investment 5: Energy Efficiency Upgrading of public buildings</t>
  </si>
  <si>
    <t>Investment 6: Upgrading renewable energy and smart grids testing infrastructure at the University of Cyprus</t>
  </si>
  <si>
    <t>Investment 7: Mass installation and operation by the Distribution System Operator (DSO) of Smart Metering Infrastructure (Advanced Metering Infrastructure)</t>
  </si>
  <si>
    <t>Investment 8: Monitoring and reduction of GHG emissions in agriculture</t>
  </si>
  <si>
    <t>Investment 9: Forests fire protection</t>
  </si>
  <si>
    <t>Investment 10: Market Management System to facilitate the opening of the electricity market to competition</t>
  </si>
  <si>
    <t>Investment 11: Ending energy isolation-Project of Common Interest "EuroAsia Interconnector"</t>
  </si>
  <si>
    <t>3 - 2.2 Sustainable transport</t>
  </si>
  <si>
    <t xml:space="preserve">Reform 1: Establishment of an Intelligent Transportation System using Digital Twin technologies </t>
  </si>
  <si>
    <t>Reform 2: Provide the regulatory framework for an interoperable and effective electric vehicle recharging infrastructure and an efficient EV recharging market;</t>
  </si>
  <si>
    <t>Reform 3: Progressively phase out the most polluting vehicles, especially in polluted urban areas</t>
  </si>
  <si>
    <t xml:space="preserve">Investment 1: Implementation of Sustainable Urban Mobility Projects (SUMP) and accessibility enhancing measures </t>
  </si>
  <si>
    <t>Investment 2: Creation of electro-mobility infrastructure</t>
  </si>
  <si>
    <t>Investment 3: Promote widespread use of Electric Vehicles (EVs)</t>
  </si>
  <si>
    <t>4 - 2.3 Smart and Sustainable Water Management</t>
  </si>
  <si>
    <t>Reform 1: Water Resource Management Reform</t>
  </si>
  <si>
    <t>Investment 1: Khoirokoitia‐Famagusta Conveyor Replacement</t>
  </si>
  <si>
    <t>Investment 2: Water Treatment Plants (WTP) Upgrade for water quality improvement</t>
  </si>
  <si>
    <t>Investment 3: Integrated Monitoring and Control Management System for the Water Development Department’s (WDD) infrastructure</t>
  </si>
  <si>
    <t>Investment 4: Smart Water Networks Management</t>
  </si>
  <si>
    <t>Investment 5: Anti-flood and water collection measures</t>
  </si>
  <si>
    <t>Investment 6: Enhance water security for Nicosia and Larnaca regions</t>
  </si>
  <si>
    <t>Investment 7: Eastern Nicosia infrastructure for wastewater treatment’s effluent re-use.</t>
  </si>
  <si>
    <t>Investment 8: Protection of the Marine Environment from Oil Pollution</t>
  </si>
  <si>
    <t>6 - 3.1 New Growth Model and diversification of the economy</t>
  </si>
  <si>
    <t>Reform 1: Move agricultural practices from the 20th century to the 21st century by investing in a national centre for excellence in agri-tech</t>
  </si>
  <si>
    <t>Reform 2: On-line, cloud-based platform for improving the trade and information symmetry in the fresh produce supply chain</t>
  </si>
  <si>
    <t>Reform 3: Genetic improvement of the Cyprus sheep and goat population</t>
  </si>
  <si>
    <t>Reform 4: Enhancement of Circular Economy in the Industry</t>
  </si>
  <si>
    <t>Reform 5: Establishment of a Coordinating Body between Central and Local Government</t>
  </si>
  <si>
    <t>Investment 1: Construction of a collaborative Marine Aquaculture Infrastructure (port and land facilities) in Pentakomo coastal area</t>
  </si>
  <si>
    <t>Investment 2: Enhancing the existing isotopic databases of Cypriot local traditional food/ drinks by developing a Block Chain platform, to ensure their identity</t>
  </si>
  <si>
    <t xml:space="preserve">Investment 3: Upskill the existing farming community and professionalise future labour force by investing in human capital </t>
  </si>
  <si>
    <t>Investment 4: Initiating the setup of the first Eco-Industrial Park</t>
  </si>
  <si>
    <t xml:space="preserve">Investment 5: Creation of a National Commercial Identity and promotion of traditional products </t>
  </si>
  <si>
    <t>Investment 6: Scheme for modernisation and digitalisation of enterprises engaged in manufacturing and trading of agricultural products</t>
  </si>
  <si>
    <t>Investment 7: Scheme for the Enhancement of Large Enterprises Competitiveness in the Manufacturing Sector</t>
  </si>
  <si>
    <t xml:space="preserve">Investment 8: Enhancing the sustainability and added value of the tourism sector </t>
  </si>
  <si>
    <t>Investment 9: Promotion of circular economy on hotel establishments</t>
  </si>
  <si>
    <t>Investment 10: Enrichment of the tourism product in rural, mountainous and remote areas</t>
  </si>
  <si>
    <t>Investment 11: Extension of Green Points National Network – Phase A and Phase B</t>
  </si>
  <si>
    <t>Investment 12: Waste Management towards Circular Economy</t>
  </si>
  <si>
    <t>Investment 13: Establishment of the Orounda Livestock Waste and Animal-By-Product (ABP) Management Facilities with a Biogas Production Unit</t>
  </si>
  <si>
    <t>7 - 3.2 Enhanced Research &amp; Innovation</t>
  </si>
  <si>
    <t>Reform 1: Comprehensive national R&amp;I Policy supported by data-driven policy tools to support the R&amp;I Ecosystem and to enhance links between policy making and implementation</t>
  </si>
  <si>
    <t>Reform 2: Incentives to encourage and attract investments and human capital in R&amp;I</t>
  </si>
  <si>
    <t>Reform 3: Introduce policies and incentives to facilitate and foster access to publicly funded research infrastructure and laboratories</t>
  </si>
  <si>
    <t>Investment 1: Setup and operate a central knowledge transfer office</t>
  </si>
  <si>
    <t>Investment 2: Innovation Funding Programs &amp; Funding schemes for the enhancement of growth &amp; competitiveness of startups, innovative companies and SMEs</t>
  </si>
  <si>
    <t>Investment 3: Thematic research and innovation funding program on green transition</t>
  </si>
  <si>
    <t>Investment 4: Incentive scheme for the development of classified laboratories and deployment of classified communication networks in research and academic organizations including Centres of Excellence, academic institutions, research organizations as well as in companies engaged in R&amp;I on dual use technologies</t>
  </si>
  <si>
    <t>8 - 3.3 Business support for competitiveness</t>
  </si>
  <si>
    <t>Reform 1: Facilitation of Strategic investments</t>
  </si>
  <si>
    <t>Reform 2: Enhancing Fast-Track Business Activation Mechanism</t>
  </si>
  <si>
    <t xml:space="preserve">Reform 3: Modernisation of the Companies Law </t>
  </si>
  <si>
    <t xml:space="preserve">Reform 4: Design and establish a National Promotional Agency </t>
  </si>
  <si>
    <t xml:space="preserve">Reform 5: Incentives to promote mergers &amp; acquisitions </t>
  </si>
  <si>
    <t>Reform 6: Strategic Investor and digitalisation of the Cyprus Stock Exchange</t>
  </si>
  <si>
    <t>Investment 1: Integrated Information system for the Registrar of Companies and Official Receiver</t>
  </si>
  <si>
    <t>Investment 2: Creation of a Regulatory Sandbox to enable FinTech</t>
  </si>
  <si>
    <t>Investment 3: Consulting services for SMEs</t>
  </si>
  <si>
    <t xml:space="preserve">Investment 4: Scheme for the digital upgrade of enterprises </t>
  </si>
  <si>
    <t>Investment 5: Support the extroversion and the openness of Cypriot firms</t>
  </si>
  <si>
    <t xml:space="preserve">Investment 6: State funded equity fund </t>
  </si>
  <si>
    <t>Investment 7: Loan subsidization for new business loans</t>
  </si>
  <si>
    <t>9 - 3.4 Public and Local Administration Reform, Judicial reform and Anti-corruption reform</t>
  </si>
  <si>
    <t>Reform 1: Enhance the administrative capacity and improve the functioning of public administration for better policy making and implementation</t>
  </si>
  <si>
    <t xml:space="preserve">Reform 2: Regulate flexible working arrangements in the public sector </t>
  </si>
  <si>
    <t>Reform 3: Introduce new framework for evaluation and selection process for filling public service vacancies and new regulations for the evaluation of employees’ performance</t>
  </si>
  <si>
    <t xml:space="preserve">Reform 4: Strengthen administrative capacity and transparency through the professionalization of public procurement and further digitalization of its process </t>
  </si>
  <si>
    <t xml:space="preserve">Reform 5: Enhancement of the capacity of the Law Office </t>
  </si>
  <si>
    <t xml:space="preserve">Reform 6: New legal framework for Local Authorities and relevant support measures </t>
  </si>
  <si>
    <t xml:space="preserve">Reform 7: Urban land consolidation </t>
  </si>
  <si>
    <t xml:space="preserve">Reform 8: Efficiency and Functionality of Justice </t>
  </si>
  <si>
    <t>Reform 9: Digital transformation of courts</t>
  </si>
  <si>
    <t xml:space="preserve">Reform 10: Setting Up Anticorruption Agency (will include Training Awareness Campaign) </t>
  </si>
  <si>
    <t xml:space="preserve">Investment 1: Rationalisation of the shift system through the implementation of a Roster Planning System </t>
  </si>
  <si>
    <t xml:space="preserve">Investment 2: Digitalisation of the law-making process </t>
  </si>
  <si>
    <t xml:space="preserve">Investment 3: Economic Policy Modelling Hub </t>
  </si>
  <si>
    <t xml:space="preserve">Investment 4: Enhancing e-system for issuing building permits </t>
  </si>
  <si>
    <t xml:space="preserve">Investment 5: Smart cities </t>
  </si>
  <si>
    <t xml:space="preserve">Investment 6: Regeneration and Revitalization of Nicosia Inner City </t>
  </si>
  <si>
    <t xml:space="preserve">Investment 7: Training of judges court staff </t>
  </si>
  <si>
    <t>Investmetn 8: Upgrading the infrastructure of Courts</t>
  </si>
  <si>
    <t xml:space="preserve">Investment 9: Aid Scheme for the private and public sector for certification with ISO 37000 (Anti Bribery) </t>
  </si>
  <si>
    <t>10 - 3.5 Safeguarding Fiscal and Financial Stability</t>
  </si>
  <si>
    <t xml:space="preserve">Reform 1: Completing the legal framework for Crisis Management for Credit Institutions </t>
  </si>
  <si>
    <t>Reform 2: Framework and Action Plan for addressing NPLs</t>
  </si>
  <si>
    <t>Reform 3: Strategy for addressing inadequacies of the property transaction system (title deeds)</t>
  </si>
  <si>
    <t xml:space="preserve">Reform 4: New legal framework and System of exchange of data and credit </t>
  </si>
  <si>
    <t>Reform 5: Action plan for the development of a liability monitoring register</t>
  </si>
  <si>
    <t xml:space="preserve">Reform 6: Enhancement of the Insolvency Framework </t>
  </si>
  <si>
    <t>Reform 7: Strategy for Combating Financial Illiteracy</t>
  </si>
  <si>
    <t>Reform 8: Enhancing supervision of Insurance and Pension Funds</t>
  </si>
  <si>
    <t>Reform 9: Improving tax collection and effectiveness of the Tax Department</t>
  </si>
  <si>
    <t>Reform 10: Addressing Aggressive Tax Planning</t>
  </si>
  <si>
    <t xml:space="preserve">Investment 1: Enhancement of the Supervisory Function of CYSEC </t>
  </si>
  <si>
    <t xml:space="preserve">Investment 2: Modernisation of Customs and Electronic Payment System </t>
  </si>
  <si>
    <t>11 - 4.1 Upgrade infrastructure for connectivity</t>
  </si>
  <si>
    <t>Reform 1: Empower the National Regulatory Authority (OCECPR)</t>
  </si>
  <si>
    <t>Reform 2: Empower the national Broadband Competence Office (DEC of the DMRIDP)</t>
  </si>
  <si>
    <t>Investment 1: Expansion of Very High Capacity Networks in underserved areas</t>
  </si>
  <si>
    <t>Investment 2: Enhance building cabling to be “Gigabit-ready” and promote connectivity take-up</t>
  </si>
  <si>
    <t>Investment 3: Submarine link to Greece</t>
  </si>
  <si>
    <t>12 - 4.2 Promote e-government</t>
  </si>
  <si>
    <t>Reform 1: Digital Services Factory</t>
  </si>
  <si>
    <t>Reform 2: Implementation of Government Cloud-G Cloud</t>
  </si>
  <si>
    <t>Reform 3: Police Procedures Digitalization Digipol</t>
  </si>
  <si>
    <t>Reform 4: Setting up the Beneficial Ownership Registry in accordance with Directive (EU) 2015/849</t>
  </si>
  <si>
    <t>Investment 1: Digitalisation in various Central Government Ministries - Services</t>
  </si>
  <si>
    <t>Investment 2: Digitalisation of the Cyprus Ports Authority</t>
  </si>
  <si>
    <t>13 - 5.1 Educational system modernization, upskilling and retraining</t>
  </si>
  <si>
    <t xml:space="preserve">Reform 1: Addressing skills mismatch between education and labour market (Secondary and Higher Education) </t>
  </si>
  <si>
    <t>Reform 2: A new teacher and evaluation system</t>
  </si>
  <si>
    <t xml:space="preserve">Reform 3: Extension of free compulsory pre-primary education from the age of four </t>
  </si>
  <si>
    <t xml:space="preserve">Reform 4: Digital transformation of school units with the aim of enhancing skills and skills related to STEM education </t>
  </si>
  <si>
    <t xml:space="preserve">Reform 5: E-Skills Action Plan – Implementation of specific actions </t>
  </si>
  <si>
    <t xml:space="preserve">Investment 1: Construction of 2 Model Technical Schools </t>
  </si>
  <si>
    <t xml:space="preserve">Investment 2: Skilling, Reskilling and Upskilling </t>
  </si>
  <si>
    <t>14 - 5.2 Labour Market</t>
  </si>
  <si>
    <t xml:space="preserve">Reform 1: Reform of the Social Insurance System and Restructuring of the Social Insurance Services </t>
  </si>
  <si>
    <t>Reform 2: Promotion of flexible forms of employment including teleworking</t>
  </si>
  <si>
    <t xml:space="preserve">Investment 1: Improving the Effectiveness of the Department of Labour and Public Employment Services  </t>
  </si>
  <si>
    <t>Sequential Number</t>
  </si>
  <si>
    <t>Component Reference</t>
  </si>
  <si>
    <t>Reform / Investment</t>
  </si>
  <si>
    <t xml:space="preserve">Measure -Short title </t>
  </si>
  <si>
    <t>Goal 1-No Poverty</t>
  </si>
  <si>
    <t>Goal 2-Zero Hunger</t>
  </si>
  <si>
    <t>Goal 3-Good Health &amp; Well Being</t>
  </si>
  <si>
    <t>Goal 4-Quality Education</t>
  </si>
  <si>
    <t>Goal 5-Gender Equality</t>
  </si>
  <si>
    <t>Goal 6-Clean Water &amp; Sanitation</t>
  </si>
  <si>
    <t>Goal 7-Affordable &amp; Clean Energy</t>
  </si>
  <si>
    <t>Goal 8-Decent Work &amp; Economic Growth</t>
  </si>
  <si>
    <t>Goal 9-Industry, Innovation &amp; Infrastructure</t>
  </si>
  <si>
    <t>Goal 10-Reduced Inequalities</t>
  </si>
  <si>
    <t>Goal 11-Sustainable Cities &amp; Communities</t>
  </si>
  <si>
    <t>Goal 12-Responsible Consumption &amp; Production</t>
  </si>
  <si>
    <t>Goal 13-Climate Action</t>
  </si>
  <si>
    <t>Goal 14-Life Below Water</t>
  </si>
  <si>
    <t>Goal 15-Life On Land</t>
  </si>
  <si>
    <t>Goal 16-Peace Justice &amp; Strong Institutions</t>
  </si>
  <si>
    <t>Goal 17-Partnerships for the Goals</t>
  </si>
  <si>
    <t>No. of measures addressing each SDG</t>
  </si>
  <si>
    <t>Total budget of measures addressing each SDG</t>
  </si>
  <si>
    <t>Cost</t>
  </si>
  <si>
    <t>Total budget of measures addressing each SDG as % of total budget of draft RRP (1.249 billion euros of priority A measures)</t>
  </si>
  <si>
    <t>Total budget of measures addressing each SDG as % of total budget of draft RRP (1.2 billion Euros of priority A measures)</t>
  </si>
  <si>
    <t>Total budget of measures addressing each SDG (mio Euros)</t>
  </si>
  <si>
    <t xml:space="preserve">No. of measures addressing each SDG as % of all measures </t>
  </si>
  <si>
    <t>SDG 17</t>
  </si>
  <si>
    <t>SDG 16</t>
  </si>
  <si>
    <t>SDG 15</t>
  </si>
  <si>
    <t>SDG 14</t>
  </si>
  <si>
    <t>SDG 13</t>
  </si>
  <si>
    <t>SDG 12</t>
  </si>
  <si>
    <t>SDG 11</t>
  </si>
  <si>
    <t>SDG 10</t>
  </si>
  <si>
    <t>SDG 9</t>
  </si>
  <si>
    <t>SDG 8</t>
  </si>
  <si>
    <t>SDG 7</t>
  </si>
  <si>
    <t>SDG 6</t>
  </si>
  <si>
    <t>SDG 5</t>
  </si>
  <si>
    <t>SDG 4</t>
  </si>
  <si>
    <t>SDG 3</t>
  </si>
  <si>
    <t>SDG 2</t>
  </si>
  <si>
    <t>SDG 1</t>
  </si>
  <si>
    <t>SDGs</t>
  </si>
  <si>
    <t>Count</t>
  </si>
  <si>
    <t>Cost 
(in millions)</t>
  </si>
  <si>
    <t>% of cost pool 
(€1.2 billions)</t>
  </si>
  <si>
    <t>Reform 3: Gradually shifting the focus from treatment and hospitalization to prevention and management of conditions, as the system moves towards value-based reimbursement models</t>
  </si>
  <si>
    <t>Investment 6: Deployment of generic cross border ehealth services in Cyprus</t>
  </si>
  <si>
    <t>Investment 7: Public warning system for supporting emergency operations through SMS with additional options (e.g. TV, radio, social media, apps, etc.)</t>
  </si>
  <si>
    <t>Investment 5: APOSTOLOY LOUKA SPECIAL NEEDS SCHOOL &amp; RED CROSS RECOVERY SPECIAL NEEDS SCHOOL</t>
  </si>
  <si>
    <t xml:space="preserve">Investment 4: Child Centres in Municipalities </t>
  </si>
  <si>
    <t xml:space="preserve">Investment 2: Establishment of Multifunctional Centers and enhancement of the availability and affordability of Child Centers </t>
  </si>
  <si>
    <t xml:space="preserve">Investment 3: Establishment of Home structures for children, adolescent with conduct disorders and persons with disabilities and long-term care for the elderly </t>
  </si>
  <si>
    <t>% of total reforms &amp; investments 
(134 items)</t>
  </si>
  <si>
    <t>Transf. 1 - Education, Gender, 
Inequality</t>
  </si>
  <si>
    <t>Transf. 2 - Health, Wellbeing, Demography</t>
  </si>
  <si>
    <t>Transf. 4 - Sustainable Food, Land, Water, Oceans</t>
  </si>
  <si>
    <t>Transf. 5 - Sustainable Cities and Communities</t>
  </si>
  <si>
    <t>Transf. 3 - Energy Decar-bonisation &amp; Sustainable
Industry</t>
  </si>
  <si>
    <t>Transf. 6 - Digital Revo-lution for Sustainable Development</t>
  </si>
  <si>
    <t>No. of measures NOT addressing any transformation</t>
  </si>
  <si>
    <t>check</t>
  </si>
  <si>
    <t xml:space="preserve">Total score </t>
  </si>
  <si>
    <t>Total score by SDG</t>
  </si>
  <si>
    <t>Education, Gender, 
Inequality</t>
  </si>
  <si>
    <t>Health, Wellbeing, Demography</t>
  </si>
  <si>
    <t>Energy Decarbonisation &amp; Sustainable
Industry</t>
  </si>
  <si>
    <t>Sustainable Food, Land, Water, Oceans</t>
  </si>
  <si>
    <t>Sustainable Cities and Communities</t>
  </si>
  <si>
    <t>Digital Revolution for Sustainable Development</t>
  </si>
  <si>
    <t>Transformation 2 - Health &amp; Well-being</t>
  </si>
  <si>
    <t>Transformation 1 - Education &amp; Inequality</t>
  </si>
  <si>
    <t>Transformation 3 - Decarbonisation &amp; Sustainable Industry</t>
  </si>
  <si>
    <t>Transformation 4 - Sustainable Food, Land, Water</t>
  </si>
  <si>
    <t>Transformation 5 - Sustainable Cities &amp; Communities</t>
  </si>
  <si>
    <t>Transformation 6 - Digitalization</t>
  </si>
  <si>
    <t>SDG Score per measure</t>
  </si>
  <si>
    <t>Total SDG score per component</t>
  </si>
  <si>
    <t>Total SDG score per axis</t>
  </si>
  <si>
    <t>Score per axis per MEuro requested</t>
  </si>
  <si>
    <t>Score per component per MEuro requested</t>
  </si>
  <si>
    <t>Score per component per no. of measures</t>
  </si>
  <si>
    <t>Score per axis per no. of measures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</si>
</sst>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
    <numFmt numFmtId="165" formatCode="0.0%"/>
    <numFmt numFmtId="166" formatCode="0.0"/>
    <numFmt numFmtId="167" formatCode="[$€]#,##0.0"/>
  </numFmts>
  <fonts count="19"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b/>
      <sz val="12"/>
      <color theme="1"/>
      <name val="Times New Roman"/>
      <family val="1"/>
    </font>
    <font>
      <b/>
      <sz val="12"/>
      <color theme="4" tint="-0.499984740745262"/>
      <name val="Century Gothic"/>
      <family val="2"/>
      <charset val="161"/>
    </font>
    <font>
      <sz val="11"/>
      <name val="Calibri"/>
      <family val="2"/>
      <scheme val="minor"/>
    </font>
    <font>
      <sz val="11"/>
      <color theme="4" tint="-0.499984740745262"/>
      <name val="Calibri"/>
      <family val="2"/>
      <scheme val="minor"/>
    </font>
    <font>
      <b/>
      <sz val="12"/>
      <color theme="4" tint="-0.499984740745262"/>
      <name val="Calibri"/>
      <family val="2"/>
    </font>
    <font>
      <sz val="11"/>
      <color theme="1"/>
      <name val="Arial"/>
      <family val="2"/>
    </font>
    <font>
      <b/>
      <sz val="9"/>
      <color rgb="FFFFFFFF"/>
      <name val="Arial"/>
      <family val="2"/>
    </font>
    <font>
      <sz val="9"/>
      <color theme="1"/>
      <name val="Arial"/>
      <family val="2"/>
    </font>
    <font>
      <sz val="11"/>
      <color rgb="FFFF0000"/>
      <name val="Calibri"/>
      <family val="2"/>
      <scheme val="minor"/>
    </font>
    <font>
      <b/>
      <sz val="8"/>
      <color rgb="FFFF0000"/>
      <name val="Century Gothic"/>
      <family val="2"/>
      <charset val="161"/>
    </font>
    <font>
      <b/>
      <sz val="11"/>
      <color rgb="FFFF0000"/>
      <name val="Calibri"/>
      <family val="2"/>
      <scheme val="minor"/>
    </font>
    <font>
      <sz val="8"/>
      <color rgb="FFFF0000"/>
      <name val="Calibri"/>
      <family val="2"/>
      <scheme val="minor"/>
    </font>
    <font>
      <b/>
      <sz val="8"/>
      <color rgb="FFFF0000"/>
      <name val="Calibri"/>
      <family val="2"/>
      <scheme val="minor"/>
    </font>
    <font>
      <sz val="8"/>
      <name val="Calibri"/>
      <family val="2"/>
      <scheme val="minor"/>
    </font>
    <font>
      <b/>
      <sz val="12"/>
      <color rgb="FFFF0000"/>
      <name val="Century Gothic"/>
      <family val="2"/>
      <charset val="161"/>
    </font>
  </fonts>
  <fills count="8">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rgb="FFC6EFCE"/>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980000"/>
        <bgColor rgb="FF98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4" tint="0.39997558519241921"/>
      </left>
      <right style="thin">
        <color theme="4" tint="0.39997558519241921"/>
      </right>
      <top/>
      <bottom/>
      <diagonal/>
    </border>
  </borders>
  <cellStyleXfs count="4">
    <xf numFmtId="0" fontId="0" fillId="0" borderId="0"/>
    <xf numFmtId="9" fontId="1" fillId="0" borderId="0" applyFont="0" applyFill="0" applyBorder="0" applyAlignment="0" applyProtection="0"/>
    <xf numFmtId="0" fontId="2" fillId="2" borderId="0" applyNumberFormat="0" applyBorder="0" applyAlignment="0" applyProtection="0"/>
    <xf numFmtId="0" fontId="9" fillId="0" borderId="0"/>
  </cellStyleXfs>
  <cellXfs count="50">
    <xf numFmtId="0" fontId="0" fillId="0" borderId="0" xfId="0"/>
    <xf numFmtId="0" fontId="2" fillId="2" borderId="1" xfId="2" applyBorder="1" applyAlignment="1">
      <alignment horizontal="center"/>
    </xf>
    <xf numFmtId="0" fontId="2" fillId="2" borderId="1" xfId="2" applyBorder="1" applyAlignment="1">
      <alignment vertical="center"/>
    </xf>
    <xf numFmtId="0" fontId="2" fillId="3" borderId="1" xfId="2" applyFill="1" applyBorder="1" applyAlignment="1">
      <alignment vertical="center"/>
    </xf>
    <xf numFmtId="0" fontId="2" fillId="2" borderId="1" xfId="2" applyBorder="1"/>
    <xf numFmtId="0" fontId="2" fillId="2" borderId="1" xfId="2" applyBorder="1" applyAlignment="1">
      <alignment wrapText="1"/>
    </xf>
    <xf numFmtId="0" fontId="2" fillId="2" borderId="1" xfId="2" applyBorder="1" applyAlignment="1"/>
    <xf numFmtId="0" fontId="0" fillId="0" borderId="0" xfId="0" applyAlignment="1"/>
    <xf numFmtId="0" fontId="2" fillId="2" borderId="2" xfId="2" applyBorder="1" applyAlignment="1"/>
    <xf numFmtId="0" fontId="2" fillId="4" borderId="1" xfId="0" applyFont="1" applyFill="1" applyBorder="1" applyAlignment="1">
      <alignment vertical="center"/>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5" fillId="0" borderId="6" xfId="0" applyFont="1" applyBorder="1" applyAlignment="1">
      <alignment horizontal="left" vertical="top" wrapText="1"/>
    </xf>
    <xf numFmtId="0" fontId="3" fillId="0" borderId="0" xfId="0" applyFont="1"/>
    <xf numFmtId="0" fontId="0" fillId="0" borderId="0" xfId="0" applyAlignment="1">
      <alignment horizontal="right" vertical="center"/>
    </xf>
    <xf numFmtId="0" fontId="5" fillId="6" borderId="0" xfId="0" applyFont="1" applyFill="1" applyBorder="1" applyAlignment="1">
      <alignment horizontal="left" vertical="top" wrapText="1"/>
    </xf>
    <xf numFmtId="165" fontId="0" fillId="0" borderId="0" xfId="1" applyNumberFormat="1" applyFont="1" applyAlignment="1">
      <alignment horizontal="center"/>
    </xf>
    <xf numFmtId="164" fontId="7" fillId="0" borderId="6" xfId="0" applyNumberFormat="1" applyFont="1" applyBorder="1" applyAlignment="1">
      <alignment horizontal="center" vertical="top"/>
    </xf>
    <xf numFmtId="0" fontId="3" fillId="0" borderId="0" xfId="0" applyFont="1" applyAlignment="1">
      <alignment horizontal="center"/>
    </xf>
    <xf numFmtId="0" fontId="0" fillId="0" borderId="0" xfId="0" applyAlignment="1">
      <alignment horizontal="center" vertical="center"/>
    </xf>
    <xf numFmtId="165" fontId="0" fillId="0" borderId="0" xfId="1" applyNumberFormat="1" applyFont="1" applyAlignment="1">
      <alignment horizontal="center" vertical="center"/>
    </xf>
    <xf numFmtId="0" fontId="0" fillId="0" borderId="0" xfId="0" applyAlignment="1">
      <alignment horizontal="right" vertical="center" wrapText="1"/>
    </xf>
    <xf numFmtId="166" fontId="0" fillId="0" borderId="0" xfId="0" applyNumberFormat="1" applyAlignment="1">
      <alignment horizontal="center" vertical="center"/>
    </xf>
    <xf numFmtId="0" fontId="8" fillId="0" borderId="6" xfId="0" applyFont="1" applyBorder="1" applyAlignment="1">
      <alignment horizontal="center" vertical="center" wrapText="1"/>
    </xf>
    <xf numFmtId="0" fontId="10" fillId="7" borderId="7" xfId="3" applyFont="1" applyFill="1" applyBorder="1" applyAlignment="1">
      <alignment horizontal="left" vertical="top" wrapText="1"/>
    </xf>
    <xf numFmtId="0" fontId="11" fillId="0" borderId="0" xfId="3" applyFont="1"/>
    <xf numFmtId="0" fontId="9" fillId="0" borderId="0" xfId="3"/>
    <xf numFmtId="0" fontId="11" fillId="0" borderId="7" xfId="3" applyFont="1" applyBorder="1" applyAlignment="1">
      <alignment horizontal="left" vertical="top" wrapText="1"/>
    </xf>
    <xf numFmtId="0" fontId="11" fillId="0" borderId="7" xfId="3" applyFont="1" applyBorder="1"/>
    <xf numFmtId="9" fontId="11" fillId="0" borderId="7" xfId="3" applyNumberFormat="1" applyFont="1" applyBorder="1"/>
    <xf numFmtId="167" fontId="11" fillId="0" borderId="7" xfId="3" applyNumberFormat="1" applyFont="1" applyBorder="1"/>
    <xf numFmtId="0" fontId="0" fillId="6" borderId="0" xfId="0" applyFill="1" applyAlignment="1">
      <alignment horizontal="right" vertical="center"/>
    </xf>
    <xf numFmtId="0" fontId="3" fillId="6" borderId="0" xfId="0" applyFont="1" applyFill="1" applyAlignment="1">
      <alignment horizontal="right" vertical="center"/>
    </xf>
    <xf numFmtId="0" fontId="0" fillId="0" borderId="0" xfId="0" applyAlignment="1">
      <alignment horizontal="center"/>
    </xf>
    <xf numFmtId="0" fontId="6" fillId="0" borderId="0" xfId="0" applyFont="1" applyAlignment="1">
      <alignment horizontal="center"/>
    </xf>
    <xf numFmtId="0" fontId="5" fillId="0" borderId="0" xfId="0" applyFont="1" applyAlignment="1">
      <alignment horizontal="left" vertical="top" wrapText="1"/>
    </xf>
    <xf numFmtId="0" fontId="13" fillId="0" borderId="0" xfId="0" applyFont="1" applyAlignment="1">
      <alignment horizontal="left" wrapText="1"/>
    </xf>
    <xf numFmtId="0" fontId="12" fillId="0" borderId="0" xfId="0" applyFont="1"/>
    <xf numFmtId="0" fontId="14" fillId="0" borderId="0" xfId="0" applyFont="1" applyAlignment="1">
      <alignment horizontal="center"/>
    </xf>
    <xf numFmtId="0" fontId="15" fillId="0" borderId="0" xfId="0" applyFont="1" applyAlignment="1">
      <alignment horizontal="center"/>
    </xf>
    <xf numFmtId="0" fontId="15" fillId="0" borderId="0" xfId="0" applyFont="1"/>
    <xf numFmtId="0" fontId="16" fillId="0" borderId="0" xfId="0" applyFont="1" applyAlignment="1">
      <alignment horizontal="center"/>
    </xf>
    <xf numFmtId="164" fontId="15" fillId="0" borderId="0" xfId="0" applyNumberFormat="1" applyFont="1" applyAlignment="1">
      <alignment horizontal="center" vertical="top"/>
    </xf>
    <xf numFmtId="0" fontId="12" fillId="0" borderId="0" xfId="0" applyFont="1" applyFill="1" applyBorder="1" applyAlignment="1">
      <alignment horizontal="right" vertical="center"/>
    </xf>
    <xf numFmtId="0" fontId="18" fillId="0" borderId="8" xfId="0" applyFont="1" applyFill="1" applyBorder="1" applyAlignment="1">
      <alignment horizontal="left" vertical="top" wrapText="1"/>
    </xf>
    <xf numFmtId="2" fontId="14" fillId="0" borderId="0" xfId="0" applyNumberFormat="1" applyFont="1" applyAlignment="1">
      <alignment horizontal="center"/>
    </xf>
    <xf numFmtId="166" fontId="14" fillId="0" borderId="0" xfId="0" applyNumberFormat="1" applyFont="1" applyAlignment="1">
      <alignment horizontal="center"/>
    </xf>
    <xf numFmtId="2" fontId="0" fillId="0" borderId="0" xfId="0" applyNumberFormat="1"/>
    <xf numFmtId="0" fontId="18" fillId="0" borderId="8" xfId="0" applyFont="1" applyFill="1" applyBorder="1" applyAlignment="1">
      <alignment horizontal="center" vertical="top" wrapText="1"/>
    </xf>
  </cellXfs>
  <cellStyles count="4">
    <cellStyle name="Good" xfId="2" builtinId="26"/>
    <cellStyle name="Normal" xfId="0" builtinId="0"/>
    <cellStyle name="Normal 2" xfId="3" xr:uid="{59F9A1FF-8B81-4BD0-9F60-57DDABE33E3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Ex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Ex1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Ex1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Ex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Ex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Ex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Number of</a:t>
            </a:r>
            <a:r>
              <a:rPr lang="en-GB" b="1" baseline="0"/>
              <a:t> draft RRP measures addressing each Sustainable Development Goal</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CY"/>
        </a:p>
      </c:txPr>
    </c:title>
    <c:autoTitleDeleted val="0"/>
    <c:plotArea>
      <c:layout/>
      <c:barChart>
        <c:barDir val="col"/>
        <c:grouping val="clustered"/>
        <c:varyColors val="0"/>
        <c:ser>
          <c:idx val="0"/>
          <c:order val="0"/>
          <c:spPr>
            <a:solidFill>
              <a:schemeClr val="accent1"/>
            </a:solidFill>
            <a:ln>
              <a:noFill/>
            </a:ln>
            <a:effectLst/>
          </c:spPr>
          <c:invertIfNegative val="0"/>
          <c:cat>
            <c:strRef>
              <c:f>Sheet2!$B$1:$R$1</c:f>
              <c:strCache>
                <c:ptCount val="17"/>
                <c:pt idx="0">
                  <c:v>SDG 1</c:v>
                </c:pt>
                <c:pt idx="1">
                  <c:v>SDG 2</c:v>
                </c:pt>
                <c:pt idx="2">
                  <c:v>SDG 3</c:v>
                </c:pt>
                <c:pt idx="3">
                  <c:v>SDG 4</c:v>
                </c:pt>
                <c:pt idx="4">
                  <c:v>SDG 5</c:v>
                </c:pt>
                <c:pt idx="5">
                  <c:v>SDG 6</c:v>
                </c:pt>
                <c:pt idx="6">
                  <c:v>SDG 7</c:v>
                </c:pt>
                <c:pt idx="7">
                  <c:v>SDG 8</c:v>
                </c:pt>
                <c:pt idx="8">
                  <c:v>SDG 9</c:v>
                </c:pt>
                <c:pt idx="9">
                  <c:v>SDG 10</c:v>
                </c:pt>
                <c:pt idx="10">
                  <c:v>SDG 11</c:v>
                </c:pt>
                <c:pt idx="11">
                  <c:v>SDG 12</c:v>
                </c:pt>
                <c:pt idx="12">
                  <c:v>SDG 13</c:v>
                </c:pt>
                <c:pt idx="13">
                  <c:v>SDG 14</c:v>
                </c:pt>
                <c:pt idx="14">
                  <c:v>SDG 15</c:v>
                </c:pt>
                <c:pt idx="15">
                  <c:v>SDG 16</c:v>
                </c:pt>
                <c:pt idx="16">
                  <c:v>SDG 17</c:v>
                </c:pt>
              </c:strCache>
            </c:strRef>
          </c:cat>
          <c:val>
            <c:numRef>
              <c:f>Sheet2!$B$3:$R$3</c:f>
              <c:numCache>
                <c:formatCode>General</c:formatCode>
                <c:ptCount val="17"/>
                <c:pt idx="0">
                  <c:v>7</c:v>
                </c:pt>
                <c:pt idx="1">
                  <c:v>8</c:v>
                </c:pt>
                <c:pt idx="2">
                  <c:v>22</c:v>
                </c:pt>
                <c:pt idx="3">
                  <c:v>15</c:v>
                </c:pt>
                <c:pt idx="4">
                  <c:v>8</c:v>
                </c:pt>
                <c:pt idx="5">
                  <c:v>9</c:v>
                </c:pt>
                <c:pt idx="6">
                  <c:v>16</c:v>
                </c:pt>
                <c:pt idx="7">
                  <c:v>29</c:v>
                </c:pt>
                <c:pt idx="8">
                  <c:v>53</c:v>
                </c:pt>
                <c:pt idx="9">
                  <c:v>18</c:v>
                </c:pt>
                <c:pt idx="10">
                  <c:v>30</c:v>
                </c:pt>
                <c:pt idx="11">
                  <c:v>22</c:v>
                </c:pt>
                <c:pt idx="12">
                  <c:v>29</c:v>
                </c:pt>
                <c:pt idx="13">
                  <c:v>4</c:v>
                </c:pt>
                <c:pt idx="14">
                  <c:v>15</c:v>
                </c:pt>
                <c:pt idx="15">
                  <c:v>33</c:v>
                </c:pt>
                <c:pt idx="16">
                  <c:v>3</c:v>
                </c:pt>
              </c:numCache>
            </c:numRef>
          </c:val>
          <c:extLst>
            <c:ext xmlns:c16="http://schemas.microsoft.com/office/drawing/2014/chart" uri="{C3380CC4-5D6E-409C-BE32-E72D297353CC}">
              <c16:uniqueId val="{00000000-4DB3-4528-B90F-BDC704757C7D}"/>
            </c:ext>
          </c:extLst>
        </c:ser>
        <c:dLbls>
          <c:showLegendKey val="0"/>
          <c:showVal val="0"/>
          <c:showCatName val="0"/>
          <c:showSerName val="0"/>
          <c:showPercent val="0"/>
          <c:showBubbleSize val="0"/>
        </c:dLbls>
        <c:gapWidth val="219"/>
        <c:overlap val="-27"/>
        <c:axId val="1189383311"/>
        <c:axId val="1189380399"/>
      </c:barChart>
      <c:catAx>
        <c:axId val="1189383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CY"/>
          </a:p>
        </c:txPr>
        <c:crossAx val="1189380399"/>
        <c:crosses val="autoZero"/>
        <c:auto val="1"/>
        <c:lblAlgn val="ctr"/>
        <c:lblOffset val="100"/>
        <c:noMultiLvlLbl val="0"/>
      </c:catAx>
      <c:valAx>
        <c:axId val="11893803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CY"/>
          </a:p>
        </c:txPr>
        <c:crossAx val="11893833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Y"/>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b="1">
                <a:solidFill>
                  <a:srgbClr val="757575"/>
                </a:solidFill>
                <a:latin typeface="+mn-lt"/>
              </a:defRPr>
            </a:pPr>
            <a:r>
              <a:rPr lang="en-US" b="1">
                <a:solidFill>
                  <a:srgbClr val="757575"/>
                </a:solidFill>
                <a:latin typeface="+mn-lt"/>
              </a:rPr>
              <a:t>% of cost pool (€1.2 billions)</a:t>
            </a:r>
          </a:p>
        </c:rich>
      </c:tx>
      <c:overlay val="0"/>
    </c:title>
    <c:autoTitleDeleted val="0"/>
    <c:plotArea>
      <c:layout>
        <c:manualLayout>
          <c:xMode val="edge"/>
          <c:yMode val="edge"/>
          <c:x val="0.3729446935724961"/>
          <c:y val="0.12231920199501249"/>
          <c:w val="0.58845732436472353"/>
          <c:h val="0.83697978529973049"/>
        </c:manualLayout>
      </c:layout>
      <c:pieChart>
        <c:varyColors val="1"/>
        <c:ser>
          <c:idx val="0"/>
          <c:order val="0"/>
          <c:tx>
            <c:strRef>
              <c:f>'RRP - SDGs Charts'!$E$1</c:f>
              <c:strCache>
                <c:ptCount val="1"/>
                <c:pt idx="0">
                  <c:v>% of cost pool 
(€1.2 billions)</c:v>
                </c:pt>
              </c:strCache>
            </c:strRef>
          </c:tx>
          <c:dPt>
            <c:idx val="0"/>
            <c:bubble3D val="0"/>
            <c:spPr>
              <a:solidFill>
                <a:srgbClr val="5B9BD5"/>
              </a:solidFill>
            </c:spPr>
            <c:extLst>
              <c:ext xmlns:c16="http://schemas.microsoft.com/office/drawing/2014/chart" uri="{C3380CC4-5D6E-409C-BE32-E72D297353CC}">
                <c16:uniqueId val="{00000001-A27D-425B-85C8-BCF8EA5109E8}"/>
              </c:ext>
            </c:extLst>
          </c:dPt>
          <c:dPt>
            <c:idx val="1"/>
            <c:bubble3D val="0"/>
            <c:spPr>
              <a:solidFill>
                <a:srgbClr val="ED7D31"/>
              </a:solidFill>
            </c:spPr>
            <c:extLst>
              <c:ext xmlns:c16="http://schemas.microsoft.com/office/drawing/2014/chart" uri="{C3380CC4-5D6E-409C-BE32-E72D297353CC}">
                <c16:uniqueId val="{00000003-A27D-425B-85C8-BCF8EA5109E8}"/>
              </c:ext>
            </c:extLst>
          </c:dPt>
          <c:dPt>
            <c:idx val="2"/>
            <c:bubble3D val="0"/>
            <c:spPr>
              <a:solidFill>
                <a:srgbClr val="A5A5A5"/>
              </a:solidFill>
            </c:spPr>
            <c:extLst>
              <c:ext xmlns:c16="http://schemas.microsoft.com/office/drawing/2014/chart" uri="{C3380CC4-5D6E-409C-BE32-E72D297353CC}">
                <c16:uniqueId val="{00000005-A27D-425B-85C8-BCF8EA5109E8}"/>
              </c:ext>
            </c:extLst>
          </c:dPt>
          <c:dPt>
            <c:idx val="3"/>
            <c:bubble3D val="0"/>
            <c:spPr>
              <a:solidFill>
                <a:srgbClr val="FFC000"/>
              </a:solidFill>
            </c:spPr>
            <c:extLst>
              <c:ext xmlns:c16="http://schemas.microsoft.com/office/drawing/2014/chart" uri="{C3380CC4-5D6E-409C-BE32-E72D297353CC}">
                <c16:uniqueId val="{00000007-A27D-425B-85C8-BCF8EA5109E8}"/>
              </c:ext>
            </c:extLst>
          </c:dPt>
          <c:dPt>
            <c:idx val="4"/>
            <c:bubble3D val="0"/>
            <c:spPr>
              <a:solidFill>
                <a:srgbClr val="4472C4"/>
              </a:solidFill>
            </c:spPr>
            <c:extLst>
              <c:ext xmlns:c16="http://schemas.microsoft.com/office/drawing/2014/chart" uri="{C3380CC4-5D6E-409C-BE32-E72D297353CC}">
                <c16:uniqueId val="{00000009-A27D-425B-85C8-BCF8EA5109E8}"/>
              </c:ext>
            </c:extLst>
          </c:dPt>
          <c:dPt>
            <c:idx val="5"/>
            <c:bubble3D val="0"/>
            <c:spPr>
              <a:solidFill>
                <a:srgbClr val="70AD47"/>
              </a:solidFill>
            </c:spPr>
            <c:extLst>
              <c:ext xmlns:c16="http://schemas.microsoft.com/office/drawing/2014/chart" uri="{C3380CC4-5D6E-409C-BE32-E72D297353CC}">
                <c16:uniqueId val="{0000000B-A27D-425B-85C8-BCF8EA5109E8}"/>
              </c:ext>
            </c:extLst>
          </c:dPt>
          <c:dPt>
            <c:idx val="6"/>
            <c:bubble3D val="0"/>
            <c:spPr>
              <a:solidFill>
                <a:srgbClr val="8CB9E2"/>
              </a:solidFill>
            </c:spPr>
            <c:extLst>
              <c:ext xmlns:c16="http://schemas.microsoft.com/office/drawing/2014/chart" uri="{C3380CC4-5D6E-409C-BE32-E72D297353CC}">
                <c16:uniqueId val="{0000000D-A27D-425B-85C8-BCF8EA5109E8}"/>
              </c:ext>
            </c:extLst>
          </c:dPt>
          <c:dPt>
            <c:idx val="7"/>
            <c:bubble3D val="0"/>
            <c:spPr>
              <a:solidFill>
                <a:srgbClr val="F2A46F"/>
              </a:solidFill>
            </c:spPr>
            <c:extLst>
              <c:ext xmlns:c16="http://schemas.microsoft.com/office/drawing/2014/chart" uri="{C3380CC4-5D6E-409C-BE32-E72D297353CC}">
                <c16:uniqueId val="{0000000F-A27D-425B-85C8-BCF8EA5109E8}"/>
              </c:ext>
            </c:extLst>
          </c:dPt>
          <c:dPt>
            <c:idx val="8"/>
            <c:bubble3D val="0"/>
            <c:spPr>
              <a:solidFill>
                <a:srgbClr val="C0C0C0"/>
              </a:solidFill>
            </c:spPr>
            <c:extLst>
              <c:ext xmlns:c16="http://schemas.microsoft.com/office/drawing/2014/chart" uri="{C3380CC4-5D6E-409C-BE32-E72D297353CC}">
                <c16:uniqueId val="{00000011-A27D-425B-85C8-BCF8EA5109E8}"/>
              </c:ext>
            </c:extLst>
          </c:dPt>
          <c:dPt>
            <c:idx val="9"/>
            <c:bubble3D val="0"/>
            <c:spPr>
              <a:solidFill>
                <a:srgbClr val="FFD34D"/>
              </a:solidFill>
            </c:spPr>
            <c:extLst>
              <c:ext xmlns:c16="http://schemas.microsoft.com/office/drawing/2014/chart" uri="{C3380CC4-5D6E-409C-BE32-E72D297353CC}">
                <c16:uniqueId val="{00000013-A27D-425B-85C8-BCF8EA5109E8}"/>
              </c:ext>
            </c:extLst>
          </c:dPt>
          <c:dPt>
            <c:idx val="10"/>
            <c:bubble3D val="0"/>
            <c:spPr>
              <a:solidFill>
                <a:srgbClr val="7C9CD6"/>
              </a:solidFill>
            </c:spPr>
            <c:extLst>
              <c:ext xmlns:c16="http://schemas.microsoft.com/office/drawing/2014/chart" uri="{C3380CC4-5D6E-409C-BE32-E72D297353CC}">
                <c16:uniqueId val="{00000015-A27D-425B-85C8-BCF8EA5109E8}"/>
              </c:ext>
            </c:extLst>
          </c:dPt>
          <c:dPt>
            <c:idx val="11"/>
            <c:bubble3D val="0"/>
            <c:spPr>
              <a:solidFill>
                <a:srgbClr val="9BC67E"/>
              </a:solidFill>
            </c:spPr>
            <c:extLst>
              <c:ext xmlns:c16="http://schemas.microsoft.com/office/drawing/2014/chart" uri="{C3380CC4-5D6E-409C-BE32-E72D297353CC}">
                <c16:uniqueId val="{00000017-A27D-425B-85C8-BCF8EA5109E8}"/>
              </c:ext>
            </c:extLst>
          </c:dPt>
          <c:dPt>
            <c:idx val="12"/>
            <c:bubble3D val="0"/>
            <c:spPr>
              <a:solidFill>
                <a:srgbClr val="BDD7EE"/>
              </a:solidFill>
            </c:spPr>
            <c:extLst>
              <c:ext xmlns:c16="http://schemas.microsoft.com/office/drawing/2014/chart" uri="{C3380CC4-5D6E-409C-BE32-E72D297353CC}">
                <c16:uniqueId val="{00000019-A27D-425B-85C8-BCF8EA5109E8}"/>
              </c:ext>
            </c:extLst>
          </c:dPt>
          <c:dPt>
            <c:idx val="13"/>
            <c:bubble3D val="0"/>
            <c:spPr>
              <a:solidFill>
                <a:srgbClr val="F8CBAD"/>
              </a:solidFill>
            </c:spPr>
            <c:extLst>
              <c:ext xmlns:c16="http://schemas.microsoft.com/office/drawing/2014/chart" uri="{C3380CC4-5D6E-409C-BE32-E72D297353CC}">
                <c16:uniqueId val="{0000001B-A27D-425B-85C8-BCF8EA5109E8}"/>
              </c:ext>
            </c:extLst>
          </c:dPt>
          <c:dPt>
            <c:idx val="14"/>
            <c:bubble3D val="0"/>
            <c:spPr>
              <a:solidFill>
                <a:srgbClr val="DBDBDB"/>
              </a:solidFill>
            </c:spPr>
            <c:extLst>
              <c:ext xmlns:c16="http://schemas.microsoft.com/office/drawing/2014/chart" uri="{C3380CC4-5D6E-409C-BE32-E72D297353CC}">
                <c16:uniqueId val="{0000001D-A27D-425B-85C8-BCF8EA5109E8}"/>
              </c:ext>
            </c:extLst>
          </c:dPt>
          <c:dPt>
            <c:idx val="15"/>
            <c:bubble3D val="0"/>
            <c:spPr>
              <a:solidFill>
                <a:srgbClr val="FFE699"/>
              </a:solidFill>
            </c:spPr>
            <c:extLst>
              <c:ext xmlns:c16="http://schemas.microsoft.com/office/drawing/2014/chart" uri="{C3380CC4-5D6E-409C-BE32-E72D297353CC}">
                <c16:uniqueId val="{0000001F-A27D-425B-85C8-BCF8EA5109E8}"/>
              </c:ext>
            </c:extLst>
          </c:dPt>
          <c:dPt>
            <c:idx val="16"/>
            <c:bubble3D val="0"/>
            <c:spPr>
              <a:solidFill>
                <a:srgbClr val="B4C7E7"/>
              </a:solidFill>
            </c:spPr>
            <c:extLst>
              <c:ext xmlns:c16="http://schemas.microsoft.com/office/drawing/2014/chart" uri="{C3380CC4-5D6E-409C-BE32-E72D297353CC}">
                <c16:uniqueId val="{00000021-A27D-425B-85C8-BCF8EA5109E8}"/>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'RRP - SDGs Charts'!$A$2:$A$18</c:f>
              <c:strCache>
                <c:ptCount val="17"/>
                <c:pt idx="0">
                  <c:v>Goal 1-No Poverty</c:v>
                </c:pt>
                <c:pt idx="1">
                  <c:v>Goal 2-Zero Hunger</c:v>
                </c:pt>
                <c:pt idx="2">
                  <c:v>Goal 3-Good Health &amp; Well Being</c:v>
                </c:pt>
                <c:pt idx="3">
                  <c:v>Goal 4-Quality Education</c:v>
                </c:pt>
                <c:pt idx="4">
                  <c:v>Goal 5-Gender Equality</c:v>
                </c:pt>
                <c:pt idx="5">
                  <c:v>Goal 6-Clean Water &amp; Sanitation</c:v>
                </c:pt>
                <c:pt idx="6">
                  <c:v>Goal 7-Affordable &amp; Clean Energy</c:v>
                </c:pt>
                <c:pt idx="7">
                  <c:v>Goal 8-Decent Work &amp; Economic Growth</c:v>
                </c:pt>
                <c:pt idx="8">
                  <c:v>Goal 9-Industry, Innovation &amp; Infrastructure</c:v>
                </c:pt>
                <c:pt idx="9">
                  <c:v>Goal 10-Reduced Inequalities</c:v>
                </c:pt>
                <c:pt idx="10">
                  <c:v>Goal 11-Sustainable Cities &amp; Communities</c:v>
                </c:pt>
                <c:pt idx="11">
                  <c:v>Goal 12-Responsible Consumption &amp; Production</c:v>
                </c:pt>
                <c:pt idx="12">
                  <c:v>Goal 13-Climate Action</c:v>
                </c:pt>
                <c:pt idx="13">
                  <c:v>Goal 14-Life Below Water</c:v>
                </c:pt>
                <c:pt idx="14">
                  <c:v>Goal 15-Life On Land</c:v>
                </c:pt>
                <c:pt idx="15">
                  <c:v>Goal 16-Peace Justice &amp; Strong Institutions</c:v>
                </c:pt>
                <c:pt idx="16">
                  <c:v>Goal 17-Partnerships for the Goals</c:v>
                </c:pt>
              </c:strCache>
            </c:strRef>
          </c:cat>
          <c:val>
            <c:numRef>
              <c:f>'RRP - SDGs Charts'!$E$2:$E$18</c:f>
              <c:numCache>
                <c:formatCode>0%</c:formatCode>
                <c:ptCount val="17"/>
                <c:pt idx="0">
                  <c:v>5.8119394968750716E-2</c:v>
                </c:pt>
                <c:pt idx="1">
                  <c:v>7.3673371250267072E-2</c:v>
                </c:pt>
                <c:pt idx="2">
                  <c:v>0.17355189925301276</c:v>
                </c:pt>
                <c:pt idx="3">
                  <c:v>0.10237227547517316</c:v>
                </c:pt>
                <c:pt idx="4">
                  <c:v>7.1915199132885479E-2</c:v>
                </c:pt>
                <c:pt idx="5">
                  <c:v>7.5518006620132347E-2</c:v>
                </c:pt>
                <c:pt idx="6">
                  <c:v>0.23545996560356791</c:v>
                </c:pt>
                <c:pt idx="7">
                  <c:v>0.22749734268377308</c:v>
                </c:pt>
                <c:pt idx="8">
                  <c:v>0.30854759056820513</c:v>
                </c:pt>
                <c:pt idx="9">
                  <c:v>0.18157856011612206</c:v>
                </c:pt>
                <c:pt idx="10">
                  <c:v>0.28823018442206655</c:v>
                </c:pt>
                <c:pt idx="11">
                  <c:v>0.18573857759766946</c:v>
                </c:pt>
                <c:pt idx="12">
                  <c:v>0.36316384360416021</c:v>
                </c:pt>
                <c:pt idx="13">
                  <c:v>4.6762222602786535E-2</c:v>
                </c:pt>
                <c:pt idx="14">
                  <c:v>9.8584961434995413E-2</c:v>
                </c:pt>
                <c:pt idx="15">
                  <c:v>6.7943768030238105E-2</c:v>
                </c:pt>
                <c:pt idx="16">
                  <c:v>2.6531759790805937E-2</c:v>
                </c:pt>
              </c:numCache>
            </c:numRef>
          </c:val>
          <c:extLst>
            <c:ext xmlns:c16="http://schemas.microsoft.com/office/drawing/2014/chart" uri="{C3380CC4-5D6E-409C-BE32-E72D297353CC}">
              <c16:uniqueId val="{00000022-A27D-425B-85C8-BCF8EA5109E8}"/>
            </c:ext>
          </c:extLst>
        </c:ser>
        <c:dLbls>
          <c:showLegendKey val="0"/>
          <c:showVal val="0"/>
          <c:showCatName val="0"/>
          <c:showSerName val="0"/>
          <c:showPercent val="0"/>
          <c:showBubbleSize val="0"/>
          <c:showLeaderLines val="1"/>
        </c:dLbls>
        <c:firstSliceAng val="0"/>
      </c:pieChart>
    </c:plotArea>
    <c:legend>
      <c:legendPos val="l"/>
      <c:layout>
        <c:manualLayout>
          <c:xMode val="edge"/>
          <c:yMode val="edge"/>
          <c:x val="1.0767160161507403E-2"/>
          <c:y val="0.15367790262172284"/>
          <c:w val="0.33406414373169707"/>
          <c:h val="0.79213494942345686"/>
        </c:manualLayout>
      </c:layout>
      <c:overlay val="0"/>
      <c:txPr>
        <a:bodyPr/>
        <a:lstStyle/>
        <a:p>
          <a:pPr lvl="0">
            <a:defRPr sz="800" b="0">
              <a:solidFill>
                <a:srgbClr val="1A1A1A"/>
              </a:solidFill>
              <a:latin typeface="Arial"/>
            </a:defRPr>
          </a:pPr>
          <a:endParaRPr lang="en-CY"/>
        </a:p>
      </c:txPr>
    </c:legend>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b="1">
                <a:solidFill>
                  <a:srgbClr val="757575"/>
                </a:solidFill>
                <a:latin typeface="+mn-lt"/>
              </a:defRPr>
            </a:pPr>
            <a:r>
              <a:rPr lang="en-US" b="1">
                <a:solidFill>
                  <a:srgbClr val="757575"/>
                </a:solidFill>
                <a:latin typeface="+mn-lt"/>
              </a:rPr>
              <a:t>% of total reforms &amp; investments (134 items)</a:t>
            </a:r>
          </a:p>
        </c:rich>
      </c:tx>
      <c:overlay val="0"/>
    </c:title>
    <c:autoTitleDeleted val="0"/>
    <c:plotArea>
      <c:layout>
        <c:manualLayout>
          <c:xMode val="edge"/>
          <c:yMode val="edge"/>
          <c:x val="0.40317799001559373"/>
          <c:y val="0.12827715355805244"/>
          <c:w val="0.56687584578521377"/>
          <c:h val="0.84363295880149802"/>
        </c:manualLayout>
      </c:layout>
      <c:pieChart>
        <c:varyColors val="1"/>
        <c:ser>
          <c:idx val="0"/>
          <c:order val="0"/>
          <c:tx>
            <c:strRef>
              <c:f>'RRP - SDGs Charts'!$C$1</c:f>
              <c:strCache>
                <c:ptCount val="1"/>
                <c:pt idx="0">
                  <c:v>% of total reforms &amp; investments 
(134 items)</c:v>
                </c:pt>
              </c:strCache>
            </c:strRef>
          </c:tx>
          <c:dPt>
            <c:idx val="0"/>
            <c:bubble3D val="0"/>
            <c:spPr>
              <a:solidFill>
                <a:srgbClr val="5B9BD5"/>
              </a:solidFill>
            </c:spPr>
            <c:extLst>
              <c:ext xmlns:c16="http://schemas.microsoft.com/office/drawing/2014/chart" uri="{C3380CC4-5D6E-409C-BE32-E72D297353CC}">
                <c16:uniqueId val="{00000001-49C5-4F5B-A0C8-F5A7DE3C9EA7}"/>
              </c:ext>
            </c:extLst>
          </c:dPt>
          <c:dPt>
            <c:idx val="1"/>
            <c:bubble3D val="0"/>
            <c:spPr>
              <a:solidFill>
                <a:srgbClr val="ED7D31"/>
              </a:solidFill>
            </c:spPr>
            <c:extLst>
              <c:ext xmlns:c16="http://schemas.microsoft.com/office/drawing/2014/chart" uri="{C3380CC4-5D6E-409C-BE32-E72D297353CC}">
                <c16:uniqueId val="{00000003-49C5-4F5B-A0C8-F5A7DE3C9EA7}"/>
              </c:ext>
            </c:extLst>
          </c:dPt>
          <c:dPt>
            <c:idx val="2"/>
            <c:bubble3D val="0"/>
            <c:spPr>
              <a:solidFill>
                <a:srgbClr val="A5A5A5"/>
              </a:solidFill>
            </c:spPr>
            <c:extLst>
              <c:ext xmlns:c16="http://schemas.microsoft.com/office/drawing/2014/chart" uri="{C3380CC4-5D6E-409C-BE32-E72D297353CC}">
                <c16:uniqueId val="{00000005-49C5-4F5B-A0C8-F5A7DE3C9EA7}"/>
              </c:ext>
            </c:extLst>
          </c:dPt>
          <c:dPt>
            <c:idx val="3"/>
            <c:bubble3D val="0"/>
            <c:spPr>
              <a:solidFill>
                <a:srgbClr val="FFC000"/>
              </a:solidFill>
            </c:spPr>
            <c:extLst>
              <c:ext xmlns:c16="http://schemas.microsoft.com/office/drawing/2014/chart" uri="{C3380CC4-5D6E-409C-BE32-E72D297353CC}">
                <c16:uniqueId val="{00000007-49C5-4F5B-A0C8-F5A7DE3C9EA7}"/>
              </c:ext>
            </c:extLst>
          </c:dPt>
          <c:dPt>
            <c:idx val="4"/>
            <c:bubble3D val="0"/>
            <c:spPr>
              <a:solidFill>
                <a:srgbClr val="4472C4"/>
              </a:solidFill>
            </c:spPr>
            <c:extLst>
              <c:ext xmlns:c16="http://schemas.microsoft.com/office/drawing/2014/chart" uri="{C3380CC4-5D6E-409C-BE32-E72D297353CC}">
                <c16:uniqueId val="{00000009-49C5-4F5B-A0C8-F5A7DE3C9EA7}"/>
              </c:ext>
            </c:extLst>
          </c:dPt>
          <c:dPt>
            <c:idx val="5"/>
            <c:bubble3D val="0"/>
            <c:spPr>
              <a:solidFill>
                <a:srgbClr val="70AD47"/>
              </a:solidFill>
            </c:spPr>
            <c:extLst>
              <c:ext xmlns:c16="http://schemas.microsoft.com/office/drawing/2014/chart" uri="{C3380CC4-5D6E-409C-BE32-E72D297353CC}">
                <c16:uniqueId val="{0000000B-49C5-4F5B-A0C8-F5A7DE3C9EA7}"/>
              </c:ext>
            </c:extLst>
          </c:dPt>
          <c:dPt>
            <c:idx val="6"/>
            <c:bubble3D val="0"/>
            <c:spPr>
              <a:solidFill>
                <a:srgbClr val="8CB9E2"/>
              </a:solidFill>
            </c:spPr>
            <c:extLst>
              <c:ext xmlns:c16="http://schemas.microsoft.com/office/drawing/2014/chart" uri="{C3380CC4-5D6E-409C-BE32-E72D297353CC}">
                <c16:uniqueId val="{0000000D-49C5-4F5B-A0C8-F5A7DE3C9EA7}"/>
              </c:ext>
            </c:extLst>
          </c:dPt>
          <c:dPt>
            <c:idx val="7"/>
            <c:bubble3D val="0"/>
            <c:spPr>
              <a:solidFill>
                <a:srgbClr val="F2A46F"/>
              </a:solidFill>
            </c:spPr>
            <c:extLst>
              <c:ext xmlns:c16="http://schemas.microsoft.com/office/drawing/2014/chart" uri="{C3380CC4-5D6E-409C-BE32-E72D297353CC}">
                <c16:uniqueId val="{0000000F-49C5-4F5B-A0C8-F5A7DE3C9EA7}"/>
              </c:ext>
            </c:extLst>
          </c:dPt>
          <c:dPt>
            <c:idx val="8"/>
            <c:bubble3D val="0"/>
            <c:spPr>
              <a:solidFill>
                <a:srgbClr val="C0C0C0"/>
              </a:solidFill>
            </c:spPr>
            <c:extLst>
              <c:ext xmlns:c16="http://schemas.microsoft.com/office/drawing/2014/chart" uri="{C3380CC4-5D6E-409C-BE32-E72D297353CC}">
                <c16:uniqueId val="{00000011-49C5-4F5B-A0C8-F5A7DE3C9EA7}"/>
              </c:ext>
            </c:extLst>
          </c:dPt>
          <c:dPt>
            <c:idx val="9"/>
            <c:bubble3D val="0"/>
            <c:spPr>
              <a:solidFill>
                <a:srgbClr val="FFD34D"/>
              </a:solidFill>
            </c:spPr>
            <c:extLst>
              <c:ext xmlns:c16="http://schemas.microsoft.com/office/drawing/2014/chart" uri="{C3380CC4-5D6E-409C-BE32-E72D297353CC}">
                <c16:uniqueId val="{00000013-49C5-4F5B-A0C8-F5A7DE3C9EA7}"/>
              </c:ext>
            </c:extLst>
          </c:dPt>
          <c:dPt>
            <c:idx val="10"/>
            <c:bubble3D val="0"/>
            <c:spPr>
              <a:solidFill>
                <a:srgbClr val="7C9CD6"/>
              </a:solidFill>
            </c:spPr>
            <c:extLst>
              <c:ext xmlns:c16="http://schemas.microsoft.com/office/drawing/2014/chart" uri="{C3380CC4-5D6E-409C-BE32-E72D297353CC}">
                <c16:uniqueId val="{00000015-49C5-4F5B-A0C8-F5A7DE3C9EA7}"/>
              </c:ext>
            </c:extLst>
          </c:dPt>
          <c:dPt>
            <c:idx val="11"/>
            <c:bubble3D val="0"/>
            <c:spPr>
              <a:solidFill>
                <a:srgbClr val="9BC67E"/>
              </a:solidFill>
            </c:spPr>
            <c:extLst>
              <c:ext xmlns:c16="http://schemas.microsoft.com/office/drawing/2014/chart" uri="{C3380CC4-5D6E-409C-BE32-E72D297353CC}">
                <c16:uniqueId val="{00000017-49C5-4F5B-A0C8-F5A7DE3C9EA7}"/>
              </c:ext>
            </c:extLst>
          </c:dPt>
          <c:dPt>
            <c:idx val="12"/>
            <c:bubble3D val="0"/>
            <c:spPr>
              <a:solidFill>
                <a:srgbClr val="BDD7EE"/>
              </a:solidFill>
            </c:spPr>
            <c:extLst>
              <c:ext xmlns:c16="http://schemas.microsoft.com/office/drawing/2014/chart" uri="{C3380CC4-5D6E-409C-BE32-E72D297353CC}">
                <c16:uniqueId val="{00000019-49C5-4F5B-A0C8-F5A7DE3C9EA7}"/>
              </c:ext>
            </c:extLst>
          </c:dPt>
          <c:dPt>
            <c:idx val="13"/>
            <c:bubble3D val="0"/>
            <c:spPr>
              <a:solidFill>
                <a:srgbClr val="F8CBAD"/>
              </a:solidFill>
            </c:spPr>
            <c:extLst>
              <c:ext xmlns:c16="http://schemas.microsoft.com/office/drawing/2014/chart" uri="{C3380CC4-5D6E-409C-BE32-E72D297353CC}">
                <c16:uniqueId val="{0000001B-49C5-4F5B-A0C8-F5A7DE3C9EA7}"/>
              </c:ext>
            </c:extLst>
          </c:dPt>
          <c:dPt>
            <c:idx val="14"/>
            <c:bubble3D val="0"/>
            <c:spPr>
              <a:solidFill>
                <a:srgbClr val="DBDBDB"/>
              </a:solidFill>
            </c:spPr>
            <c:extLst>
              <c:ext xmlns:c16="http://schemas.microsoft.com/office/drawing/2014/chart" uri="{C3380CC4-5D6E-409C-BE32-E72D297353CC}">
                <c16:uniqueId val="{0000001D-49C5-4F5B-A0C8-F5A7DE3C9EA7}"/>
              </c:ext>
            </c:extLst>
          </c:dPt>
          <c:dPt>
            <c:idx val="15"/>
            <c:bubble3D val="0"/>
            <c:spPr>
              <a:solidFill>
                <a:srgbClr val="FFE699"/>
              </a:solidFill>
            </c:spPr>
            <c:extLst>
              <c:ext xmlns:c16="http://schemas.microsoft.com/office/drawing/2014/chart" uri="{C3380CC4-5D6E-409C-BE32-E72D297353CC}">
                <c16:uniqueId val="{0000001F-49C5-4F5B-A0C8-F5A7DE3C9EA7}"/>
              </c:ext>
            </c:extLst>
          </c:dPt>
          <c:dPt>
            <c:idx val="16"/>
            <c:bubble3D val="0"/>
            <c:spPr>
              <a:solidFill>
                <a:srgbClr val="B4C7E7"/>
              </a:solidFill>
            </c:spPr>
            <c:extLst>
              <c:ext xmlns:c16="http://schemas.microsoft.com/office/drawing/2014/chart" uri="{C3380CC4-5D6E-409C-BE32-E72D297353CC}">
                <c16:uniqueId val="{00000021-49C5-4F5B-A0C8-F5A7DE3C9EA7}"/>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'RRP - SDGs Charts'!$A$2:$A$18</c:f>
              <c:strCache>
                <c:ptCount val="17"/>
                <c:pt idx="0">
                  <c:v>Goal 1-No Poverty</c:v>
                </c:pt>
                <c:pt idx="1">
                  <c:v>Goal 2-Zero Hunger</c:v>
                </c:pt>
                <c:pt idx="2">
                  <c:v>Goal 3-Good Health &amp; Well Being</c:v>
                </c:pt>
                <c:pt idx="3">
                  <c:v>Goal 4-Quality Education</c:v>
                </c:pt>
                <c:pt idx="4">
                  <c:v>Goal 5-Gender Equality</c:v>
                </c:pt>
                <c:pt idx="5">
                  <c:v>Goal 6-Clean Water &amp; Sanitation</c:v>
                </c:pt>
                <c:pt idx="6">
                  <c:v>Goal 7-Affordable &amp; Clean Energy</c:v>
                </c:pt>
                <c:pt idx="7">
                  <c:v>Goal 8-Decent Work &amp; Economic Growth</c:v>
                </c:pt>
                <c:pt idx="8">
                  <c:v>Goal 9-Industry, Innovation &amp; Infrastructure</c:v>
                </c:pt>
                <c:pt idx="9">
                  <c:v>Goal 10-Reduced Inequalities</c:v>
                </c:pt>
                <c:pt idx="10">
                  <c:v>Goal 11-Sustainable Cities &amp; Communities</c:v>
                </c:pt>
                <c:pt idx="11">
                  <c:v>Goal 12-Responsible Consumption &amp; Production</c:v>
                </c:pt>
                <c:pt idx="12">
                  <c:v>Goal 13-Climate Action</c:v>
                </c:pt>
                <c:pt idx="13">
                  <c:v>Goal 14-Life Below Water</c:v>
                </c:pt>
                <c:pt idx="14">
                  <c:v>Goal 15-Life On Land</c:v>
                </c:pt>
                <c:pt idx="15">
                  <c:v>Goal 16-Peace Justice &amp; Strong Institutions</c:v>
                </c:pt>
                <c:pt idx="16">
                  <c:v>Goal 17-Partnerships for the Goals</c:v>
                </c:pt>
              </c:strCache>
            </c:strRef>
          </c:cat>
          <c:val>
            <c:numRef>
              <c:f>'RRP - SDGs Charts'!$C$2:$C$18</c:f>
              <c:numCache>
                <c:formatCode>0%</c:formatCode>
                <c:ptCount val="17"/>
                <c:pt idx="0">
                  <c:v>5.2238805970149252E-2</c:v>
                </c:pt>
                <c:pt idx="1">
                  <c:v>5.9701492537313432E-2</c:v>
                </c:pt>
                <c:pt idx="2">
                  <c:v>0.16417910447761194</c:v>
                </c:pt>
                <c:pt idx="3">
                  <c:v>0.11194029850746269</c:v>
                </c:pt>
                <c:pt idx="4">
                  <c:v>5.9701492537313432E-2</c:v>
                </c:pt>
                <c:pt idx="5">
                  <c:v>6.7164179104477612E-2</c:v>
                </c:pt>
                <c:pt idx="6">
                  <c:v>0.11940298507462686</c:v>
                </c:pt>
                <c:pt idx="7">
                  <c:v>0.21641791044776118</c:v>
                </c:pt>
                <c:pt idx="8">
                  <c:v>0.39552238805970147</c:v>
                </c:pt>
                <c:pt idx="9">
                  <c:v>0.13432835820895522</c:v>
                </c:pt>
                <c:pt idx="10">
                  <c:v>0.22388059701492538</c:v>
                </c:pt>
                <c:pt idx="11">
                  <c:v>0.16417910447761194</c:v>
                </c:pt>
                <c:pt idx="12">
                  <c:v>0.21641791044776118</c:v>
                </c:pt>
                <c:pt idx="13">
                  <c:v>2.9850746268656716E-2</c:v>
                </c:pt>
                <c:pt idx="14">
                  <c:v>0.11194029850746269</c:v>
                </c:pt>
                <c:pt idx="15">
                  <c:v>0.2462686567164179</c:v>
                </c:pt>
                <c:pt idx="16">
                  <c:v>2.2388059701492536E-2</c:v>
                </c:pt>
              </c:numCache>
            </c:numRef>
          </c:val>
          <c:extLst>
            <c:ext xmlns:c16="http://schemas.microsoft.com/office/drawing/2014/chart" uri="{C3380CC4-5D6E-409C-BE32-E72D297353CC}">
              <c16:uniqueId val="{00000022-49C5-4F5B-A0C8-F5A7DE3C9EA7}"/>
            </c:ext>
          </c:extLst>
        </c:ser>
        <c:dLbls>
          <c:showLegendKey val="0"/>
          <c:showVal val="0"/>
          <c:showCatName val="0"/>
          <c:showSerName val="0"/>
          <c:showPercent val="0"/>
          <c:showBubbleSize val="0"/>
          <c:showLeaderLines val="1"/>
        </c:dLbls>
        <c:firstSliceAng val="0"/>
      </c:pieChart>
    </c:plotArea>
    <c:legend>
      <c:legendPos val="l"/>
      <c:overlay val="0"/>
      <c:txPr>
        <a:bodyPr/>
        <a:lstStyle/>
        <a:p>
          <a:pPr lvl="0">
            <a:defRPr sz="800" b="0">
              <a:solidFill>
                <a:srgbClr val="1A1A1A"/>
              </a:solidFill>
              <a:latin typeface="+mn-lt"/>
            </a:defRPr>
          </a:pPr>
          <a:endParaRPr lang="en-CY"/>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Total budget of draft RRP measures addressing each </a:t>
            </a:r>
            <a:r>
              <a:rPr lang="en-GB" sz="1400" b="1" i="0" u="none" strike="noStrike" baseline="0">
                <a:effectLst/>
              </a:rPr>
              <a:t>Sustainable Development Goal</a:t>
            </a:r>
            <a:r>
              <a:rPr lang="en-GB" b="1"/>
              <a:t> (mio Euros)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Y"/>
        </a:p>
      </c:txPr>
    </c:title>
    <c:autoTitleDeleted val="0"/>
    <c:plotArea>
      <c:layout>
        <c:manualLayout>
          <c:layoutTarget val="inner"/>
          <c:xMode val="edge"/>
          <c:yMode val="edge"/>
          <c:x val="9.4043376156927747E-2"/>
          <c:y val="0.23538352774832097"/>
          <c:w val="0.87838770153730783"/>
          <c:h val="0.62744215562662298"/>
        </c:manualLayout>
      </c:layout>
      <c:barChart>
        <c:barDir val="col"/>
        <c:grouping val="clustered"/>
        <c:varyColors val="0"/>
        <c:ser>
          <c:idx val="0"/>
          <c:order val="0"/>
          <c:spPr>
            <a:solidFill>
              <a:schemeClr val="accent1"/>
            </a:solidFill>
            <a:ln>
              <a:noFill/>
            </a:ln>
            <a:effectLst/>
          </c:spPr>
          <c:invertIfNegative val="0"/>
          <c:cat>
            <c:strRef>
              <c:f>Sheet2!$B$1:$R$1</c:f>
              <c:strCache>
                <c:ptCount val="17"/>
                <c:pt idx="0">
                  <c:v>SDG 1</c:v>
                </c:pt>
                <c:pt idx="1">
                  <c:v>SDG 2</c:v>
                </c:pt>
                <c:pt idx="2">
                  <c:v>SDG 3</c:v>
                </c:pt>
                <c:pt idx="3">
                  <c:v>SDG 4</c:v>
                </c:pt>
                <c:pt idx="4">
                  <c:v>SDG 5</c:v>
                </c:pt>
                <c:pt idx="5">
                  <c:v>SDG 6</c:v>
                </c:pt>
                <c:pt idx="6">
                  <c:v>SDG 7</c:v>
                </c:pt>
                <c:pt idx="7">
                  <c:v>SDG 8</c:v>
                </c:pt>
                <c:pt idx="8">
                  <c:v>SDG 9</c:v>
                </c:pt>
                <c:pt idx="9">
                  <c:v>SDG 10</c:v>
                </c:pt>
                <c:pt idx="10">
                  <c:v>SDG 11</c:v>
                </c:pt>
                <c:pt idx="11">
                  <c:v>SDG 12</c:v>
                </c:pt>
                <c:pt idx="12">
                  <c:v>SDG 13</c:v>
                </c:pt>
                <c:pt idx="13">
                  <c:v>SDG 14</c:v>
                </c:pt>
                <c:pt idx="14">
                  <c:v>SDG 15</c:v>
                </c:pt>
                <c:pt idx="15">
                  <c:v>SDG 16</c:v>
                </c:pt>
                <c:pt idx="16">
                  <c:v>SDG 17</c:v>
                </c:pt>
              </c:strCache>
            </c:strRef>
          </c:cat>
          <c:val>
            <c:numRef>
              <c:f>Sheet2!$B$5:$R$5</c:f>
              <c:numCache>
                <c:formatCode>0.0</c:formatCode>
                <c:ptCount val="17"/>
                <c:pt idx="0">
                  <c:v>72.135120000000001</c:v>
                </c:pt>
                <c:pt idx="1">
                  <c:v>91.44</c:v>
                </c:pt>
                <c:pt idx="2">
                  <c:v>215.40463532999999</c:v>
                </c:pt>
                <c:pt idx="3">
                  <c:v>127.05975999999998</c:v>
                </c:pt>
                <c:pt idx="4">
                  <c:v>89.257837629999983</c:v>
                </c:pt>
                <c:pt idx="5">
                  <c:v>93.72947658235293</c:v>
                </c:pt>
                <c:pt idx="6">
                  <c:v>292.24207999999999</c:v>
                </c:pt>
                <c:pt idx="7">
                  <c:v>282.35923865000001</c:v>
                </c:pt>
                <c:pt idx="8">
                  <c:v>382.95507864999996</c:v>
                </c:pt>
                <c:pt idx="9">
                  <c:v>225.36695763</c:v>
                </c:pt>
                <c:pt idx="10">
                  <c:v>357.73804858235292</c:v>
                </c:pt>
                <c:pt idx="11">
                  <c:v>230.53018</c:v>
                </c:pt>
                <c:pt idx="12">
                  <c:v>450.74225999999999</c:v>
                </c:pt>
                <c:pt idx="13">
                  <c:v>58.039119999999997</c:v>
                </c:pt>
                <c:pt idx="14">
                  <c:v>122.35912000000002</c:v>
                </c:pt>
                <c:pt idx="15">
                  <c:v>84.328680000000006</c:v>
                </c:pt>
                <c:pt idx="16">
                  <c:v>32.93</c:v>
                </c:pt>
              </c:numCache>
            </c:numRef>
          </c:val>
          <c:extLst>
            <c:ext xmlns:c16="http://schemas.microsoft.com/office/drawing/2014/chart" uri="{C3380CC4-5D6E-409C-BE32-E72D297353CC}">
              <c16:uniqueId val="{00000000-502A-4FE9-AB37-1C416A7F0D76}"/>
            </c:ext>
          </c:extLst>
        </c:ser>
        <c:dLbls>
          <c:showLegendKey val="0"/>
          <c:showVal val="0"/>
          <c:showCatName val="0"/>
          <c:showSerName val="0"/>
          <c:showPercent val="0"/>
          <c:showBubbleSize val="0"/>
        </c:dLbls>
        <c:gapWidth val="219"/>
        <c:overlap val="-27"/>
        <c:axId val="1189383311"/>
        <c:axId val="1189380399"/>
      </c:barChart>
      <c:catAx>
        <c:axId val="1189383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CY"/>
          </a:p>
        </c:txPr>
        <c:crossAx val="1189380399"/>
        <c:crosses val="autoZero"/>
        <c:auto val="1"/>
        <c:lblAlgn val="ctr"/>
        <c:lblOffset val="100"/>
        <c:noMultiLvlLbl val="0"/>
      </c:catAx>
      <c:valAx>
        <c:axId val="11893803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CY"/>
          </a:p>
        </c:txPr>
        <c:crossAx val="11893833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Y"/>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Total budget of draft RRP measures addressing each </a:t>
            </a:r>
            <a:r>
              <a:rPr lang="en-GB" sz="1400" b="1" i="0" u="none" strike="noStrike" baseline="0">
                <a:effectLst/>
              </a:rPr>
              <a:t>Sustainable Development Goal</a:t>
            </a:r>
            <a:r>
              <a:rPr lang="en-GB" b="1"/>
              <a:t> as % of total budget </a:t>
            </a:r>
            <a:r>
              <a:rPr lang="en-GB" sz="1200" b="1"/>
              <a:t>(1.2 billion Euros of priority A measures)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Y"/>
        </a:p>
      </c:txPr>
    </c:title>
    <c:autoTitleDeleted val="0"/>
    <c:plotArea>
      <c:layout/>
      <c:barChart>
        <c:barDir val="col"/>
        <c:grouping val="clustered"/>
        <c:varyColors val="0"/>
        <c:ser>
          <c:idx val="0"/>
          <c:order val="0"/>
          <c:spPr>
            <a:solidFill>
              <a:schemeClr val="accent1"/>
            </a:solidFill>
            <a:ln>
              <a:noFill/>
            </a:ln>
            <a:effectLst/>
          </c:spPr>
          <c:invertIfNegative val="0"/>
          <c:cat>
            <c:strRef>
              <c:f>Sheet2!$B$1:$R$1</c:f>
              <c:strCache>
                <c:ptCount val="17"/>
                <c:pt idx="0">
                  <c:v>SDG 1</c:v>
                </c:pt>
                <c:pt idx="1">
                  <c:v>SDG 2</c:v>
                </c:pt>
                <c:pt idx="2">
                  <c:v>SDG 3</c:v>
                </c:pt>
                <c:pt idx="3">
                  <c:v>SDG 4</c:v>
                </c:pt>
                <c:pt idx="4">
                  <c:v>SDG 5</c:v>
                </c:pt>
                <c:pt idx="5">
                  <c:v>SDG 6</c:v>
                </c:pt>
                <c:pt idx="6">
                  <c:v>SDG 7</c:v>
                </c:pt>
                <c:pt idx="7">
                  <c:v>SDG 8</c:v>
                </c:pt>
                <c:pt idx="8">
                  <c:v>SDG 9</c:v>
                </c:pt>
                <c:pt idx="9">
                  <c:v>SDG 10</c:v>
                </c:pt>
                <c:pt idx="10">
                  <c:v>SDG 11</c:v>
                </c:pt>
                <c:pt idx="11">
                  <c:v>SDG 12</c:v>
                </c:pt>
                <c:pt idx="12">
                  <c:v>SDG 13</c:v>
                </c:pt>
                <c:pt idx="13">
                  <c:v>SDG 14</c:v>
                </c:pt>
                <c:pt idx="14">
                  <c:v>SDG 15</c:v>
                </c:pt>
                <c:pt idx="15">
                  <c:v>SDG 16</c:v>
                </c:pt>
                <c:pt idx="16">
                  <c:v>SDG 17</c:v>
                </c:pt>
              </c:strCache>
            </c:strRef>
          </c:cat>
          <c:val>
            <c:numRef>
              <c:f>Sheet2!$B$6:$R$6</c:f>
              <c:numCache>
                <c:formatCode>0.0%</c:formatCode>
                <c:ptCount val="17"/>
                <c:pt idx="0">
                  <c:v>5.8119394968750716E-2</c:v>
                </c:pt>
                <c:pt idx="1">
                  <c:v>7.3673371250267072E-2</c:v>
                </c:pt>
                <c:pt idx="2">
                  <c:v>0.17355189925301276</c:v>
                </c:pt>
                <c:pt idx="3">
                  <c:v>0.10237227547517316</c:v>
                </c:pt>
                <c:pt idx="4">
                  <c:v>7.1915199132885479E-2</c:v>
                </c:pt>
                <c:pt idx="5">
                  <c:v>7.5518006620132347E-2</c:v>
                </c:pt>
                <c:pt idx="6">
                  <c:v>0.23545996560356791</c:v>
                </c:pt>
                <c:pt idx="7">
                  <c:v>0.22749734268377308</c:v>
                </c:pt>
                <c:pt idx="8">
                  <c:v>0.30854759056820513</c:v>
                </c:pt>
                <c:pt idx="9">
                  <c:v>0.18157856011612206</c:v>
                </c:pt>
                <c:pt idx="10">
                  <c:v>0.28823018442206655</c:v>
                </c:pt>
                <c:pt idx="11">
                  <c:v>0.18573857759766946</c:v>
                </c:pt>
                <c:pt idx="12">
                  <c:v>0.36316384360416021</c:v>
                </c:pt>
                <c:pt idx="13">
                  <c:v>4.6762222602786535E-2</c:v>
                </c:pt>
                <c:pt idx="14">
                  <c:v>9.8584961434995413E-2</c:v>
                </c:pt>
                <c:pt idx="15">
                  <c:v>6.7943768030238105E-2</c:v>
                </c:pt>
                <c:pt idx="16">
                  <c:v>2.6531759790805937E-2</c:v>
                </c:pt>
              </c:numCache>
            </c:numRef>
          </c:val>
          <c:extLst>
            <c:ext xmlns:c16="http://schemas.microsoft.com/office/drawing/2014/chart" uri="{C3380CC4-5D6E-409C-BE32-E72D297353CC}">
              <c16:uniqueId val="{00000000-1A68-4A28-A51F-B8A2E770BE7C}"/>
            </c:ext>
          </c:extLst>
        </c:ser>
        <c:dLbls>
          <c:showLegendKey val="0"/>
          <c:showVal val="0"/>
          <c:showCatName val="0"/>
          <c:showSerName val="0"/>
          <c:showPercent val="0"/>
          <c:showBubbleSize val="0"/>
        </c:dLbls>
        <c:gapWidth val="219"/>
        <c:overlap val="-27"/>
        <c:axId val="1189383311"/>
        <c:axId val="1189380399"/>
      </c:barChart>
      <c:catAx>
        <c:axId val="1189383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CY"/>
          </a:p>
        </c:txPr>
        <c:crossAx val="1189380399"/>
        <c:crosses val="autoZero"/>
        <c:auto val="1"/>
        <c:lblAlgn val="ctr"/>
        <c:lblOffset val="100"/>
        <c:noMultiLvlLbl val="0"/>
      </c:catAx>
      <c:valAx>
        <c:axId val="11893803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CY"/>
          </a:p>
        </c:txPr>
        <c:crossAx val="11893833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Y"/>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Number of</a:t>
            </a:r>
            <a:r>
              <a:rPr lang="en-GB" b="1" baseline="0"/>
              <a:t> draft RRP measures addressing each Sustainable Development Goal</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CY"/>
        </a:p>
      </c:txPr>
    </c:title>
    <c:autoTitleDeleted val="0"/>
    <c:plotArea>
      <c:layout/>
      <c:barChart>
        <c:barDir val="col"/>
        <c:grouping val="clustered"/>
        <c:varyColors val="0"/>
        <c:ser>
          <c:idx val="0"/>
          <c:order val="0"/>
          <c:spPr>
            <a:solidFill>
              <a:schemeClr val="accent1"/>
            </a:solidFill>
            <a:ln>
              <a:noFill/>
            </a:ln>
            <a:effectLst/>
          </c:spPr>
          <c:invertIfNegative val="0"/>
          <c:cat>
            <c:strRef>
              <c:f>Sheet2_with_weights!$B$1:$R$1</c:f>
              <c:strCache>
                <c:ptCount val="17"/>
                <c:pt idx="0">
                  <c:v>SDG 1</c:v>
                </c:pt>
                <c:pt idx="1">
                  <c:v>SDG 2</c:v>
                </c:pt>
                <c:pt idx="2">
                  <c:v>SDG 3</c:v>
                </c:pt>
                <c:pt idx="3">
                  <c:v>SDG 4</c:v>
                </c:pt>
                <c:pt idx="4">
                  <c:v>SDG 5</c:v>
                </c:pt>
                <c:pt idx="5">
                  <c:v>SDG 6</c:v>
                </c:pt>
                <c:pt idx="6">
                  <c:v>SDG 7</c:v>
                </c:pt>
                <c:pt idx="7">
                  <c:v>SDG 8</c:v>
                </c:pt>
                <c:pt idx="8">
                  <c:v>SDG 9</c:v>
                </c:pt>
                <c:pt idx="9">
                  <c:v>SDG 10</c:v>
                </c:pt>
                <c:pt idx="10">
                  <c:v>SDG 11</c:v>
                </c:pt>
                <c:pt idx="11">
                  <c:v>SDG 12</c:v>
                </c:pt>
                <c:pt idx="12">
                  <c:v>SDG 13</c:v>
                </c:pt>
                <c:pt idx="13">
                  <c:v>SDG 14</c:v>
                </c:pt>
                <c:pt idx="14">
                  <c:v>SDG 15</c:v>
                </c:pt>
                <c:pt idx="15">
                  <c:v>SDG 16</c:v>
                </c:pt>
                <c:pt idx="16">
                  <c:v>SDG 17</c:v>
                </c:pt>
              </c:strCache>
            </c:strRef>
          </c:cat>
          <c:val>
            <c:numRef>
              <c:f>Sheet2_with_weights!$B$3:$R$3</c:f>
              <c:numCache>
                <c:formatCode>General</c:formatCode>
                <c:ptCount val="17"/>
                <c:pt idx="0">
                  <c:v>19</c:v>
                </c:pt>
                <c:pt idx="1">
                  <c:v>18</c:v>
                </c:pt>
                <c:pt idx="2">
                  <c:v>60</c:v>
                </c:pt>
                <c:pt idx="3">
                  <c:v>38</c:v>
                </c:pt>
                <c:pt idx="4">
                  <c:v>23</c:v>
                </c:pt>
                <c:pt idx="5">
                  <c:v>24</c:v>
                </c:pt>
                <c:pt idx="6">
                  <c:v>47</c:v>
                </c:pt>
                <c:pt idx="7">
                  <c:v>84</c:v>
                </c:pt>
                <c:pt idx="8">
                  <c:v>145</c:v>
                </c:pt>
                <c:pt idx="9">
                  <c:v>38</c:v>
                </c:pt>
                <c:pt idx="10">
                  <c:v>62</c:v>
                </c:pt>
                <c:pt idx="11">
                  <c:v>58</c:v>
                </c:pt>
                <c:pt idx="12">
                  <c:v>80</c:v>
                </c:pt>
                <c:pt idx="13">
                  <c:v>9</c:v>
                </c:pt>
                <c:pt idx="14">
                  <c:v>36</c:v>
                </c:pt>
                <c:pt idx="15">
                  <c:v>96</c:v>
                </c:pt>
                <c:pt idx="16">
                  <c:v>21</c:v>
                </c:pt>
              </c:numCache>
            </c:numRef>
          </c:val>
          <c:extLst>
            <c:ext xmlns:c16="http://schemas.microsoft.com/office/drawing/2014/chart" uri="{C3380CC4-5D6E-409C-BE32-E72D297353CC}">
              <c16:uniqueId val="{00000000-D333-4DC9-9E7B-71F37FFFF485}"/>
            </c:ext>
          </c:extLst>
        </c:ser>
        <c:dLbls>
          <c:showLegendKey val="0"/>
          <c:showVal val="0"/>
          <c:showCatName val="0"/>
          <c:showSerName val="0"/>
          <c:showPercent val="0"/>
          <c:showBubbleSize val="0"/>
        </c:dLbls>
        <c:gapWidth val="219"/>
        <c:overlap val="-27"/>
        <c:axId val="1189383311"/>
        <c:axId val="1189380399"/>
      </c:barChart>
      <c:catAx>
        <c:axId val="1189383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CY"/>
          </a:p>
        </c:txPr>
        <c:crossAx val="1189380399"/>
        <c:crosses val="autoZero"/>
        <c:auto val="1"/>
        <c:lblAlgn val="ctr"/>
        <c:lblOffset val="100"/>
        <c:noMultiLvlLbl val="0"/>
      </c:catAx>
      <c:valAx>
        <c:axId val="11893803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CY"/>
          </a:p>
        </c:txPr>
        <c:crossAx val="11893833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Y"/>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Total budget of draft RRP measures addressing each </a:t>
            </a:r>
            <a:r>
              <a:rPr lang="en-GB" sz="1400" b="1" i="0" u="none" strike="noStrike" baseline="0">
                <a:effectLst/>
              </a:rPr>
              <a:t>Sustainable Development Goal</a:t>
            </a:r>
            <a:r>
              <a:rPr lang="en-GB" b="1"/>
              <a:t> (mio Euros)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Y"/>
        </a:p>
      </c:txPr>
    </c:title>
    <c:autoTitleDeleted val="0"/>
    <c:plotArea>
      <c:layout>
        <c:manualLayout>
          <c:layoutTarget val="inner"/>
          <c:xMode val="edge"/>
          <c:yMode val="edge"/>
          <c:x val="9.4043376156927747E-2"/>
          <c:y val="0.23538352774832097"/>
          <c:w val="0.87838770153730783"/>
          <c:h val="0.62744215562662298"/>
        </c:manualLayout>
      </c:layout>
      <c:barChart>
        <c:barDir val="col"/>
        <c:grouping val="clustered"/>
        <c:varyColors val="0"/>
        <c:ser>
          <c:idx val="0"/>
          <c:order val="0"/>
          <c:spPr>
            <a:solidFill>
              <a:schemeClr val="accent1"/>
            </a:solidFill>
            <a:ln>
              <a:noFill/>
            </a:ln>
            <a:effectLst/>
          </c:spPr>
          <c:invertIfNegative val="0"/>
          <c:cat>
            <c:strRef>
              <c:f>Sheet2_with_weights!$B$1:$R$1</c:f>
              <c:strCache>
                <c:ptCount val="17"/>
                <c:pt idx="0">
                  <c:v>SDG 1</c:v>
                </c:pt>
                <c:pt idx="1">
                  <c:v>SDG 2</c:v>
                </c:pt>
                <c:pt idx="2">
                  <c:v>SDG 3</c:v>
                </c:pt>
                <c:pt idx="3">
                  <c:v>SDG 4</c:v>
                </c:pt>
                <c:pt idx="4">
                  <c:v>SDG 5</c:v>
                </c:pt>
                <c:pt idx="5">
                  <c:v>SDG 6</c:v>
                </c:pt>
                <c:pt idx="6">
                  <c:v>SDG 7</c:v>
                </c:pt>
                <c:pt idx="7">
                  <c:v>SDG 8</c:v>
                </c:pt>
                <c:pt idx="8">
                  <c:v>SDG 9</c:v>
                </c:pt>
                <c:pt idx="9">
                  <c:v>SDG 10</c:v>
                </c:pt>
                <c:pt idx="10">
                  <c:v>SDG 11</c:v>
                </c:pt>
                <c:pt idx="11">
                  <c:v>SDG 12</c:v>
                </c:pt>
                <c:pt idx="12">
                  <c:v>SDG 13</c:v>
                </c:pt>
                <c:pt idx="13">
                  <c:v>SDG 14</c:v>
                </c:pt>
                <c:pt idx="14">
                  <c:v>SDG 15</c:v>
                </c:pt>
                <c:pt idx="15">
                  <c:v>SDG 16</c:v>
                </c:pt>
                <c:pt idx="16">
                  <c:v>SDG 17</c:v>
                </c:pt>
              </c:strCache>
            </c:strRef>
          </c:cat>
          <c:val>
            <c:numRef>
              <c:f>Sheet2_with_weights!$B$5:$R$5</c:f>
              <c:numCache>
                <c:formatCode>0.0</c:formatCode>
                <c:ptCount val="17"/>
                <c:pt idx="0">
                  <c:v>231.42307762999999</c:v>
                </c:pt>
                <c:pt idx="1">
                  <c:v>153.52000000000001</c:v>
                </c:pt>
                <c:pt idx="2">
                  <c:v>599.27390598999989</c:v>
                </c:pt>
                <c:pt idx="3">
                  <c:v>355.91183999999998</c:v>
                </c:pt>
                <c:pt idx="4">
                  <c:v>268.63891525999998</c:v>
                </c:pt>
                <c:pt idx="5">
                  <c:v>223.98930974705883</c:v>
                </c:pt>
                <c:pt idx="6">
                  <c:v>861.72712000000001</c:v>
                </c:pt>
                <c:pt idx="7">
                  <c:v>769.23272729999996</c:v>
                </c:pt>
                <c:pt idx="8">
                  <c:v>1082.0119859499998</c:v>
                </c:pt>
                <c:pt idx="9">
                  <c:v>452.75803525999993</c:v>
                </c:pt>
                <c:pt idx="10">
                  <c:v>851.786648582353</c:v>
                </c:pt>
                <c:pt idx="11">
                  <c:v>669.36054000000001</c:v>
                </c:pt>
                <c:pt idx="12">
                  <c:v>1332.46766</c:v>
                </c:pt>
                <c:pt idx="13">
                  <c:v>101.11824</c:v>
                </c:pt>
                <c:pt idx="14">
                  <c:v>295.07823999999999</c:v>
                </c:pt>
                <c:pt idx="15">
                  <c:v>264.08604000000003</c:v>
                </c:pt>
                <c:pt idx="16">
                  <c:v>426.79173730000002</c:v>
                </c:pt>
              </c:numCache>
            </c:numRef>
          </c:val>
          <c:extLst>
            <c:ext xmlns:c16="http://schemas.microsoft.com/office/drawing/2014/chart" uri="{C3380CC4-5D6E-409C-BE32-E72D297353CC}">
              <c16:uniqueId val="{00000000-0FAD-4957-A593-F276BD3A9817}"/>
            </c:ext>
          </c:extLst>
        </c:ser>
        <c:dLbls>
          <c:showLegendKey val="0"/>
          <c:showVal val="0"/>
          <c:showCatName val="0"/>
          <c:showSerName val="0"/>
          <c:showPercent val="0"/>
          <c:showBubbleSize val="0"/>
        </c:dLbls>
        <c:gapWidth val="219"/>
        <c:overlap val="-27"/>
        <c:axId val="1189383311"/>
        <c:axId val="1189380399"/>
      </c:barChart>
      <c:catAx>
        <c:axId val="1189383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CY"/>
          </a:p>
        </c:txPr>
        <c:crossAx val="1189380399"/>
        <c:crosses val="autoZero"/>
        <c:auto val="1"/>
        <c:lblAlgn val="ctr"/>
        <c:lblOffset val="100"/>
        <c:noMultiLvlLbl val="0"/>
      </c:catAx>
      <c:valAx>
        <c:axId val="11893803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CY"/>
          </a:p>
        </c:txPr>
        <c:crossAx val="11893833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Y"/>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Total budget of draft RRP measures addressing each </a:t>
            </a:r>
            <a:r>
              <a:rPr lang="en-GB" sz="1400" b="1" i="0" u="none" strike="noStrike" baseline="0">
                <a:effectLst/>
              </a:rPr>
              <a:t>Sustainable Development Goal</a:t>
            </a:r>
            <a:r>
              <a:rPr lang="en-GB" b="1"/>
              <a:t> as % of total budget </a:t>
            </a:r>
            <a:r>
              <a:rPr lang="en-GB" sz="1200" b="1"/>
              <a:t>(1.2 billion Euros of priority A measures)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Y"/>
        </a:p>
      </c:txPr>
    </c:title>
    <c:autoTitleDeleted val="0"/>
    <c:plotArea>
      <c:layout/>
      <c:barChart>
        <c:barDir val="col"/>
        <c:grouping val="clustered"/>
        <c:varyColors val="0"/>
        <c:ser>
          <c:idx val="0"/>
          <c:order val="0"/>
          <c:spPr>
            <a:solidFill>
              <a:schemeClr val="accent1"/>
            </a:solidFill>
            <a:ln>
              <a:noFill/>
            </a:ln>
            <a:effectLst/>
          </c:spPr>
          <c:invertIfNegative val="0"/>
          <c:cat>
            <c:strRef>
              <c:f>Sheet2_with_weights!$B$1:$R$1</c:f>
              <c:strCache>
                <c:ptCount val="17"/>
                <c:pt idx="0">
                  <c:v>SDG 1</c:v>
                </c:pt>
                <c:pt idx="1">
                  <c:v>SDG 2</c:v>
                </c:pt>
                <c:pt idx="2">
                  <c:v>SDG 3</c:v>
                </c:pt>
                <c:pt idx="3">
                  <c:v>SDG 4</c:v>
                </c:pt>
                <c:pt idx="4">
                  <c:v>SDG 5</c:v>
                </c:pt>
                <c:pt idx="5">
                  <c:v>SDG 6</c:v>
                </c:pt>
                <c:pt idx="6">
                  <c:v>SDG 7</c:v>
                </c:pt>
                <c:pt idx="7">
                  <c:v>SDG 8</c:v>
                </c:pt>
                <c:pt idx="8">
                  <c:v>SDG 9</c:v>
                </c:pt>
                <c:pt idx="9">
                  <c:v>SDG 10</c:v>
                </c:pt>
                <c:pt idx="10">
                  <c:v>SDG 11</c:v>
                </c:pt>
                <c:pt idx="11">
                  <c:v>SDG 12</c:v>
                </c:pt>
                <c:pt idx="12">
                  <c:v>SDG 13</c:v>
                </c:pt>
                <c:pt idx="13">
                  <c:v>SDG 14</c:v>
                </c:pt>
                <c:pt idx="14">
                  <c:v>SDG 15</c:v>
                </c:pt>
                <c:pt idx="15">
                  <c:v>SDG 16</c:v>
                </c:pt>
                <c:pt idx="16">
                  <c:v>SDG 17</c:v>
                </c:pt>
              </c:strCache>
            </c:strRef>
          </c:cat>
          <c:val>
            <c:numRef>
              <c:f>Sheet2_with_weights!$B$6:$R$6</c:f>
              <c:numCache>
                <c:formatCode>0.0%</c:formatCode>
                <c:ptCount val="17"/>
              </c:numCache>
            </c:numRef>
          </c:val>
          <c:extLst>
            <c:ext xmlns:c16="http://schemas.microsoft.com/office/drawing/2014/chart" uri="{C3380CC4-5D6E-409C-BE32-E72D297353CC}">
              <c16:uniqueId val="{00000000-F3CA-432E-8350-F54593376800}"/>
            </c:ext>
          </c:extLst>
        </c:ser>
        <c:dLbls>
          <c:showLegendKey val="0"/>
          <c:showVal val="0"/>
          <c:showCatName val="0"/>
          <c:showSerName val="0"/>
          <c:showPercent val="0"/>
          <c:showBubbleSize val="0"/>
        </c:dLbls>
        <c:gapWidth val="219"/>
        <c:overlap val="-27"/>
        <c:axId val="1189383311"/>
        <c:axId val="1189380399"/>
      </c:barChart>
      <c:catAx>
        <c:axId val="1189383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CY"/>
          </a:p>
        </c:txPr>
        <c:crossAx val="1189380399"/>
        <c:crosses val="autoZero"/>
        <c:auto val="1"/>
        <c:lblAlgn val="ctr"/>
        <c:lblOffset val="100"/>
        <c:noMultiLvlLbl val="0"/>
      </c:catAx>
      <c:valAx>
        <c:axId val="11893803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CY"/>
          </a:p>
        </c:txPr>
        <c:crossAx val="11893833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Y"/>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Number of</a:t>
            </a:r>
            <a:r>
              <a:rPr lang="en-GB" b="1" baseline="0"/>
              <a:t> RRP measures addressing each Transformation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CY"/>
        </a:p>
      </c:txPr>
    </c:title>
    <c:autoTitleDeleted val="0"/>
    <c:plotArea>
      <c:layout/>
      <c:barChart>
        <c:barDir val="col"/>
        <c:grouping val="clustered"/>
        <c:varyColors val="0"/>
        <c:ser>
          <c:idx val="0"/>
          <c:order val="0"/>
          <c:spPr>
            <a:solidFill>
              <a:schemeClr val="accent1"/>
            </a:solidFill>
            <a:ln>
              <a:noFill/>
            </a:ln>
            <a:effectLst/>
          </c:spPr>
          <c:invertIfNegative val="0"/>
          <c:cat>
            <c:strRef>
              <c:f>Transformations_with_weights!$B$1:$G$1</c:f>
              <c:strCache>
                <c:ptCount val="6"/>
                <c:pt idx="0">
                  <c:v>Transformation 1 - Education &amp; Inequality</c:v>
                </c:pt>
                <c:pt idx="1">
                  <c:v>Transformation 2 - Health &amp; Well-being</c:v>
                </c:pt>
                <c:pt idx="2">
                  <c:v>Transformation 3 - Decarbonisation &amp; Sustainable Industry</c:v>
                </c:pt>
                <c:pt idx="3">
                  <c:v>Transformation 4 - Sustainable Food, Land, Water</c:v>
                </c:pt>
                <c:pt idx="4">
                  <c:v>Transformation 5 - Sustainable Cities &amp; Communities</c:v>
                </c:pt>
                <c:pt idx="5">
                  <c:v>Transformation 6 - Digitalization</c:v>
                </c:pt>
              </c:strCache>
            </c:strRef>
          </c:cat>
          <c:val>
            <c:numRef>
              <c:f>Transformations_with_weights!$B$3:$G$3</c:f>
              <c:numCache>
                <c:formatCode>General</c:formatCode>
                <c:ptCount val="6"/>
                <c:pt idx="0">
                  <c:v>84</c:v>
                </c:pt>
                <c:pt idx="1">
                  <c:v>34</c:v>
                </c:pt>
                <c:pt idx="2">
                  <c:v>91</c:v>
                </c:pt>
                <c:pt idx="3">
                  <c:v>51</c:v>
                </c:pt>
                <c:pt idx="4">
                  <c:v>64</c:v>
                </c:pt>
                <c:pt idx="5">
                  <c:v>81</c:v>
                </c:pt>
              </c:numCache>
            </c:numRef>
          </c:val>
          <c:extLst>
            <c:ext xmlns:c16="http://schemas.microsoft.com/office/drawing/2014/chart" uri="{C3380CC4-5D6E-409C-BE32-E72D297353CC}">
              <c16:uniqueId val="{00000000-7D01-4357-9E1A-290D8F77FCE6}"/>
            </c:ext>
          </c:extLst>
        </c:ser>
        <c:dLbls>
          <c:showLegendKey val="0"/>
          <c:showVal val="0"/>
          <c:showCatName val="0"/>
          <c:showSerName val="0"/>
          <c:showPercent val="0"/>
          <c:showBubbleSize val="0"/>
        </c:dLbls>
        <c:gapWidth val="219"/>
        <c:overlap val="-27"/>
        <c:axId val="1189383311"/>
        <c:axId val="1189380399"/>
      </c:barChart>
      <c:catAx>
        <c:axId val="1189383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CY"/>
          </a:p>
        </c:txPr>
        <c:crossAx val="1189380399"/>
        <c:crosses val="autoZero"/>
        <c:auto val="1"/>
        <c:lblAlgn val="ctr"/>
        <c:lblOffset val="100"/>
        <c:noMultiLvlLbl val="0"/>
      </c:catAx>
      <c:valAx>
        <c:axId val="11893803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CY"/>
          </a:p>
        </c:txPr>
        <c:crossAx val="11893833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Y"/>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Total budget of RRP measures addressing each </a:t>
            </a:r>
            <a:r>
              <a:rPr lang="en-GB" sz="1400" b="1" i="0" u="none" strike="noStrike" baseline="0">
                <a:effectLst/>
              </a:rPr>
              <a:t>Transformation </a:t>
            </a:r>
            <a:r>
              <a:rPr lang="en-GB" b="1"/>
              <a:t>(mio Euros)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Y"/>
        </a:p>
      </c:txPr>
    </c:title>
    <c:autoTitleDeleted val="0"/>
    <c:plotArea>
      <c:layout>
        <c:manualLayout>
          <c:layoutTarget val="inner"/>
          <c:xMode val="edge"/>
          <c:yMode val="edge"/>
          <c:x val="9.4043376156927747E-2"/>
          <c:y val="0.23538352774832097"/>
          <c:w val="0.87838770153730783"/>
          <c:h val="0.62744215562662298"/>
        </c:manualLayout>
      </c:layout>
      <c:barChart>
        <c:barDir val="col"/>
        <c:grouping val="clustered"/>
        <c:varyColors val="0"/>
        <c:ser>
          <c:idx val="0"/>
          <c:order val="0"/>
          <c:spPr>
            <a:solidFill>
              <a:schemeClr val="accent1"/>
            </a:solidFill>
            <a:ln>
              <a:noFill/>
            </a:ln>
            <a:effectLst/>
          </c:spPr>
          <c:invertIfNegative val="0"/>
          <c:cat>
            <c:strRef>
              <c:f>Transformations_with_weights!$B$1:$G$1</c:f>
              <c:strCache>
                <c:ptCount val="6"/>
                <c:pt idx="0">
                  <c:v>Transformation 1 - Education &amp; Inequality</c:v>
                </c:pt>
                <c:pt idx="1">
                  <c:v>Transformation 2 - Health &amp; Well-being</c:v>
                </c:pt>
                <c:pt idx="2">
                  <c:v>Transformation 3 - Decarbonisation &amp; Sustainable Industry</c:v>
                </c:pt>
                <c:pt idx="3">
                  <c:v>Transformation 4 - Sustainable Food, Land, Water</c:v>
                </c:pt>
                <c:pt idx="4">
                  <c:v>Transformation 5 - Sustainable Cities &amp; Communities</c:v>
                </c:pt>
                <c:pt idx="5">
                  <c:v>Transformation 6 - Digitalization</c:v>
                </c:pt>
              </c:strCache>
            </c:strRef>
          </c:cat>
          <c:val>
            <c:numRef>
              <c:f>Transformations_with_weights!$B$5:$G$5</c:f>
              <c:numCache>
                <c:formatCode>0.0</c:formatCode>
                <c:ptCount val="6"/>
                <c:pt idx="0">
                  <c:v>801.74839883999982</c:v>
                </c:pt>
                <c:pt idx="1">
                  <c:v>263.284265</c:v>
                </c:pt>
                <c:pt idx="2">
                  <c:v>1339.9494199999999</c:v>
                </c:pt>
                <c:pt idx="3">
                  <c:v>415.34000000000003</c:v>
                </c:pt>
                <c:pt idx="4">
                  <c:v>920.33396974705875</c:v>
                </c:pt>
                <c:pt idx="5">
                  <c:v>709.58999999999992</c:v>
                </c:pt>
              </c:numCache>
            </c:numRef>
          </c:val>
          <c:extLst>
            <c:ext xmlns:c16="http://schemas.microsoft.com/office/drawing/2014/chart" uri="{C3380CC4-5D6E-409C-BE32-E72D297353CC}">
              <c16:uniqueId val="{00000000-1FE4-479F-A8B7-701EF87DC706}"/>
            </c:ext>
          </c:extLst>
        </c:ser>
        <c:dLbls>
          <c:showLegendKey val="0"/>
          <c:showVal val="0"/>
          <c:showCatName val="0"/>
          <c:showSerName val="0"/>
          <c:showPercent val="0"/>
          <c:showBubbleSize val="0"/>
        </c:dLbls>
        <c:gapWidth val="219"/>
        <c:overlap val="-27"/>
        <c:axId val="1189383311"/>
        <c:axId val="1189380399"/>
      </c:barChart>
      <c:catAx>
        <c:axId val="1189383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CY"/>
          </a:p>
        </c:txPr>
        <c:crossAx val="1189380399"/>
        <c:crosses val="autoZero"/>
        <c:auto val="1"/>
        <c:lblAlgn val="ctr"/>
        <c:lblOffset val="100"/>
        <c:noMultiLvlLbl val="0"/>
      </c:catAx>
      <c:valAx>
        <c:axId val="11893803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CY"/>
          </a:p>
        </c:txPr>
        <c:crossAx val="11893833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Y"/>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Total budget of draft RRP measures addressing each </a:t>
            </a:r>
            <a:r>
              <a:rPr lang="en-GB" sz="1400" b="1" i="0" u="none" strike="noStrike" baseline="0">
                <a:effectLst/>
              </a:rPr>
              <a:t>Sustainable Development Goal</a:t>
            </a:r>
            <a:r>
              <a:rPr lang="en-GB" b="1"/>
              <a:t> as % of total budget </a:t>
            </a:r>
            <a:r>
              <a:rPr lang="en-GB" sz="1200" b="1"/>
              <a:t>(1.2 billion Euros of priority A measures)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Y"/>
        </a:p>
      </c:txPr>
    </c:title>
    <c:autoTitleDeleted val="0"/>
    <c:plotArea>
      <c:layout/>
      <c:barChart>
        <c:barDir val="col"/>
        <c:grouping val="clustered"/>
        <c:varyColors val="0"/>
        <c:ser>
          <c:idx val="0"/>
          <c:order val="0"/>
          <c:spPr>
            <a:solidFill>
              <a:schemeClr val="accent1"/>
            </a:solidFill>
            <a:ln>
              <a:noFill/>
            </a:ln>
            <a:effectLst/>
          </c:spPr>
          <c:invertIfNegative val="0"/>
          <c:cat>
            <c:strRef>
              <c:f>Transformations_with_weights!$B$1:$R$1</c:f>
              <c:strCache>
                <c:ptCount val="6"/>
                <c:pt idx="0">
                  <c:v>Transformation 1 - Education &amp; Inequality</c:v>
                </c:pt>
                <c:pt idx="1">
                  <c:v>Transformation 2 - Health &amp; Well-being</c:v>
                </c:pt>
                <c:pt idx="2">
                  <c:v>Transformation 3 - Decarbonisation &amp; Sustainable Industry</c:v>
                </c:pt>
                <c:pt idx="3">
                  <c:v>Transformation 4 - Sustainable Food, Land, Water</c:v>
                </c:pt>
                <c:pt idx="4">
                  <c:v>Transformation 5 - Sustainable Cities &amp; Communities</c:v>
                </c:pt>
                <c:pt idx="5">
                  <c:v>Transformation 6 - Digitalization</c:v>
                </c:pt>
              </c:strCache>
            </c:strRef>
          </c:cat>
          <c:val>
            <c:numRef>
              <c:f>Transformations_with_weights!$B$6:$R$6</c:f>
              <c:numCache>
                <c:formatCode>0.0%</c:formatCode>
                <c:ptCount val="17"/>
              </c:numCache>
            </c:numRef>
          </c:val>
          <c:extLst>
            <c:ext xmlns:c16="http://schemas.microsoft.com/office/drawing/2014/chart" uri="{C3380CC4-5D6E-409C-BE32-E72D297353CC}">
              <c16:uniqueId val="{00000000-687C-4760-985A-B4A17D613B43}"/>
            </c:ext>
          </c:extLst>
        </c:ser>
        <c:dLbls>
          <c:showLegendKey val="0"/>
          <c:showVal val="0"/>
          <c:showCatName val="0"/>
          <c:showSerName val="0"/>
          <c:showPercent val="0"/>
          <c:showBubbleSize val="0"/>
        </c:dLbls>
        <c:gapWidth val="219"/>
        <c:overlap val="-27"/>
        <c:axId val="1189383311"/>
        <c:axId val="1189380399"/>
      </c:barChart>
      <c:catAx>
        <c:axId val="1189383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CY"/>
          </a:p>
        </c:txPr>
        <c:crossAx val="1189380399"/>
        <c:crosses val="autoZero"/>
        <c:auto val="1"/>
        <c:lblAlgn val="ctr"/>
        <c:lblOffset val="100"/>
        <c:noMultiLvlLbl val="0"/>
      </c:catAx>
      <c:valAx>
        <c:axId val="11893803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CY"/>
          </a:p>
        </c:txPr>
        <c:crossAx val="11893833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Y"/>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 dir="row">_xlchart.v1.0</cx:f>
      </cx:strDim>
      <cx:numDim type="size">
        <cx:f dir="row">_xlchart.v1.1</cx:f>
      </cx:numDim>
    </cx:data>
  </cx:chartData>
  <cx:chart>
    <cx:title pos="t" align="ctr" overlay="0">
      <cx:tx>
        <cx:rich>
          <a:bodyPr rot="0" spcFirstLastPara="1" vertOverflow="ellipsis" vert="horz" wrap="square" lIns="38100" tIns="19050" rIns="38100" bIns="19050" anchor="ctr" anchorCtr="1" compatLnSpc="0"/>
          <a:lstStyle/>
          <a:p>
            <a:pPr algn="ctr" rtl="0">
              <a:defRPr sz="1400" b="0" i="0" u="none" strike="noStrike" kern="1200" spc="0" baseline="0">
                <a:solidFill>
                  <a:sysClr val="windowText" lastClr="000000">
                    <a:lumMod val="65000"/>
                    <a:lumOff val="35000"/>
                  </a:sysClr>
                </a:solidFill>
                <a:latin typeface="+mn-lt"/>
                <a:ea typeface="+mn-ea"/>
                <a:cs typeface="+mn-cs"/>
              </a:defRPr>
            </a:pPr>
            <a:r>
              <a:rPr lang="en-GB" sz="1400" b="1" i="0" u="none" strike="noStrike" kern="1200" spc="0"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Importance of Sustainable Development Goals addressed by the Cyprus RRP based on </a:t>
            </a:r>
            <a:br>
              <a:rPr lang="el-GR" sz="1400" b="1" i="0" u="none" strike="noStrike" kern="1200" spc="0"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br>
            <a:r>
              <a:rPr lang="en-GB" sz="1400" b="1" i="0" u="none" strike="noStrike" kern="1200" spc="0"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the number of individual measures addressing one or more SDGs</a:t>
            </a:r>
          </a:p>
        </cx:rich>
      </cx:tx>
    </cx:title>
    <cx:plotArea>
      <cx:plotAreaRegion>
        <cx:series layoutId="treemap" uniqueId="{2CAF7F32-1915-42FA-BE68-1E3114F84275}">
          <cx:dataLabels>
            <cx:numFmt formatCode="0 &quot;measures&quot;" sourceLinked="0"/>
            <cx:txPr>
              <a:bodyPr spcFirstLastPara="1" vertOverflow="ellipsis" horzOverflow="overflow" wrap="square" lIns="0" tIns="0" rIns="0" bIns="0" anchor="ctr" anchorCtr="1"/>
              <a:lstStyle/>
              <a:p>
                <a:pPr algn="ctr" rtl="0">
                  <a:defRPr sz="1200"/>
                </a:pPr>
                <a:endParaRPr lang="en-US" sz="1200" b="0" i="0" u="none" strike="noStrike" kern="1200" baseline="0">
                  <a:solidFill>
                    <a:sysClr val="windowText" lastClr="000000">
                      <a:lumMod val="75000"/>
                      <a:lumOff val="25000"/>
                    </a:sysClr>
                  </a:solidFill>
                  <a:latin typeface="Calibri" panose="020F0502020204030204"/>
                </a:endParaRPr>
              </a:p>
            </cx:txPr>
            <cx:visibility seriesName="0" categoryName="1" value="1"/>
            <cx:separator>, </cx:separator>
          </cx:dataLabels>
          <cx:dataId val="0"/>
          <cx:layoutPr>
            <cx:parentLabelLayout val="overlapping"/>
          </cx:layoutPr>
        </cx:series>
      </cx:plotAreaRegion>
    </cx:plotArea>
  </cx:chart>
</cx:chartSpace>
</file>

<file path=xl/charts/chartEx10.xml><?xml version="1.0" encoding="utf-8"?>
<cx:chartSpace xmlns:a="http://schemas.openxmlformats.org/drawingml/2006/main" xmlns:r="http://schemas.openxmlformats.org/officeDocument/2006/relationships" xmlns:cx="http://schemas.microsoft.com/office/drawing/2014/chartex">
  <cx:chartData>
    <cx:data id="0">
      <cx:strDim type="cat">
        <cx:f dir="row">_xlchart.v1.16</cx:f>
      </cx:strDim>
      <cx:numDim type="size">
        <cx:f dir="row">_xlchart.v1.17</cx:f>
      </cx:numDim>
    </cx:data>
  </cx:chartData>
  <cx:chart>
    <cx:title pos="t" align="ctr" overlay="0">
      <cx:tx>
        <cx:rich>
          <a:bodyPr rot="0" spcFirstLastPara="1" vertOverflow="ellipsis" vert="horz" wrap="square" lIns="38100" tIns="19050" rIns="38100" bIns="19050" anchor="ctr" anchorCtr="1" compatLnSpc="0"/>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r>
              <a:rPr lang="en-GB" sz="1600" b="1" i="0" u="none" strike="noStrike" kern="1200" spc="0"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Contribution of the Cyprus RRP to the Six Transformations Towards Achieving SDGs, </a:t>
            </a:r>
            <a:br>
              <a:rPr lang="en-GB" sz="1600" b="1" i="0" u="none" strike="noStrike" kern="1200" spc="0"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br>
            <a:r>
              <a:rPr lang="en-GB" sz="1600" b="1" i="0" u="none" strike="noStrike" kern="1200" spc="0"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based on the </a:t>
            </a:r>
            <a:r>
              <a:rPr lang="en-GB" sz="1600" b="1" i="0" u="none" strike="noStrike" kern="1200" spc="0" baseline="0">
                <a:solidFill>
                  <a:srgbClr val="C00000"/>
                </a:solidFill>
                <a:effectLst/>
                <a:latin typeface="Calibri" panose="020F0502020204030204"/>
                <a:ea typeface="Calibri" panose="020F0502020204030204" pitchFamily="34" charset="0"/>
                <a:cs typeface="Calibri" panose="020F0502020204030204" pitchFamily="34" charset="0"/>
              </a:rPr>
              <a:t>budget</a:t>
            </a:r>
            <a:r>
              <a:rPr lang="en-GB" sz="1600" b="1" i="0" u="none" strike="noStrike" kern="1200" spc="0"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 allocated to individual measures addressing one or more Transformations and each measure's relative contribution using a 4-point scale</a:t>
            </a:r>
            <a:endParaRPr lang="en-CY" sz="1600" b="0" i="0" u="none" strike="noStrike" kern="1200" spc="0"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endParaRPr>
          </a:p>
        </cx:rich>
      </cx:tx>
    </cx:title>
    <cx:plotArea>
      <cx:plotAreaRegion>
        <cx:series layoutId="treemap" uniqueId="{4E1FEAE7-1C8C-414B-AEB8-91F403CB5AD8}">
          <cx:dataLabels>
            <cx:numFmt formatCode="€###0 &quot;million&quot;" sourceLinked="0"/>
            <cx:txPr>
              <a:bodyPr spcFirstLastPara="1" vertOverflow="ellipsis" horzOverflow="overflow" wrap="square" lIns="0" tIns="0" rIns="0" bIns="0" anchor="ctr" anchorCtr="1"/>
              <a:lstStyle/>
              <a:p>
                <a:pPr algn="ctr" rtl="0">
                  <a:defRPr sz="1400" b="1"/>
                </a:pPr>
                <a:endParaRPr lang="en-US" sz="1400" b="1" i="0" u="none" strike="noStrike" kern="1200" baseline="0">
                  <a:solidFill>
                    <a:sysClr val="windowText" lastClr="000000">
                      <a:lumMod val="75000"/>
                      <a:lumOff val="25000"/>
                    </a:sysClr>
                  </a:solidFill>
                  <a:latin typeface="Calibri" panose="020F0502020204030204"/>
                </a:endParaRPr>
              </a:p>
            </cx:txPr>
            <cx:visibility seriesName="0" categoryName="1" value="0"/>
            <cx:separator>, </cx:separator>
          </cx:dataLabels>
          <cx:dataId val="0"/>
          <cx:layoutPr/>
        </cx:series>
      </cx:plotAreaRegion>
    </cx:plotArea>
  </cx:chart>
</cx:chartSpace>
</file>

<file path=xl/charts/chartEx11.xml><?xml version="1.0" encoding="utf-8"?>
<cx:chartSpace xmlns:a="http://schemas.openxmlformats.org/drawingml/2006/main" xmlns:r="http://schemas.openxmlformats.org/officeDocument/2006/relationships" xmlns:cx="http://schemas.microsoft.com/office/drawing/2014/chartex">
  <cx:chartData>
    <cx:data id="0">
      <cx:strDim type="cat">
        <cx:f dir="row">_xlchart.v1.22</cx:f>
      </cx:strDim>
      <cx:numDim type="size">
        <cx:f dir="row">_xlchart.v1.23</cx:f>
      </cx:numDim>
    </cx:data>
  </cx:chartData>
  <cx:chart>
    <cx:title pos="t" align="ctr" overlay="0">
      <cx:tx>
        <cx:rich>
          <a:bodyPr rot="0" spcFirstLastPara="1" vertOverflow="ellipsis" vert="horz" wrap="square" lIns="38100" tIns="19050" rIns="38100" bIns="19050" anchor="ctr" anchorCtr="1" compatLnSpc="0"/>
          <a:lstStyle/>
          <a:p>
            <a:pPr algn="ctr" rtl="0">
              <a:spcBef>
                <a:spcPts val="0"/>
              </a:spcBef>
              <a:spcAft>
                <a:spcPts val="0"/>
              </a:spcAft>
            </a:pPr>
            <a:r>
              <a:rPr lang="en-GB" sz="1400" b="1" i="0" kern="1200" spc="0" baseline="0">
                <a:solidFill>
                  <a:srgbClr val="595959"/>
                </a:solidFill>
                <a:effectLst/>
                <a:latin typeface="Calibri" panose="020F0502020204030204" pitchFamily="34" charset="0"/>
                <a:ea typeface="Calibri" panose="020F0502020204030204" pitchFamily="34" charset="0"/>
                <a:cs typeface="Calibri" panose="020F0502020204030204" pitchFamily="34" charset="0"/>
              </a:rPr>
              <a:t>Contribution of the Cyprus RRP to the Six Transformations Towards Achieving SDGs, </a:t>
            </a:r>
            <a:br>
              <a:rPr lang="en-GB" sz="1400" b="1" i="0" kern="1200" spc="0" baseline="0">
                <a:solidFill>
                  <a:srgbClr val="595959"/>
                </a:solidFill>
                <a:effectLst/>
                <a:latin typeface="Calibri" panose="020F0502020204030204" pitchFamily="34" charset="0"/>
                <a:ea typeface="Calibri" panose="020F0502020204030204" pitchFamily="34" charset="0"/>
                <a:cs typeface="Calibri" panose="020F0502020204030204" pitchFamily="34" charset="0"/>
              </a:rPr>
            </a:br>
            <a:r>
              <a:rPr lang="en-GB" sz="1400" b="1" i="0" kern="1200" spc="0" baseline="0">
                <a:solidFill>
                  <a:srgbClr val="595959"/>
                </a:solidFill>
                <a:effectLst/>
                <a:latin typeface="Calibri" panose="020F0502020204030204" pitchFamily="34" charset="0"/>
                <a:ea typeface="Calibri" panose="020F0502020204030204" pitchFamily="34" charset="0"/>
                <a:cs typeface="Calibri" panose="020F0502020204030204" pitchFamily="34" charset="0"/>
              </a:rPr>
              <a:t>based on the </a:t>
            </a:r>
            <a:r>
              <a:rPr lang="en-GB" sz="1400" b="1" i="0" kern="1200" spc="0" baseline="0">
                <a:solidFill>
                  <a:srgbClr val="C00000"/>
                </a:solidFill>
                <a:effectLst/>
                <a:latin typeface="Calibri" panose="020F0502020204030204" pitchFamily="34" charset="0"/>
                <a:ea typeface="Calibri" panose="020F0502020204030204" pitchFamily="34" charset="0"/>
                <a:cs typeface="Calibri" panose="020F0502020204030204" pitchFamily="34" charset="0"/>
              </a:rPr>
              <a:t>number</a:t>
            </a:r>
            <a:r>
              <a:rPr lang="en-GB" sz="1400" b="1" i="0" kern="1200" spc="0" baseline="0">
                <a:solidFill>
                  <a:srgbClr val="000000"/>
                </a:solidFill>
                <a:effectLst/>
                <a:latin typeface="Calibri" panose="020F0502020204030204" pitchFamily="34" charset="0"/>
                <a:ea typeface="Calibri" panose="020F0502020204030204" pitchFamily="34" charset="0"/>
                <a:cs typeface="Calibri" panose="020F0502020204030204" pitchFamily="34" charset="0"/>
              </a:rPr>
              <a:t> </a:t>
            </a:r>
            <a:r>
              <a:rPr lang="en-GB" sz="1400" b="1" i="0" kern="1200" spc="0" baseline="0">
                <a:solidFill>
                  <a:srgbClr val="595959"/>
                </a:solidFill>
                <a:effectLst/>
                <a:latin typeface="Calibri" panose="020F0502020204030204" pitchFamily="34" charset="0"/>
                <a:ea typeface="Calibri" panose="020F0502020204030204" pitchFamily="34" charset="0"/>
                <a:cs typeface="Calibri" panose="020F0502020204030204" pitchFamily="34" charset="0"/>
              </a:rPr>
              <a:t>of individual measures addressing one or more Transformations </a:t>
            </a:r>
            <a:br>
              <a:rPr lang="en-GB" sz="1400" b="1" i="0" kern="1200" spc="0" baseline="0">
                <a:solidFill>
                  <a:srgbClr val="595959"/>
                </a:solidFill>
                <a:effectLst/>
                <a:latin typeface="Calibri" panose="020F0502020204030204" pitchFamily="34" charset="0"/>
                <a:ea typeface="Calibri" panose="020F0502020204030204" pitchFamily="34" charset="0"/>
                <a:cs typeface="Calibri" panose="020F0502020204030204" pitchFamily="34" charset="0"/>
              </a:rPr>
            </a:br>
            <a:r>
              <a:rPr lang="en-GB" sz="1400" b="1" i="0" kern="1200" spc="0" baseline="0">
                <a:solidFill>
                  <a:srgbClr val="595959"/>
                </a:solidFill>
                <a:effectLst/>
                <a:latin typeface="Calibri" panose="020F0502020204030204" pitchFamily="34" charset="0"/>
                <a:ea typeface="Calibri" panose="020F0502020204030204" pitchFamily="34" charset="0"/>
                <a:cs typeface="Calibri" panose="020F0502020204030204" pitchFamily="34" charset="0"/>
              </a:rPr>
              <a:t>and each measure's relative contribution using a 4-point scale</a:t>
            </a:r>
            <a:endParaRPr lang="en-CY" sz="1400">
              <a:effectLst/>
            </a:endParaRPr>
          </a:p>
        </cx:rich>
      </cx:tx>
    </cx:title>
    <cx:plotArea>
      <cx:plotAreaRegion>
        <cx:series layoutId="sunburst" uniqueId="{2CAF7F32-1915-42FA-BE68-1E3114F84275}">
          <cx:dataLabels>
            <cx:numFmt formatCode="0 &quot;measures&quot;" sourceLinked="0"/>
            <cx:txPr>
              <a:bodyPr spcFirstLastPara="1" vertOverflow="ellipsis" horzOverflow="overflow" wrap="square" lIns="0" tIns="0" rIns="0" bIns="0" anchor="ctr" anchorCtr="1"/>
              <a:lstStyle/>
              <a:p>
                <a:pPr algn="ctr" rtl="0">
                  <a:defRPr sz="1200" b="1"/>
                </a:pPr>
                <a:endParaRPr lang="en-US" sz="1200" b="1" i="0" u="none" strike="noStrike" kern="1200" baseline="0">
                  <a:solidFill>
                    <a:sysClr val="windowText" lastClr="000000">
                      <a:lumMod val="75000"/>
                      <a:lumOff val="25000"/>
                    </a:sysClr>
                  </a:solidFill>
                  <a:latin typeface="Calibri" panose="020F0502020204030204"/>
                </a:endParaRPr>
              </a:p>
            </cx:txPr>
            <cx:visibility seriesName="0" categoryName="1" value="0"/>
            <cx:separator>, </cx:separator>
          </cx:dataLabels>
          <cx:dataId val="0"/>
          <cx:layoutPr>
            <cx:parentLabelLayout val="overlapping"/>
          </cx:layoutPr>
        </cx:series>
      </cx:plotAreaRegion>
    </cx:plotArea>
  </cx:chart>
</cx:chartSpace>
</file>

<file path=xl/charts/chartEx12.xml><?xml version="1.0" encoding="utf-8"?>
<cx:chartSpace xmlns:a="http://schemas.openxmlformats.org/drawingml/2006/main" xmlns:r="http://schemas.openxmlformats.org/officeDocument/2006/relationships" xmlns:cx="http://schemas.microsoft.com/office/drawing/2014/chartex">
  <cx:chartData>
    <cx:data id="0">
      <cx:strDim type="cat">
        <cx:f dir="row">_xlchart.v1.18</cx:f>
      </cx:strDim>
      <cx:numDim type="size">
        <cx:f dir="row">_xlchart.v1.19</cx:f>
      </cx:numDim>
    </cx:data>
  </cx:chartData>
  <cx:chart>
    <cx:title pos="t" align="ctr" overlay="0">
      <cx:tx>
        <cx:rich>
          <a:bodyPr rot="0" spcFirstLastPara="1" vertOverflow="ellipsis" vert="horz" wrap="square" lIns="38100" tIns="19050" rIns="38100" bIns="19050" anchor="ctr" anchorCtr="1" compatLnSpc="0"/>
          <a:lstStyle/>
          <a:p>
            <a:pPr marL="0" marR="0" indent="0" algn="ctr" rtl="0" eaLnBrk="1" fontAlgn="auto" latinLnBrk="0" hangingPunct="1">
              <a:spcBef>
                <a:spcPts val="0"/>
              </a:spcBef>
              <a:spcAft>
                <a:spcPts val="0"/>
              </a:spcAft>
            </a:pPr>
            <a:r>
              <a:rPr lang="en-GB" sz="1400" b="1" i="0" kern="1200" spc="0" baseline="0">
                <a:solidFill>
                  <a:srgbClr val="595959"/>
                </a:solidFill>
                <a:effectLst/>
                <a:latin typeface="Calibri" panose="020F0502020204030204" pitchFamily="34" charset="0"/>
                <a:ea typeface="Calibri" panose="020F0502020204030204" pitchFamily="34" charset="0"/>
                <a:cs typeface="Calibri" panose="020F0502020204030204" pitchFamily="34" charset="0"/>
              </a:rPr>
              <a:t>Contribution of the Cyprus RRP to the Six Transformations Towards Achieving SDGs, </a:t>
            </a:r>
            <a:br>
              <a:rPr lang="en-GB" sz="1400" b="1" i="0" kern="1200" spc="0" baseline="0">
                <a:solidFill>
                  <a:srgbClr val="595959"/>
                </a:solidFill>
                <a:effectLst/>
                <a:latin typeface="Calibri" panose="020F0502020204030204" pitchFamily="34" charset="0"/>
                <a:ea typeface="Calibri" panose="020F0502020204030204" pitchFamily="34" charset="0"/>
                <a:cs typeface="Calibri" panose="020F0502020204030204" pitchFamily="34" charset="0"/>
              </a:rPr>
            </a:br>
            <a:r>
              <a:rPr lang="en-GB" sz="1400" b="1" i="0" kern="1200" spc="0" baseline="0">
                <a:solidFill>
                  <a:srgbClr val="595959"/>
                </a:solidFill>
                <a:effectLst/>
                <a:latin typeface="Calibri" panose="020F0502020204030204" pitchFamily="34" charset="0"/>
                <a:ea typeface="Calibri" panose="020F0502020204030204" pitchFamily="34" charset="0"/>
                <a:cs typeface="Calibri" panose="020F0502020204030204" pitchFamily="34" charset="0"/>
              </a:rPr>
              <a:t>based on the </a:t>
            </a:r>
            <a:r>
              <a:rPr lang="en-GB" sz="1400" b="1" i="0" kern="1200" spc="0" baseline="0">
                <a:solidFill>
                  <a:srgbClr val="C00000"/>
                </a:solidFill>
                <a:effectLst/>
                <a:latin typeface="Calibri" panose="020F0502020204030204" pitchFamily="34" charset="0"/>
                <a:ea typeface="Calibri" panose="020F0502020204030204" pitchFamily="34" charset="0"/>
                <a:cs typeface="Calibri" panose="020F0502020204030204" pitchFamily="34" charset="0"/>
              </a:rPr>
              <a:t>budget</a:t>
            </a:r>
            <a:r>
              <a:rPr lang="en-GB" sz="1400" b="1" i="0" kern="1200" spc="0" baseline="0">
                <a:solidFill>
                  <a:srgbClr val="595959"/>
                </a:solidFill>
                <a:effectLst/>
                <a:latin typeface="Calibri" panose="020F0502020204030204" pitchFamily="34" charset="0"/>
                <a:ea typeface="Calibri" panose="020F0502020204030204" pitchFamily="34" charset="0"/>
                <a:cs typeface="Calibri" panose="020F0502020204030204" pitchFamily="34" charset="0"/>
              </a:rPr>
              <a:t> allocated to individual measures addressing one or more Transformations and each measure's relative contribution using a 4-point scale</a:t>
            </a:r>
            <a:endParaRPr lang="en-CY" sz="1400">
              <a:effectLst/>
            </a:endParaRPr>
          </a:p>
        </cx:rich>
      </cx:tx>
    </cx:title>
    <cx:plotArea>
      <cx:plotAreaRegion>
        <cx:series layoutId="sunburst" uniqueId="{4E1FEAE7-1C8C-414B-AEB8-91F403CB5AD8}">
          <cx:dataLabels>
            <cx:numFmt formatCode="€###0 &quot;million&quot;" sourceLinked="0"/>
            <cx:txPr>
              <a:bodyPr spcFirstLastPara="1" vertOverflow="ellipsis" horzOverflow="overflow" wrap="square" lIns="0" tIns="0" rIns="0" bIns="0" anchor="ctr" anchorCtr="1"/>
              <a:lstStyle/>
              <a:p>
                <a:pPr algn="ctr" rtl="0">
                  <a:defRPr sz="1200" b="1"/>
                </a:pPr>
                <a:endParaRPr lang="en-US" sz="1200" b="1" i="0" u="none" strike="noStrike" kern="1200" baseline="0">
                  <a:solidFill>
                    <a:sysClr val="windowText" lastClr="000000">
                      <a:lumMod val="75000"/>
                      <a:lumOff val="25000"/>
                    </a:sysClr>
                  </a:solidFill>
                  <a:latin typeface="Calibri" panose="020F0502020204030204"/>
                </a:endParaRPr>
              </a:p>
            </cx:txPr>
            <cx:visibility seriesName="0" categoryName="1" value="0"/>
            <cx:separator>, </cx:separator>
          </cx:dataLabels>
          <cx:dataId val="0"/>
          <cx:layoutPr/>
        </cx:series>
      </cx:plotAreaRegion>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 dir="row">_xlchart.v1.6</cx:f>
      </cx:strDim>
      <cx:numDim type="size">
        <cx:f dir="row">_xlchart.v1.7</cx:f>
      </cx:numDim>
    </cx:data>
  </cx:chartData>
  <cx:chart>
    <cx:title pos="t" align="ctr" overlay="0">
      <cx:tx>
        <cx:rich>
          <a:bodyPr rot="0" spcFirstLastPara="1" vertOverflow="ellipsis" vert="horz" wrap="square" lIns="38100" tIns="19050" rIns="38100" bIns="19050" anchor="ctr" anchorCtr="1" compatLnSpc="0"/>
          <a:lstStyle/>
          <a:p>
            <a:pPr algn="ctr" rtl="0">
              <a:defRPr sz="1400" b="0" i="0" u="none" strike="noStrike" kern="1200" spc="0" baseline="0">
                <a:solidFill>
                  <a:sysClr val="windowText" lastClr="000000">
                    <a:lumMod val="65000"/>
                    <a:lumOff val="35000"/>
                  </a:sysClr>
                </a:solidFill>
                <a:latin typeface="+mn-lt"/>
                <a:ea typeface="+mn-ea"/>
                <a:cs typeface="+mn-cs"/>
              </a:defRPr>
            </a:pPr>
            <a:r>
              <a:rPr lang="en-GB" sz="1400" b="1" i="0" u="none" strike="noStrike" kern="1200" spc="0"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Importance of Sustainable Development Goals addressed by the Cyprus RRP based on </a:t>
            </a:r>
            <a:br>
              <a:rPr lang="el-GR" sz="1400" b="1" i="0" u="none" strike="noStrike" kern="1200" spc="0"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br>
            <a:r>
              <a:rPr lang="en-GB" sz="1400" b="1" i="0" u="none" strike="noStrike" kern="1200" spc="0"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the budget allocated to individual measures addressing one or more SDGs</a:t>
            </a:r>
          </a:p>
        </cx:rich>
      </cx:tx>
    </cx:title>
    <cx:plotArea>
      <cx:plotAreaRegion>
        <cx:series layoutId="treemap" uniqueId="{4E1FEAE7-1C8C-414B-AEB8-91F403CB5AD8}">
          <cx:dataLabels>
            <cx:numFmt formatCode="€###0 &quot;million&quot;" sourceLinked="0"/>
            <cx:txPr>
              <a:bodyPr spcFirstLastPara="1" vertOverflow="ellipsis" horzOverflow="overflow" wrap="square" lIns="0" tIns="0" rIns="0" bIns="0" anchor="ctr" anchorCtr="1"/>
              <a:lstStyle/>
              <a:p>
                <a:pPr algn="ctr" rtl="0">
                  <a:defRPr sz="1100"/>
                </a:pPr>
                <a:endParaRPr lang="en-US" sz="1100" b="0" i="0" u="none" strike="noStrike" kern="1200" baseline="0">
                  <a:solidFill>
                    <a:sysClr val="windowText" lastClr="000000">
                      <a:lumMod val="75000"/>
                      <a:lumOff val="25000"/>
                    </a:sysClr>
                  </a:solidFill>
                  <a:latin typeface="Calibri" panose="020F0502020204030204"/>
                </a:endParaRPr>
              </a:p>
            </cx:txPr>
            <cx:visibility seriesName="0" categoryName="1" value="1"/>
            <cx:separator>, </cx:separator>
          </cx:dataLabels>
          <cx:dataId val="0"/>
          <cx:layoutPr/>
        </cx:series>
      </cx:plotAreaRegion>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 dir="row">_xlchart.v1.2</cx:f>
      </cx:strDim>
      <cx:numDim type="size">
        <cx:f dir="row">_xlchart.v1.3</cx:f>
      </cx:numDim>
    </cx:data>
  </cx:chartData>
  <cx:chart>
    <cx:title pos="t" align="ctr" overlay="0">
      <cx:tx>
        <cx:rich>
          <a:bodyPr rot="0" spcFirstLastPara="1" vertOverflow="ellipsis" vert="horz" wrap="square" lIns="38100" tIns="19050" rIns="38100" bIns="19050" anchor="ctr" anchorCtr="1" compatLnSpc="0"/>
          <a:lstStyle/>
          <a:p>
            <a:pPr algn="ctr" rtl="0">
              <a:defRPr sz="1400" b="0" i="0" u="none" strike="noStrike" kern="1200" spc="0" baseline="0">
                <a:solidFill>
                  <a:sysClr val="windowText" lastClr="000000">
                    <a:lumMod val="65000"/>
                    <a:lumOff val="35000"/>
                  </a:sysClr>
                </a:solidFill>
                <a:latin typeface="+mn-lt"/>
                <a:ea typeface="+mn-ea"/>
                <a:cs typeface="+mn-cs"/>
              </a:defRPr>
            </a:pPr>
            <a:r>
              <a:rPr lang="en-GB" sz="1400" b="1" i="0" u="none" strike="noStrike" kern="1200" spc="0"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Importance of Sustainable Development Goals addressed by the Cyprus RRP based on </a:t>
            </a:r>
            <a:br>
              <a:rPr lang="el-GR" sz="1400" b="1" i="0" u="none" strike="noStrike" kern="1200" spc="0"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br>
            <a:r>
              <a:rPr lang="en-GB" sz="1400" b="1" i="0" u="none" strike="noStrike" kern="1200" spc="0"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the number of individual measures addressing one or more SDGs</a:t>
            </a:r>
            <a:endParaRPr kumimoji="0" lang="en-GB"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endParaRPr>
          </a:p>
        </cx:rich>
      </cx:tx>
    </cx:title>
    <cx:plotArea>
      <cx:plotAreaRegion>
        <cx:series layoutId="sunburst" uniqueId="{2CAF7F32-1915-42FA-BE68-1E3114F84275}">
          <cx:dataLabels>
            <cx:numFmt formatCode="0 &quot;measures&quot;" sourceLinked="0"/>
            <cx:txPr>
              <a:bodyPr spcFirstLastPara="1" vertOverflow="ellipsis" horzOverflow="overflow" wrap="square" lIns="0" tIns="0" rIns="0" bIns="0" anchor="ctr" anchorCtr="1"/>
              <a:lstStyle/>
              <a:p>
                <a:pPr algn="ctr" rtl="0">
                  <a:defRPr sz="1100"/>
                </a:pPr>
                <a:endParaRPr lang="en-US" sz="1100" b="0" i="0" u="none" strike="noStrike" kern="1200" baseline="0">
                  <a:solidFill>
                    <a:sysClr val="windowText" lastClr="000000">
                      <a:lumMod val="75000"/>
                      <a:lumOff val="25000"/>
                    </a:sysClr>
                  </a:solidFill>
                  <a:latin typeface="Calibri" panose="020F0502020204030204"/>
                </a:endParaRPr>
              </a:p>
            </cx:txPr>
            <cx:visibility seriesName="0" categoryName="1" value="1"/>
            <cx:separator>, </cx:separator>
          </cx:dataLabels>
          <cx:dataId val="0"/>
          <cx:layoutPr>
            <cx:parentLabelLayout val="overlapping"/>
          </cx:layoutPr>
        </cx:series>
      </cx:plotAreaRegion>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 dir="row">_xlchart.v1.4</cx:f>
      </cx:strDim>
      <cx:numDim type="size">
        <cx:f dir="row">_xlchart.v1.5</cx:f>
      </cx:numDim>
    </cx:data>
  </cx:chartData>
  <cx:chart>
    <cx:title pos="t" align="ctr" overlay="0">
      <cx:tx>
        <cx:rich>
          <a:bodyPr rot="0" spcFirstLastPara="1" vertOverflow="ellipsis" vert="horz" wrap="square" lIns="38100" tIns="19050" rIns="38100" bIns="19050" anchor="ctr" anchorCtr="1" compatLnSpc="0"/>
          <a:lstStyle/>
          <a:p>
            <a:pPr algn="ctr" rtl="0">
              <a:defRPr sz="1400" b="0" i="0" u="none" strike="noStrike" kern="1200" spc="0" baseline="0">
                <a:solidFill>
                  <a:sysClr val="windowText" lastClr="000000">
                    <a:lumMod val="65000"/>
                    <a:lumOff val="35000"/>
                  </a:sysClr>
                </a:solidFill>
                <a:latin typeface="+mn-lt"/>
                <a:ea typeface="+mn-ea"/>
                <a:cs typeface="+mn-cs"/>
              </a:defRPr>
            </a:pPr>
            <a:r>
              <a:rPr lang="en-GB" sz="1400" b="1" i="0" u="none" strike="noStrike" kern="1200" spc="0"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Importance of Sustainable Development Goals addressed by the Cyprus RRP based on </a:t>
            </a:r>
            <a:br>
              <a:rPr lang="el-GR" sz="1400" b="1" i="0" u="none" strike="noStrike" kern="1200" spc="0"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br>
            <a:r>
              <a:rPr lang="en-GB" sz="1400" b="1" i="0" u="none" strike="noStrike" kern="1200" spc="0"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the budget allocated to individual measures addressing one or more SDGs</a:t>
            </a:r>
          </a:p>
        </cx:rich>
      </cx:tx>
    </cx:title>
    <cx:plotArea>
      <cx:plotAreaRegion>
        <cx:series layoutId="sunburst" uniqueId="{4E1FEAE7-1C8C-414B-AEB8-91F403CB5AD8}">
          <cx:dataLabels>
            <cx:numFmt formatCode="€###0 &quot;million&quot;" sourceLinked="0"/>
            <cx:txPr>
              <a:bodyPr spcFirstLastPara="1" vertOverflow="ellipsis" horzOverflow="overflow" wrap="square" lIns="0" tIns="0" rIns="0" bIns="0" anchor="ctr" anchorCtr="1"/>
              <a:lstStyle/>
              <a:p>
                <a:pPr algn="ctr" rtl="0">
                  <a:defRPr sz="1100"/>
                </a:pPr>
                <a:endParaRPr lang="en-US" sz="1100" b="0" i="0" u="none" strike="noStrike" kern="1200" baseline="0">
                  <a:solidFill>
                    <a:sysClr val="windowText" lastClr="000000">
                      <a:lumMod val="75000"/>
                      <a:lumOff val="25000"/>
                    </a:sysClr>
                  </a:solidFill>
                  <a:latin typeface="Calibri" panose="020F0502020204030204"/>
                </a:endParaRPr>
              </a:p>
            </cx:txPr>
            <cx:visibility seriesName="0" categoryName="1" value="1"/>
            <cx:separator>, </cx:separator>
          </cx:dataLabels>
          <cx:dataId val="0"/>
          <cx:layoutPr/>
        </cx:series>
      </cx:plotAreaRegion>
    </cx:plotArea>
  </cx:chart>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 dir="row">_xlchart.v1.8</cx:f>
      </cx:strDim>
      <cx:numDim type="size">
        <cx:f dir="row">_xlchart.v1.9</cx:f>
      </cx:numDim>
    </cx:data>
  </cx:chartData>
  <cx:chart>
    <cx:title pos="t" align="ctr" overlay="0">
      <cx:tx>
        <cx:rich>
          <a:bodyPr rot="0" spcFirstLastPara="1" vertOverflow="ellipsis" vert="horz" wrap="square" lIns="38100" tIns="19050" rIns="38100" bIns="19050" anchor="ctr" anchorCtr="1" compatLnSpc="0"/>
          <a:lstStyle/>
          <a:p>
            <a:pPr algn="ctr" rtl="0">
              <a:defRPr sz="1400" b="0" i="0" u="none" strike="noStrike" kern="1200" spc="0" baseline="0">
                <a:solidFill>
                  <a:sysClr val="windowText" lastClr="000000">
                    <a:lumMod val="65000"/>
                    <a:lumOff val="35000"/>
                  </a:sysClr>
                </a:solidFill>
                <a:latin typeface="+mn-lt"/>
                <a:ea typeface="+mn-ea"/>
                <a:cs typeface="+mn-cs"/>
              </a:defRPr>
            </a:pPr>
            <a:r>
              <a:rPr lang="en-GB" sz="1400" b="1" i="0" u="none" strike="noStrike" kern="1200" spc="0"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Importance of Sustainable Development Goals addressed by the RRP based on the </a:t>
            </a:r>
            <a:r>
              <a:rPr lang="en-GB" sz="1400" b="1" i="0" u="none" strike="noStrike" kern="1200" spc="0" baseline="0">
                <a:solidFill>
                  <a:srgbClr val="C00000"/>
                </a:solidFill>
                <a:effectLst/>
                <a:latin typeface="Calibri" panose="020F0502020204030204"/>
                <a:ea typeface="Calibri" panose="020F0502020204030204" pitchFamily="34" charset="0"/>
                <a:cs typeface="Calibri" panose="020F0502020204030204" pitchFamily="34" charset="0"/>
              </a:rPr>
              <a:t>number</a:t>
            </a:r>
            <a:r>
              <a:rPr lang="en-GB" sz="1400" b="1" i="0" u="none" strike="noStrike" kern="1200" spc="0"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 of individual measures addressing one or more SDGs and their relative contribution to each SDG using a 4-point scale</a:t>
            </a:r>
          </a:p>
        </cx:rich>
      </cx:tx>
    </cx:title>
    <cx:plotArea>
      <cx:plotAreaRegion>
        <cx:series layoutId="treemap" uniqueId="{2CAF7F32-1915-42FA-BE68-1E3114F84275}">
          <cx:dataLabels>
            <cx:numFmt formatCode="0 &quot;measures&quot;" sourceLinked="0"/>
            <cx:txPr>
              <a:bodyPr spcFirstLastPara="1" vertOverflow="ellipsis" horzOverflow="overflow" wrap="square" lIns="0" tIns="0" rIns="0" bIns="0" anchor="ctr" anchorCtr="1"/>
              <a:lstStyle/>
              <a:p>
                <a:pPr algn="ctr" rtl="0">
                  <a:defRPr sz="1400" b="1"/>
                </a:pPr>
                <a:endParaRPr lang="en-US" sz="1400" b="1" i="0" u="none" strike="noStrike" kern="1200" baseline="0">
                  <a:solidFill>
                    <a:sysClr val="windowText" lastClr="000000">
                      <a:lumMod val="75000"/>
                      <a:lumOff val="25000"/>
                    </a:sysClr>
                  </a:solidFill>
                  <a:latin typeface="Calibri" panose="020F0502020204030204"/>
                </a:endParaRPr>
              </a:p>
            </cx:txPr>
            <cx:visibility seriesName="0" categoryName="1" value="0"/>
            <cx:separator>, </cx:separator>
          </cx:dataLabels>
          <cx:dataId val="0"/>
          <cx:layoutPr>
            <cx:parentLabelLayout val="overlapping"/>
          </cx:layoutPr>
        </cx:series>
      </cx:plotAreaRegion>
    </cx:plotArea>
  </cx:chart>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 dir="row">_xlchart.v1.12</cx:f>
      </cx:strDim>
      <cx:numDim type="size">
        <cx:f dir="row">_xlchart.v1.13</cx:f>
      </cx:numDim>
    </cx:data>
  </cx:chartData>
  <cx:chart>
    <cx:title pos="t" align="ctr" overlay="0">
      <cx:tx>
        <cx:rich>
          <a:bodyPr rot="0" spcFirstLastPara="1" vertOverflow="ellipsis" vert="horz" wrap="square" lIns="38100" tIns="19050" rIns="38100" bIns="19050" anchor="ctr" anchorCtr="1" compatLnSpc="0"/>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GB" sz="1400" b="1" i="0" u="none" strike="noStrike" kern="1200" spc="0"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Importance of Sustainable Development Goals addressed by the RRP based on the </a:t>
            </a:r>
            <a:r>
              <a:rPr lang="en-GB" sz="1400" b="1" i="0" u="none" strike="noStrike" kern="1200" spc="0" baseline="0">
                <a:solidFill>
                  <a:srgbClr val="C00000"/>
                </a:solidFill>
                <a:effectLst/>
                <a:latin typeface="Calibri" panose="020F0502020204030204"/>
                <a:ea typeface="Calibri" panose="020F0502020204030204" pitchFamily="34" charset="0"/>
                <a:cs typeface="Calibri" panose="020F0502020204030204" pitchFamily="34" charset="0"/>
              </a:rPr>
              <a:t>budget</a:t>
            </a:r>
            <a:r>
              <a:rPr lang="en-GB" sz="1400" b="1" i="0" u="none" strike="noStrike" kern="1200" spc="0"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 allocated to measures addressing one or more SDGs and their relative contribution to each SDG using a 4-point scale</a:t>
            </a:r>
            <a:endParaRPr lang="en-CY" sz="1400" b="0" i="0" u="none" strike="noStrike" kern="1200" spc="0"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endParaRPr>
          </a:p>
        </cx:rich>
      </cx:tx>
    </cx:title>
    <cx:plotArea>
      <cx:plotAreaRegion>
        <cx:series layoutId="treemap" uniqueId="{4E1FEAE7-1C8C-414B-AEB8-91F403CB5AD8}">
          <cx:dataLabels>
            <cx:numFmt formatCode="€###0 &quot;million&quot;" sourceLinked="0"/>
            <cx:txPr>
              <a:bodyPr spcFirstLastPara="1" vertOverflow="ellipsis" horzOverflow="overflow" wrap="square" lIns="0" tIns="0" rIns="0" bIns="0" anchor="ctr" anchorCtr="1"/>
              <a:lstStyle/>
              <a:p>
                <a:pPr algn="ctr" rtl="0">
                  <a:defRPr sz="1400" b="1"/>
                </a:pPr>
                <a:endParaRPr lang="en-US" sz="1400" b="1" i="0" u="none" strike="noStrike" kern="1200" baseline="0">
                  <a:solidFill>
                    <a:sysClr val="windowText" lastClr="000000">
                      <a:lumMod val="75000"/>
                      <a:lumOff val="25000"/>
                    </a:sysClr>
                  </a:solidFill>
                  <a:latin typeface="Calibri" panose="020F0502020204030204"/>
                </a:endParaRPr>
              </a:p>
            </cx:txPr>
            <cx:visibility seriesName="0" categoryName="1" value="0"/>
            <cx:separator>, </cx:separator>
          </cx:dataLabels>
          <cx:dataId val="0"/>
          <cx:layoutPr/>
        </cx:series>
      </cx:plotAreaRegion>
    </cx:plotArea>
  </cx:chart>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 dir="row">_xlchart.v1.10</cx:f>
      </cx:strDim>
      <cx:numDim type="size">
        <cx:f dir="row">_xlchart.v1.11</cx:f>
      </cx:numDim>
    </cx:data>
  </cx:chartData>
  <cx:chart>
    <cx:title pos="t" align="ctr" overlay="0">
      <cx:tx>
        <cx:rich>
          <a:bodyPr rot="0" spcFirstLastPara="1" vertOverflow="ellipsis" vert="horz" wrap="square" lIns="38100" tIns="19050" rIns="38100" bIns="19050" anchor="ctr" anchorCtr="1" compatLnSpc="0"/>
          <a:lstStyle/>
          <a:p>
            <a:pPr algn="ctr" rtl="0">
              <a:spcBef>
                <a:spcPts val="0"/>
              </a:spcBef>
              <a:spcAft>
                <a:spcPts val="0"/>
              </a:spcAft>
            </a:pPr>
            <a:r>
              <a:rPr lang="en-GB" sz="1400" b="1" i="0" kern="1200" spc="0" baseline="0">
                <a:solidFill>
                  <a:srgbClr val="595959"/>
                </a:solidFill>
                <a:effectLst/>
                <a:latin typeface="Calibri" panose="020F0502020204030204" pitchFamily="34" charset="0"/>
                <a:ea typeface="Calibri" panose="020F0502020204030204" pitchFamily="34" charset="0"/>
                <a:cs typeface="Calibri" panose="020F0502020204030204" pitchFamily="34" charset="0"/>
              </a:rPr>
              <a:t>Importance of Sustainable Development Goals addressed by the RRP based on the </a:t>
            </a:r>
            <a:r>
              <a:rPr lang="en-GB" sz="1400" b="1" i="0" kern="1200" spc="0" baseline="0">
                <a:solidFill>
                  <a:srgbClr val="C00000"/>
                </a:solidFill>
                <a:effectLst/>
                <a:latin typeface="Calibri" panose="020F0502020204030204" pitchFamily="34" charset="0"/>
                <a:ea typeface="Calibri" panose="020F0502020204030204" pitchFamily="34" charset="0"/>
                <a:cs typeface="Calibri" panose="020F0502020204030204" pitchFamily="34" charset="0"/>
              </a:rPr>
              <a:t>number</a:t>
            </a:r>
            <a:r>
              <a:rPr lang="en-GB" sz="1400" b="1" i="0" kern="1200" spc="0" baseline="0">
                <a:solidFill>
                  <a:srgbClr val="595959"/>
                </a:solidFill>
                <a:effectLst/>
                <a:latin typeface="Calibri" panose="020F0502020204030204" pitchFamily="34" charset="0"/>
                <a:ea typeface="Calibri" panose="020F0502020204030204" pitchFamily="34" charset="0"/>
                <a:cs typeface="Calibri" panose="020F0502020204030204" pitchFamily="34" charset="0"/>
              </a:rPr>
              <a:t> of individual measures addressing one or more SDGs and their relative contribution to each SDG using a 4-point scale</a:t>
            </a:r>
            <a:endParaRPr lang="en-CY" sz="1400">
              <a:effectLst/>
            </a:endParaRPr>
          </a:p>
        </cx:rich>
      </cx:tx>
    </cx:title>
    <cx:plotArea>
      <cx:plotAreaRegion>
        <cx:series layoutId="sunburst" uniqueId="{2CAF7F32-1915-42FA-BE68-1E3114F84275}">
          <cx:dataLabels>
            <cx:numFmt formatCode="0 &quot;measures&quot;" sourceLinked="0"/>
            <cx:txPr>
              <a:bodyPr spcFirstLastPara="1" vertOverflow="ellipsis" horzOverflow="overflow" wrap="square" lIns="0" tIns="0" rIns="0" bIns="0" anchor="ctr" anchorCtr="1"/>
              <a:lstStyle/>
              <a:p>
                <a:pPr algn="ctr" rtl="0">
                  <a:defRPr sz="1200" b="1"/>
                </a:pPr>
                <a:endParaRPr lang="en-US" sz="1200" b="1" i="0" u="none" strike="noStrike" kern="1200" baseline="0">
                  <a:solidFill>
                    <a:sysClr val="windowText" lastClr="000000">
                      <a:lumMod val="75000"/>
                      <a:lumOff val="25000"/>
                    </a:sysClr>
                  </a:solidFill>
                  <a:latin typeface="Calibri" panose="020F0502020204030204"/>
                </a:endParaRPr>
              </a:p>
            </cx:txPr>
            <cx:visibility seriesName="0" categoryName="1" value="0"/>
            <cx:separator>, </cx:separator>
          </cx:dataLabels>
          <cx:dataId val="0"/>
          <cx:layoutPr>
            <cx:parentLabelLayout val="overlapping"/>
          </cx:layoutPr>
        </cx:series>
      </cx:plotAreaRegion>
    </cx:plotArea>
  </cx:chart>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 dir="row">_xlchart.v1.14</cx:f>
      </cx:strDim>
      <cx:numDim type="size">
        <cx:f dir="row">_xlchart.v1.15</cx:f>
      </cx:numDim>
    </cx:data>
  </cx:chartData>
  <cx:chart>
    <cx:title pos="t" align="ctr" overlay="0">
      <cx:tx>
        <cx:rich>
          <a:bodyPr rot="0" spcFirstLastPara="1" vertOverflow="ellipsis" vert="horz" wrap="square" lIns="38100" tIns="19050" rIns="38100" bIns="19050" anchor="ctr" anchorCtr="1" compatLnSpc="0"/>
          <a:lstStyle/>
          <a:p>
            <a:pPr marL="0" marR="0" indent="0" algn="ctr" rtl="0" eaLnBrk="1" fontAlgn="auto" latinLnBrk="0" hangingPunct="1">
              <a:spcBef>
                <a:spcPts val="0"/>
              </a:spcBef>
              <a:spcAft>
                <a:spcPts val="0"/>
              </a:spcAft>
            </a:pPr>
            <a:r>
              <a:rPr lang="en-GB" sz="1400" b="1" i="0" kern="1200" spc="0" baseline="0">
                <a:solidFill>
                  <a:srgbClr val="595959"/>
                </a:solidFill>
                <a:effectLst/>
                <a:latin typeface="Calibri" panose="020F0502020204030204" pitchFamily="34" charset="0"/>
                <a:ea typeface="Calibri" panose="020F0502020204030204" pitchFamily="34" charset="0"/>
                <a:cs typeface="Calibri" panose="020F0502020204030204" pitchFamily="34" charset="0"/>
              </a:rPr>
              <a:t>Importance of Sustainable Development Goals addressed by the RRP based on the </a:t>
            </a:r>
            <a:r>
              <a:rPr lang="en-GB" sz="1400" b="1" i="0" kern="1200" spc="0" baseline="0">
                <a:solidFill>
                  <a:srgbClr val="C00000"/>
                </a:solidFill>
                <a:effectLst/>
                <a:latin typeface="Calibri" panose="020F0502020204030204" pitchFamily="34" charset="0"/>
                <a:ea typeface="Calibri" panose="020F0502020204030204" pitchFamily="34" charset="0"/>
                <a:cs typeface="Calibri" panose="020F0502020204030204" pitchFamily="34" charset="0"/>
              </a:rPr>
              <a:t>budget</a:t>
            </a:r>
            <a:r>
              <a:rPr lang="en-GB" sz="1400" b="1" i="0" kern="1200" spc="0" baseline="0">
                <a:solidFill>
                  <a:srgbClr val="595959"/>
                </a:solidFill>
                <a:effectLst/>
                <a:latin typeface="Calibri" panose="020F0502020204030204" pitchFamily="34" charset="0"/>
                <a:ea typeface="Calibri" panose="020F0502020204030204" pitchFamily="34" charset="0"/>
                <a:cs typeface="Calibri" panose="020F0502020204030204" pitchFamily="34" charset="0"/>
              </a:rPr>
              <a:t> allocated to measures addressing one or more SDGs and their relative contribution to each SDG using a 4-point scale</a:t>
            </a:r>
            <a:endParaRPr lang="en-CY" sz="1400">
              <a:effectLst/>
            </a:endParaRPr>
          </a:p>
        </cx:rich>
      </cx:tx>
    </cx:title>
    <cx:plotArea>
      <cx:plotAreaRegion>
        <cx:series layoutId="sunburst" uniqueId="{4E1FEAE7-1C8C-414B-AEB8-91F403CB5AD8}">
          <cx:dataLabels>
            <cx:numFmt formatCode="€###0 &quot;million&quot;" sourceLinked="0"/>
            <cx:txPr>
              <a:bodyPr spcFirstLastPara="1" vertOverflow="ellipsis" horzOverflow="overflow" wrap="square" lIns="0" tIns="0" rIns="0" bIns="0" anchor="ctr" anchorCtr="1"/>
              <a:lstStyle/>
              <a:p>
                <a:pPr algn="ctr" rtl="0">
                  <a:defRPr sz="1200" b="1"/>
                </a:pPr>
                <a:endParaRPr lang="en-US" sz="1200" b="1" i="0" u="none" strike="noStrike" kern="1200" baseline="0">
                  <a:solidFill>
                    <a:sysClr val="windowText" lastClr="000000">
                      <a:lumMod val="75000"/>
                      <a:lumOff val="25000"/>
                    </a:sysClr>
                  </a:solidFill>
                  <a:latin typeface="Calibri" panose="020F0502020204030204"/>
                </a:endParaRPr>
              </a:p>
            </cx:txPr>
            <cx:visibility seriesName="0" categoryName="1" value="0"/>
            <cx:separator>, </cx:separator>
          </cx:dataLabels>
          <cx:dataId val="0"/>
          <cx:layoutPr/>
        </cx:series>
      </cx:plotAreaRegion>
    </cx:plotArea>
  </cx:chart>
</cx:chartSpace>
</file>

<file path=xl/charts/chartEx9.xml><?xml version="1.0" encoding="utf-8"?>
<cx:chartSpace xmlns:a="http://schemas.openxmlformats.org/drawingml/2006/main" xmlns:r="http://schemas.openxmlformats.org/officeDocument/2006/relationships" xmlns:cx="http://schemas.microsoft.com/office/drawing/2014/chartex">
  <cx:chartData>
    <cx:data id="0">
      <cx:strDim type="cat">
        <cx:f dir="row">_xlchart.v1.20</cx:f>
      </cx:strDim>
      <cx:numDim type="size">
        <cx:f dir="row">_xlchart.v1.21</cx:f>
      </cx:numDim>
    </cx:data>
  </cx:chartData>
  <cx:chart>
    <cx:title pos="t" align="ctr" overlay="0">
      <cx:tx>
        <cx:rich>
          <a:bodyPr rot="0" spcFirstLastPara="1" vertOverflow="ellipsis" vert="horz" wrap="square" lIns="38100" tIns="19050" rIns="38100" bIns="19050" anchor="ctr" anchorCtr="1" compatLnSpc="0"/>
          <a:lstStyle/>
          <a:p>
            <a:pPr algn="ctr" rtl="0">
              <a:defRPr sz="1400" b="0" i="0" u="none" strike="noStrike" kern="1200" spc="0" baseline="0">
                <a:solidFill>
                  <a:sysClr val="windowText" lastClr="000000">
                    <a:lumMod val="65000"/>
                    <a:lumOff val="35000"/>
                  </a:sysClr>
                </a:solidFill>
                <a:latin typeface="+mn-lt"/>
                <a:ea typeface="+mn-ea"/>
                <a:cs typeface="+mn-cs"/>
              </a:defRPr>
            </a:pPr>
            <a:r>
              <a:rPr lang="en-GB" sz="1600" b="1" i="0" u="none" strike="noStrike" kern="1200" spc="0" baseline="0" dirty="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Contribution of the Cyprus RRP to the Six Transformations Towards Achieving SDGs, </a:t>
            </a:r>
            <a:br>
              <a:rPr lang="en-GB" sz="1600" b="1" i="0" u="none" strike="noStrike" kern="1200" spc="0" baseline="0" dirty="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br>
            <a:r>
              <a:rPr lang="en-GB" sz="1600" b="1" i="0" u="none" strike="noStrike" kern="1200" spc="0" baseline="0" dirty="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based on the </a:t>
            </a:r>
            <a:r>
              <a:rPr lang="en-GB" sz="1600" b="1" i="0" u="none" strike="noStrike" kern="1200" spc="0" baseline="0" dirty="0">
                <a:solidFill>
                  <a:srgbClr val="C00000"/>
                </a:solidFill>
                <a:effectLst/>
                <a:latin typeface="Calibri" panose="020F0502020204030204"/>
                <a:ea typeface="Calibri" panose="020F0502020204030204" pitchFamily="34" charset="0"/>
                <a:cs typeface="Calibri" panose="020F0502020204030204" pitchFamily="34" charset="0"/>
              </a:rPr>
              <a:t>number</a:t>
            </a:r>
            <a:r>
              <a:rPr lang="en-GB" sz="1600" b="1" i="0" u="none" strike="noStrike" kern="1200" spc="0" baseline="0" dirty="0">
                <a:solidFill>
                  <a:sysClr val="windowText" lastClr="000000"/>
                </a:solidFill>
                <a:effectLst/>
                <a:latin typeface="Calibri" panose="020F0502020204030204"/>
                <a:ea typeface="Calibri" panose="020F0502020204030204" pitchFamily="34" charset="0"/>
                <a:cs typeface="Calibri" panose="020F0502020204030204" pitchFamily="34" charset="0"/>
              </a:rPr>
              <a:t> </a:t>
            </a:r>
            <a:r>
              <a:rPr lang="en-GB" sz="1600" b="1" i="0" u="none" strike="noStrike" kern="1200" spc="0" baseline="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of individual measures </a:t>
            </a:r>
            <a:r>
              <a:rPr lang="en-GB" sz="1600" b="1" i="0" u="none" strike="noStrike" kern="1200" spc="0" baseline="0" dirty="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addressing one or more Transformations </a:t>
            </a:r>
            <a:br>
              <a:rPr lang="en-GB" sz="1600" b="1" i="0" u="none" strike="noStrike" kern="1200" spc="0" baseline="0" dirty="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br>
            <a:r>
              <a:rPr lang="en-GB" sz="1600" b="1" i="0" u="none" strike="noStrike" kern="1200" spc="0" baseline="0" dirty="0">
                <a:solidFill>
                  <a:sysClr val="windowText" lastClr="000000">
                    <a:lumMod val="65000"/>
                    <a:lumOff val="35000"/>
                  </a:sysClr>
                </a:solidFill>
                <a:effectLst/>
                <a:latin typeface="Calibri" panose="020F0502020204030204"/>
                <a:ea typeface="Calibri" panose="020F0502020204030204" pitchFamily="34" charset="0"/>
                <a:cs typeface="Calibri" panose="020F0502020204030204" pitchFamily="34" charset="0"/>
              </a:rPr>
              <a:t>and each measure's relative contribution using a 4-point scale</a:t>
            </a:r>
          </a:p>
        </cx:rich>
      </cx:tx>
    </cx:title>
    <cx:plotArea>
      <cx:plotAreaRegion>
        <cx:series layoutId="treemap" uniqueId="{2CAF7F32-1915-42FA-BE68-1E3114F84275}">
          <cx:dataLabels>
            <cx:numFmt formatCode="0 &quot;measures&quot;" sourceLinked="0"/>
            <cx:txPr>
              <a:bodyPr spcFirstLastPara="1" vertOverflow="ellipsis" horzOverflow="overflow" wrap="square" lIns="0" tIns="0" rIns="0" bIns="0" anchor="ctr" anchorCtr="1"/>
              <a:lstStyle/>
              <a:p>
                <a:pPr algn="ctr" rtl="0">
                  <a:defRPr sz="1400" b="1"/>
                </a:pPr>
                <a:endParaRPr lang="en-US" sz="1400" b="1" i="0" u="none" strike="noStrike" kern="1200" baseline="0">
                  <a:solidFill>
                    <a:sysClr val="windowText" lastClr="000000">
                      <a:lumMod val="75000"/>
                      <a:lumOff val="25000"/>
                    </a:sysClr>
                  </a:solidFill>
                  <a:latin typeface="Calibri" panose="020F0502020204030204"/>
                </a:endParaRPr>
              </a:p>
            </cx:txPr>
            <cx:visibility seriesName="0" categoryName="1" value="0"/>
            <cx:separator>, </cx:separator>
          </cx:dataLabels>
          <cx:dataId val="0"/>
          <cx:layoutPr>
            <cx:parentLabelLayout val="overlapping"/>
          </cx:layoutPr>
        </cx:series>
      </cx:plotAreaRegion>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microsoft.com/office/2014/relationships/chartEx" Target="../charts/chartEx4.xml"/><Relationship Id="rId3" Type="http://schemas.openxmlformats.org/officeDocument/2006/relationships/chart" Target="../charts/chart3.xml"/><Relationship Id="rId7" Type="http://schemas.microsoft.com/office/2014/relationships/chartEx" Target="../charts/chartEx3.xml"/><Relationship Id="rId2" Type="http://schemas.openxmlformats.org/officeDocument/2006/relationships/chart" Target="../charts/chart2.xml"/><Relationship Id="rId1" Type="http://schemas.openxmlformats.org/officeDocument/2006/relationships/chart" Target="../charts/chart1.xml"/><Relationship Id="rId6" Type="http://schemas.microsoft.com/office/2014/relationships/chartEx" Target="../charts/chartEx2.xml"/><Relationship Id="rId5" Type="http://schemas.microsoft.com/office/2014/relationships/chartEx" Target="../charts/chartEx1.xml"/><Relationship Id="rId4"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microsoft.com/office/2014/relationships/chartEx" Target="../charts/chartEx8.xml"/><Relationship Id="rId3" Type="http://schemas.openxmlformats.org/officeDocument/2006/relationships/chart" Target="../charts/chart6.xml"/><Relationship Id="rId7" Type="http://schemas.microsoft.com/office/2014/relationships/chartEx" Target="../charts/chartEx7.xml"/><Relationship Id="rId2" Type="http://schemas.openxmlformats.org/officeDocument/2006/relationships/chart" Target="../charts/chart5.xml"/><Relationship Id="rId1" Type="http://schemas.openxmlformats.org/officeDocument/2006/relationships/chart" Target="../charts/chart4.xml"/><Relationship Id="rId6" Type="http://schemas.microsoft.com/office/2014/relationships/chartEx" Target="../charts/chartEx6.xml"/><Relationship Id="rId5" Type="http://schemas.microsoft.com/office/2014/relationships/chartEx" Target="../charts/chartEx5.xml"/><Relationship Id="rId4" Type="http://schemas.openxmlformats.org/officeDocument/2006/relationships/image" Target="../media/image1.jpeg"/></Relationships>
</file>

<file path=xl/drawings/_rels/drawing3.xml.rels><?xml version="1.0" encoding="UTF-8" standalone="yes"?>
<Relationships xmlns="http://schemas.openxmlformats.org/package/2006/relationships"><Relationship Id="rId8" Type="http://schemas.microsoft.com/office/2014/relationships/chartEx" Target="../charts/chartEx12.xml"/><Relationship Id="rId3" Type="http://schemas.openxmlformats.org/officeDocument/2006/relationships/chart" Target="../charts/chart9.xml"/><Relationship Id="rId7" Type="http://schemas.microsoft.com/office/2014/relationships/chartEx" Target="../charts/chartEx11.xml"/><Relationship Id="rId2" Type="http://schemas.openxmlformats.org/officeDocument/2006/relationships/chart" Target="../charts/chart8.xml"/><Relationship Id="rId1" Type="http://schemas.openxmlformats.org/officeDocument/2006/relationships/chart" Target="../charts/chart7.xml"/><Relationship Id="rId6" Type="http://schemas.microsoft.com/office/2014/relationships/chartEx" Target="../charts/chartEx10.xml"/><Relationship Id="rId5" Type="http://schemas.microsoft.com/office/2014/relationships/chartEx" Target="../charts/chartEx9.xml"/><Relationship Id="rId4"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60960</xdr:colOff>
      <xdr:row>8</xdr:row>
      <xdr:rowOff>41910</xdr:rowOff>
    </xdr:from>
    <xdr:to>
      <xdr:col>5</xdr:col>
      <xdr:colOff>556260</xdr:colOff>
      <xdr:row>27</xdr:row>
      <xdr:rowOff>160020</xdr:rowOff>
    </xdr:to>
    <xdr:graphicFrame macro="">
      <xdr:nvGraphicFramePr>
        <xdr:cNvPr id="2" name="Chart 1">
          <a:extLst>
            <a:ext uri="{FF2B5EF4-FFF2-40B4-BE49-F238E27FC236}">
              <a16:creationId xmlns:a16="http://schemas.microsoft.com/office/drawing/2014/main" id="{1C1A31E4-E14D-4115-B9BB-BF2060D649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8</xdr:row>
      <xdr:rowOff>0</xdr:rowOff>
    </xdr:from>
    <xdr:to>
      <xdr:col>12</xdr:col>
      <xdr:colOff>0</xdr:colOff>
      <xdr:row>27</xdr:row>
      <xdr:rowOff>118110</xdr:rowOff>
    </xdr:to>
    <xdr:graphicFrame macro="">
      <xdr:nvGraphicFramePr>
        <xdr:cNvPr id="3" name="Chart 2">
          <a:extLst>
            <a:ext uri="{FF2B5EF4-FFF2-40B4-BE49-F238E27FC236}">
              <a16:creationId xmlns:a16="http://schemas.microsoft.com/office/drawing/2014/main" id="{3D5F440D-434E-4567-8414-94A15129BF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8</xdr:row>
      <xdr:rowOff>0</xdr:rowOff>
    </xdr:from>
    <xdr:to>
      <xdr:col>18</xdr:col>
      <xdr:colOff>518160</xdr:colOff>
      <xdr:row>27</xdr:row>
      <xdr:rowOff>118110</xdr:rowOff>
    </xdr:to>
    <xdr:graphicFrame macro="">
      <xdr:nvGraphicFramePr>
        <xdr:cNvPr id="4" name="Chart 3">
          <a:extLst>
            <a:ext uri="{FF2B5EF4-FFF2-40B4-BE49-F238E27FC236}">
              <a16:creationId xmlns:a16="http://schemas.microsoft.com/office/drawing/2014/main" id="{C266C7D9-DDDE-46D9-BFE4-1F37445A4F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30</xdr:row>
      <xdr:rowOff>11546</xdr:rowOff>
    </xdr:from>
    <xdr:ext cx="9282893" cy="2836065"/>
    <xdr:pic>
      <xdr:nvPicPr>
        <xdr:cNvPr id="5" name="Picture 4" descr="The UN Sustainable Development Goals – UN Environment Management Group">
          <a:extLst>
            <a:ext uri="{FF2B5EF4-FFF2-40B4-BE49-F238E27FC236}">
              <a16:creationId xmlns:a16="http://schemas.microsoft.com/office/drawing/2014/main" id="{8D2652D1-22D3-471D-8C4A-6CD04EE07C5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5497946"/>
          <a:ext cx="9282893" cy="28360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124144</xdr:colOff>
      <xdr:row>47</xdr:row>
      <xdr:rowOff>32534</xdr:rowOff>
    </xdr:from>
    <xdr:to>
      <xdr:col>10</xdr:col>
      <xdr:colOff>536221</xdr:colOff>
      <xdr:row>84</xdr:row>
      <xdr:rowOff>0</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DCBA22BE-C7B2-4495-94BB-BC949597B4A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124144" y="10898654"/>
              <a:ext cx="8809317" cy="6734026"/>
            </a:xfrm>
            <a:prstGeom prst="rect">
              <a:avLst/>
            </a:prstGeom>
            <a:solidFill>
              <a:prstClr val="white"/>
            </a:solidFill>
            <a:ln w="1">
              <a:solidFill>
                <a:prstClr val="green"/>
              </a:solidFill>
            </a:ln>
          </xdr:spPr>
          <xdr:txBody>
            <a:bodyPr vertOverflow="clip" horzOverflow="clip"/>
            <a:lstStyle/>
            <a:p>
              <a:r>
                <a:rPr lang="en-CY"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47035</xdr:colOff>
      <xdr:row>47</xdr:row>
      <xdr:rowOff>28222</xdr:rowOff>
    </xdr:from>
    <xdr:to>
      <xdr:col>22</xdr:col>
      <xdr:colOff>376295</xdr:colOff>
      <xdr:row>83</xdr:row>
      <xdr:rowOff>103482</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13A72B37-A45B-482B-91AC-6C49DE72BE3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9312955" y="10894342"/>
              <a:ext cx="8299780" cy="6658940"/>
            </a:xfrm>
            <a:prstGeom prst="rect">
              <a:avLst/>
            </a:prstGeom>
            <a:solidFill>
              <a:prstClr val="white"/>
            </a:solidFill>
            <a:ln w="1">
              <a:solidFill>
                <a:prstClr val="green"/>
              </a:solidFill>
            </a:ln>
          </xdr:spPr>
          <xdr:txBody>
            <a:bodyPr vertOverflow="clip" horzOverflow="clip"/>
            <a:lstStyle/>
            <a:p>
              <a:r>
                <a:rPr lang="en-CY"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55705</xdr:colOff>
      <xdr:row>85</xdr:row>
      <xdr:rowOff>37735</xdr:rowOff>
    </xdr:from>
    <xdr:to>
      <xdr:col>23</xdr:col>
      <xdr:colOff>364986</xdr:colOff>
      <xdr:row>122</xdr:row>
      <xdr:rowOff>37631</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711959A8-CA26-4B38-9B88-9A1EDC36209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9321625" y="17853295"/>
              <a:ext cx="8889401" cy="6766456"/>
            </a:xfrm>
            <a:prstGeom prst="rect">
              <a:avLst/>
            </a:prstGeom>
            <a:solidFill>
              <a:prstClr val="white"/>
            </a:solidFill>
            <a:ln w="1">
              <a:solidFill>
                <a:prstClr val="green"/>
              </a:solidFill>
            </a:ln>
          </xdr:spPr>
          <xdr:txBody>
            <a:bodyPr vertOverflow="clip" horzOverflow="clip"/>
            <a:lstStyle/>
            <a:p>
              <a:r>
                <a:rPr lang="en-CY"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136989</xdr:colOff>
      <xdr:row>85</xdr:row>
      <xdr:rowOff>25686</xdr:rowOff>
    </xdr:from>
    <xdr:to>
      <xdr:col>10</xdr:col>
      <xdr:colOff>539393</xdr:colOff>
      <xdr:row>122</xdr:row>
      <xdr:rowOff>1</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216C494D-5A61-47DD-917C-D9019773C69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8"/>
            </a:graphicData>
          </a:graphic>
        </xdr:graphicFrame>
      </mc:Choice>
      <mc:Fallback>
        <xdr:sp macro="" textlink="">
          <xdr:nvSpPr>
            <xdr:cNvPr id="0" name=""/>
            <xdr:cNvSpPr>
              <a:spLocks noTextEdit="1"/>
            </xdr:cNvSpPr>
          </xdr:nvSpPr>
          <xdr:spPr>
            <a:xfrm>
              <a:off x="136989" y="17841246"/>
              <a:ext cx="8799644" cy="6740875"/>
            </a:xfrm>
            <a:prstGeom prst="rect">
              <a:avLst/>
            </a:prstGeom>
            <a:solidFill>
              <a:prstClr val="white"/>
            </a:solidFill>
            <a:ln w="1">
              <a:solidFill>
                <a:prstClr val="green"/>
              </a:solidFill>
            </a:ln>
          </xdr:spPr>
          <xdr:txBody>
            <a:bodyPr vertOverflow="clip" horzOverflow="clip"/>
            <a:lstStyle/>
            <a:p>
              <a:r>
                <a:rPr lang="en-CY"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60960</xdr:colOff>
      <xdr:row>8</xdr:row>
      <xdr:rowOff>41910</xdr:rowOff>
    </xdr:from>
    <xdr:to>
      <xdr:col>5</xdr:col>
      <xdr:colOff>556260</xdr:colOff>
      <xdr:row>27</xdr:row>
      <xdr:rowOff>160020</xdr:rowOff>
    </xdr:to>
    <xdr:graphicFrame macro="">
      <xdr:nvGraphicFramePr>
        <xdr:cNvPr id="2" name="Chart 1">
          <a:extLst>
            <a:ext uri="{FF2B5EF4-FFF2-40B4-BE49-F238E27FC236}">
              <a16:creationId xmlns:a16="http://schemas.microsoft.com/office/drawing/2014/main" id="{47D27078-94F9-463F-8BAF-5A69A32A81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8</xdr:row>
      <xdr:rowOff>0</xdr:rowOff>
    </xdr:from>
    <xdr:to>
      <xdr:col>12</xdr:col>
      <xdr:colOff>0</xdr:colOff>
      <xdr:row>27</xdr:row>
      <xdr:rowOff>118110</xdr:rowOff>
    </xdr:to>
    <xdr:graphicFrame macro="">
      <xdr:nvGraphicFramePr>
        <xdr:cNvPr id="3" name="Chart 2">
          <a:extLst>
            <a:ext uri="{FF2B5EF4-FFF2-40B4-BE49-F238E27FC236}">
              <a16:creationId xmlns:a16="http://schemas.microsoft.com/office/drawing/2014/main" id="{58CFFD3B-1DF3-4466-A81E-A9868EAF13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8</xdr:row>
      <xdr:rowOff>0</xdr:rowOff>
    </xdr:from>
    <xdr:to>
      <xdr:col>18</xdr:col>
      <xdr:colOff>518160</xdr:colOff>
      <xdr:row>27</xdr:row>
      <xdr:rowOff>118110</xdr:rowOff>
    </xdr:to>
    <xdr:graphicFrame macro="">
      <xdr:nvGraphicFramePr>
        <xdr:cNvPr id="4" name="Chart 3">
          <a:extLst>
            <a:ext uri="{FF2B5EF4-FFF2-40B4-BE49-F238E27FC236}">
              <a16:creationId xmlns:a16="http://schemas.microsoft.com/office/drawing/2014/main" id="{BB8092E2-9047-476A-9323-35BF4F977F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30</xdr:row>
      <xdr:rowOff>11546</xdr:rowOff>
    </xdr:from>
    <xdr:ext cx="9282893" cy="2836065"/>
    <xdr:pic>
      <xdr:nvPicPr>
        <xdr:cNvPr id="5" name="Picture 4" descr="The UN Sustainable Development Goals – UN Environment Management Group">
          <a:extLst>
            <a:ext uri="{FF2B5EF4-FFF2-40B4-BE49-F238E27FC236}">
              <a16:creationId xmlns:a16="http://schemas.microsoft.com/office/drawing/2014/main" id="{519373D4-062D-4F25-AB0A-64266118F37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7768706"/>
          <a:ext cx="9282893" cy="28360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124144</xdr:colOff>
      <xdr:row>47</xdr:row>
      <xdr:rowOff>32534</xdr:rowOff>
    </xdr:from>
    <xdr:to>
      <xdr:col>10</xdr:col>
      <xdr:colOff>536221</xdr:colOff>
      <xdr:row>84</xdr:row>
      <xdr:rowOff>0</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B03E9FA4-1E8A-4914-BB6E-386C6466500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124144" y="10715774"/>
              <a:ext cx="8809317" cy="6734026"/>
            </a:xfrm>
            <a:prstGeom prst="rect">
              <a:avLst/>
            </a:prstGeom>
            <a:solidFill>
              <a:prstClr val="white"/>
            </a:solidFill>
            <a:ln w="1">
              <a:solidFill>
                <a:prstClr val="green"/>
              </a:solidFill>
            </a:ln>
          </xdr:spPr>
          <xdr:txBody>
            <a:bodyPr vertOverflow="clip" horzOverflow="clip"/>
            <a:lstStyle/>
            <a:p>
              <a:r>
                <a:rPr lang="en-CY"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47035</xdr:colOff>
      <xdr:row>47</xdr:row>
      <xdr:rowOff>28222</xdr:rowOff>
    </xdr:from>
    <xdr:to>
      <xdr:col>23</xdr:col>
      <xdr:colOff>254000</xdr:colOff>
      <xdr:row>83</xdr:row>
      <xdr:rowOff>103482</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5D4CFB10-622E-484C-A369-03038C2AB7D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9312955" y="10711462"/>
              <a:ext cx="8787085" cy="6658940"/>
            </a:xfrm>
            <a:prstGeom prst="rect">
              <a:avLst/>
            </a:prstGeom>
            <a:solidFill>
              <a:prstClr val="white"/>
            </a:solidFill>
            <a:ln w="1">
              <a:solidFill>
                <a:prstClr val="green"/>
              </a:solidFill>
            </a:ln>
          </xdr:spPr>
          <xdr:txBody>
            <a:bodyPr vertOverflow="clip" horzOverflow="clip"/>
            <a:lstStyle/>
            <a:p>
              <a:r>
                <a:rPr lang="en-CY"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55705</xdr:colOff>
      <xdr:row>85</xdr:row>
      <xdr:rowOff>37735</xdr:rowOff>
    </xdr:from>
    <xdr:to>
      <xdr:col>23</xdr:col>
      <xdr:colOff>364986</xdr:colOff>
      <xdr:row>122</xdr:row>
      <xdr:rowOff>37631</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961574E0-2402-48CF-87A0-83398EDA0FF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9321625" y="17670415"/>
              <a:ext cx="8889401" cy="6766456"/>
            </a:xfrm>
            <a:prstGeom prst="rect">
              <a:avLst/>
            </a:prstGeom>
            <a:solidFill>
              <a:prstClr val="white"/>
            </a:solidFill>
            <a:ln w="1">
              <a:solidFill>
                <a:prstClr val="green"/>
              </a:solidFill>
            </a:ln>
          </xdr:spPr>
          <xdr:txBody>
            <a:bodyPr vertOverflow="clip" horzOverflow="clip"/>
            <a:lstStyle/>
            <a:p>
              <a:r>
                <a:rPr lang="en-CY"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136989</xdr:colOff>
      <xdr:row>85</xdr:row>
      <xdr:rowOff>25686</xdr:rowOff>
    </xdr:from>
    <xdr:to>
      <xdr:col>10</xdr:col>
      <xdr:colOff>539393</xdr:colOff>
      <xdr:row>122</xdr:row>
      <xdr:rowOff>1</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8E1E3AFA-EB13-4E86-888D-1A4D3B928FF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8"/>
            </a:graphicData>
          </a:graphic>
        </xdr:graphicFrame>
      </mc:Choice>
      <mc:Fallback>
        <xdr:sp macro="" textlink="">
          <xdr:nvSpPr>
            <xdr:cNvPr id="0" name=""/>
            <xdr:cNvSpPr>
              <a:spLocks noTextEdit="1"/>
            </xdr:cNvSpPr>
          </xdr:nvSpPr>
          <xdr:spPr>
            <a:xfrm>
              <a:off x="136989" y="17658366"/>
              <a:ext cx="8799644" cy="6740875"/>
            </a:xfrm>
            <a:prstGeom prst="rect">
              <a:avLst/>
            </a:prstGeom>
            <a:solidFill>
              <a:prstClr val="white"/>
            </a:solidFill>
            <a:ln w="1">
              <a:solidFill>
                <a:prstClr val="green"/>
              </a:solidFill>
            </a:ln>
          </xdr:spPr>
          <xdr:txBody>
            <a:bodyPr vertOverflow="clip" horzOverflow="clip"/>
            <a:lstStyle/>
            <a:p>
              <a:r>
                <a:rPr lang="en-CY"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60960</xdr:colOff>
      <xdr:row>8</xdr:row>
      <xdr:rowOff>41910</xdr:rowOff>
    </xdr:from>
    <xdr:to>
      <xdr:col>5</xdr:col>
      <xdr:colOff>556260</xdr:colOff>
      <xdr:row>27</xdr:row>
      <xdr:rowOff>160020</xdr:rowOff>
    </xdr:to>
    <xdr:graphicFrame macro="">
      <xdr:nvGraphicFramePr>
        <xdr:cNvPr id="2" name="Chart 1">
          <a:extLst>
            <a:ext uri="{FF2B5EF4-FFF2-40B4-BE49-F238E27FC236}">
              <a16:creationId xmlns:a16="http://schemas.microsoft.com/office/drawing/2014/main" id="{DF32FDEB-CD27-4B60-9272-5A2DE80B1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8</xdr:row>
      <xdr:rowOff>0</xdr:rowOff>
    </xdr:from>
    <xdr:to>
      <xdr:col>12</xdr:col>
      <xdr:colOff>0</xdr:colOff>
      <xdr:row>27</xdr:row>
      <xdr:rowOff>118110</xdr:rowOff>
    </xdr:to>
    <xdr:graphicFrame macro="">
      <xdr:nvGraphicFramePr>
        <xdr:cNvPr id="3" name="Chart 2">
          <a:extLst>
            <a:ext uri="{FF2B5EF4-FFF2-40B4-BE49-F238E27FC236}">
              <a16:creationId xmlns:a16="http://schemas.microsoft.com/office/drawing/2014/main" id="{FDE0C694-0DF3-47C9-8BA5-C127A7FE7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8</xdr:row>
      <xdr:rowOff>0</xdr:rowOff>
    </xdr:from>
    <xdr:to>
      <xdr:col>18</xdr:col>
      <xdr:colOff>518160</xdr:colOff>
      <xdr:row>27</xdr:row>
      <xdr:rowOff>118110</xdr:rowOff>
    </xdr:to>
    <xdr:graphicFrame macro="">
      <xdr:nvGraphicFramePr>
        <xdr:cNvPr id="4" name="Chart 3">
          <a:extLst>
            <a:ext uri="{FF2B5EF4-FFF2-40B4-BE49-F238E27FC236}">
              <a16:creationId xmlns:a16="http://schemas.microsoft.com/office/drawing/2014/main" id="{702042D4-9F16-487D-B1BC-D4F1080E52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30</xdr:row>
      <xdr:rowOff>11546</xdr:rowOff>
    </xdr:from>
    <xdr:ext cx="9282893" cy="2836065"/>
    <xdr:pic>
      <xdr:nvPicPr>
        <xdr:cNvPr id="5" name="Picture 4" descr="The UN Sustainable Development Goals – UN Environment Management Group">
          <a:extLst>
            <a:ext uri="{FF2B5EF4-FFF2-40B4-BE49-F238E27FC236}">
              <a16:creationId xmlns:a16="http://schemas.microsoft.com/office/drawing/2014/main" id="{6118441E-16DC-4440-9F81-13B50E786E6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7585826"/>
          <a:ext cx="9282893" cy="28360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124144</xdr:colOff>
      <xdr:row>47</xdr:row>
      <xdr:rowOff>32534</xdr:rowOff>
    </xdr:from>
    <xdr:to>
      <xdr:col>7</xdr:col>
      <xdr:colOff>645762</xdr:colOff>
      <xdr:row>84</xdr:row>
      <xdr:rowOff>0</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23DCAF1E-3F8A-49E2-A8E6-ADEECA29999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124144" y="10715774"/>
              <a:ext cx="8842658" cy="6734026"/>
            </a:xfrm>
            <a:prstGeom prst="rect">
              <a:avLst/>
            </a:prstGeom>
            <a:solidFill>
              <a:prstClr val="white"/>
            </a:solidFill>
            <a:ln w="1">
              <a:solidFill>
                <a:prstClr val="green"/>
              </a:solidFill>
            </a:ln>
          </xdr:spPr>
          <xdr:txBody>
            <a:bodyPr vertOverflow="clip" horzOverflow="clip"/>
            <a:lstStyle/>
            <a:p>
              <a:r>
                <a:rPr lang="en-CY"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9</xdr:col>
      <xdr:colOff>34120</xdr:colOff>
      <xdr:row>47</xdr:row>
      <xdr:rowOff>28222</xdr:rowOff>
    </xdr:from>
    <xdr:to>
      <xdr:col>20</xdr:col>
      <xdr:colOff>594102</xdr:colOff>
      <xdr:row>83</xdr:row>
      <xdr:rowOff>103482</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CCA22237-08A2-49A6-8349-6A370DD2450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9841060" y="10711462"/>
              <a:ext cx="9132482" cy="6658940"/>
            </a:xfrm>
            <a:prstGeom prst="rect">
              <a:avLst/>
            </a:prstGeom>
            <a:solidFill>
              <a:prstClr val="white"/>
            </a:solidFill>
            <a:ln w="1">
              <a:solidFill>
                <a:prstClr val="green"/>
              </a:solidFill>
            </a:ln>
          </xdr:spPr>
          <xdr:txBody>
            <a:bodyPr vertOverflow="clip" horzOverflow="clip"/>
            <a:lstStyle/>
            <a:p>
              <a:r>
                <a:rPr lang="en-CY"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9</xdr:col>
      <xdr:colOff>107367</xdr:colOff>
      <xdr:row>85</xdr:row>
      <xdr:rowOff>37735</xdr:rowOff>
    </xdr:from>
    <xdr:to>
      <xdr:col>20</xdr:col>
      <xdr:colOff>416648</xdr:colOff>
      <xdr:row>122</xdr:row>
      <xdr:rowOff>37631</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16EBA0A9-FA46-4DFA-80CC-DE13B1E2DB9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9914307" y="17670415"/>
              <a:ext cx="8881781" cy="6766456"/>
            </a:xfrm>
            <a:prstGeom prst="rect">
              <a:avLst/>
            </a:prstGeom>
            <a:solidFill>
              <a:prstClr val="white"/>
            </a:solidFill>
            <a:ln w="1">
              <a:solidFill>
                <a:prstClr val="green"/>
              </a:solidFill>
            </a:ln>
          </xdr:spPr>
          <xdr:txBody>
            <a:bodyPr vertOverflow="clip" horzOverflow="clip"/>
            <a:lstStyle/>
            <a:p>
              <a:r>
                <a:rPr lang="en-CY"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136989</xdr:colOff>
      <xdr:row>85</xdr:row>
      <xdr:rowOff>25686</xdr:rowOff>
    </xdr:from>
    <xdr:to>
      <xdr:col>7</xdr:col>
      <xdr:colOff>645762</xdr:colOff>
      <xdr:row>122</xdr:row>
      <xdr:rowOff>1</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5799157C-52DE-4EFE-A7E7-BA9F5B0F6E0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8"/>
            </a:graphicData>
          </a:graphic>
        </xdr:graphicFrame>
      </mc:Choice>
      <mc:Fallback>
        <xdr:sp macro="" textlink="">
          <xdr:nvSpPr>
            <xdr:cNvPr id="0" name=""/>
            <xdr:cNvSpPr>
              <a:spLocks noTextEdit="1"/>
            </xdr:cNvSpPr>
          </xdr:nvSpPr>
          <xdr:spPr>
            <a:xfrm>
              <a:off x="136989" y="17658366"/>
              <a:ext cx="8829813" cy="6740875"/>
            </a:xfrm>
            <a:prstGeom prst="rect">
              <a:avLst/>
            </a:prstGeom>
            <a:solidFill>
              <a:prstClr val="white"/>
            </a:solidFill>
            <a:ln w="1">
              <a:solidFill>
                <a:prstClr val="green"/>
              </a:solidFill>
            </a:ln>
          </xdr:spPr>
          <xdr:txBody>
            <a:bodyPr vertOverflow="clip" horzOverflow="clip"/>
            <a:lstStyle/>
            <a:p>
              <a:r>
                <a:rPr lang="en-CY"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oneCellAnchor>
    <xdr:from>
      <xdr:col>12</xdr:col>
      <xdr:colOff>517978</xdr:colOff>
      <xdr:row>0</xdr:row>
      <xdr:rowOff>94796</xdr:rowOff>
    </xdr:from>
    <xdr:ext cx="7077075" cy="4238625"/>
    <xdr:graphicFrame macro="">
      <xdr:nvGraphicFramePr>
        <xdr:cNvPr id="2" name="Chart 1" title="Chart">
          <a:extLst>
            <a:ext uri="{FF2B5EF4-FFF2-40B4-BE49-F238E27FC236}">
              <a16:creationId xmlns:a16="http://schemas.microsoft.com/office/drawing/2014/main" id="{B518DDDF-3936-4C3C-9773-090C604375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66675</xdr:colOff>
      <xdr:row>0</xdr:row>
      <xdr:rowOff>85725</xdr:rowOff>
    </xdr:from>
    <xdr:ext cx="7077075" cy="4238625"/>
    <xdr:graphicFrame macro="">
      <xdr:nvGraphicFramePr>
        <xdr:cNvPr id="3" name="Chart 2" title="Chart">
          <a:extLst>
            <a:ext uri="{FF2B5EF4-FFF2-40B4-BE49-F238E27FC236}">
              <a16:creationId xmlns:a16="http://schemas.microsoft.com/office/drawing/2014/main" id="{E835DA26-A77B-4712-ACD2-0E2174FA9D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wC_RRP_Selected_Projects_15Apr2021%20_%20Link%20to%20SDG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RP Main"/>
      <sheetName val="RRP - SDGs Charts"/>
      <sheetName val=" Data Validation"/>
      <sheetName val="Tracking list 2"/>
    </sheetNames>
    <sheetDataSet>
      <sheetData sheetId="0"/>
      <sheetData sheetId="1">
        <row r="1">
          <cell r="C1" t="str">
            <v>% of total reforms &amp; investments 
(158 items)</v>
          </cell>
        </row>
      </sheetData>
      <sheetData sheetId="2">
        <row r="1">
          <cell r="A1" t="str">
            <v>High</v>
          </cell>
          <cell r="B1" t="str">
            <v>I</v>
          </cell>
          <cell r="C1" t="str">
            <v>YES</v>
          </cell>
          <cell r="E1" t="str">
            <v>POLICY OBJECTIVE 2: A GREENER, LOW CARBON EUROPE BY PROMOTING CLEAN AND FAIR ENERGY TRANSITION, GREEN AND BLUE INVESTMENT, THE CIRCULAR ECONOMY, CLIMATE ADAPTATION AND RISK PREVENTION AND MANAGEMENT</v>
          </cell>
          <cell r="F1" t="str">
            <v>Climate</v>
          </cell>
          <cell r="G1" t="str">
            <v>Environment</v>
          </cell>
        </row>
        <row r="3">
          <cell r="E3" t="str">
            <v>022 Research and innovation processes, technology transfer and cooperation between enterprises focusing on the low carbon economy, resilience and adaptation to climate change</v>
          </cell>
          <cell r="F3">
            <v>1</v>
          </cell>
          <cell r="G3">
            <v>0.4</v>
          </cell>
        </row>
        <row r="4">
          <cell r="E4" t="str">
            <v>023 Research and innovation processes, technology transfer and cooperation between enterprises focusing on circular economy</v>
          </cell>
          <cell r="F4">
            <v>0.4</v>
          </cell>
          <cell r="G4">
            <v>1</v>
          </cell>
        </row>
        <row r="5">
          <cell r="A5" t="str">
            <v>Medium</v>
          </cell>
          <cell r="B5" t="str">
            <v>R</v>
          </cell>
          <cell r="C5" t="str">
            <v>NO</v>
          </cell>
          <cell r="E5" t="str">
            <v>024 Energy efficiency and demonstration projects in SMEs and supporting measures</v>
          </cell>
          <cell r="F5">
            <v>1</v>
          </cell>
          <cell r="G5">
            <v>0.4</v>
          </cell>
        </row>
        <row r="6">
          <cell r="A6" t="str">
            <v>Low</v>
          </cell>
          <cell r="B6" t="str">
            <v>IR</v>
          </cell>
          <cell r="E6" t="str">
            <v>025 Energy efficiency renovation of existing housing stock, demonstration projects and supporting measures</v>
          </cell>
          <cell r="F6">
            <v>1</v>
          </cell>
          <cell r="G6">
            <v>0.4</v>
          </cell>
        </row>
        <row r="7">
          <cell r="E7" t="str">
            <v>026 Energy efficiency renovation of public infrastructure, demonstration projects and supporting measures</v>
          </cell>
          <cell r="F7">
            <v>1</v>
          </cell>
          <cell r="G7">
            <v>0.4</v>
          </cell>
        </row>
        <row r="8">
          <cell r="E8" t="str">
            <v>027 Support to enterprises that provide services contributing to the low carbon economy and to resilience to climate change</v>
          </cell>
          <cell r="F8">
            <v>1</v>
          </cell>
          <cell r="G8">
            <v>0.4</v>
          </cell>
        </row>
        <row r="9">
          <cell r="E9" t="str">
            <v>028 Renewable energy: wind</v>
          </cell>
          <cell r="F9">
            <v>1</v>
          </cell>
          <cell r="G9">
            <v>0.4</v>
          </cell>
        </row>
        <row r="10">
          <cell r="B10" t="str">
            <v>Investment - Design</v>
          </cell>
          <cell r="E10" t="str">
            <v>029 Renewable energy: solar</v>
          </cell>
          <cell r="F10">
            <v>1</v>
          </cell>
          <cell r="G10">
            <v>0.4</v>
          </cell>
        </row>
        <row r="11">
          <cell r="B11" t="str">
            <v>Investment - Initial</v>
          </cell>
          <cell r="E11" t="str">
            <v>030 Renewable energy: biomass</v>
          </cell>
          <cell r="F11">
            <v>1</v>
          </cell>
          <cell r="G11">
            <v>0.4</v>
          </cell>
        </row>
        <row r="12">
          <cell r="B12" t="str">
            <v>Investment - In progress</v>
          </cell>
          <cell r="E12" t="str">
            <v>031 Renewable energy: marine</v>
          </cell>
          <cell r="F12">
            <v>1</v>
          </cell>
          <cell r="G12">
            <v>0.4</v>
          </cell>
        </row>
        <row r="13">
          <cell r="B13" t="str">
            <v>Reform - Drafting</v>
          </cell>
          <cell r="E13" t="str">
            <v>032 Other renewable energy (including geothermal energy)</v>
          </cell>
          <cell r="F13">
            <v>1</v>
          </cell>
          <cell r="G13">
            <v>0.4</v>
          </cell>
        </row>
        <row r="14">
          <cell r="B14" t="str">
            <v>Reform - Legal Vetting</v>
          </cell>
          <cell r="E14" t="str">
            <v>033 Smart Energy Distribution Systems at medium and low voltage levels (including smart grids and ICT systems) and related storage</v>
          </cell>
          <cell r="F14">
            <v>1</v>
          </cell>
          <cell r="G14">
            <v>0.4</v>
          </cell>
        </row>
        <row r="15">
          <cell r="B15" t="str">
            <v>Reform - Enactment</v>
          </cell>
          <cell r="E15" t="str">
            <v>034 High efficiency co-generation, district heating and cooling</v>
          </cell>
          <cell r="F15">
            <v>1</v>
          </cell>
          <cell r="G15">
            <v>0.4</v>
          </cell>
        </row>
        <row r="16">
          <cell r="E16" t="str">
            <v>035 Adaptation to climate change measures and prevention and management of climate related risks: floods (including awareness raising, civil protection and disaster management systems and infrastructures)</v>
          </cell>
          <cell r="F16">
            <v>1</v>
          </cell>
          <cell r="G16">
            <v>1</v>
          </cell>
        </row>
        <row r="17">
          <cell r="E17" t="str">
            <v>036 Adaptation to climate change measures  and prevention and management of climate related risks: fires (including awareness raising, civil protection and disaster management systems and infrastructures)</v>
          </cell>
          <cell r="F17">
            <v>1</v>
          </cell>
          <cell r="G17">
            <v>1</v>
          </cell>
        </row>
        <row r="18">
          <cell r="E18" t="str">
            <v>037 Adaptation to climate change measures and prevention and management of climate related risks: others, e.g. storms and drought (including awareness raising, civil protection and disaster management systems and infrastructures)</v>
          </cell>
          <cell r="F18">
            <v>1</v>
          </cell>
          <cell r="G18">
            <v>1</v>
          </cell>
        </row>
        <row r="19">
          <cell r="E19" t="str">
            <v>038 Risk prevention and management of non-climate related natural risks (i.e. earthquakes) and risks linked to human activities (e.g. technological accidents)</v>
          </cell>
          <cell r="F19">
            <v>0</v>
          </cell>
          <cell r="G19">
            <v>1</v>
          </cell>
        </row>
        <row r="20">
          <cell r="E20" t="str">
            <v>039 Provision of water for human consumption (extraction, treatment, storage and distribution infrastructure, efficiency measures, drinking water supply)</v>
          </cell>
          <cell r="F20">
            <v>0</v>
          </cell>
          <cell r="G20">
            <v>1</v>
          </cell>
        </row>
        <row r="21">
          <cell r="E21" t="str">
            <v>040 Water  management  and  water  resource  conservation  (including  river  basin  management,  specific  climate  change adaptation measures, reuse, leakage reduction)</v>
          </cell>
          <cell r="F21">
            <v>0.4</v>
          </cell>
          <cell r="G21">
            <v>1</v>
          </cell>
        </row>
        <row r="22">
          <cell r="E22" t="str">
            <v>041 Waste water collection and treatment</v>
          </cell>
          <cell r="F22">
            <v>0</v>
          </cell>
          <cell r="G22">
            <v>1</v>
          </cell>
        </row>
        <row r="23">
          <cell r="E23" t="str">
            <v>042 Household waste management: prevention, minimisation, sorting, recycling measures</v>
          </cell>
          <cell r="F23">
            <v>0</v>
          </cell>
          <cell r="G23">
            <v>1</v>
          </cell>
        </row>
        <row r="24">
          <cell r="E24" t="str">
            <v>043 Household waste management: mechanical biological treatment, thermal treatment</v>
          </cell>
          <cell r="F24">
            <v>0</v>
          </cell>
          <cell r="G24">
            <v>1</v>
          </cell>
        </row>
        <row r="25">
          <cell r="E25" t="str">
            <v>044 Commercial, industrial or hazardous waste management</v>
          </cell>
          <cell r="F25">
            <v>0</v>
          </cell>
          <cell r="G25">
            <v>1</v>
          </cell>
        </row>
        <row r="26">
          <cell r="E26" t="str">
            <v>045 Promoting the use of recycled materials as raw materials</v>
          </cell>
          <cell r="F26">
            <v>0</v>
          </cell>
          <cell r="G26">
            <v>1</v>
          </cell>
        </row>
        <row r="27">
          <cell r="E27" t="str">
            <v>046 Rehabilitation of industrial sites and contaminated land</v>
          </cell>
          <cell r="F27">
            <v>0</v>
          </cell>
          <cell r="G27">
            <v>1</v>
          </cell>
        </row>
        <row r="28">
          <cell r="E28" t="str">
            <v>047 Support to environmentally-friendly production processes and resource efficiency in SMEs</v>
          </cell>
          <cell r="F28">
            <v>0.4</v>
          </cell>
          <cell r="G28">
            <v>0.4</v>
          </cell>
        </row>
        <row r="29">
          <cell r="E29" t="str">
            <v>048 Air quality and noise reduction measures</v>
          </cell>
          <cell r="F29">
            <v>0.4</v>
          </cell>
          <cell r="G29">
            <v>1</v>
          </cell>
        </row>
        <row r="30">
          <cell r="E30" t="str">
            <v>049 Protection, restoration and sustainable use of Natura 2000 sites</v>
          </cell>
          <cell r="F30">
            <v>0.4</v>
          </cell>
          <cell r="G30">
            <v>1</v>
          </cell>
        </row>
        <row r="31">
          <cell r="E31" t="str">
            <v>050 Nature and biodiversity protection, green infrastructure</v>
          </cell>
          <cell r="F31">
            <v>0.4</v>
          </cell>
          <cell r="G31">
            <v>1</v>
          </cell>
        </row>
        <row r="32">
          <cell r="E32" t="str">
            <v>063 Digitalisation of transport: road</v>
          </cell>
          <cell r="F32">
            <v>0.4</v>
          </cell>
          <cell r="G32">
            <v>0</v>
          </cell>
        </row>
        <row r="33">
          <cell r="E33" t="str">
            <v>064 Newly built railways - TEN-T core network</v>
          </cell>
          <cell r="F33">
            <v>1</v>
          </cell>
          <cell r="G33">
            <v>0.4</v>
          </cell>
        </row>
        <row r="34">
          <cell r="E34" t="str">
            <v>065 Newly built railways - TEN-T comprehensive network</v>
          </cell>
          <cell r="F34">
            <v>1</v>
          </cell>
          <cell r="G34">
            <v>0.4</v>
          </cell>
        </row>
        <row r="35">
          <cell r="E35" t="str">
            <v>066 Other newly built railways</v>
          </cell>
          <cell r="F35">
            <v>1</v>
          </cell>
          <cell r="G35">
            <v>0.4</v>
          </cell>
        </row>
        <row r="36">
          <cell r="E36" t="str">
            <v>067 Reconstructed or improved railways - TEN-T core network</v>
          </cell>
          <cell r="F36">
            <v>0</v>
          </cell>
          <cell r="G36">
            <v>0.4</v>
          </cell>
        </row>
        <row r="37">
          <cell r="E37" t="str">
            <v>068 Reconstructed or improved railways - TEN-T comprehensive network</v>
          </cell>
          <cell r="F37">
            <v>0</v>
          </cell>
          <cell r="G37">
            <v>0.4</v>
          </cell>
        </row>
        <row r="38">
          <cell r="E38" t="str">
            <v>069 Other reconstructed or improved railways</v>
          </cell>
          <cell r="F38">
            <v>0</v>
          </cell>
          <cell r="G38">
            <v>0.4</v>
          </cell>
        </row>
        <row r="39">
          <cell r="E39" t="str">
            <v>070 Digitalisation of transport: rail</v>
          </cell>
          <cell r="F39">
            <v>0.4</v>
          </cell>
          <cell r="G39">
            <v>0</v>
          </cell>
        </row>
        <row r="40">
          <cell r="E40" t="str">
            <v>071 European Rail Traffic Management System (ERTMS)</v>
          </cell>
          <cell r="F40">
            <v>0</v>
          </cell>
          <cell r="G40">
            <v>0.4</v>
          </cell>
        </row>
        <row r="41">
          <cell r="E41" t="str">
            <v>072 Mobile rail assets</v>
          </cell>
          <cell r="F41">
            <v>0.4</v>
          </cell>
          <cell r="G41">
            <v>0.4</v>
          </cell>
        </row>
        <row r="42">
          <cell r="E42" t="str">
            <v>073 Clean urban transport infrastructure</v>
          </cell>
          <cell r="F42">
            <v>1</v>
          </cell>
          <cell r="G42">
            <v>0.4</v>
          </cell>
        </row>
        <row r="43">
          <cell r="E43" t="str">
            <v>074 Clean urban transport rolling stock</v>
          </cell>
          <cell r="F43">
            <v>1</v>
          </cell>
          <cell r="G43">
            <v>0.4</v>
          </cell>
        </row>
        <row r="44">
          <cell r="E44" t="str">
            <v>075 Cycling infrastructure</v>
          </cell>
          <cell r="F44">
            <v>1</v>
          </cell>
          <cell r="G44">
            <v>1</v>
          </cell>
        </row>
        <row r="45">
          <cell r="E45" t="str">
            <v>076 Digitalisation of urban transport</v>
          </cell>
          <cell r="F45">
            <v>0.4</v>
          </cell>
          <cell r="G45">
            <v>0</v>
          </cell>
        </row>
        <row r="46">
          <cell r="E46" t="str">
            <v>077 Alternative fuels infrastructure</v>
          </cell>
          <cell r="F46">
            <v>1</v>
          </cell>
          <cell r="G46">
            <v>0.4</v>
          </cell>
        </row>
        <row r="47">
          <cell r="E47" t="str">
            <v>078 Multimodal transport (TEN-T)</v>
          </cell>
          <cell r="F47">
            <v>0.4</v>
          </cell>
          <cell r="G47">
            <v>0.4</v>
          </cell>
        </row>
        <row r="48">
          <cell r="E48" t="str">
            <v>079 Multimodal transport (not urban)</v>
          </cell>
          <cell r="F48">
            <v>0.4</v>
          </cell>
          <cell r="G48">
            <v>0.4</v>
          </cell>
        </row>
        <row r="49">
          <cell r="E49" t="str">
            <v>080 Seaports (TEN-T)</v>
          </cell>
          <cell r="F49">
            <v>0.4</v>
          </cell>
          <cell r="G49">
            <v>0</v>
          </cell>
        </row>
        <row r="50">
          <cell r="E50" t="str">
            <v>081 Other seaports</v>
          </cell>
          <cell r="F50">
            <v>0.4</v>
          </cell>
          <cell r="G50">
            <v>0</v>
          </cell>
        </row>
        <row r="51">
          <cell r="E51" t="str">
            <v>082 Inland waterways and ports (TEN-T)</v>
          </cell>
          <cell r="F51">
            <v>0.4</v>
          </cell>
          <cell r="G51">
            <v>0</v>
          </cell>
        </row>
        <row r="52">
          <cell r="E52" t="str">
            <v>083 Inland waterways and ports (regional and local)</v>
          </cell>
          <cell r="F52">
            <v>0.4</v>
          </cell>
          <cell r="G52">
            <v>0</v>
          </cell>
        </row>
        <row r="53">
          <cell r="E53" t="str">
            <v>084 Digitising transport: other transport modes</v>
          </cell>
          <cell r="F53">
            <v>0.4</v>
          </cell>
          <cell r="G53">
            <v>0</v>
          </cell>
        </row>
        <row r="70">
          <cell r="E70" t="str">
            <v>Intervention field 1: Connectivity DESI dimension 1: Connectivity</v>
          </cell>
        </row>
        <row r="71">
          <cell r="E71" t="str">
            <v>51 Very High-Capacity broadband network (backbone/backhaul network)</v>
          </cell>
        </row>
        <row r="72">
          <cell r="E72" t="str">
            <v>52 Very High-Capacity broadband network (access/local loop with a performance equivalent to an optical fibre installation up to the distribution point at the serving location for multi-dwelling premises)</v>
          </cell>
        </row>
        <row r="73">
          <cell r="E73" t="str">
            <v>53 Very High-Capacity broadband network (access/local loop with a performance equivalent to an optical fibre installation up to the distribution point at the serving location for homes and business premises)</v>
          </cell>
        </row>
        <row r="74">
          <cell r="E74" t="str">
            <v>54 Very High-Capacity broadband network (access/local loop with a performance equivalent to an optical fibre installation up to the base station for advanced wireless communication)4</v>
          </cell>
        </row>
        <row r="75">
          <cell r="E75" t="str">
            <v>5G network coverage, including uninterrupted provision of connectivity along transport paths; Gigabit connectivity for socio-economic drivers, such as schools, transport hubs and main providers of public services</v>
          </cell>
        </row>
        <row r="76">
          <cell r="E76" t="str">
            <v>Mobile data connectivity with wide territorial coverage</v>
          </cell>
        </row>
        <row r="77">
          <cell r="E77" t="str">
            <v>Intervention field 2: Digital-related investment in R&amp;D DESI: “The EU ICT Sector and its R&amp;D Performance”</v>
          </cell>
        </row>
        <row r="78">
          <cell r="E78" t="str">
            <v>Investment in digital-related R&amp;I activities (including excellence research centres, industrial research, experimental development, feasibility studies, acquisition of fixed or intangible assets for digital related R&amp;I activities)</v>
          </cell>
        </row>
        <row r="79">
          <cell r="E79" t="str">
            <v>Intervention field 3: Human Capital DESI dimension 2: Human Capital</v>
          </cell>
        </row>
        <row r="80">
          <cell r="E80" t="str">
            <v>012 IT services and applications for digital skills and digital inclusion</v>
          </cell>
        </row>
        <row r="81">
          <cell r="E81" t="str">
            <v>016 Skills development for smart specialisation, industrial transition and entrepreneurship</v>
          </cell>
        </row>
        <row r="82">
          <cell r="E82" t="str">
            <v>108 Support for the development of digital skills</v>
          </cell>
        </row>
        <row r="83">
          <cell r="E83" t="str">
            <v>099 Specific support for youth employment and socio-economic integration of young people</v>
          </cell>
        </row>
        <row r="84">
          <cell r="E84" t="str">
            <v>100 Support for self-employment and business start-up</v>
          </cell>
        </row>
        <row r="85">
          <cell r="E85" t="str">
            <v>Intervention field 4: e-government, digital public services and local digital ecosystems DESI dimension 5: Digital Public services</v>
          </cell>
        </row>
        <row r="86">
          <cell r="E86" t="str">
            <v>011 Government ICT solutions, e-services, applications</v>
          </cell>
        </row>
        <row r="87">
          <cell r="E87" t="str">
            <v>Deployment of the European digital identity scheme for public and private use</v>
          </cell>
        </row>
        <row r="88">
          <cell r="E88" t="str">
            <v>013 e-Health services and applications (including e-Care, Internet of Things for physical activity and ambient assisted living)</v>
          </cell>
        </row>
        <row r="89">
          <cell r="E89" t="str">
            <v>095 Digitalisation in health care</v>
          </cell>
        </row>
        <row r="90">
          <cell r="E90" t="str">
            <v>063 Digitalisation of transport: road</v>
          </cell>
        </row>
        <row r="91">
          <cell r="E91" t="str">
            <v>070 Digitalisation of transport: rail</v>
          </cell>
        </row>
        <row r="92">
          <cell r="E92" t="str">
            <v>071 European Rail Traffic Management System (ERTMS)</v>
          </cell>
        </row>
        <row r="93">
          <cell r="E93" t="str">
            <v>076 Digitalisation of urban transport</v>
          </cell>
        </row>
        <row r="94">
          <cell r="E94" t="str">
            <v>084 Digitising transport: other transport modes</v>
          </cell>
        </row>
        <row r="95">
          <cell r="E95" t="str">
            <v>033 Smart Energy Systems (including smart grids and ICT systems) and related storage</v>
          </cell>
        </row>
        <row r="96">
          <cell r="E96" t="str">
            <v>Digitalisation of Justice Systems</v>
          </cell>
        </row>
        <row r="97">
          <cell r="E97" t="str">
            <v>Intervention field 5: Digitalisation of businesses DESI dimension 4: Integration of digital technologies</v>
          </cell>
        </row>
        <row r="98">
          <cell r="E98" t="str">
            <v>010 Digitizing SMEs (including e-Commerce, e-Business and networked business processes, digital innovation hubs, living labs, web entrepreneurs and ICT start-ups, B2B)</v>
          </cell>
        </row>
        <row r="99">
          <cell r="E99" t="str">
            <v>010bis Digitizing large enterprises (including e-Commerce, e-Business and networked business processes, digital innovation hubs, living labs, web entrepreneurs and ICT start-ups, B2B)</v>
          </cell>
        </row>
        <row r="100">
          <cell r="E100" t="str">
            <v>014 Business infrastructure for SMEs (including industrial parks and sites)</v>
          </cell>
        </row>
        <row r="101">
          <cell r="E101" t="str">
            <v>015 SME business development and internationalisation including productive investments</v>
          </cell>
        </row>
        <row r="102">
          <cell r="E102" t="str">
            <v>017 Advanced support services for SMEs and groups of SMEs (including management, marketing and design services)</v>
          </cell>
        </row>
        <row r="103">
          <cell r="E103" t="str">
            <v>018 Incubation, support to spin offs and spin outs and start ups</v>
          </cell>
        </row>
        <row r="104">
          <cell r="E104" t="str">
            <v>019 Innovation cluster support and business networks primarily benefiting SMEs</v>
          </cell>
        </row>
        <row r="105">
          <cell r="E105" t="str">
            <v>020 Innovation processes in SMEs (process, organisational, marketing, co-creation, user and demand driven innovation)</v>
          </cell>
        </row>
        <row r="106">
          <cell r="E106" t="str">
            <v>021 Technology transfer and cooperation between enterprises, research centres and higher education sector</v>
          </cell>
        </row>
        <row r="107">
          <cell r="E107" t="str">
            <v>Support to digital content production and distribution</v>
          </cell>
        </row>
        <row r="108">
          <cell r="E108" t="str">
            <v>Intervention field 6: Investment in digital capacities and deployment of advanced technologies DESI dimension 4: Integration of digital technologies + ad hoc data collections</v>
          </cell>
        </row>
        <row r="109">
          <cell r="E109" t="str">
            <v>055 Other types of ICT infrastructure (including large-scale computer resources/equipment, data centres, sensors and other wireless equipment)</v>
          </cell>
        </row>
        <row r="110">
          <cell r="E110" t="str">
            <v>Development of highly specialised support services and facilities for public administrations and businesses (national HPC Competence Centres, Cyber Centres, AI testing and experimentation facilities, blockchain, Internet of Things, etc.)</v>
          </cell>
        </row>
        <row r="111">
          <cell r="E111" t="str">
            <v>Investment in advanced technologies such as: High-Performance Computing and Quantum computing capacities/Quantum communication capacities (including quantum encryption); in microelectronics design, production and system-integration; next generation of European data, cloud and edge capacities (infrastructures, platforms and services); virtual and augmented reality, DeepTech and other digital advanced technologies. Investment in securing the digital supply chain.</v>
          </cell>
        </row>
        <row r="112">
          <cell r="E112" t="str">
            <v>Development and deployment of cybersecurity technologies, measures and support facilities for public and private sector users.</v>
          </cell>
        </row>
        <row r="113">
          <cell r="E113" t="str">
            <v>Intervention field 7: Greening the digital sector</v>
          </cell>
        </row>
        <row r="114">
          <cell r="E114" t="str">
            <v>Investment in technologies, skills, infrastructures and solutions that improve the energy efficiency and ensure climate neutrality of data centres and networks.</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5A666-1B7A-4B66-A23C-F34A62357361}">
  <dimension ref="A1:AC140"/>
  <sheetViews>
    <sheetView zoomScale="111" workbookViewId="0"/>
  </sheetViews>
  <sheetFormatPr defaultRowHeight="14.4" x14ac:dyDescent="0.3"/>
  <cols>
    <col min="1" max="1" width="9.77734375" customWidth="1"/>
    <col min="2" max="2" width="75.5546875" style="7" bestFit="1" customWidth="1"/>
    <col min="3" max="3" width="13" customWidth="1"/>
    <col min="4" max="4" width="83.5546875" style="7" customWidth="1"/>
    <col min="6" max="6" width="13.21875" customWidth="1"/>
    <col min="7" max="7" width="15" customWidth="1"/>
    <col min="8" max="8" width="15.44140625" customWidth="1"/>
    <col min="9" max="9" width="13.5546875" customWidth="1"/>
    <col min="10" max="10" width="13.77734375" customWidth="1"/>
    <col min="11" max="11" width="16.21875" customWidth="1"/>
    <col min="15" max="15" width="12.109375" customWidth="1"/>
    <col min="16" max="16" width="12" customWidth="1"/>
    <col min="17" max="17" width="10.109375" customWidth="1"/>
    <col min="18" max="18" width="12" customWidth="1"/>
    <col min="19" max="19" width="13.109375" customWidth="1"/>
    <col min="20" max="20" width="12.109375" customWidth="1"/>
    <col min="21" max="21" width="16.109375" customWidth="1"/>
    <col min="22" max="22" width="14.44140625" customWidth="1"/>
    <col min="23" max="23" width="17.109375" customWidth="1"/>
    <col min="24" max="24" width="15.77734375" customWidth="1"/>
    <col min="25" max="25" width="11.88671875" customWidth="1"/>
    <col min="28" max="28" width="12.77734375" customWidth="1"/>
    <col min="29" max="29" width="14.6640625" customWidth="1"/>
  </cols>
  <sheetData>
    <row r="1" spans="1:29" ht="75.599999999999994" customHeight="1" x14ac:dyDescent="0.3">
      <c r="A1" s="10" t="s">
        <v>142</v>
      </c>
      <c r="B1" s="11" t="s">
        <v>143</v>
      </c>
      <c r="C1" s="11" t="s">
        <v>144</v>
      </c>
      <c r="D1" s="12" t="s">
        <v>145</v>
      </c>
      <c r="E1" s="16" t="s">
        <v>165</v>
      </c>
      <c r="F1" s="36" t="s">
        <v>199</v>
      </c>
      <c r="G1" s="36" t="s">
        <v>200</v>
      </c>
      <c r="H1" s="36" t="s">
        <v>203</v>
      </c>
      <c r="I1" s="36" t="s">
        <v>201</v>
      </c>
      <c r="J1" s="36" t="s">
        <v>202</v>
      </c>
      <c r="K1" s="36" t="s">
        <v>204</v>
      </c>
      <c r="L1" s="37" t="s">
        <v>206</v>
      </c>
      <c r="M1" s="13" t="s">
        <v>146</v>
      </c>
      <c r="N1" s="13" t="s">
        <v>147</v>
      </c>
      <c r="O1" s="13" t="s">
        <v>148</v>
      </c>
      <c r="P1" s="13" t="s">
        <v>149</v>
      </c>
      <c r="Q1" s="13" t="s">
        <v>150</v>
      </c>
      <c r="R1" s="13" t="s">
        <v>151</v>
      </c>
      <c r="S1" s="13" t="s">
        <v>152</v>
      </c>
      <c r="T1" s="13" t="s">
        <v>153</v>
      </c>
      <c r="U1" s="13" t="s">
        <v>154</v>
      </c>
      <c r="V1" s="13" t="s">
        <v>155</v>
      </c>
      <c r="W1" s="13" t="s">
        <v>156</v>
      </c>
      <c r="X1" s="13" t="s">
        <v>157</v>
      </c>
      <c r="Y1" s="13" t="s">
        <v>158</v>
      </c>
      <c r="Z1" s="13" t="s">
        <v>159</v>
      </c>
      <c r="AA1" s="13" t="s">
        <v>160</v>
      </c>
      <c r="AB1" s="13" t="s">
        <v>161</v>
      </c>
      <c r="AC1" s="13" t="s">
        <v>162</v>
      </c>
    </row>
    <row r="2" spans="1:29" x14ac:dyDescent="0.3">
      <c r="A2" s="1">
        <v>1</v>
      </c>
      <c r="B2" s="2" t="s">
        <v>0</v>
      </c>
      <c r="C2" s="2" t="s">
        <v>1</v>
      </c>
      <c r="D2" s="2" t="s">
        <v>2</v>
      </c>
      <c r="E2" s="32">
        <v>4.3199999999999994</v>
      </c>
      <c r="F2" s="34"/>
      <c r="G2" s="34">
        <v>1</v>
      </c>
      <c r="H2" s="34"/>
      <c r="I2" s="34"/>
      <c r="J2" s="34"/>
      <c r="K2" s="34"/>
      <c r="L2" s="40">
        <f>SUM(F2:K2)</f>
        <v>1</v>
      </c>
      <c r="M2" s="34"/>
      <c r="N2" s="34"/>
      <c r="O2" s="34">
        <v>1</v>
      </c>
      <c r="P2" s="34"/>
      <c r="Q2" s="34"/>
      <c r="R2" s="34"/>
      <c r="S2" s="34"/>
      <c r="T2" s="34"/>
      <c r="U2" s="34"/>
      <c r="V2" s="34"/>
      <c r="W2" s="34"/>
      <c r="X2" s="34"/>
      <c r="Y2" s="34"/>
      <c r="Z2" s="34"/>
      <c r="AA2" s="34"/>
      <c r="AB2" s="34"/>
      <c r="AC2" s="34"/>
    </row>
    <row r="3" spans="1:29" x14ac:dyDescent="0.3">
      <c r="A3" s="1">
        <v>2</v>
      </c>
      <c r="B3" s="2" t="s">
        <v>0</v>
      </c>
      <c r="C3" s="2" t="s">
        <v>1</v>
      </c>
      <c r="D3" s="2" t="s">
        <v>3</v>
      </c>
      <c r="E3" s="32">
        <v>5.7</v>
      </c>
      <c r="F3" s="34"/>
      <c r="G3" s="34">
        <v>1</v>
      </c>
      <c r="H3" s="34"/>
      <c r="I3" s="34"/>
      <c r="J3" s="34"/>
      <c r="K3" s="34"/>
      <c r="L3" s="40">
        <f t="shared" ref="L3:L66" si="0">SUM(F3:K3)</f>
        <v>1</v>
      </c>
      <c r="M3" s="34"/>
      <c r="N3" s="34"/>
      <c r="O3" s="34">
        <v>1</v>
      </c>
      <c r="P3" s="34"/>
      <c r="Q3" s="34"/>
      <c r="R3" s="34"/>
      <c r="S3" s="34"/>
      <c r="T3" s="34"/>
      <c r="U3" s="34">
        <v>1</v>
      </c>
      <c r="V3" s="34"/>
      <c r="W3" s="34"/>
      <c r="X3" s="34"/>
      <c r="Y3" s="34"/>
      <c r="Z3" s="34"/>
      <c r="AA3" s="34"/>
      <c r="AB3" s="34"/>
      <c r="AC3" s="34"/>
    </row>
    <row r="4" spans="1:29" x14ac:dyDescent="0.3">
      <c r="A4" s="1">
        <v>4</v>
      </c>
      <c r="B4" s="2" t="s">
        <v>0</v>
      </c>
      <c r="C4" s="2" t="s">
        <v>1</v>
      </c>
      <c r="D4" s="2" t="s">
        <v>191</v>
      </c>
      <c r="E4" s="32">
        <v>2.5</v>
      </c>
      <c r="F4" s="34"/>
      <c r="G4" s="34">
        <v>1</v>
      </c>
      <c r="H4" s="34"/>
      <c r="I4" s="34"/>
      <c r="J4" s="34"/>
      <c r="K4" s="34"/>
      <c r="L4" s="40">
        <f t="shared" si="0"/>
        <v>1</v>
      </c>
      <c r="M4" s="34"/>
      <c r="N4" s="34"/>
      <c r="O4" s="34">
        <v>1</v>
      </c>
      <c r="P4" s="34"/>
      <c r="Q4" s="34"/>
      <c r="R4" s="34"/>
      <c r="S4" s="34"/>
      <c r="T4" s="34"/>
      <c r="U4" s="34"/>
      <c r="V4" s="34"/>
      <c r="W4" s="34"/>
      <c r="X4" s="34"/>
      <c r="Y4" s="34"/>
      <c r="Z4" s="34"/>
      <c r="AA4" s="34"/>
      <c r="AB4" s="34"/>
      <c r="AC4" s="34"/>
    </row>
    <row r="5" spans="1:29" x14ac:dyDescent="0.3">
      <c r="A5" s="1">
        <v>5</v>
      </c>
      <c r="B5" s="2" t="s">
        <v>0</v>
      </c>
      <c r="C5" s="2" t="s">
        <v>4</v>
      </c>
      <c r="D5" s="2" t="s">
        <v>5</v>
      </c>
      <c r="E5" s="32">
        <v>46.45</v>
      </c>
      <c r="F5" s="34"/>
      <c r="G5" s="34">
        <v>1</v>
      </c>
      <c r="H5" s="34"/>
      <c r="I5" s="34"/>
      <c r="J5" s="34"/>
      <c r="K5" s="34"/>
      <c r="L5" s="40">
        <f t="shared" si="0"/>
        <v>1</v>
      </c>
      <c r="M5" s="34"/>
      <c r="N5" s="34"/>
      <c r="O5" s="34">
        <v>1</v>
      </c>
      <c r="P5" s="34"/>
      <c r="Q5" s="34"/>
      <c r="R5" s="34"/>
      <c r="S5" s="34"/>
      <c r="T5" s="34"/>
      <c r="U5" s="34"/>
      <c r="V5" s="34"/>
      <c r="W5" s="34"/>
      <c r="X5" s="34"/>
      <c r="Y5" s="34"/>
      <c r="Z5" s="34"/>
      <c r="AA5" s="34"/>
      <c r="AB5" s="34"/>
      <c r="AC5" s="34"/>
    </row>
    <row r="6" spans="1:29" x14ac:dyDescent="0.3">
      <c r="A6" s="1">
        <v>6</v>
      </c>
      <c r="B6" s="2" t="s">
        <v>0</v>
      </c>
      <c r="C6" s="2" t="s">
        <v>4</v>
      </c>
      <c r="D6" s="2" t="s">
        <v>6</v>
      </c>
      <c r="E6" s="32">
        <v>4.5</v>
      </c>
      <c r="F6" s="34"/>
      <c r="G6" s="34">
        <v>1</v>
      </c>
      <c r="H6" s="34"/>
      <c r="I6" s="34"/>
      <c r="J6" s="34"/>
      <c r="K6" s="34">
        <v>1</v>
      </c>
      <c r="L6" s="40">
        <f t="shared" si="0"/>
        <v>2</v>
      </c>
      <c r="M6" s="34"/>
      <c r="N6" s="34"/>
      <c r="O6" s="34">
        <v>1</v>
      </c>
      <c r="P6" s="34"/>
      <c r="Q6" s="34"/>
      <c r="R6" s="34"/>
      <c r="S6" s="34"/>
      <c r="T6" s="34"/>
      <c r="U6" s="34">
        <v>1</v>
      </c>
      <c r="V6" s="34"/>
      <c r="W6" s="34"/>
      <c r="X6" s="34"/>
      <c r="Y6" s="34"/>
      <c r="Z6" s="34"/>
      <c r="AA6" s="34"/>
      <c r="AB6" s="34"/>
      <c r="AC6" s="34"/>
    </row>
    <row r="7" spans="1:29" x14ac:dyDescent="0.3">
      <c r="A7" s="1">
        <v>7</v>
      </c>
      <c r="B7" s="2" t="s">
        <v>0</v>
      </c>
      <c r="C7" s="2" t="s">
        <v>4</v>
      </c>
      <c r="D7" s="2" t="s">
        <v>7</v>
      </c>
      <c r="E7" s="32">
        <v>3</v>
      </c>
      <c r="F7" s="34"/>
      <c r="G7" s="34">
        <v>1</v>
      </c>
      <c r="H7" s="34"/>
      <c r="I7" s="34"/>
      <c r="J7" s="34"/>
      <c r="K7" s="34"/>
      <c r="L7" s="40">
        <f t="shared" si="0"/>
        <v>1</v>
      </c>
      <c r="M7" s="34"/>
      <c r="N7" s="34"/>
      <c r="O7" s="34">
        <v>1</v>
      </c>
      <c r="P7" s="34"/>
      <c r="Q7" s="34"/>
      <c r="R7" s="34"/>
      <c r="S7" s="34"/>
      <c r="T7" s="34"/>
      <c r="U7" s="34"/>
      <c r="V7" s="34"/>
      <c r="W7" s="34"/>
      <c r="X7" s="34"/>
      <c r="Y7" s="34"/>
      <c r="Z7" s="34"/>
      <c r="AA7" s="34"/>
      <c r="AB7" s="34"/>
      <c r="AC7" s="34"/>
    </row>
    <row r="8" spans="1:29" x14ac:dyDescent="0.3">
      <c r="A8" s="1">
        <v>8</v>
      </c>
      <c r="B8" s="2" t="s">
        <v>0</v>
      </c>
      <c r="C8" s="2" t="s">
        <v>4</v>
      </c>
      <c r="D8" s="2" t="s">
        <v>8</v>
      </c>
      <c r="E8" s="32">
        <v>0.4</v>
      </c>
      <c r="F8" s="34"/>
      <c r="G8" s="34">
        <v>1</v>
      </c>
      <c r="H8" s="34"/>
      <c r="I8" s="34"/>
      <c r="J8" s="34"/>
      <c r="K8" s="34"/>
      <c r="L8" s="40">
        <f t="shared" si="0"/>
        <v>1</v>
      </c>
      <c r="M8" s="34"/>
      <c r="N8" s="34"/>
      <c r="O8" s="34">
        <v>1</v>
      </c>
      <c r="P8" s="34"/>
      <c r="Q8" s="34"/>
      <c r="R8" s="34"/>
      <c r="S8" s="34"/>
      <c r="T8" s="34"/>
      <c r="U8" s="34"/>
      <c r="V8" s="34"/>
      <c r="W8" s="34"/>
      <c r="X8" s="34"/>
      <c r="Y8" s="34"/>
      <c r="Z8" s="34"/>
      <c r="AA8" s="34"/>
      <c r="AB8" s="34"/>
      <c r="AC8" s="34"/>
    </row>
    <row r="9" spans="1:29" x14ac:dyDescent="0.3">
      <c r="A9" s="1">
        <v>9</v>
      </c>
      <c r="B9" s="2" t="s">
        <v>0</v>
      </c>
      <c r="C9" s="2" t="s">
        <v>4</v>
      </c>
      <c r="D9" s="2" t="s">
        <v>9</v>
      </c>
      <c r="E9" s="32">
        <v>1.944755</v>
      </c>
      <c r="F9" s="34"/>
      <c r="G9" s="34">
        <v>1</v>
      </c>
      <c r="H9" s="34"/>
      <c r="I9" s="34"/>
      <c r="J9" s="34"/>
      <c r="K9" s="34"/>
      <c r="L9" s="40">
        <f t="shared" si="0"/>
        <v>1</v>
      </c>
      <c r="M9" s="34"/>
      <c r="N9" s="34"/>
      <c r="O9" s="34">
        <v>1</v>
      </c>
      <c r="P9" s="34"/>
      <c r="Q9" s="34"/>
      <c r="R9" s="34"/>
      <c r="S9" s="34"/>
      <c r="T9" s="34"/>
      <c r="U9" s="34"/>
      <c r="V9" s="34"/>
      <c r="W9" s="34"/>
      <c r="X9" s="34"/>
      <c r="Y9" s="34"/>
      <c r="Z9" s="34"/>
      <c r="AA9" s="34"/>
      <c r="AB9" s="34"/>
      <c r="AC9" s="34"/>
    </row>
    <row r="10" spans="1:29" x14ac:dyDescent="0.3">
      <c r="A10" s="1">
        <v>3</v>
      </c>
      <c r="B10" s="2" t="s">
        <v>0</v>
      </c>
      <c r="C10" s="2" t="s">
        <v>1</v>
      </c>
      <c r="D10" s="2" t="s">
        <v>192</v>
      </c>
      <c r="E10" s="32">
        <v>5</v>
      </c>
      <c r="F10" s="34"/>
      <c r="G10" s="34">
        <v>1</v>
      </c>
      <c r="H10" s="34"/>
      <c r="I10" s="34"/>
      <c r="J10" s="34"/>
      <c r="K10" s="34">
        <v>1</v>
      </c>
      <c r="L10" s="40">
        <f t="shared" si="0"/>
        <v>2</v>
      </c>
      <c r="M10" s="34"/>
      <c r="N10" s="34"/>
      <c r="O10" s="34">
        <v>1</v>
      </c>
      <c r="P10" s="34"/>
      <c r="Q10" s="34"/>
      <c r="R10" s="34"/>
      <c r="S10" s="34"/>
      <c r="T10" s="34"/>
      <c r="U10" s="34">
        <v>1</v>
      </c>
      <c r="V10" s="34"/>
      <c r="W10" s="34"/>
      <c r="X10" s="34"/>
      <c r="Y10" s="34"/>
      <c r="Z10" s="34"/>
      <c r="AA10" s="34"/>
      <c r="AB10" s="34"/>
      <c r="AC10" s="34"/>
    </row>
    <row r="11" spans="1:29" x14ac:dyDescent="0.3">
      <c r="A11" s="1">
        <v>10</v>
      </c>
      <c r="B11" s="2" t="s">
        <v>0</v>
      </c>
      <c r="C11" s="2" t="s">
        <v>4</v>
      </c>
      <c r="D11" s="8" t="s">
        <v>193</v>
      </c>
      <c r="E11" s="32">
        <v>0.28000000000000003</v>
      </c>
      <c r="F11" s="34"/>
      <c r="G11" s="34">
        <v>1</v>
      </c>
      <c r="H11" s="34"/>
      <c r="I11" s="34"/>
      <c r="J11" s="34"/>
      <c r="K11" s="34">
        <v>1</v>
      </c>
      <c r="L11" s="40">
        <f t="shared" si="0"/>
        <v>2</v>
      </c>
      <c r="M11" s="34"/>
      <c r="N11" s="34"/>
      <c r="O11" s="34">
        <v>1</v>
      </c>
      <c r="P11" s="34"/>
      <c r="Q11" s="34"/>
      <c r="R11" s="34"/>
      <c r="S11" s="34"/>
      <c r="T11" s="34"/>
      <c r="U11" s="34">
        <v>1</v>
      </c>
      <c r="V11" s="34"/>
      <c r="W11" s="34">
        <v>1</v>
      </c>
      <c r="X11" s="34"/>
      <c r="Y11" s="34">
        <v>1</v>
      </c>
      <c r="Z11" s="34"/>
      <c r="AA11" s="34"/>
      <c r="AB11" s="34"/>
      <c r="AC11" s="34"/>
    </row>
    <row r="12" spans="1:29" x14ac:dyDescent="0.3">
      <c r="A12" s="1">
        <v>11</v>
      </c>
      <c r="B12" s="2" t="s">
        <v>10</v>
      </c>
      <c r="C12" s="2" t="s">
        <v>1</v>
      </c>
      <c r="D12" s="8" t="s">
        <v>11</v>
      </c>
      <c r="E12" s="32">
        <v>0</v>
      </c>
      <c r="F12" s="34"/>
      <c r="G12" s="34"/>
      <c r="H12" s="34">
        <v>1</v>
      </c>
      <c r="I12" s="34"/>
      <c r="J12" s="34"/>
      <c r="K12" s="34"/>
      <c r="L12" s="40">
        <f t="shared" si="0"/>
        <v>1</v>
      </c>
      <c r="M12" s="34"/>
      <c r="N12" s="34"/>
      <c r="O12" s="34"/>
      <c r="P12" s="34"/>
      <c r="Q12" s="34"/>
      <c r="R12" s="34"/>
      <c r="S12" s="34">
        <v>1</v>
      </c>
      <c r="T12" s="34"/>
      <c r="U12" s="34"/>
      <c r="V12" s="34"/>
      <c r="W12" s="34">
        <v>1</v>
      </c>
      <c r="X12" s="34">
        <v>1</v>
      </c>
      <c r="Y12" s="34">
        <v>1</v>
      </c>
      <c r="Z12" s="34"/>
      <c r="AA12" s="34">
        <v>1</v>
      </c>
      <c r="AB12" s="34"/>
      <c r="AC12" s="34">
        <v>1</v>
      </c>
    </row>
    <row r="13" spans="1:29" x14ac:dyDescent="0.3">
      <c r="A13" s="1">
        <v>12</v>
      </c>
      <c r="B13" s="2" t="s">
        <v>10</v>
      </c>
      <c r="C13" s="2" t="s">
        <v>1</v>
      </c>
      <c r="D13" s="8" t="s">
        <v>12</v>
      </c>
      <c r="E13" s="32">
        <v>0</v>
      </c>
      <c r="F13" s="34"/>
      <c r="G13" s="34"/>
      <c r="H13" s="34">
        <v>1</v>
      </c>
      <c r="I13" s="34"/>
      <c r="J13" s="34"/>
      <c r="K13" s="34"/>
      <c r="L13" s="40">
        <f t="shared" si="0"/>
        <v>1</v>
      </c>
      <c r="M13" s="34"/>
      <c r="N13" s="34"/>
      <c r="O13" s="34"/>
      <c r="P13" s="34"/>
      <c r="Q13" s="34"/>
      <c r="R13" s="34"/>
      <c r="S13" s="34">
        <v>1</v>
      </c>
      <c r="T13" s="34"/>
      <c r="U13" s="34"/>
      <c r="V13" s="34"/>
      <c r="W13" s="34">
        <v>1</v>
      </c>
      <c r="X13" s="34"/>
      <c r="Y13" s="34">
        <v>1</v>
      </c>
      <c r="Z13" s="34"/>
      <c r="AA13" s="34"/>
      <c r="AB13" s="34"/>
      <c r="AC13" s="34"/>
    </row>
    <row r="14" spans="1:29" x14ac:dyDescent="0.3">
      <c r="A14" s="1">
        <v>13</v>
      </c>
      <c r="B14" s="2" t="s">
        <v>10</v>
      </c>
      <c r="C14" s="2" t="s">
        <v>1</v>
      </c>
      <c r="D14" s="8" t="s">
        <v>13</v>
      </c>
      <c r="E14" s="32">
        <v>0.5</v>
      </c>
      <c r="F14" s="34"/>
      <c r="G14" s="34"/>
      <c r="H14" s="34">
        <v>1</v>
      </c>
      <c r="I14" s="34"/>
      <c r="J14" s="34"/>
      <c r="K14" s="34"/>
      <c r="L14" s="40">
        <f t="shared" si="0"/>
        <v>1</v>
      </c>
      <c r="M14" s="34"/>
      <c r="N14" s="34"/>
      <c r="O14" s="34"/>
      <c r="P14" s="34"/>
      <c r="Q14" s="34"/>
      <c r="R14" s="34"/>
      <c r="S14" s="34">
        <v>1</v>
      </c>
      <c r="T14" s="34"/>
      <c r="U14" s="34"/>
      <c r="V14" s="34"/>
      <c r="W14" s="34">
        <v>1</v>
      </c>
      <c r="X14" s="34"/>
      <c r="Y14" s="34">
        <v>1</v>
      </c>
      <c r="Z14" s="34"/>
      <c r="AA14" s="34"/>
      <c r="AB14" s="34"/>
      <c r="AC14" s="34"/>
    </row>
    <row r="15" spans="1:29" x14ac:dyDescent="0.3">
      <c r="A15" s="1">
        <v>14</v>
      </c>
      <c r="B15" s="3" t="s">
        <v>10</v>
      </c>
      <c r="C15" s="3" t="s">
        <v>1</v>
      </c>
      <c r="D15" s="8" t="s">
        <v>14</v>
      </c>
      <c r="E15" s="32">
        <v>0</v>
      </c>
      <c r="F15" s="34"/>
      <c r="G15" s="34"/>
      <c r="H15" s="34">
        <v>1</v>
      </c>
      <c r="I15" s="34"/>
      <c r="J15" s="34"/>
      <c r="K15" s="34"/>
      <c r="L15" s="40">
        <f t="shared" si="0"/>
        <v>1</v>
      </c>
      <c r="M15" s="34"/>
      <c r="N15" s="34"/>
      <c r="O15" s="34"/>
      <c r="P15" s="34"/>
      <c r="Q15" s="34"/>
      <c r="R15" s="34"/>
      <c r="S15" s="34">
        <v>1</v>
      </c>
      <c r="T15" s="34"/>
      <c r="U15" s="34"/>
      <c r="V15" s="34"/>
      <c r="W15" s="34">
        <v>1</v>
      </c>
      <c r="X15" s="34"/>
      <c r="Y15" s="34">
        <v>1</v>
      </c>
      <c r="Z15" s="34"/>
      <c r="AA15" s="34"/>
      <c r="AB15" s="34"/>
      <c r="AC15" s="34"/>
    </row>
    <row r="16" spans="1:29" x14ac:dyDescent="0.3">
      <c r="A16" s="1">
        <v>15</v>
      </c>
      <c r="B16" s="2" t="s">
        <v>10</v>
      </c>
      <c r="C16" s="2" t="s">
        <v>4</v>
      </c>
      <c r="D16" s="8" t="s">
        <v>15</v>
      </c>
      <c r="E16" s="32">
        <v>40</v>
      </c>
      <c r="F16" s="34"/>
      <c r="G16" s="34"/>
      <c r="H16" s="34">
        <v>1</v>
      </c>
      <c r="I16" s="34"/>
      <c r="J16" s="34"/>
      <c r="K16" s="34"/>
      <c r="L16" s="40">
        <f t="shared" si="0"/>
        <v>1</v>
      </c>
      <c r="M16" s="34"/>
      <c r="N16" s="34"/>
      <c r="O16" s="34"/>
      <c r="P16" s="34"/>
      <c r="Q16" s="34"/>
      <c r="R16" s="34"/>
      <c r="S16" s="34">
        <v>1</v>
      </c>
      <c r="T16" s="34"/>
      <c r="U16" s="34"/>
      <c r="V16" s="34"/>
      <c r="W16" s="34">
        <v>1</v>
      </c>
      <c r="X16" s="34"/>
      <c r="Y16" s="34">
        <v>1</v>
      </c>
      <c r="Z16" s="34"/>
      <c r="AA16" s="34"/>
      <c r="AB16" s="34"/>
      <c r="AC16" s="34"/>
    </row>
    <row r="17" spans="1:29" x14ac:dyDescent="0.3">
      <c r="A17" s="1">
        <v>16</v>
      </c>
      <c r="B17" s="2" t="s">
        <v>10</v>
      </c>
      <c r="C17" s="2" t="s">
        <v>4</v>
      </c>
      <c r="D17" s="8" t="s">
        <v>16</v>
      </c>
      <c r="E17" s="32">
        <v>20.5</v>
      </c>
      <c r="F17" s="34">
        <v>1</v>
      </c>
      <c r="G17" s="34">
        <v>1</v>
      </c>
      <c r="H17" s="34">
        <v>1</v>
      </c>
      <c r="I17" s="34"/>
      <c r="J17" s="34"/>
      <c r="K17" s="34"/>
      <c r="L17" s="40">
        <f t="shared" si="0"/>
        <v>3</v>
      </c>
      <c r="M17" s="34">
        <v>1</v>
      </c>
      <c r="N17" s="34"/>
      <c r="O17" s="34">
        <v>1</v>
      </c>
      <c r="P17" s="34"/>
      <c r="Q17" s="34"/>
      <c r="R17" s="34"/>
      <c r="S17" s="34">
        <v>1</v>
      </c>
      <c r="T17" s="34"/>
      <c r="U17" s="34"/>
      <c r="V17" s="34">
        <v>1</v>
      </c>
      <c r="W17" s="34">
        <v>1</v>
      </c>
      <c r="X17" s="34"/>
      <c r="Y17" s="34">
        <v>1</v>
      </c>
      <c r="Z17" s="34"/>
      <c r="AA17" s="34"/>
      <c r="AB17" s="34"/>
      <c r="AC17" s="34"/>
    </row>
    <row r="18" spans="1:29" x14ac:dyDescent="0.3">
      <c r="A18" s="1">
        <v>17</v>
      </c>
      <c r="B18" s="2" t="s">
        <v>10</v>
      </c>
      <c r="C18" s="2" t="s">
        <v>4</v>
      </c>
      <c r="D18" s="8" t="s">
        <v>17</v>
      </c>
      <c r="E18" s="32">
        <v>12.501999999999999</v>
      </c>
      <c r="F18" s="34"/>
      <c r="G18" s="34"/>
      <c r="H18" s="34">
        <v>1</v>
      </c>
      <c r="I18" s="34"/>
      <c r="J18" s="34"/>
      <c r="K18" s="34"/>
      <c r="L18" s="40">
        <f t="shared" si="0"/>
        <v>1</v>
      </c>
      <c r="M18" s="34"/>
      <c r="N18" s="34"/>
      <c r="O18" s="34"/>
      <c r="P18" s="34"/>
      <c r="Q18" s="34"/>
      <c r="R18" s="34"/>
      <c r="S18" s="34">
        <v>1</v>
      </c>
      <c r="T18" s="34"/>
      <c r="U18" s="34"/>
      <c r="V18" s="34"/>
      <c r="W18" s="34">
        <v>1</v>
      </c>
      <c r="X18" s="34"/>
      <c r="Y18" s="34">
        <v>1</v>
      </c>
      <c r="Z18" s="34"/>
      <c r="AA18" s="34"/>
      <c r="AB18" s="34"/>
      <c r="AC18" s="34"/>
    </row>
    <row r="19" spans="1:29" x14ac:dyDescent="0.3">
      <c r="A19" s="1">
        <v>18</v>
      </c>
      <c r="B19" s="2" t="s">
        <v>10</v>
      </c>
      <c r="C19" s="2" t="s">
        <v>4</v>
      </c>
      <c r="D19" s="8" t="s">
        <v>18</v>
      </c>
      <c r="E19" s="32">
        <v>20</v>
      </c>
      <c r="F19" s="34"/>
      <c r="G19" s="34"/>
      <c r="H19" s="34">
        <v>1</v>
      </c>
      <c r="I19" s="34"/>
      <c r="J19" s="34"/>
      <c r="K19" s="34"/>
      <c r="L19" s="40">
        <f t="shared" si="0"/>
        <v>1</v>
      </c>
      <c r="M19" s="34"/>
      <c r="N19" s="34">
        <v>1</v>
      </c>
      <c r="O19" s="34"/>
      <c r="P19" s="34"/>
      <c r="Q19" s="34"/>
      <c r="R19" s="34">
        <v>1</v>
      </c>
      <c r="S19" s="34">
        <v>1</v>
      </c>
      <c r="T19" s="34"/>
      <c r="U19" s="34">
        <v>1</v>
      </c>
      <c r="V19" s="34"/>
      <c r="W19" s="34">
        <v>1</v>
      </c>
      <c r="X19" s="34">
        <v>1</v>
      </c>
      <c r="Y19" s="34">
        <v>1</v>
      </c>
      <c r="Z19" s="34"/>
      <c r="AA19" s="34">
        <v>1</v>
      </c>
      <c r="AB19" s="34"/>
      <c r="AC19" s="34"/>
    </row>
    <row r="20" spans="1:29" x14ac:dyDescent="0.3">
      <c r="A20" s="1">
        <v>19</v>
      </c>
      <c r="B20" s="2" t="s">
        <v>10</v>
      </c>
      <c r="C20" s="2" t="s">
        <v>4</v>
      </c>
      <c r="D20" s="8" t="s">
        <v>19</v>
      </c>
      <c r="E20" s="32">
        <v>11.450000000000001</v>
      </c>
      <c r="F20" s="34"/>
      <c r="G20" s="34"/>
      <c r="H20" s="34">
        <v>1</v>
      </c>
      <c r="I20" s="34"/>
      <c r="J20" s="34"/>
      <c r="K20" s="34"/>
      <c r="L20" s="40">
        <f t="shared" si="0"/>
        <v>1</v>
      </c>
      <c r="M20" s="34"/>
      <c r="N20" s="34"/>
      <c r="O20" s="34"/>
      <c r="P20" s="34"/>
      <c r="Q20" s="34"/>
      <c r="R20" s="34"/>
      <c r="S20" s="34">
        <v>1</v>
      </c>
      <c r="T20" s="34"/>
      <c r="U20" s="34"/>
      <c r="V20" s="34"/>
      <c r="W20" s="34"/>
      <c r="X20" s="34"/>
      <c r="Y20" s="34"/>
      <c r="Z20" s="34"/>
      <c r="AA20" s="34"/>
      <c r="AB20" s="34"/>
      <c r="AC20" s="34"/>
    </row>
    <row r="21" spans="1:29" x14ac:dyDescent="0.3">
      <c r="A21" s="1">
        <v>20</v>
      </c>
      <c r="B21" s="2" t="s">
        <v>10</v>
      </c>
      <c r="C21" s="2" t="s">
        <v>4</v>
      </c>
      <c r="D21" s="8" t="s">
        <v>20</v>
      </c>
      <c r="E21" s="32">
        <v>1.5909599999999999</v>
      </c>
      <c r="F21" s="34">
        <v>1</v>
      </c>
      <c r="G21" s="34"/>
      <c r="H21" s="34">
        <v>1</v>
      </c>
      <c r="I21" s="34"/>
      <c r="J21" s="34"/>
      <c r="K21" s="34"/>
      <c r="L21" s="40">
        <f t="shared" si="0"/>
        <v>2</v>
      </c>
      <c r="M21" s="34"/>
      <c r="N21" s="34"/>
      <c r="O21" s="34"/>
      <c r="P21" s="34">
        <v>1</v>
      </c>
      <c r="Q21" s="34"/>
      <c r="R21" s="34"/>
      <c r="S21" s="34">
        <v>1</v>
      </c>
      <c r="T21" s="34"/>
      <c r="U21" s="34">
        <v>1</v>
      </c>
      <c r="V21" s="34"/>
      <c r="W21" s="34"/>
      <c r="X21" s="34"/>
      <c r="Y21" s="34">
        <v>1</v>
      </c>
      <c r="Z21" s="34"/>
      <c r="AA21" s="34"/>
      <c r="AB21" s="34"/>
      <c r="AC21" s="34"/>
    </row>
    <row r="22" spans="1:29" x14ac:dyDescent="0.3">
      <c r="A22" s="1">
        <v>21</v>
      </c>
      <c r="B22" s="2" t="s">
        <v>10</v>
      </c>
      <c r="C22" s="2" t="s">
        <v>4</v>
      </c>
      <c r="D22" s="8" t="s">
        <v>21</v>
      </c>
      <c r="E22" s="32">
        <v>35</v>
      </c>
      <c r="F22" s="34"/>
      <c r="G22" s="34"/>
      <c r="H22" s="34">
        <v>1</v>
      </c>
      <c r="I22" s="34"/>
      <c r="J22" s="34"/>
      <c r="K22" s="34"/>
      <c r="L22" s="40">
        <f t="shared" si="0"/>
        <v>1</v>
      </c>
      <c r="M22" s="34"/>
      <c r="N22" s="34"/>
      <c r="O22" s="34"/>
      <c r="P22" s="34"/>
      <c r="Q22" s="34"/>
      <c r="R22" s="34"/>
      <c r="S22" s="34">
        <v>1</v>
      </c>
      <c r="T22" s="34"/>
      <c r="U22" s="34"/>
      <c r="V22" s="34"/>
      <c r="W22" s="34"/>
      <c r="X22" s="34"/>
      <c r="Y22" s="34">
        <v>1</v>
      </c>
      <c r="Z22" s="34"/>
      <c r="AA22" s="34"/>
      <c r="AB22" s="34"/>
      <c r="AC22" s="34"/>
    </row>
    <row r="23" spans="1:29" x14ac:dyDescent="0.3">
      <c r="A23" s="1">
        <v>22</v>
      </c>
      <c r="B23" s="2" t="s">
        <v>10</v>
      </c>
      <c r="C23" s="2" t="s">
        <v>4</v>
      </c>
      <c r="D23" s="8" t="s">
        <v>22</v>
      </c>
      <c r="E23" s="32">
        <v>4.4000000000000004</v>
      </c>
      <c r="F23" s="34"/>
      <c r="G23" s="34"/>
      <c r="H23" s="34">
        <v>1</v>
      </c>
      <c r="I23" s="34">
        <v>1</v>
      </c>
      <c r="J23" s="34"/>
      <c r="K23" s="34"/>
      <c r="L23" s="40">
        <f t="shared" si="0"/>
        <v>2</v>
      </c>
      <c r="M23" s="34"/>
      <c r="N23" s="34">
        <v>1</v>
      </c>
      <c r="O23" s="34"/>
      <c r="P23" s="34"/>
      <c r="Q23" s="34"/>
      <c r="R23" s="34"/>
      <c r="S23" s="34"/>
      <c r="T23" s="34"/>
      <c r="U23" s="34"/>
      <c r="V23" s="34"/>
      <c r="W23" s="34"/>
      <c r="X23" s="34">
        <v>1</v>
      </c>
      <c r="Y23" s="34">
        <v>1</v>
      </c>
      <c r="Z23" s="34"/>
      <c r="AA23" s="34"/>
      <c r="AB23" s="34"/>
      <c r="AC23" s="34"/>
    </row>
    <row r="24" spans="1:29" x14ac:dyDescent="0.3">
      <c r="A24" s="1">
        <v>23</v>
      </c>
      <c r="B24" s="2" t="s">
        <v>10</v>
      </c>
      <c r="C24" s="2" t="s">
        <v>4</v>
      </c>
      <c r="D24" s="8" t="s">
        <v>23</v>
      </c>
      <c r="E24" s="32">
        <v>18.669999999999998</v>
      </c>
      <c r="F24" s="34"/>
      <c r="G24" s="34"/>
      <c r="H24" s="34"/>
      <c r="I24" s="34">
        <v>1</v>
      </c>
      <c r="J24" s="34"/>
      <c r="K24" s="34"/>
      <c r="L24" s="40">
        <f t="shared" si="0"/>
        <v>1</v>
      </c>
      <c r="M24" s="34"/>
      <c r="N24" s="34"/>
      <c r="O24" s="34"/>
      <c r="P24" s="34"/>
      <c r="Q24" s="34"/>
      <c r="R24" s="34"/>
      <c r="S24" s="34"/>
      <c r="T24" s="34"/>
      <c r="U24" s="34"/>
      <c r="V24" s="34"/>
      <c r="W24" s="34"/>
      <c r="X24" s="34"/>
      <c r="Y24" s="34">
        <v>1</v>
      </c>
      <c r="Z24" s="34"/>
      <c r="AA24" s="34">
        <v>1</v>
      </c>
      <c r="AB24" s="34"/>
      <c r="AC24" s="34"/>
    </row>
    <row r="25" spans="1:29" x14ac:dyDescent="0.3">
      <c r="A25" s="1">
        <v>24</v>
      </c>
      <c r="B25" s="2" t="s">
        <v>10</v>
      </c>
      <c r="C25" s="2" t="s">
        <v>4</v>
      </c>
      <c r="D25" s="8" t="s">
        <v>24</v>
      </c>
      <c r="E25" s="32">
        <v>4.6999999999999993</v>
      </c>
      <c r="F25" s="34"/>
      <c r="G25" s="34"/>
      <c r="H25" s="34">
        <v>1</v>
      </c>
      <c r="I25" s="34"/>
      <c r="J25" s="34"/>
      <c r="K25" s="34"/>
      <c r="L25" s="40">
        <f t="shared" si="0"/>
        <v>1</v>
      </c>
      <c r="M25" s="34"/>
      <c r="N25" s="34"/>
      <c r="O25" s="34"/>
      <c r="P25" s="34"/>
      <c r="Q25" s="34"/>
      <c r="R25" s="34"/>
      <c r="S25" s="34">
        <v>1</v>
      </c>
      <c r="T25" s="34"/>
      <c r="U25" s="34"/>
      <c r="V25" s="34"/>
      <c r="W25" s="34"/>
      <c r="X25" s="34"/>
      <c r="Y25" s="34">
        <v>1</v>
      </c>
      <c r="Z25" s="34"/>
      <c r="AA25" s="34"/>
      <c r="AB25" s="34"/>
      <c r="AC25" s="34"/>
    </row>
    <row r="26" spans="1:29" x14ac:dyDescent="0.3">
      <c r="A26" s="1">
        <v>25</v>
      </c>
      <c r="B26" s="2" t="s">
        <v>10</v>
      </c>
      <c r="C26" s="2" t="s">
        <v>4</v>
      </c>
      <c r="D26" s="8" t="s">
        <v>25</v>
      </c>
      <c r="E26" s="32">
        <v>100</v>
      </c>
      <c r="F26" s="34"/>
      <c r="G26" s="34"/>
      <c r="H26" s="34">
        <v>1</v>
      </c>
      <c r="I26" s="34"/>
      <c r="J26" s="34"/>
      <c r="K26" s="34"/>
      <c r="L26" s="40">
        <f t="shared" si="0"/>
        <v>1</v>
      </c>
      <c r="M26" s="34"/>
      <c r="N26" s="34"/>
      <c r="O26" s="34"/>
      <c r="P26" s="34"/>
      <c r="Q26" s="34"/>
      <c r="R26" s="34"/>
      <c r="S26" s="34">
        <v>1</v>
      </c>
      <c r="T26" s="34"/>
      <c r="U26" s="34"/>
      <c r="V26" s="34"/>
      <c r="W26" s="34"/>
      <c r="X26" s="34"/>
      <c r="Y26" s="34">
        <v>1</v>
      </c>
      <c r="Z26" s="34"/>
      <c r="AA26" s="34"/>
      <c r="AB26" s="34"/>
      <c r="AC26" s="34"/>
    </row>
    <row r="27" spans="1:29" x14ac:dyDescent="0.3">
      <c r="A27" s="1">
        <v>26</v>
      </c>
      <c r="B27" s="2" t="s">
        <v>26</v>
      </c>
      <c r="C27" s="4" t="s">
        <v>1</v>
      </c>
      <c r="D27" s="6" t="s">
        <v>27</v>
      </c>
      <c r="E27" s="32">
        <v>4</v>
      </c>
      <c r="F27" s="34"/>
      <c r="G27" s="34"/>
      <c r="H27" s="34"/>
      <c r="I27" s="34"/>
      <c r="J27" s="34">
        <v>1</v>
      </c>
      <c r="K27" s="34">
        <v>1</v>
      </c>
      <c r="L27" s="40">
        <f t="shared" si="0"/>
        <v>2</v>
      </c>
      <c r="M27" s="34"/>
      <c r="N27" s="34"/>
      <c r="O27" s="34">
        <v>1</v>
      </c>
      <c r="P27" s="34"/>
      <c r="Q27" s="34"/>
      <c r="R27" s="34"/>
      <c r="S27" s="34"/>
      <c r="T27" s="34"/>
      <c r="U27" s="34">
        <v>1</v>
      </c>
      <c r="V27" s="34"/>
      <c r="W27" s="34">
        <v>1</v>
      </c>
      <c r="X27" s="34"/>
      <c r="Y27" s="34">
        <v>1</v>
      </c>
      <c r="Z27" s="34"/>
      <c r="AA27" s="34"/>
      <c r="AB27" s="34"/>
      <c r="AC27" s="34"/>
    </row>
    <row r="28" spans="1:29" x14ac:dyDescent="0.3">
      <c r="A28" s="1">
        <v>27</v>
      </c>
      <c r="B28" s="2" t="s">
        <v>26</v>
      </c>
      <c r="C28" s="4" t="s">
        <v>1</v>
      </c>
      <c r="D28" s="6" t="s">
        <v>28</v>
      </c>
      <c r="E28" s="32">
        <v>0.2</v>
      </c>
      <c r="F28" s="34"/>
      <c r="G28" s="34"/>
      <c r="H28" s="34">
        <v>1</v>
      </c>
      <c r="I28" s="34"/>
      <c r="J28" s="34">
        <v>1</v>
      </c>
      <c r="K28" s="34"/>
      <c r="L28" s="40">
        <f t="shared" si="0"/>
        <v>2</v>
      </c>
      <c r="M28" s="34"/>
      <c r="N28" s="34"/>
      <c r="O28" s="34">
        <v>1</v>
      </c>
      <c r="P28" s="34"/>
      <c r="Q28" s="34"/>
      <c r="R28" s="34"/>
      <c r="S28" s="34"/>
      <c r="T28" s="34"/>
      <c r="U28" s="34"/>
      <c r="V28" s="34"/>
      <c r="W28" s="34">
        <v>1</v>
      </c>
      <c r="X28" s="34"/>
      <c r="Y28" s="34">
        <v>1</v>
      </c>
      <c r="Z28" s="34"/>
      <c r="AA28" s="34"/>
      <c r="AB28" s="34"/>
      <c r="AC28" s="34"/>
    </row>
    <row r="29" spans="1:29" x14ac:dyDescent="0.3">
      <c r="A29" s="1">
        <v>28</v>
      </c>
      <c r="B29" s="2" t="s">
        <v>26</v>
      </c>
      <c r="C29" s="2" t="s">
        <v>1</v>
      </c>
      <c r="D29" s="2" t="s">
        <v>29</v>
      </c>
      <c r="E29" s="32">
        <v>0</v>
      </c>
      <c r="F29" s="34"/>
      <c r="G29" s="34"/>
      <c r="H29" s="34">
        <v>1</v>
      </c>
      <c r="I29" s="34"/>
      <c r="J29" s="34">
        <v>1</v>
      </c>
      <c r="K29" s="34"/>
      <c r="L29" s="40">
        <f t="shared" si="0"/>
        <v>2</v>
      </c>
      <c r="M29" s="34"/>
      <c r="N29" s="34"/>
      <c r="O29" s="34">
        <v>1</v>
      </c>
      <c r="P29" s="34"/>
      <c r="Q29" s="34"/>
      <c r="R29" s="34"/>
      <c r="S29" s="34"/>
      <c r="T29" s="34"/>
      <c r="U29" s="34"/>
      <c r="V29" s="34"/>
      <c r="W29" s="34">
        <v>1</v>
      </c>
      <c r="X29" s="34">
        <v>1</v>
      </c>
      <c r="Y29" s="34">
        <v>1</v>
      </c>
      <c r="Z29" s="34"/>
      <c r="AA29" s="34"/>
      <c r="AB29" s="34"/>
      <c r="AC29" s="34"/>
    </row>
    <row r="30" spans="1:29" x14ac:dyDescent="0.3">
      <c r="A30" s="1">
        <v>29</v>
      </c>
      <c r="B30" s="2" t="s">
        <v>26</v>
      </c>
      <c r="C30" s="4" t="s">
        <v>4</v>
      </c>
      <c r="D30" s="2" t="s">
        <v>30</v>
      </c>
      <c r="E30" s="32">
        <v>31.5</v>
      </c>
      <c r="F30" s="34"/>
      <c r="G30" s="34"/>
      <c r="H30" s="34">
        <v>1</v>
      </c>
      <c r="I30" s="34"/>
      <c r="J30" s="34">
        <v>1</v>
      </c>
      <c r="K30" s="34"/>
      <c r="L30" s="40">
        <f t="shared" si="0"/>
        <v>2</v>
      </c>
      <c r="M30" s="34"/>
      <c r="N30" s="34">
        <v>1</v>
      </c>
      <c r="O30" s="34">
        <v>1</v>
      </c>
      <c r="P30" s="34"/>
      <c r="Q30" s="34"/>
      <c r="R30" s="34"/>
      <c r="S30" s="34"/>
      <c r="T30" s="34"/>
      <c r="U30" s="34"/>
      <c r="V30" s="34">
        <v>1</v>
      </c>
      <c r="W30" s="34">
        <v>1</v>
      </c>
      <c r="X30" s="34"/>
      <c r="Y30" s="34">
        <v>1</v>
      </c>
      <c r="Z30" s="34"/>
      <c r="AA30" s="34"/>
      <c r="AB30" s="34"/>
      <c r="AC30" s="34"/>
    </row>
    <row r="31" spans="1:29" x14ac:dyDescent="0.3">
      <c r="A31" s="1">
        <v>30</v>
      </c>
      <c r="B31" s="2" t="s">
        <v>26</v>
      </c>
      <c r="C31" s="4" t="s">
        <v>4</v>
      </c>
      <c r="D31" s="6" t="s">
        <v>31</v>
      </c>
      <c r="E31" s="32">
        <v>6.7899999999999991</v>
      </c>
      <c r="F31" s="34"/>
      <c r="G31" s="34"/>
      <c r="H31" s="34">
        <v>1</v>
      </c>
      <c r="I31" s="34"/>
      <c r="J31" s="34">
        <v>1</v>
      </c>
      <c r="K31" s="34"/>
      <c r="L31" s="40">
        <f t="shared" si="0"/>
        <v>2</v>
      </c>
      <c r="M31" s="34"/>
      <c r="N31" s="34"/>
      <c r="O31" s="34"/>
      <c r="P31" s="34"/>
      <c r="Q31" s="34"/>
      <c r="R31" s="34"/>
      <c r="S31" s="34"/>
      <c r="T31" s="34"/>
      <c r="U31" s="34">
        <v>1</v>
      </c>
      <c r="V31" s="34"/>
      <c r="W31" s="34">
        <v>1</v>
      </c>
      <c r="X31" s="34">
        <v>1</v>
      </c>
      <c r="Y31" s="34">
        <v>1</v>
      </c>
      <c r="Z31" s="34"/>
      <c r="AA31" s="34"/>
      <c r="AB31" s="34"/>
      <c r="AC31" s="34"/>
    </row>
    <row r="32" spans="1:29" x14ac:dyDescent="0.3">
      <c r="A32" s="1">
        <v>31</v>
      </c>
      <c r="B32" s="2" t="s">
        <v>26</v>
      </c>
      <c r="C32" s="4" t="s">
        <v>4</v>
      </c>
      <c r="D32" s="6" t="s">
        <v>32</v>
      </c>
      <c r="E32" s="32">
        <v>48.810180000000003</v>
      </c>
      <c r="F32" s="34"/>
      <c r="G32" s="34"/>
      <c r="H32" s="34">
        <v>1</v>
      </c>
      <c r="I32" s="34"/>
      <c r="J32" s="34">
        <v>1</v>
      </c>
      <c r="K32" s="34"/>
      <c r="L32" s="40">
        <f t="shared" si="0"/>
        <v>2</v>
      </c>
      <c r="M32" s="34"/>
      <c r="N32" s="34"/>
      <c r="O32" s="34"/>
      <c r="P32" s="34"/>
      <c r="Q32" s="34"/>
      <c r="R32" s="34"/>
      <c r="S32" s="34"/>
      <c r="T32" s="34"/>
      <c r="U32" s="34"/>
      <c r="V32" s="34"/>
      <c r="W32" s="34">
        <v>1</v>
      </c>
      <c r="X32" s="34">
        <v>1</v>
      </c>
      <c r="Y32" s="34">
        <v>1</v>
      </c>
      <c r="Z32" s="34"/>
      <c r="AA32" s="34"/>
      <c r="AB32" s="34"/>
      <c r="AC32" s="34"/>
    </row>
    <row r="33" spans="1:29" x14ac:dyDescent="0.3">
      <c r="A33" s="1">
        <v>32</v>
      </c>
      <c r="B33" s="2" t="s">
        <v>33</v>
      </c>
      <c r="C33" s="4" t="s">
        <v>1</v>
      </c>
      <c r="D33" s="2" t="s">
        <v>34</v>
      </c>
      <c r="E33" s="32">
        <v>0.7400000000000001</v>
      </c>
      <c r="F33" s="34"/>
      <c r="G33" s="34"/>
      <c r="H33" s="34"/>
      <c r="I33" s="34">
        <v>1</v>
      </c>
      <c r="J33" s="34">
        <v>1</v>
      </c>
      <c r="K33" s="34"/>
      <c r="L33" s="40">
        <f t="shared" si="0"/>
        <v>2</v>
      </c>
      <c r="M33" s="34"/>
      <c r="N33" s="34"/>
      <c r="O33" s="34"/>
      <c r="P33" s="34"/>
      <c r="Q33" s="34"/>
      <c r="R33" s="34">
        <v>1</v>
      </c>
      <c r="S33" s="34"/>
      <c r="T33" s="34"/>
      <c r="U33" s="34"/>
      <c r="V33" s="34"/>
      <c r="W33" s="34">
        <v>1</v>
      </c>
      <c r="X33" s="34">
        <v>1</v>
      </c>
      <c r="Y33" s="34"/>
      <c r="Z33" s="34"/>
      <c r="AA33" s="34">
        <v>1</v>
      </c>
      <c r="AB33" s="34"/>
      <c r="AC33" s="34"/>
    </row>
    <row r="34" spans="1:29" x14ac:dyDescent="0.3">
      <c r="A34" s="1">
        <v>33</v>
      </c>
      <c r="B34" s="2" t="s">
        <v>33</v>
      </c>
      <c r="C34" s="4" t="s">
        <v>4</v>
      </c>
      <c r="D34" s="6" t="s">
        <v>35</v>
      </c>
      <c r="E34" s="32">
        <v>11.764705882352942</v>
      </c>
      <c r="F34" s="34"/>
      <c r="G34" s="34"/>
      <c r="H34" s="34"/>
      <c r="I34" s="34"/>
      <c r="J34" s="34">
        <v>1</v>
      </c>
      <c r="K34" s="34"/>
      <c r="L34" s="40">
        <f t="shared" si="0"/>
        <v>1</v>
      </c>
      <c r="M34" s="34"/>
      <c r="N34" s="34"/>
      <c r="O34" s="34"/>
      <c r="P34" s="34"/>
      <c r="Q34" s="34"/>
      <c r="R34" s="34">
        <v>1</v>
      </c>
      <c r="S34" s="34"/>
      <c r="T34" s="34"/>
      <c r="U34" s="34"/>
      <c r="V34" s="34"/>
      <c r="W34" s="34">
        <v>1</v>
      </c>
      <c r="X34" s="34"/>
      <c r="Y34" s="34"/>
      <c r="Z34" s="34"/>
      <c r="AA34" s="34"/>
      <c r="AB34" s="34"/>
      <c r="AC34" s="34"/>
    </row>
    <row r="35" spans="1:29" x14ac:dyDescent="0.3">
      <c r="A35" s="1">
        <v>34</v>
      </c>
      <c r="B35" s="2" t="s">
        <v>33</v>
      </c>
      <c r="C35" s="4" t="s">
        <v>4</v>
      </c>
      <c r="D35" s="6" t="s">
        <v>36</v>
      </c>
      <c r="E35" s="32">
        <v>6.0170427000000002</v>
      </c>
      <c r="F35" s="34"/>
      <c r="G35" s="34"/>
      <c r="H35" s="34"/>
      <c r="I35" s="34"/>
      <c r="J35" s="34">
        <v>1</v>
      </c>
      <c r="K35" s="34"/>
      <c r="L35" s="40">
        <f t="shared" si="0"/>
        <v>1</v>
      </c>
      <c r="M35" s="34"/>
      <c r="N35" s="34"/>
      <c r="O35" s="34">
        <v>1</v>
      </c>
      <c r="P35" s="34"/>
      <c r="Q35" s="34"/>
      <c r="R35" s="34">
        <v>1</v>
      </c>
      <c r="S35" s="34"/>
      <c r="T35" s="34"/>
      <c r="U35" s="34"/>
      <c r="V35" s="34"/>
      <c r="W35" s="34">
        <v>1</v>
      </c>
      <c r="X35" s="34"/>
      <c r="Y35" s="34"/>
      <c r="Z35" s="34"/>
      <c r="AA35" s="34"/>
      <c r="AB35" s="34"/>
      <c r="AC35" s="34"/>
    </row>
    <row r="36" spans="1:29" x14ac:dyDescent="0.3">
      <c r="A36" s="1">
        <v>35</v>
      </c>
      <c r="B36" s="2" t="s">
        <v>33</v>
      </c>
      <c r="C36" s="4" t="s">
        <v>4</v>
      </c>
      <c r="D36" s="6" t="s">
        <v>37</v>
      </c>
      <c r="E36" s="32">
        <v>5.96</v>
      </c>
      <c r="F36" s="34"/>
      <c r="G36" s="34"/>
      <c r="H36" s="34"/>
      <c r="I36" s="34">
        <v>1</v>
      </c>
      <c r="J36" s="34">
        <v>1</v>
      </c>
      <c r="K36" s="34"/>
      <c r="L36" s="40">
        <f t="shared" si="0"/>
        <v>2</v>
      </c>
      <c r="M36" s="34"/>
      <c r="N36" s="34"/>
      <c r="O36" s="34"/>
      <c r="P36" s="34"/>
      <c r="Q36" s="34"/>
      <c r="R36" s="34">
        <v>1</v>
      </c>
      <c r="S36" s="34"/>
      <c r="T36" s="34"/>
      <c r="U36" s="34">
        <v>1</v>
      </c>
      <c r="V36" s="34"/>
      <c r="W36" s="34">
        <v>1</v>
      </c>
      <c r="X36" s="34">
        <v>1</v>
      </c>
      <c r="Y36" s="34"/>
      <c r="Z36" s="34"/>
      <c r="AA36" s="34">
        <v>1</v>
      </c>
      <c r="AB36" s="34"/>
      <c r="AC36" s="34"/>
    </row>
    <row r="37" spans="1:29" x14ac:dyDescent="0.3">
      <c r="A37" s="1">
        <v>36</v>
      </c>
      <c r="B37" s="2" t="s">
        <v>33</v>
      </c>
      <c r="C37" s="4" t="s">
        <v>4</v>
      </c>
      <c r="D37" s="6" t="s">
        <v>38</v>
      </c>
      <c r="E37" s="32">
        <v>22.2</v>
      </c>
      <c r="F37" s="34"/>
      <c r="G37" s="34"/>
      <c r="H37" s="34"/>
      <c r="I37" s="34">
        <v>1</v>
      </c>
      <c r="J37" s="34">
        <v>1</v>
      </c>
      <c r="K37" s="34">
        <v>1</v>
      </c>
      <c r="L37" s="40">
        <f t="shared" si="0"/>
        <v>3</v>
      </c>
      <c r="M37" s="34"/>
      <c r="N37" s="34"/>
      <c r="O37" s="34"/>
      <c r="P37" s="34"/>
      <c r="Q37" s="34"/>
      <c r="R37" s="34">
        <v>1</v>
      </c>
      <c r="S37" s="34"/>
      <c r="T37" s="34"/>
      <c r="U37" s="34">
        <v>1</v>
      </c>
      <c r="V37" s="34"/>
      <c r="W37" s="34"/>
      <c r="X37" s="34"/>
      <c r="Y37" s="34"/>
      <c r="Z37" s="34"/>
      <c r="AA37" s="34"/>
      <c r="AB37" s="34"/>
      <c r="AC37" s="34"/>
    </row>
    <row r="38" spans="1:29" x14ac:dyDescent="0.3">
      <c r="A38" s="1">
        <v>37</v>
      </c>
      <c r="B38" s="2" t="s">
        <v>33</v>
      </c>
      <c r="C38" s="4" t="s">
        <v>4</v>
      </c>
      <c r="D38" s="6" t="s">
        <v>39</v>
      </c>
      <c r="E38" s="32">
        <v>16</v>
      </c>
      <c r="F38" s="34"/>
      <c r="G38" s="34"/>
      <c r="H38" s="34"/>
      <c r="I38" s="34"/>
      <c r="J38" s="34">
        <v>1</v>
      </c>
      <c r="K38" s="34"/>
      <c r="L38" s="40">
        <f t="shared" si="0"/>
        <v>1</v>
      </c>
      <c r="M38" s="34"/>
      <c r="N38" s="34"/>
      <c r="O38" s="34"/>
      <c r="P38" s="34"/>
      <c r="Q38" s="34"/>
      <c r="R38" s="34"/>
      <c r="S38" s="34"/>
      <c r="T38" s="34"/>
      <c r="U38" s="34"/>
      <c r="V38" s="34"/>
      <c r="W38" s="34">
        <v>1</v>
      </c>
      <c r="X38" s="34"/>
      <c r="Y38" s="34">
        <v>1</v>
      </c>
      <c r="Z38" s="34"/>
      <c r="AA38" s="34">
        <v>1</v>
      </c>
      <c r="AB38" s="34"/>
      <c r="AC38" s="34"/>
    </row>
    <row r="39" spans="1:29" x14ac:dyDescent="0.3">
      <c r="A39" s="1">
        <v>38</v>
      </c>
      <c r="B39" s="2" t="s">
        <v>33</v>
      </c>
      <c r="C39" s="4" t="s">
        <v>4</v>
      </c>
      <c r="D39" s="6" t="s">
        <v>40</v>
      </c>
      <c r="E39" s="32">
        <v>6.0486080000000007</v>
      </c>
      <c r="F39" s="34"/>
      <c r="G39" s="34"/>
      <c r="H39" s="34"/>
      <c r="I39" s="34"/>
      <c r="J39" s="34">
        <v>1</v>
      </c>
      <c r="K39" s="34"/>
      <c r="L39" s="40">
        <f t="shared" si="0"/>
        <v>1</v>
      </c>
      <c r="M39" s="34"/>
      <c r="N39" s="34"/>
      <c r="O39" s="34"/>
      <c r="P39" s="34"/>
      <c r="Q39" s="34"/>
      <c r="R39" s="34">
        <v>1</v>
      </c>
      <c r="S39" s="34"/>
      <c r="T39" s="34"/>
      <c r="U39" s="34"/>
      <c r="V39" s="34"/>
      <c r="W39" s="34"/>
      <c r="X39" s="34"/>
      <c r="Y39" s="34"/>
      <c r="Z39" s="34"/>
      <c r="AA39" s="34"/>
      <c r="AB39" s="34"/>
      <c r="AC39" s="34"/>
    </row>
    <row r="40" spans="1:29" x14ac:dyDescent="0.3">
      <c r="A40" s="1">
        <v>39</v>
      </c>
      <c r="B40" s="2" t="s">
        <v>33</v>
      </c>
      <c r="C40" s="4" t="s">
        <v>4</v>
      </c>
      <c r="D40" s="6" t="s">
        <v>41</v>
      </c>
      <c r="E40" s="32">
        <v>10.95</v>
      </c>
      <c r="F40" s="34"/>
      <c r="G40" s="34"/>
      <c r="H40" s="34"/>
      <c r="I40" s="34">
        <v>1</v>
      </c>
      <c r="J40" s="34">
        <v>1</v>
      </c>
      <c r="K40" s="34"/>
      <c r="L40" s="40">
        <f t="shared" si="0"/>
        <v>2</v>
      </c>
      <c r="M40" s="34"/>
      <c r="N40" s="34"/>
      <c r="O40" s="34"/>
      <c r="P40" s="34"/>
      <c r="Q40" s="34"/>
      <c r="R40" s="34"/>
      <c r="S40" s="34"/>
      <c r="T40" s="34"/>
      <c r="U40" s="34"/>
      <c r="V40" s="34"/>
      <c r="W40" s="34">
        <v>1</v>
      </c>
      <c r="X40" s="34">
        <v>1</v>
      </c>
      <c r="Y40" s="34"/>
      <c r="Z40" s="34"/>
      <c r="AA40" s="34">
        <v>1</v>
      </c>
      <c r="AB40" s="34"/>
      <c r="AC40" s="34"/>
    </row>
    <row r="41" spans="1:29" x14ac:dyDescent="0.3">
      <c r="A41" s="1">
        <v>40</v>
      </c>
      <c r="B41" s="2" t="s">
        <v>33</v>
      </c>
      <c r="C41" s="4" t="s">
        <v>4</v>
      </c>
      <c r="D41" s="6" t="s">
        <v>42</v>
      </c>
      <c r="E41" s="32">
        <v>8.0399999999999991</v>
      </c>
      <c r="F41" s="34"/>
      <c r="G41" s="34"/>
      <c r="H41" s="34">
        <v>1</v>
      </c>
      <c r="I41" s="34">
        <v>1</v>
      </c>
      <c r="J41" s="34"/>
      <c r="K41" s="34"/>
      <c r="L41" s="40">
        <f t="shared" si="0"/>
        <v>2</v>
      </c>
      <c r="M41" s="34"/>
      <c r="N41" s="34"/>
      <c r="O41" s="34">
        <v>1</v>
      </c>
      <c r="P41" s="34"/>
      <c r="Q41" s="34"/>
      <c r="R41" s="34"/>
      <c r="S41" s="34"/>
      <c r="T41" s="34"/>
      <c r="U41" s="34"/>
      <c r="V41" s="34"/>
      <c r="W41" s="34"/>
      <c r="X41" s="34"/>
      <c r="Y41" s="34"/>
      <c r="Z41" s="34">
        <v>1</v>
      </c>
      <c r="AA41" s="34">
        <v>1</v>
      </c>
      <c r="AB41" s="34"/>
      <c r="AC41" s="34"/>
    </row>
    <row r="42" spans="1:29" x14ac:dyDescent="0.3">
      <c r="A42" s="1">
        <v>41</v>
      </c>
      <c r="B42" s="2" t="s">
        <v>43</v>
      </c>
      <c r="C42" s="4" t="s">
        <v>1</v>
      </c>
      <c r="D42" s="6" t="s">
        <v>44</v>
      </c>
      <c r="E42" s="32"/>
      <c r="F42" s="34"/>
      <c r="G42" s="34"/>
      <c r="H42" s="34"/>
      <c r="I42" s="34">
        <v>1</v>
      </c>
      <c r="J42" s="34"/>
      <c r="K42" s="34"/>
      <c r="L42" s="40">
        <f t="shared" si="0"/>
        <v>1</v>
      </c>
      <c r="M42" s="34"/>
      <c r="N42" s="34">
        <v>1</v>
      </c>
      <c r="O42" s="34"/>
      <c r="P42" s="34"/>
      <c r="Q42" s="34"/>
      <c r="R42" s="34"/>
      <c r="S42" s="34"/>
      <c r="T42" s="34"/>
      <c r="U42" s="34">
        <v>1</v>
      </c>
      <c r="V42" s="34"/>
      <c r="W42" s="34"/>
      <c r="X42" s="34">
        <v>1</v>
      </c>
      <c r="Y42" s="34"/>
      <c r="Z42" s="34"/>
      <c r="AA42" s="34">
        <v>1</v>
      </c>
      <c r="AB42" s="34"/>
      <c r="AC42" s="34"/>
    </row>
    <row r="43" spans="1:29" x14ac:dyDescent="0.3">
      <c r="A43" s="1">
        <v>42</v>
      </c>
      <c r="B43" s="2" t="s">
        <v>43</v>
      </c>
      <c r="C43" s="4" t="s">
        <v>1</v>
      </c>
      <c r="D43" s="6" t="s">
        <v>45</v>
      </c>
      <c r="E43" s="32">
        <v>0.54</v>
      </c>
      <c r="F43" s="34"/>
      <c r="G43" s="34"/>
      <c r="H43" s="34"/>
      <c r="I43" s="34">
        <v>1</v>
      </c>
      <c r="J43" s="34"/>
      <c r="K43" s="34">
        <v>1</v>
      </c>
      <c r="L43" s="40">
        <f t="shared" si="0"/>
        <v>2</v>
      </c>
      <c r="M43" s="34"/>
      <c r="N43" s="34">
        <v>1</v>
      </c>
      <c r="O43" s="34"/>
      <c r="P43" s="34"/>
      <c r="Q43" s="34"/>
      <c r="R43" s="34"/>
      <c r="S43" s="34"/>
      <c r="T43" s="34"/>
      <c r="U43" s="34">
        <v>1</v>
      </c>
      <c r="V43" s="34"/>
      <c r="W43" s="34"/>
      <c r="X43" s="34"/>
      <c r="Y43" s="34"/>
      <c r="Z43" s="34"/>
      <c r="AA43" s="34"/>
      <c r="AB43" s="34">
        <v>1</v>
      </c>
      <c r="AC43" s="34"/>
    </row>
    <row r="44" spans="1:29" x14ac:dyDescent="0.3">
      <c r="A44" s="1">
        <v>43</v>
      </c>
      <c r="B44" s="2" t="s">
        <v>43</v>
      </c>
      <c r="C44" s="4" t="s">
        <v>1</v>
      </c>
      <c r="D44" s="6" t="s">
        <v>46</v>
      </c>
      <c r="E44" s="32">
        <v>5</v>
      </c>
      <c r="F44" s="34"/>
      <c r="G44" s="34"/>
      <c r="H44" s="34"/>
      <c r="I44" s="34">
        <v>1</v>
      </c>
      <c r="J44" s="34"/>
      <c r="K44" s="34"/>
      <c r="L44" s="40">
        <f t="shared" si="0"/>
        <v>1</v>
      </c>
      <c r="M44" s="34"/>
      <c r="N44" s="34">
        <v>1</v>
      </c>
      <c r="O44" s="34"/>
      <c r="P44" s="34"/>
      <c r="Q44" s="34"/>
      <c r="R44" s="34"/>
      <c r="S44" s="34"/>
      <c r="T44" s="34"/>
      <c r="U44" s="34"/>
      <c r="V44" s="34"/>
      <c r="W44" s="34"/>
      <c r="X44" s="34"/>
      <c r="Y44" s="34"/>
      <c r="Z44" s="34"/>
      <c r="AA44" s="34">
        <v>1</v>
      </c>
      <c r="AB44" s="34"/>
      <c r="AC44" s="34"/>
    </row>
    <row r="45" spans="1:29" x14ac:dyDescent="0.3">
      <c r="A45" s="1">
        <v>44</v>
      </c>
      <c r="B45" s="2" t="s">
        <v>43</v>
      </c>
      <c r="C45" s="4" t="s">
        <v>1</v>
      </c>
      <c r="D45" s="6" t="s">
        <v>47</v>
      </c>
      <c r="E45" s="32">
        <v>15</v>
      </c>
      <c r="F45" s="34"/>
      <c r="G45" s="34"/>
      <c r="H45" s="34">
        <v>1</v>
      </c>
      <c r="I45" s="34"/>
      <c r="J45" s="34"/>
      <c r="K45" s="34"/>
      <c r="L45" s="40">
        <f t="shared" si="0"/>
        <v>1</v>
      </c>
      <c r="M45" s="34"/>
      <c r="N45" s="34"/>
      <c r="O45" s="34"/>
      <c r="P45" s="34"/>
      <c r="Q45" s="34"/>
      <c r="R45" s="34"/>
      <c r="S45" s="34"/>
      <c r="T45" s="34"/>
      <c r="U45" s="34">
        <v>1</v>
      </c>
      <c r="V45" s="34"/>
      <c r="W45" s="34"/>
      <c r="X45" s="34">
        <v>1</v>
      </c>
      <c r="Y45" s="34">
        <v>1</v>
      </c>
      <c r="Z45" s="34"/>
      <c r="AA45" s="34">
        <v>1</v>
      </c>
      <c r="AB45" s="34"/>
      <c r="AC45" s="34"/>
    </row>
    <row r="46" spans="1:29" x14ac:dyDescent="0.3">
      <c r="A46" s="1">
        <v>45</v>
      </c>
      <c r="B46" s="2" t="s">
        <v>43</v>
      </c>
      <c r="C46" s="4" t="s">
        <v>1</v>
      </c>
      <c r="D46" s="6" t="s">
        <v>48</v>
      </c>
      <c r="E46" s="32">
        <v>0</v>
      </c>
      <c r="F46" s="34"/>
      <c r="G46" s="34"/>
      <c r="H46" s="34">
        <v>1</v>
      </c>
      <c r="I46" s="34"/>
      <c r="J46" s="34">
        <v>1</v>
      </c>
      <c r="K46" s="34"/>
      <c r="L46" s="40">
        <f t="shared" si="0"/>
        <v>2</v>
      </c>
      <c r="M46" s="34"/>
      <c r="N46" s="34"/>
      <c r="O46" s="34"/>
      <c r="P46" s="34"/>
      <c r="Q46" s="34"/>
      <c r="R46" s="34"/>
      <c r="S46" s="34"/>
      <c r="T46" s="34"/>
      <c r="U46" s="34"/>
      <c r="V46" s="34"/>
      <c r="W46" s="34">
        <v>1</v>
      </c>
      <c r="X46" s="34">
        <v>1</v>
      </c>
      <c r="Y46" s="34">
        <v>1</v>
      </c>
      <c r="Z46" s="34"/>
      <c r="AA46" s="34"/>
      <c r="AB46" s="34">
        <v>1</v>
      </c>
      <c r="AC46" s="34"/>
    </row>
    <row r="47" spans="1:29" x14ac:dyDescent="0.3">
      <c r="A47" s="1">
        <v>46</v>
      </c>
      <c r="B47" s="2" t="s">
        <v>43</v>
      </c>
      <c r="C47" s="4" t="s">
        <v>4</v>
      </c>
      <c r="D47" s="6" t="s">
        <v>49</v>
      </c>
      <c r="E47" s="32">
        <v>29</v>
      </c>
      <c r="F47" s="34"/>
      <c r="G47" s="34"/>
      <c r="H47" s="34"/>
      <c r="I47" s="34">
        <v>1</v>
      </c>
      <c r="J47" s="34"/>
      <c r="K47" s="34"/>
      <c r="L47" s="40">
        <f t="shared" si="0"/>
        <v>1</v>
      </c>
      <c r="M47" s="34"/>
      <c r="N47" s="35">
        <v>1</v>
      </c>
      <c r="O47" s="34"/>
      <c r="P47" s="34"/>
      <c r="Q47" s="34"/>
      <c r="R47" s="34"/>
      <c r="S47" s="34"/>
      <c r="T47" s="35">
        <v>1</v>
      </c>
      <c r="U47" s="35"/>
      <c r="V47" s="34"/>
      <c r="W47" s="34"/>
      <c r="X47" s="34"/>
      <c r="Y47" s="34"/>
      <c r="Z47" s="34">
        <v>1</v>
      </c>
      <c r="AA47" s="34"/>
      <c r="AB47" s="34"/>
      <c r="AC47" s="34"/>
    </row>
    <row r="48" spans="1:29" x14ac:dyDescent="0.3">
      <c r="A48" s="1">
        <v>47</v>
      </c>
      <c r="B48" s="2" t="s">
        <v>43</v>
      </c>
      <c r="C48" s="4" t="s">
        <v>4</v>
      </c>
      <c r="D48" s="6" t="s">
        <v>50</v>
      </c>
      <c r="E48" s="32">
        <v>1</v>
      </c>
      <c r="F48" s="34"/>
      <c r="G48" s="34"/>
      <c r="H48" s="34"/>
      <c r="I48" s="34">
        <v>1</v>
      </c>
      <c r="J48" s="34"/>
      <c r="K48" s="34"/>
      <c r="L48" s="40">
        <f t="shared" si="0"/>
        <v>1</v>
      </c>
      <c r="M48" s="34"/>
      <c r="N48" s="34">
        <v>1</v>
      </c>
      <c r="O48" s="34"/>
      <c r="P48" s="34"/>
      <c r="Q48" s="34"/>
      <c r="R48" s="34"/>
      <c r="S48" s="34"/>
      <c r="T48" s="34"/>
      <c r="U48" s="34">
        <v>1</v>
      </c>
      <c r="V48" s="34"/>
      <c r="W48" s="34"/>
      <c r="X48" s="34">
        <v>1</v>
      </c>
      <c r="Y48" s="34"/>
      <c r="Z48" s="34"/>
      <c r="AA48" s="34">
        <v>1</v>
      </c>
      <c r="AB48" s="34">
        <v>1</v>
      </c>
      <c r="AC48" s="34"/>
    </row>
    <row r="49" spans="1:29" x14ac:dyDescent="0.3">
      <c r="A49" s="1">
        <v>48</v>
      </c>
      <c r="B49" s="2" t="s">
        <v>43</v>
      </c>
      <c r="C49" s="4" t="s">
        <v>4</v>
      </c>
      <c r="D49" s="6" t="s">
        <v>51</v>
      </c>
      <c r="E49" s="32"/>
      <c r="F49" s="34">
        <v>1</v>
      </c>
      <c r="G49" s="34"/>
      <c r="H49" s="34"/>
      <c r="I49" s="34">
        <v>1</v>
      </c>
      <c r="J49" s="34"/>
      <c r="K49" s="34"/>
      <c r="L49" s="40">
        <f t="shared" si="0"/>
        <v>2</v>
      </c>
      <c r="M49" s="34">
        <v>1</v>
      </c>
      <c r="N49" s="34"/>
      <c r="O49" s="34"/>
      <c r="P49" s="34">
        <v>1</v>
      </c>
      <c r="Q49" s="34"/>
      <c r="R49" s="34"/>
      <c r="S49" s="34"/>
      <c r="T49" s="34">
        <v>1</v>
      </c>
      <c r="U49" s="34"/>
      <c r="V49" s="34">
        <v>1</v>
      </c>
      <c r="W49" s="34"/>
      <c r="X49" s="34">
        <v>1</v>
      </c>
      <c r="Y49" s="34"/>
      <c r="Z49" s="34"/>
      <c r="AA49" s="34">
        <v>1</v>
      </c>
      <c r="AB49" s="34"/>
      <c r="AC49" s="34"/>
    </row>
    <row r="50" spans="1:29" x14ac:dyDescent="0.3">
      <c r="A50" s="1">
        <v>49</v>
      </c>
      <c r="B50" s="2" t="s">
        <v>43</v>
      </c>
      <c r="C50" s="4" t="s">
        <v>4</v>
      </c>
      <c r="D50" s="6" t="s">
        <v>52</v>
      </c>
      <c r="E50" s="32">
        <v>0.1</v>
      </c>
      <c r="F50" s="34"/>
      <c r="G50" s="34"/>
      <c r="H50" s="34">
        <v>1</v>
      </c>
      <c r="I50" s="34">
        <v>1</v>
      </c>
      <c r="J50" s="34"/>
      <c r="K50" s="34"/>
      <c r="L50" s="40">
        <f t="shared" si="0"/>
        <v>2</v>
      </c>
      <c r="M50" s="34"/>
      <c r="N50" s="34"/>
      <c r="O50" s="34"/>
      <c r="P50" s="34"/>
      <c r="Q50" s="34"/>
      <c r="R50" s="34"/>
      <c r="S50" s="34"/>
      <c r="T50" s="34">
        <v>1</v>
      </c>
      <c r="U50" s="34">
        <v>1</v>
      </c>
      <c r="V50" s="34"/>
      <c r="W50" s="34"/>
      <c r="X50" s="34"/>
      <c r="Y50" s="34"/>
      <c r="Z50" s="34"/>
      <c r="AA50" s="34"/>
      <c r="AB50" s="34"/>
      <c r="AC50" s="34"/>
    </row>
    <row r="51" spans="1:29" x14ac:dyDescent="0.3">
      <c r="A51" s="1">
        <v>50</v>
      </c>
      <c r="B51" s="2" t="s">
        <v>43</v>
      </c>
      <c r="C51" s="4" t="s">
        <v>4</v>
      </c>
      <c r="D51" s="6" t="s">
        <v>53</v>
      </c>
      <c r="E51" s="32">
        <v>0.18</v>
      </c>
      <c r="F51" s="34"/>
      <c r="G51" s="34"/>
      <c r="H51" s="34"/>
      <c r="I51" s="34">
        <v>1</v>
      </c>
      <c r="J51" s="34"/>
      <c r="K51" s="34"/>
      <c r="L51" s="40">
        <f t="shared" si="0"/>
        <v>1</v>
      </c>
      <c r="M51" s="34"/>
      <c r="N51" s="34"/>
      <c r="O51" s="34"/>
      <c r="P51" s="34"/>
      <c r="Q51" s="34">
        <v>1</v>
      </c>
      <c r="R51" s="34"/>
      <c r="S51" s="34"/>
      <c r="T51" s="34">
        <v>1</v>
      </c>
      <c r="U51" s="34">
        <v>1</v>
      </c>
      <c r="V51" s="34"/>
      <c r="W51" s="34">
        <v>1</v>
      </c>
      <c r="X51" s="34">
        <v>1</v>
      </c>
      <c r="Y51" s="34"/>
      <c r="Z51" s="34"/>
      <c r="AA51" s="34"/>
      <c r="AB51" s="34"/>
      <c r="AC51" s="34"/>
    </row>
    <row r="52" spans="1:29" x14ac:dyDescent="0.3">
      <c r="A52" s="1">
        <v>51</v>
      </c>
      <c r="B52" s="2" t="s">
        <v>43</v>
      </c>
      <c r="C52" s="4" t="s">
        <v>4</v>
      </c>
      <c r="D52" s="6" t="s">
        <v>54</v>
      </c>
      <c r="E52" s="32">
        <v>25</v>
      </c>
      <c r="F52" s="34"/>
      <c r="G52" s="34"/>
      <c r="H52" s="34">
        <v>1</v>
      </c>
      <c r="I52" s="34"/>
      <c r="J52" s="34"/>
      <c r="K52" s="34">
        <v>1</v>
      </c>
      <c r="L52" s="40">
        <f t="shared" si="0"/>
        <v>2</v>
      </c>
      <c r="M52" s="34"/>
      <c r="N52" s="34"/>
      <c r="O52" s="34"/>
      <c r="P52" s="34"/>
      <c r="Q52" s="34"/>
      <c r="R52" s="34"/>
      <c r="S52" s="34"/>
      <c r="T52" s="34"/>
      <c r="U52" s="34">
        <v>1</v>
      </c>
      <c r="V52" s="34"/>
      <c r="W52" s="34"/>
      <c r="X52" s="34">
        <v>1</v>
      </c>
      <c r="Y52" s="34"/>
      <c r="Z52" s="34"/>
      <c r="AA52" s="34"/>
      <c r="AB52" s="34"/>
      <c r="AC52" s="34"/>
    </row>
    <row r="53" spans="1:29" x14ac:dyDescent="0.3">
      <c r="A53" s="1">
        <v>52</v>
      </c>
      <c r="B53" s="2" t="s">
        <v>43</v>
      </c>
      <c r="C53" s="4" t="s">
        <v>4</v>
      </c>
      <c r="D53" s="6" t="s">
        <v>55</v>
      </c>
      <c r="E53" s="32">
        <v>10</v>
      </c>
      <c r="F53" s="34"/>
      <c r="G53" s="34"/>
      <c r="H53" s="34">
        <v>1</v>
      </c>
      <c r="I53" s="34"/>
      <c r="J53" s="34"/>
      <c r="K53" s="34"/>
      <c r="L53" s="40">
        <f t="shared" si="0"/>
        <v>1</v>
      </c>
      <c r="M53" s="34"/>
      <c r="N53" s="34"/>
      <c r="O53" s="34"/>
      <c r="P53" s="34"/>
      <c r="Q53" s="34"/>
      <c r="R53" s="34"/>
      <c r="S53" s="34"/>
      <c r="T53" s="34">
        <v>1</v>
      </c>
      <c r="U53" s="34">
        <v>1</v>
      </c>
      <c r="V53" s="34"/>
      <c r="W53" s="34"/>
      <c r="X53" s="34"/>
      <c r="Y53" s="34"/>
      <c r="Z53" s="34"/>
      <c r="AA53" s="34"/>
      <c r="AB53" s="34"/>
      <c r="AC53" s="34"/>
    </row>
    <row r="54" spans="1:29" x14ac:dyDescent="0.3">
      <c r="A54" s="1">
        <v>53</v>
      </c>
      <c r="B54" s="2" t="s">
        <v>43</v>
      </c>
      <c r="C54" s="4" t="s">
        <v>4</v>
      </c>
      <c r="D54" s="6" t="s">
        <v>56</v>
      </c>
      <c r="E54" s="32">
        <v>26</v>
      </c>
      <c r="F54" s="34"/>
      <c r="G54" s="34"/>
      <c r="H54" s="34"/>
      <c r="I54" s="34"/>
      <c r="J54" s="34">
        <v>1</v>
      </c>
      <c r="K54" s="34"/>
      <c r="L54" s="40">
        <f t="shared" si="0"/>
        <v>1</v>
      </c>
      <c r="M54" s="34"/>
      <c r="N54" s="34"/>
      <c r="O54" s="34"/>
      <c r="P54" s="34"/>
      <c r="Q54" s="34"/>
      <c r="R54" s="34"/>
      <c r="S54" s="34"/>
      <c r="T54" s="34">
        <v>1</v>
      </c>
      <c r="U54" s="34"/>
      <c r="V54" s="34"/>
      <c r="W54" s="34"/>
      <c r="X54" s="34"/>
      <c r="Y54" s="34"/>
      <c r="Z54" s="34"/>
      <c r="AA54" s="34"/>
      <c r="AB54" s="34"/>
      <c r="AC54" s="34"/>
    </row>
    <row r="55" spans="1:29" x14ac:dyDescent="0.3">
      <c r="A55" s="1">
        <v>54</v>
      </c>
      <c r="B55" s="2" t="s">
        <v>43</v>
      </c>
      <c r="C55" s="4" t="s">
        <v>4</v>
      </c>
      <c r="D55" s="6" t="s">
        <v>57</v>
      </c>
      <c r="E55" s="32">
        <v>1.4000000000000001</v>
      </c>
      <c r="F55" s="34"/>
      <c r="G55" s="34"/>
      <c r="H55" s="34">
        <v>1</v>
      </c>
      <c r="I55" s="34"/>
      <c r="J55" s="34"/>
      <c r="K55" s="34"/>
      <c r="L55" s="40">
        <f t="shared" si="0"/>
        <v>1</v>
      </c>
      <c r="M55" s="34"/>
      <c r="N55" s="34"/>
      <c r="O55" s="34"/>
      <c r="P55" s="34">
        <v>1</v>
      </c>
      <c r="Q55" s="34"/>
      <c r="R55" s="34"/>
      <c r="S55" s="34"/>
      <c r="T55" s="34"/>
      <c r="U55" s="34"/>
      <c r="V55" s="34"/>
      <c r="W55" s="34"/>
      <c r="X55" s="34">
        <v>1</v>
      </c>
      <c r="Y55" s="34"/>
      <c r="Z55" s="34"/>
      <c r="AA55" s="34"/>
      <c r="AB55" s="34"/>
      <c r="AC55" s="34"/>
    </row>
    <row r="56" spans="1:29" x14ac:dyDescent="0.3">
      <c r="A56" s="1">
        <v>55</v>
      </c>
      <c r="B56" s="2" t="s">
        <v>43</v>
      </c>
      <c r="C56" s="4" t="s">
        <v>4</v>
      </c>
      <c r="D56" s="6" t="s">
        <v>58</v>
      </c>
      <c r="E56" s="32">
        <v>6.8</v>
      </c>
      <c r="F56" s="34">
        <v>1</v>
      </c>
      <c r="G56" s="34"/>
      <c r="H56" s="34">
        <v>1</v>
      </c>
      <c r="I56" s="34"/>
      <c r="J56" s="34">
        <v>1</v>
      </c>
      <c r="K56" s="34"/>
      <c r="L56" s="40">
        <f t="shared" si="0"/>
        <v>3</v>
      </c>
      <c r="M56" s="34"/>
      <c r="N56" s="34"/>
      <c r="O56" s="34"/>
      <c r="P56" s="34"/>
      <c r="Q56" s="34"/>
      <c r="R56" s="34"/>
      <c r="S56" s="34"/>
      <c r="T56" s="34"/>
      <c r="U56" s="34"/>
      <c r="V56" s="34">
        <v>1</v>
      </c>
      <c r="W56" s="34">
        <v>1</v>
      </c>
      <c r="X56" s="34"/>
      <c r="Y56" s="34"/>
      <c r="Z56" s="34"/>
      <c r="AA56" s="34"/>
      <c r="AB56" s="34"/>
      <c r="AC56" s="34"/>
    </row>
    <row r="57" spans="1:29" x14ac:dyDescent="0.3">
      <c r="A57" s="1">
        <v>56</v>
      </c>
      <c r="B57" s="2" t="s">
        <v>43</v>
      </c>
      <c r="C57" s="4" t="s">
        <v>4</v>
      </c>
      <c r="D57" s="6" t="s">
        <v>59</v>
      </c>
      <c r="E57" s="32">
        <v>10</v>
      </c>
      <c r="F57" s="34"/>
      <c r="G57" s="34"/>
      <c r="H57" s="34">
        <v>1</v>
      </c>
      <c r="I57" s="34"/>
      <c r="J57" s="34"/>
      <c r="K57" s="34"/>
      <c r="L57" s="40">
        <f t="shared" si="0"/>
        <v>1</v>
      </c>
      <c r="M57" s="34"/>
      <c r="N57" s="34"/>
      <c r="O57" s="34"/>
      <c r="P57" s="34"/>
      <c r="Q57" s="34"/>
      <c r="R57" s="34"/>
      <c r="S57" s="34"/>
      <c r="T57" s="34"/>
      <c r="U57" s="34"/>
      <c r="V57" s="34"/>
      <c r="W57" s="34">
        <v>1</v>
      </c>
      <c r="X57" s="34">
        <v>1</v>
      </c>
      <c r="Y57" s="34">
        <v>1</v>
      </c>
      <c r="Z57" s="34"/>
      <c r="AA57" s="34"/>
      <c r="AB57" s="34"/>
      <c r="AC57" s="34"/>
    </row>
    <row r="58" spans="1:29" x14ac:dyDescent="0.3">
      <c r="A58" s="1">
        <v>57</v>
      </c>
      <c r="B58" s="2" t="s">
        <v>43</v>
      </c>
      <c r="C58" s="4" t="s">
        <v>4</v>
      </c>
      <c r="D58" s="6" t="s">
        <v>60</v>
      </c>
      <c r="E58" s="32">
        <v>14.3</v>
      </c>
      <c r="F58" s="34"/>
      <c r="G58" s="34"/>
      <c r="H58" s="34">
        <v>1</v>
      </c>
      <c r="I58" s="34">
        <v>1</v>
      </c>
      <c r="J58" s="34">
        <v>1</v>
      </c>
      <c r="K58" s="34"/>
      <c r="L58" s="40">
        <f t="shared" si="0"/>
        <v>3</v>
      </c>
      <c r="M58" s="34"/>
      <c r="N58" s="34"/>
      <c r="O58" s="34"/>
      <c r="P58" s="34"/>
      <c r="Q58" s="34"/>
      <c r="R58" s="34"/>
      <c r="S58" s="34"/>
      <c r="T58" s="34"/>
      <c r="U58" s="34"/>
      <c r="V58" s="34"/>
      <c r="W58" s="34">
        <v>1</v>
      </c>
      <c r="X58" s="34">
        <v>1</v>
      </c>
      <c r="Y58" s="34">
        <v>1</v>
      </c>
      <c r="Z58" s="34"/>
      <c r="AA58" s="34"/>
      <c r="AB58" s="34"/>
      <c r="AC58" s="34"/>
    </row>
    <row r="59" spans="1:29" x14ac:dyDescent="0.3">
      <c r="A59" s="1">
        <v>58</v>
      </c>
      <c r="B59" s="2" t="s">
        <v>43</v>
      </c>
      <c r="C59" s="4" t="s">
        <v>4</v>
      </c>
      <c r="D59" s="6" t="s">
        <v>61</v>
      </c>
      <c r="E59" s="32">
        <v>25</v>
      </c>
      <c r="F59" s="34"/>
      <c r="G59" s="34"/>
      <c r="H59" s="34">
        <v>1</v>
      </c>
      <c r="I59" s="34">
        <v>1</v>
      </c>
      <c r="J59" s="34">
        <v>1</v>
      </c>
      <c r="K59" s="34"/>
      <c r="L59" s="40">
        <f t="shared" si="0"/>
        <v>3</v>
      </c>
      <c r="M59" s="34"/>
      <c r="N59" s="34"/>
      <c r="O59" s="34">
        <v>1</v>
      </c>
      <c r="P59" s="34"/>
      <c r="Q59" s="34"/>
      <c r="R59" s="34"/>
      <c r="S59" s="34">
        <v>1</v>
      </c>
      <c r="T59" s="34"/>
      <c r="U59" s="34"/>
      <c r="V59" s="34"/>
      <c r="W59" s="34">
        <v>1</v>
      </c>
      <c r="X59" s="34">
        <v>1</v>
      </c>
      <c r="Y59" s="34">
        <v>1</v>
      </c>
      <c r="Z59" s="34"/>
      <c r="AA59" s="34"/>
      <c r="AB59" s="34"/>
      <c r="AC59" s="34"/>
    </row>
    <row r="60" spans="1:29" x14ac:dyDescent="0.3">
      <c r="A60" s="1">
        <v>59</v>
      </c>
      <c r="B60" s="2" t="s">
        <v>62</v>
      </c>
      <c r="C60" s="2" t="s">
        <v>1</v>
      </c>
      <c r="D60" s="6" t="s">
        <v>63</v>
      </c>
      <c r="E60" s="32"/>
      <c r="F60" s="34">
        <v>1</v>
      </c>
      <c r="G60" s="34"/>
      <c r="H60" s="34"/>
      <c r="I60" s="34"/>
      <c r="J60" s="34"/>
      <c r="K60" s="34">
        <v>1</v>
      </c>
      <c r="L60" s="40">
        <f t="shared" si="0"/>
        <v>2</v>
      </c>
      <c r="M60" s="34"/>
      <c r="N60" s="34"/>
      <c r="O60" s="34"/>
      <c r="P60" s="34"/>
      <c r="Q60" s="34"/>
      <c r="R60" s="34"/>
      <c r="S60" s="34"/>
      <c r="T60" s="34">
        <v>1</v>
      </c>
      <c r="U60" s="34">
        <v>1</v>
      </c>
      <c r="V60" s="34"/>
      <c r="W60" s="34"/>
      <c r="X60" s="34"/>
      <c r="Y60" s="34"/>
      <c r="Z60" s="34"/>
      <c r="AA60" s="34"/>
      <c r="AB60" s="34"/>
      <c r="AC60" s="34"/>
    </row>
    <row r="61" spans="1:29" x14ac:dyDescent="0.3">
      <c r="A61" s="1">
        <v>60</v>
      </c>
      <c r="B61" s="2" t="s">
        <v>62</v>
      </c>
      <c r="C61" s="2" t="s">
        <v>1</v>
      </c>
      <c r="D61" s="6" t="s">
        <v>64</v>
      </c>
      <c r="E61" s="32"/>
      <c r="F61" s="34">
        <v>1</v>
      </c>
      <c r="G61" s="34"/>
      <c r="H61" s="34"/>
      <c r="I61" s="34"/>
      <c r="J61" s="34"/>
      <c r="K61" s="34"/>
      <c r="L61" s="40">
        <f t="shared" si="0"/>
        <v>1</v>
      </c>
      <c r="M61" s="34"/>
      <c r="N61" s="34"/>
      <c r="O61" s="34"/>
      <c r="P61" s="34"/>
      <c r="Q61" s="34"/>
      <c r="R61" s="34"/>
      <c r="S61" s="34"/>
      <c r="T61" s="34">
        <v>1</v>
      </c>
      <c r="U61" s="34">
        <v>1</v>
      </c>
      <c r="V61" s="34"/>
      <c r="W61" s="34"/>
      <c r="X61" s="34"/>
      <c r="Y61" s="34"/>
      <c r="Z61" s="34"/>
      <c r="AA61" s="34"/>
      <c r="AB61" s="34"/>
      <c r="AC61" s="34"/>
    </row>
    <row r="62" spans="1:29" x14ac:dyDescent="0.3">
      <c r="A62" s="1">
        <v>61</v>
      </c>
      <c r="B62" s="2" t="s">
        <v>62</v>
      </c>
      <c r="C62" s="2" t="s">
        <v>1</v>
      </c>
      <c r="D62" s="6" t="s">
        <v>65</v>
      </c>
      <c r="E62" s="32"/>
      <c r="F62" s="34">
        <v>1</v>
      </c>
      <c r="G62" s="34"/>
      <c r="H62" s="34"/>
      <c r="I62" s="34"/>
      <c r="J62" s="34"/>
      <c r="K62" s="34"/>
      <c r="L62" s="40">
        <f t="shared" si="0"/>
        <v>1</v>
      </c>
      <c r="M62" s="34"/>
      <c r="N62" s="34"/>
      <c r="O62" s="34"/>
      <c r="P62" s="34"/>
      <c r="Q62" s="34"/>
      <c r="R62" s="34"/>
      <c r="S62" s="34"/>
      <c r="T62" s="34"/>
      <c r="U62" s="34">
        <v>1</v>
      </c>
      <c r="V62" s="34"/>
      <c r="W62" s="34"/>
      <c r="X62" s="34"/>
      <c r="Y62" s="34"/>
      <c r="Z62" s="34"/>
      <c r="AA62" s="34"/>
      <c r="AB62" s="34"/>
      <c r="AC62" s="34"/>
    </row>
    <row r="63" spans="1:29" x14ac:dyDescent="0.3">
      <c r="A63" s="1">
        <v>62</v>
      </c>
      <c r="B63" s="2" t="s">
        <v>62</v>
      </c>
      <c r="C63" s="2" t="s">
        <v>4</v>
      </c>
      <c r="D63" s="6" t="s">
        <v>66</v>
      </c>
      <c r="E63" s="32">
        <v>3</v>
      </c>
      <c r="F63" s="34">
        <v>1</v>
      </c>
      <c r="G63" s="34"/>
      <c r="H63" s="34"/>
      <c r="I63" s="34"/>
      <c r="J63" s="34"/>
      <c r="K63" s="34"/>
      <c r="L63" s="40">
        <f t="shared" si="0"/>
        <v>1</v>
      </c>
      <c r="M63" s="34"/>
      <c r="N63" s="34"/>
      <c r="O63" s="34"/>
      <c r="P63" s="34"/>
      <c r="Q63" s="34"/>
      <c r="R63" s="34"/>
      <c r="S63" s="34"/>
      <c r="T63" s="34"/>
      <c r="U63" s="34">
        <v>1</v>
      </c>
      <c r="V63" s="34"/>
      <c r="W63" s="34"/>
      <c r="X63" s="34"/>
      <c r="Y63" s="34"/>
      <c r="Z63" s="34"/>
      <c r="AA63" s="34"/>
      <c r="AB63" s="34">
        <v>1</v>
      </c>
      <c r="AC63" s="34"/>
    </row>
    <row r="64" spans="1:29" x14ac:dyDescent="0.3">
      <c r="A64" s="1">
        <v>63</v>
      </c>
      <c r="B64" s="2" t="s">
        <v>62</v>
      </c>
      <c r="C64" s="2" t="s">
        <v>4</v>
      </c>
      <c r="D64" s="6" t="s">
        <v>67</v>
      </c>
      <c r="E64" s="32">
        <v>52.000868650000001</v>
      </c>
      <c r="F64" s="34">
        <v>1</v>
      </c>
      <c r="G64" s="34"/>
      <c r="H64" s="34"/>
      <c r="I64" s="34"/>
      <c r="J64" s="34"/>
      <c r="K64" s="34"/>
      <c r="L64" s="40">
        <f t="shared" si="0"/>
        <v>1</v>
      </c>
      <c r="M64" s="34"/>
      <c r="N64" s="34"/>
      <c r="O64" s="34"/>
      <c r="P64" s="34"/>
      <c r="Q64" s="34"/>
      <c r="R64" s="34"/>
      <c r="S64" s="34"/>
      <c r="T64" s="34">
        <v>1</v>
      </c>
      <c r="U64" s="34">
        <v>1</v>
      </c>
      <c r="V64" s="34"/>
      <c r="W64" s="34"/>
      <c r="X64" s="34"/>
      <c r="Y64" s="34"/>
      <c r="Z64" s="34"/>
      <c r="AA64" s="34"/>
      <c r="AB64" s="34"/>
      <c r="AC64" s="34"/>
    </row>
    <row r="65" spans="1:29" x14ac:dyDescent="0.3">
      <c r="A65" s="1">
        <v>64</v>
      </c>
      <c r="B65" s="2" t="s">
        <v>62</v>
      </c>
      <c r="C65" s="2" t="s">
        <v>4</v>
      </c>
      <c r="D65" s="6" t="s">
        <v>68</v>
      </c>
      <c r="E65" s="32">
        <v>6</v>
      </c>
      <c r="F65" s="34">
        <v>1</v>
      </c>
      <c r="G65" s="34"/>
      <c r="H65" s="34">
        <v>1</v>
      </c>
      <c r="I65" s="34">
        <v>1</v>
      </c>
      <c r="J65" s="34"/>
      <c r="K65" s="34"/>
      <c r="L65" s="40">
        <f t="shared" si="0"/>
        <v>3</v>
      </c>
      <c r="M65" s="34"/>
      <c r="N65" s="34"/>
      <c r="O65" s="34"/>
      <c r="P65" s="34"/>
      <c r="Q65" s="34"/>
      <c r="R65" s="34">
        <v>1</v>
      </c>
      <c r="S65" s="34">
        <v>1</v>
      </c>
      <c r="T65" s="34">
        <v>1</v>
      </c>
      <c r="U65" s="34">
        <v>1</v>
      </c>
      <c r="V65" s="34"/>
      <c r="W65" s="34"/>
      <c r="X65" s="34">
        <v>1</v>
      </c>
      <c r="Y65" s="34">
        <v>1</v>
      </c>
      <c r="Z65" s="34">
        <v>1</v>
      </c>
      <c r="AA65" s="34">
        <v>1</v>
      </c>
      <c r="AB65" s="34"/>
      <c r="AC65" s="34"/>
    </row>
    <row r="66" spans="1:29" x14ac:dyDescent="0.3">
      <c r="A66" s="1">
        <v>65</v>
      </c>
      <c r="B66" s="2" t="s">
        <v>62</v>
      </c>
      <c r="C66" s="2" t="s">
        <v>4</v>
      </c>
      <c r="D66" s="2" t="s">
        <v>69</v>
      </c>
      <c r="E66" s="32">
        <v>3</v>
      </c>
      <c r="F66" s="34">
        <v>1</v>
      </c>
      <c r="G66" s="34"/>
      <c r="H66" s="34">
        <v>1</v>
      </c>
      <c r="I66" s="34"/>
      <c r="J66" s="34"/>
      <c r="K66" s="34"/>
      <c r="L66" s="40">
        <f t="shared" si="0"/>
        <v>2</v>
      </c>
      <c r="M66" s="34"/>
      <c r="N66" s="34"/>
      <c r="O66" s="34"/>
      <c r="P66" s="34"/>
      <c r="Q66" s="34"/>
      <c r="R66" s="34"/>
      <c r="S66" s="34"/>
      <c r="T66" s="34"/>
      <c r="U66" s="34">
        <v>1</v>
      </c>
      <c r="V66" s="34"/>
      <c r="W66" s="34"/>
      <c r="X66" s="34"/>
      <c r="Y66" s="34"/>
      <c r="Z66" s="34"/>
      <c r="AA66" s="34"/>
      <c r="AB66" s="34">
        <v>1</v>
      </c>
      <c r="AC66" s="34"/>
    </row>
    <row r="67" spans="1:29" x14ac:dyDescent="0.3">
      <c r="A67" s="1">
        <v>66</v>
      </c>
      <c r="B67" s="2" t="s">
        <v>70</v>
      </c>
      <c r="C67" s="4" t="s">
        <v>1</v>
      </c>
      <c r="D67" s="6" t="s">
        <v>71</v>
      </c>
      <c r="E67" s="32"/>
      <c r="F67" s="34"/>
      <c r="G67" s="34"/>
      <c r="H67" s="34"/>
      <c r="I67" s="34"/>
      <c r="J67" s="34"/>
      <c r="K67" s="34"/>
      <c r="L67" s="40">
        <f t="shared" ref="L67:L130" si="1">SUM(F67:K67)</f>
        <v>0</v>
      </c>
      <c r="M67" s="34"/>
      <c r="N67" s="34"/>
      <c r="O67" s="34"/>
      <c r="P67" s="34"/>
      <c r="Q67" s="34"/>
      <c r="R67" s="34"/>
      <c r="S67" s="34"/>
      <c r="T67" s="34">
        <v>1</v>
      </c>
      <c r="U67" s="34">
        <v>1</v>
      </c>
      <c r="V67" s="34"/>
      <c r="W67" s="34"/>
      <c r="X67" s="34"/>
      <c r="Y67" s="34"/>
      <c r="Z67" s="34"/>
      <c r="AA67" s="34"/>
      <c r="AB67" s="34"/>
      <c r="AC67" s="34"/>
    </row>
    <row r="68" spans="1:29" x14ac:dyDescent="0.3">
      <c r="A68" s="1">
        <v>67</v>
      </c>
      <c r="B68" s="2" t="s">
        <v>70</v>
      </c>
      <c r="C68" s="4" t="s">
        <v>1</v>
      </c>
      <c r="D68" s="6" t="s">
        <v>72</v>
      </c>
      <c r="E68" s="32"/>
      <c r="F68" s="34"/>
      <c r="G68" s="34"/>
      <c r="H68" s="34"/>
      <c r="I68" s="34"/>
      <c r="J68" s="34"/>
      <c r="K68" s="34"/>
      <c r="L68" s="40">
        <f t="shared" si="1"/>
        <v>0</v>
      </c>
      <c r="M68" s="34"/>
      <c r="N68" s="34"/>
      <c r="O68" s="34"/>
      <c r="P68" s="34"/>
      <c r="Q68" s="34"/>
      <c r="R68" s="34"/>
      <c r="S68" s="34"/>
      <c r="T68" s="34">
        <v>1</v>
      </c>
      <c r="U68" s="34">
        <v>1</v>
      </c>
      <c r="V68" s="34"/>
      <c r="W68" s="34"/>
      <c r="X68" s="34"/>
      <c r="Y68" s="34"/>
      <c r="Z68" s="34"/>
      <c r="AA68" s="34"/>
      <c r="AB68" s="34"/>
      <c r="AC68" s="34"/>
    </row>
    <row r="69" spans="1:29" x14ac:dyDescent="0.3">
      <c r="A69" s="1">
        <v>68</v>
      </c>
      <c r="B69" s="2" t="s">
        <v>70</v>
      </c>
      <c r="C69" s="4" t="s">
        <v>1</v>
      </c>
      <c r="D69" s="6" t="s">
        <v>73</v>
      </c>
      <c r="E69" s="32">
        <v>1.75</v>
      </c>
      <c r="F69" s="34"/>
      <c r="G69" s="34"/>
      <c r="H69" s="34"/>
      <c r="I69" s="34"/>
      <c r="J69" s="34"/>
      <c r="K69" s="34"/>
      <c r="L69" s="40">
        <f t="shared" si="1"/>
        <v>0</v>
      </c>
      <c r="M69" s="34"/>
      <c r="N69" s="34"/>
      <c r="O69" s="34"/>
      <c r="P69" s="34"/>
      <c r="Q69" s="34"/>
      <c r="R69" s="34"/>
      <c r="S69" s="34"/>
      <c r="T69" s="34">
        <v>1</v>
      </c>
      <c r="U69" s="34">
        <v>1</v>
      </c>
      <c r="V69" s="34"/>
      <c r="W69" s="34"/>
      <c r="X69" s="34"/>
      <c r="Y69" s="34"/>
      <c r="Z69" s="34"/>
      <c r="AA69" s="34"/>
      <c r="AB69" s="34"/>
      <c r="AC69" s="34"/>
    </row>
    <row r="70" spans="1:29" x14ac:dyDescent="0.3">
      <c r="A70" s="1">
        <v>69</v>
      </c>
      <c r="B70" s="2" t="s">
        <v>70</v>
      </c>
      <c r="C70" s="4" t="s">
        <v>1</v>
      </c>
      <c r="D70" s="6" t="s">
        <v>74</v>
      </c>
      <c r="E70" s="32">
        <v>0</v>
      </c>
      <c r="F70" s="34"/>
      <c r="G70" s="34"/>
      <c r="H70" s="34"/>
      <c r="I70" s="34"/>
      <c r="J70" s="34"/>
      <c r="K70" s="34"/>
      <c r="L70" s="40">
        <f t="shared" si="1"/>
        <v>0</v>
      </c>
      <c r="M70" s="34"/>
      <c r="N70" s="34"/>
      <c r="O70" s="34"/>
      <c r="P70" s="34"/>
      <c r="Q70" s="34"/>
      <c r="R70" s="34"/>
      <c r="S70" s="34"/>
      <c r="T70" s="34">
        <v>1</v>
      </c>
      <c r="U70" s="34">
        <v>1</v>
      </c>
      <c r="V70" s="34"/>
      <c r="W70" s="34"/>
      <c r="X70" s="34"/>
      <c r="Y70" s="34"/>
      <c r="Z70" s="34"/>
      <c r="AA70" s="34"/>
      <c r="AB70" s="34"/>
      <c r="AC70" s="34"/>
    </row>
    <row r="71" spans="1:29" x14ac:dyDescent="0.3">
      <c r="A71" s="1">
        <v>70</v>
      </c>
      <c r="B71" s="2" t="s">
        <v>70</v>
      </c>
      <c r="C71" s="4" t="s">
        <v>1</v>
      </c>
      <c r="D71" s="6" t="s">
        <v>75</v>
      </c>
      <c r="E71" s="32"/>
      <c r="F71" s="34"/>
      <c r="G71" s="34"/>
      <c r="H71" s="34"/>
      <c r="I71" s="34"/>
      <c r="J71" s="34"/>
      <c r="K71" s="34"/>
      <c r="L71" s="40">
        <f t="shared" si="1"/>
        <v>0</v>
      </c>
      <c r="M71" s="34"/>
      <c r="N71" s="34"/>
      <c r="O71" s="34"/>
      <c r="P71" s="34"/>
      <c r="Q71" s="34"/>
      <c r="R71" s="34"/>
      <c r="S71" s="34"/>
      <c r="T71" s="34"/>
      <c r="U71" s="34">
        <v>1</v>
      </c>
      <c r="V71" s="34"/>
      <c r="W71" s="34"/>
      <c r="X71" s="34"/>
      <c r="Y71" s="34"/>
      <c r="Z71" s="34"/>
      <c r="AA71" s="34"/>
      <c r="AB71" s="34"/>
      <c r="AC71" s="34"/>
    </row>
    <row r="72" spans="1:29" x14ac:dyDescent="0.3">
      <c r="A72" s="1">
        <v>71</v>
      </c>
      <c r="B72" s="2" t="s">
        <v>70</v>
      </c>
      <c r="C72" s="4" t="s">
        <v>1</v>
      </c>
      <c r="D72" s="6" t="s">
        <v>76</v>
      </c>
      <c r="E72" s="32">
        <v>0.71413000000000004</v>
      </c>
      <c r="F72" s="34"/>
      <c r="G72" s="34"/>
      <c r="H72" s="34"/>
      <c r="I72" s="34"/>
      <c r="J72" s="34"/>
      <c r="K72" s="34"/>
      <c r="L72" s="40">
        <f t="shared" si="1"/>
        <v>0</v>
      </c>
      <c r="M72" s="34"/>
      <c r="N72" s="34"/>
      <c r="O72" s="34"/>
      <c r="P72" s="34"/>
      <c r="Q72" s="34"/>
      <c r="R72" s="34"/>
      <c r="S72" s="34"/>
      <c r="T72" s="34">
        <v>1</v>
      </c>
      <c r="U72" s="34">
        <v>1</v>
      </c>
      <c r="V72" s="34"/>
      <c r="W72" s="34"/>
      <c r="X72" s="34"/>
      <c r="Y72" s="34"/>
      <c r="Z72" s="34"/>
      <c r="AA72" s="34"/>
      <c r="AB72" s="34"/>
      <c r="AC72" s="34"/>
    </row>
    <row r="73" spans="1:29" x14ac:dyDescent="0.3">
      <c r="A73" s="1">
        <v>72</v>
      </c>
      <c r="B73" s="2" t="s">
        <v>70</v>
      </c>
      <c r="C73" s="4" t="s">
        <v>4</v>
      </c>
      <c r="D73" s="6" t="s">
        <v>77</v>
      </c>
      <c r="E73" s="32">
        <v>6.58</v>
      </c>
      <c r="F73" s="34"/>
      <c r="G73" s="34"/>
      <c r="H73" s="34"/>
      <c r="I73" s="34"/>
      <c r="J73" s="34"/>
      <c r="K73" s="34"/>
      <c r="L73" s="40">
        <f t="shared" si="1"/>
        <v>0</v>
      </c>
      <c r="M73" s="34"/>
      <c r="N73" s="34"/>
      <c r="O73" s="34"/>
      <c r="P73" s="34"/>
      <c r="Q73" s="34"/>
      <c r="R73" s="34"/>
      <c r="S73" s="34"/>
      <c r="T73" s="34">
        <v>1</v>
      </c>
      <c r="U73" s="34">
        <v>1</v>
      </c>
      <c r="V73" s="34"/>
      <c r="W73" s="34"/>
      <c r="X73" s="34"/>
      <c r="Y73" s="34"/>
      <c r="Z73" s="34"/>
      <c r="AA73" s="34"/>
      <c r="AB73" s="34"/>
      <c r="AC73" s="34"/>
    </row>
    <row r="74" spans="1:29" x14ac:dyDescent="0.3">
      <c r="A74" s="1">
        <v>73</v>
      </c>
      <c r="B74" s="2" t="s">
        <v>70</v>
      </c>
      <c r="C74" s="4" t="s">
        <v>4</v>
      </c>
      <c r="D74" s="6" t="s">
        <v>78</v>
      </c>
      <c r="E74" s="32">
        <v>0.4</v>
      </c>
      <c r="F74" s="34"/>
      <c r="G74" s="34"/>
      <c r="H74" s="34"/>
      <c r="I74" s="34"/>
      <c r="J74" s="34"/>
      <c r="K74" s="34"/>
      <c r="L74" s="40">
        <f t="shared" si="1"/>
        <v>0</v>
      </c>
      <c r="M74" s="34"/>
      <c r="N74" s="34"/>
      <c r="O74" s="34"/>
      <c r="P74" s="34"/>
      <c r="Q74" s="34"/>
      <c r="R74" s="34"/>
      <c r="S74" s="34"/>
      <c r="T74" s="34">
        <v>1</v>
      </c>
      <c r="U74" s="34">
        <v>1</v>
      </c>
      <c r="V74" s="34"/>
      <c r="W74" s="34"/>
      <c r="X74" s="34"/>
      <c r="Y74" s="34"/>
      <c r="Z74" s="34"/>
      <c r="AA74" s="34"/>
      <c r="AB74" s="34"/>
      <c r="AC74" s="34"/>
    </row>
    <row r="75" spans="1:29" x14ac:dyDescent="0.3">
      <c r="A75" s="1">
        <v>74</v>
      </c>
      <c r="B75" s="2" t="s">
        <v>70</v>
      </c>
      <c r="C75" s="4" t="s">
        <v>4</v>
      </c>
      <c r="D75" s="6" t="s">
        <v>79</v>
      </c>
      <c r="E75" s="32">
        <v>4</v>
      </c>
      <c r="F75" s="34"/>
      <c r="G75" s="34"/>
      <c r="H75" s="34"/>
      <c r="I75" s="34"/>
      <c r="J75" s="34"/>
      <c r="K75" s="34"/>
      <c r="L75" s="40">
        <f t="shared" si="1"/>
        <v>0</v>
      </c>
      <c r="M75" s="34"/>
      <c r="N75" s="34"/>
      <c r="O75" s="34"/>
      <c r="P75" s="34"/>
      <c r="Q75" s="34"/>
      <c r="R75" s="34"/>
      <c r="S75" s="34"/>
      <c r="T75" s="34">
        <v>1</v>
      </c>
      <c r="U75" s="34"/>
      <c r="V75" s="34">
        <v>1</v>
      </c>
      <c r="W75" s="34"/>
      <c r="X75" s="34"/>
      <c r="Y75" s="34"/>
      <c r="Z75" s="34"/>
      <c r="AA75" s="34"/>
      <c r="AB75" s="34"/>
      <c r="AC75" s="34"/>
    </row>
    <row r="76" spans="1:29" x14ac:dyDescent="0.3">
      <c r="A76" s="1">
        <v>75</v>
      </c>
      <c r="B76" s="2" t="s">
        <v>70</v>
      </c>
      <c r="C76" s="4" t="s">
        <v>4</v>
      </c>
      <c r="D76" s="6" t="s">
        <v>80</v>
      </c>
      <c r="E76" s="32">
        <v>10</v>
      </c>
      <c r="F76" s="34"/>
      <c r="G76" s="34"/>
      <c r="H76" s="34"/>
      <c r="I76" s="34"/>
      <c r="J76" s="34"/>
      <c r="K76" s="34">
        <v>1</v>
      </c>
      <c r="L76" s="40">
        <f t="shared" si="1"/>
        <v>1</v>
      </c>
      <c r="M76" s="34"/>
      <c r="N76" s="34"/>
      <c r="O76" s="34"/>
      <c r="P76" s="34"/>
      <c r="Q76" s="34"/>
      <c r="R76" s="34"/>
      <c r="S76" s="34"/>
      <c r="T76" s="34">
        <v>1</v>
      </c>
      <c r="U76" s="34">
        <v>1</v>
      </c>
      <c r="V76" s="34"/>
      <c r="W76" s="34"/>
      <c r="X76" s="34"/>
      <c r="Y76" s="34"/>
      <c r="Z76" s="34"/>
      <c r="AA76" s="34"/>
      <c r="AB76" s="34"/>
      <c r="AC76" s="34"/>
    </row>
    <row r="77" spans="1:29" x14ac:dyDescent="0.3">
      <c r="A77" s="1">
        <v>76</v>
      </c>
      <c r="B77" s="2" t="s">
        <v>70</v>
      </c>
      <c r="C77" s="4" t="s">
        <v>4</v>
      </c>
      <c r="D77" s="6" t="s">
        <v>81</v>
      </c>
      <c r="E77" s="32">
        <v>8.43</v>
      </c>
      <c r="F77" s="34"/>
      <c r="G77" s="34"/>
      <c r="H77" s="34"/>
      <c r="I77" s="34"/>
      <c r="J77" s="34"/>
      <c r="K77" s="34"/>
      <c r="L77" s="40">
        <f t="shared" si="1"/>
        <v>0</v>
      </c>
      <c r="M77" s="34"/>
      <c r="N77" s="34"/>
      <c r="O77" s="34"/>
      <c r="P77" s="34"/>
      <c r="Q77" s="34"/>
      <c r="R77" s="34"/>
      <c r="S77" s="34"/>
      <c r="T77" s="34">
        <v>1</v>
      </c>
      <c r="U77" s="34"/>
      <c r="V77" s="34"/>
      <c r="W77" s="34"/>
      <c r="X77" s="34"/>
      <c r="Y77" s="34"/>
      <c r="Z77" s="34"/>
      <c r="AA77" s="34"/>
      <c r="AB77" s="34"/>
      <c r="AC77" s="34"/>
    </row>
    <row r="78" spans="1:29" x14ac:dyDescent="0.3">
      <c r="A78" s="1">
        <v>77</v>
      </c>
      <c r="B78" s="2" t="s">
        <v>70</v>
      </c>
      <c r="C78" s="4" t="s">
        <v>4</v>
      </c>
      <c r="D78" s="6" t="s">
        <v>82</v>
      </c>
      <c r="E78" s="32">
        <v>20</v>
      </c>
      <c r="F78" s="34"/>
      <c r="G78" s="34"/>
      <c r="H78" s="34"/>
      <c r="I78" s="34"/>
      <c r="J78" s="34"/>
      <c r="K78" s="34"/>
      <c r="L78" s="40">
        <f t="shared" si="1"/>
        <v>0</v>
      </c>
      <c r="M78" s="34"/>
      <c r="N78" s="34"/>
      <c r="O78" s="34"/>
      <c r="P78" s="34"/>
      <c r="Q78" s="34"/>
      <c r="R78" s="34"/>
      <c r="S78" s="34"/>
      <c r="T78" s="34">
        <v>1</v>
      </c>
      <c r="U78" s="34"/>
      <c r="V78" s="34"/>
      <c r="W78" s="34"/>
      <c r="X78" s="34"/>
      <c r="Y78" s="34"/>
      <c r="Z78" s="34"/>
      <c r="AA78" s="34"/>
      <c r="AB78" s="34"/>
      <c r="AC78" s="34"/>
    </row>
    <row r="79" spans="1:29" x14ac:dyDescent="0.3">
      <c r="A79" s="1">
        <v>78</v>
      </c>
      <c r="B79" s="2" t="s">
        <v>70</v>
      </c>
      <c r="C79" s="4" t="s">
        <v>4</v>
      </c>
      <c r="D79" s="6" t="s">
        <v>83</v>
      </c>
      <c r="E79" s="32">
        <v>26.96</v>
      </c>
      <c r="F79" s="34"/>
      <c r="G79" s="34"/>
      <c r="H79" s="34"/>
      <c r="I79" s="34"/>
      <c r="J79" s="34"/>
      <c r="K79" s="34"/>
      <c r="L79" s="40">
        <f t="shared" si="1"/>
        <v>0</v>
      </c>
      <c r="M79" s="34"/>
      <c r="N79" s="34"/>
      <c r="O79" s="34"/>
      <c r="P79" s="34"/>
      <c r="Q79" s="34"/>
      <c r="R79" s="34"/>
      <c r="S79" s="34"/>
      <c r="T79" s="34">
        <v>1</v>
      </c>
      <c r="U79" s="34"/>
      <c r="V79" s="34"/>
      <c r="W79" s="34"/>
      <c r="X79" s="34"/>
      <c r="Y79" s="34"/>
      <c r="Z79" s="34"/>
      <c r="AA79" s="34"/>
      <c r="AB79" s="34"/>
      <c r="AC79" s="34"/>
    </row>
    <row r="80" spans="1:29" x14ac:dyDescent="0.3">
      <c r="A80" s="1">
        <v>79</v>
      </c>
      <c r="B80" s="2" t="s">
        <v>84</v>
      </c>
      <c r="C80" s="4" t="s">
        <v>1</v>
      </c>
      <c r="D80" s="6" t="s">
        <v>85</v>
      </c>
      <c r="E80" s="32"/>
      <c r="F80" s="34"/>
      <c r="G80" s="34"/>
      <c r="H80" s="34"/>
      <c r="I80" s="34"/>
      <c r="J80" s="34"/>
      <c r="K80" s="34"/>
      <c r="L80" s="40">
        <f t="shared" si="1"/>
        <v>0</v>
      </c>
      <c r="M80" s="34"/>
      <c r="N80" s="34"/>
      <c r="O80" s="34"/>
      <c r="P80" s="34"/>
      <c r="Q80" s="34"/>
      <c r="R80" s="34"/>
      <c r="S80" s="34"/>
      <c r="T80" s="34"/>
      <c r="U80" s="34"/>
      <c r="V80" s="34"/>
      <c r="W80" s="34"/>
      <c r="X80" s="34"/>
      <c r="Y80" s="34"/>
      <c r="Z80" s="34"/>
      <c r="AA80" s="34"/>
      <c r="AB80" s="34">
        <v>1</v>
      </c>
      <c r="AC80" s="34"/>
    </row>
    <row r="81" spans="1:29" x14ac:dyDescent="0.3">
      <c r="A81" s="1">
        <v>80</v>
      </c>
      <c r="B81" s="2" t="s">
        <v>84</v>
      </c>
      <c r="C81" s="4" t="s">
        <v>1</v>
      </c>
      <c r="D81" s="6" t="s">
        <v>86</v>
      </c>
      <c r="E81" s="32"/>
      <c r="F81" s="34">
        <v>1</v>
      </c>
      <c r="G81" s="34">
        <v>1</v>
      </c>
      <c r="H81" s="34"/>
      <c r="I81" s="34"/>
      <c r="J81" s="34"/>
      <c r="K81" s="34"/>
      <c r="L81" s="40">
        <f t="shared" si="1"/>
        <v>2</v>
      </c>
      <c r="M81" s="34"/>
      <c r="N81" s="34"/>
      <c r="O81" s="34"/>
      <c r="P81" s="34"/>
      <c r="Q81" s="34"/>
      <c r="R81" s="34"/>
      <c r="S81" s="34"/>
      <c r="T81" s="34"/>
      <c r="U81" s="34"/>
      <c r="V81" s="34"/>
      <c r="W81" s="34"/>
      <c r="X81" s="34"/>
      <c r="Y81" s="34"/>
      <c r="Z81" s="34"/>
      <c r="AA81" s="34"/>
      <c r="AB81" s="34">
        <v>1</v>
      </c>
      <c r="AC81" s="34"/>
    </row>
    <row r="82" spans="1:29" x14ac:dyDescent="0.3">
      <c r="A82" s="1">
        <v>81</v>
      </c>
      <c r="B82" s="2" t="s">
        <v>84</v>
      </c>
      <c r="C82" s="4" t="s">
        <v>1</v>
      </c>
      <c r="D82" s="6" t="s">
        <v>87</v>
      </c>
      <c r="E82" s="32"/>
      <c r="F82" s="34"/>
      <c r="G82" s="34"/>
      <c r="H82" s="34"/>
      <c r="I82" s="34"/>
      <c r="J82" s="34"/>
      <c r="K82" s="34"/>
      <c r="L82" s="40">
        <f t="shared" si="1"/>
        <v>0</v>
      </c>
      <c r="M82" s="34"/>
      <c r="N82" s="34"/>
      <c r="O82" s="34"/>
      <c r="P82" s="34"/>
      <c r="Q82" s="34"/>
      <c r="R82" s="34"/>
      <c r="S82" s="34"/>
      <c r="T82" s="34"/>
      <c r="U82" s="34"/>
      <c r="V82" s="34"/>
      <c r="W82" s="34"/>
      <c r="X82" s="34"/>
      <c r="Y82" s="34"/>
      <c r="Z82" s="34"/>
      <c r="AA82" s="34"/>
      <c r="AB82" s="34">
        <v>1</v>
      </c>
      <c r="AC82" s="34"/>
    </row>
    <row r="83" spans="1:29" x14ac:dyDescent="0.3">
      <c r="A83" s="1">
        <v>82</v>
      </c>
      <c r="B83" s="2" t="s">
        <v>84</v>
      </c>
      <c r="C83" s="4" t="s">
        <v>1</v>
      </c>
      <c r="D83" s="6" t="s">
        <v>88</v>
      </c>
      <c r="E83" s="32">
        <v>5</v>
      </c>
      <c r="F83" s="34"/>
      <c r="G83" s="34"/>
      <c r="H83" s="34"/>
      <c r="I83" s="34"/>
      <c r="J83" s="34"/>
      <c r="K83" s="34"/>
      <c r="L83" s="40">
        <f t="shared" si="1"/>
        <v>0</v>
      </c>
      <c r="M83" s="34"/>
      <c r="N83" s="34"/>
      <c r="O83" s="34"/>
      <c r="P83" s="34"/>
      <c r="Q83" s="34"/>
      <c r="R83" s="34"/>
      <c r="S83" s="34"/>
      <c r="T83" s="34"/>
      <c r="U83" s="34"/>
      <c r="V83" s="34"/>
      <c r="W83" s="34"/>
      <c r="X83" s="34"/>
      <c r="Y83" s="34"/>
      <c r="Z83" s="34"/>
      <c r="AA83" s="34"/>
      <c r="AB83" s="34">
        <v>1</v>
      </c>
      <c r="AC83" s="34"/>
    </row>
    <row r="84" spans="1:29" x14ac:dyDescent="0.3">
      <c r="A84" s="1">
        <v>83</v>
      </c>
      <c r="B84" s="2" t="s">
        <v>84</v>
      </c>
      <c r="C84" s="4" t="s">
        <v>1</v>
      </c>
      <c r="D84" s="6" t="s">
        <v>89</v>
      </c>
      <c r="E84" s="32">
        <v>1.03</v>
      </c>
      <c r="F84" s="34"/>
      <c r="G84" s="34"/>
      <c r="H84" s="34"/>
      <c r="I84" s="34"/>
      <c r="J84" s="34"/>
      <c r="K84" s="34"/>
      <c r="L84" s="40">
        <f t="shared" si="1"/>
        <v>0</v>
      </c>
      <c r="M84" s="34"/>
      <c r="N84" s="34"/>
      <c r="O84" s="34"/>
      <c r="P84" s="34"/>
      <c r="Q84" s="34"/>
      <c r="R84" s="34"/>
      <c r="S84" s="34"/>
      <c r="T84" s="34"/>
      <c r="U84" s="34"/>
      <c r="V84" s="34"/>
      <c r="W84" s="34"/>
      <c r="X84" s="34"/>
      <c r="Y84" s="34"/>
      <c r="Z84" s="34"/>
      <c r="AA84" s="34"/>
      <c r="AB84" s="34">
        <v>1</v>
      </c>
      <c r="AC84" s="34"/>
    </row>
    <row r="85" spans="1:29" x14ac:dyDescent="0.3">
      <c r="A85" s="1">
        <v>84</v>
      </c>
      <c r="B85" s="2" t="s">
        <v>84</v>
      </c>
      <c r="C85" s="4" t="s">
        <v>1</v>
      </c>
      <c r="D85" s="6" t="s">
        <v>90</v>
      </c>
      <c r="E85" s="32">
        <v>0.84000000000000008</v>
      </c>
      <c r="F85" s="34"/>
      <c r="G85" s="34"/>
      <c r="H85" s="34"/>
      <c r="I85" s="34"/>
      <c r="J85" s="34"/>
      <c r="K85" s="34"/>
      <c r="L85" s="40">
        <f t="shared" si="1"/>
        <v>0</v>
      </c>
      <c r="M85" s="34"/>
      <c r="N85" s="34"/>
      <c r="O85" s="34"/>
      <c r="P85" s="34"/>
      <c r="Q85" s="34"/>
      <c r="R85" s="34"/>
      <c r="S85" s="34"/>
      <c r="T85" s="34"/>
      <c r="U85" s="34"/>
      <c r="V85" s="34"/>
      <c r="W85" s="34"/>
      <c r="X85" s="34"/>
      <c r="Y85" s="34"/>
      <c r="Z85" s="34"/>
      <c r="AA85" s="34"/>
      <c r="AB85" s="34">
        <v>1</v>
      </c>
      <c r="AC85" s="34"/>
    </row>
    <row r="86" spans="1:29" x14ac:dyDescent="0.3">
      <c r="A86" s="1">
        <v>85</v>
      </c>
      <c r="B86" s="2" t="s">
        <v>84</v>
      </c>
      <c r="C86" s="4" t="s">
        <v>1</v>
      </c>
      <c r="D86" s="6" t="s">
        <v>91</v>
      </c>
      <c r="E86" s="32">
        <v>0.45</v>
      </c>
      <c r="F86" s="34"/>
      <c r="G86" s="34"/>
      <c r="H86" s="34"/>
      <c r="I86" s="34"/>
      <c r="J86" s="34">
        <v>1</v>
      </c>
      <c r="K86" s="34"/>
      <c r="L86" s="40">
        <f t="shared" si="1"/>
        <v>1</v>
      </c>
      <c r="M86" s="34"/>
      <c r="N86" s="34"/>
      <c r="O86" s="34"/>
      <c r="P86" s="34"/>
      <c r="Q86" s="34"/>
      <c r="R86" s="34"/>
      <c r="S86" s="34"/>
      <c r="T86" s="34"/>
      <c r="U86" s="34"/>
      <c r="V86" s="34"/>
      <c r="W86" s="34">
        <v>1</v>
      </c>
      <c r="X86" s="34"/>
      <c r="Y86" s="34"/>
      <c r="Z86" s="34"/>
      <c r="AA86" s="34"/>
      <c r="AB86" s="34">
        <v>1</v>
      </c>
      <c r="AC86" s="34"/>
    </row>
    <row r="87" spans="1:29" x14ac:dyDescent="0.3">
      <c r="A87" s="1">
        <v>86</v>
      </c>
      <c r="B87" s="2" t="s">
        <v>84</v>
      </c>
      <c r="C87" s="4" t="s">
        <v>1</v>
      </c>
      <c r="D87" s="6" t="s">
        <v>92</v>
      </c>
      <c r="E87" s="32"/>
      <c r="F87" s="34"/>
      <c r="G87" s="34"/>
      <c r="H87" s="34"/>
      <c r="I87" s="34"/>
      <c r="J87" s="34"/>
      <c r="K87" s="34"/>
      <c r="L87" s="40">
        <f t="shared" si="1"/>
        <v>0</v>
      </c>
      <c r="M87" s="34"/>
      <c r="N87" s="34"/>
      <c r="O87" s="34"/>
      <c r="P87" s="34"/>
      <c r="Q87" s="34"/>
      <c r="R87" s="34"/>
      <c r="S87" s="34"/>
      <c r="T87" s="34"/>
      <c r="U87" s="34"/>
      <c r="V87" s="34"/>
      <c r="W87" s="34"/>
      <c r="X87" s="34"/>
      <c r="Y87" s="34"/>
      <c r="Z87" s="34"/>
      <c r="AA87" s="34"/>
      <c r="AB87" s="34">
        <v>1</v>
      </c>
      <c r="AC87" s="34"/>
    </row>
    <row r="88" spans="1:29" x14ac:dyDescent="0.3">
      <c r="A88" s="1">
        <v>87</v>
      </c>
      <c r="B88" s="2" t="s">
        <v>84</v>
      </c>
      <c r="C88" s="4" t="s">
        <v>1</v>
      </c>
      <c r="D88" s="6" t="s">
        <v>93</v>
      </c>
      <c r="E88" s="32">
        <v>11.17</v>
      </c>
      <c r="F88" s="34"/>
      <c r="G88" s="34"/>
      <c r="H88" s="34"/>
      <c r="I88" s="34"/>
      <c r="J88" s="34"/>
      <c r="K88" s="34">
        <v>1</v>
      </c>
      <c r="L88" s="40">
        <f t="shared" si="1"/>
        <v>1</v>
      </c>
      <c r="M88" s="34"/>
      <c r="N88" s="34"/>
      <c r="O88" s="34"/>
      <c r="P88" s="34"/>
      <c r="Q88" s="34"/>
      <c r="R88" s="34"/>
      <c r="S88" s="34"/>
      <c r="T88" s="34"/>
      <c r="U88" s="34">
        <v>1</v>
      </c>
      <c r="V88" s="34"/>
      <c r="W88" s="34"/>
      <c r="X88" s="34"/>
      <c r="Y88" s="34"/>
      <c r="Z88" s="34"/>
      <c r="AA88" s="34"/>
      <c r="AB88" s="34">
        <v>1</v>
      </c>
      <c r="AC88" s="34"/>
    </row>
    <row r="89" spans="1:29" x14ac:dyDescent="0.3">
      <c r="A89" s="1">
        <v>88</v>
      </c>
      <c r="B89" s="2" t="s">
        <v>84</v>
      </c>
      <c r="C89" s="4" t="s">
        <v>1</v>
      </c>
      <c r="D89" s="6" t="s">
        <v>94</v>
      </c>
      <c r="E89" s="32">
        <v>5.53</v>
      </c>
      <c r="F89" s="34"/>
      <c r="G89" s="34"/>
      <c r="H89" s="34"/>
      <c r="I89" s="34"/>
      <c r="J89" s="34"/>
      <c r="K89" s="34"/>
      <c r="L89" s="40">
        <f t="shared" si="1"/>
        <v>0</v>
      </c>
      <c r="M89" s="34"/>
      <c r="N89" s="34"/>
      <c r="O89" s="34"/>
      <c r="P89" s="34"/>
      <c r="Q89" s="34"/>
      <c r="R89" s="34"/>
      <c r="S89" s="34"/>
      <c r="T89" s="34"/>
      <c r="U89" s="34"/>
      <c r="V89" s="34"/>
      <c r="W89" s="34"/>
      <c r="X89" s="34"/>
      <c r="Y89" s="34"/>
      <c r="Z89" s="34"/>
      <c r="AA89" s="34"/>
      <c r="AB89" s="34">
        <v>1</v>
      </c>
      <c r="AC89" s="34"/>
    </row>
    <row r="90" spans="1:29" x14ac:dyDescent="0.3">
      <c r="A90" s="1">
        <v>89</v>
      </c>
      <c r="B90" s="2" t="s">
        <v>84</v>
      </c>
      <c r="C90" s="4" t="s">
        <v>4</v>
      </c>
      <c r="D90" s="6" t="s">
        <v>95</v>
      </c>
      <c r="E90" s="32">
        <v>0.55000000000000004</v>
      </c>
      <c r="F90" s="34">
        <v>1</v>
      </c>
      <c r="G90" s="34"/>
      <c r="H90" s="34"/>
      <c r="I90" s="34"/>
      <c r="J90" s="34"/>
      <c r="K90" s="34"/>
      <c r="L90" s="40">
        <f t="shared" si="1"/>
        <v>1</v>
      </c>
      <c r="M90" s="34"/>
      <c r="N90" s="34"/>
      <c r="O90" s="34"/>
      <c r="P90" s="34"/>
      <c r="Q90" s="34"/>
      <c r="R90" s="34"/>
      <c r="S90" s="34"/>
      <c r="T90" s="34">
        <v>1</v>
      </c>
      <c r="U90" s="34"/>
      <c r="V90" s="34"/>
      <c r="W90" s="34"/>
      <c r="X90" s="34"/>
      <c r="Y90" s="34"/>
      <c r="Z90" s="34"/>
      <c r="AA90" s="34"/>
      <c r="AB90" s="34"/>
      <c r="AC90" s="34"/>
    </row>
    <row r="91" spans="1:29" x14ac:dyDescent="0.3">
      <c r="A91" s="1">
        <v>90</v>
      </c>
      <c r="B91" s="2" t="s">
        <v>84</v>
      </c>
      <c r="C91" s="4" t="s">
        <v>4</v>
      </c>
      <c r="D91" s="6" t="s">
        <v>96</v>
      </c>
      <c r="E91" s="32">
        <v>1.7200000000000002</v>
      </c>
      <c r="F91" s="34"/>
      <c r="G91" s="34"/>
      <c r="H91" s="34"/>
      <c r="I91" s="34"/>
      <c r="J91" s="34"/>
      <c r="K91" s="34">
        <v>1</v>
      </c>
      <c r="L91" s="40">
        <f t="shared" si="1"/>
        <v>1</v>
      </c>
      <c r="M91" s="34"/>
      <c r="N91" s="34"/>
      <c r="O91" s="34"/>
      <c r="P91" s="34"/>
      <c r="Q91" s="34"/>
      <c r="R91" s="34"/>
      <c r="S91" s="34"/>
      <c r="T91" s="34"/>
      <c r="U91" s="34">
        <v>1</v>
      </c>
      <c r="V91" s="34"/>
      <c r="W91" s="34"/>
      <c r="X91" s="34"/>
      <c r="Y91" s="34"/>
      <c r="Z91" s="34"/>
      <c r="AA91" s="34"/>
      <c r="AB91" s="34">
        <v>1</v>
      </c>
      <c r="AC91" s="34"/>
    </row>
    <row r="92" spans="1:29" x14ac:dyDescent="0.3">
      <c r="A92" s="1">
        <v>91</v>
      </c>
      <c r="B92" s="2" t="s">
        <v>84</v>
      </c>
      <c r="C92" s="4" t="s">
        <v>4</v>
      </c>
      <c r="D92" s="6" t="s">
        <v>97</v>
      </c>
      <c r="E92" s="32">
        <v>1.39</v>
      </c>
      <c r="F92" s="34">
        <v>1</v>
      </c>
      <c r="G92" s="34"/>
      <c r="H92" s="34"/>
      <c r="I92" s="34"/>
      <c r="J92" s="34"/>
      <c r="K92" s="34"/>
      <c r="L92" s="40">
        <f t="shared" si="1"/>
        <v>1</v>
      </c>
      <c r="M92" s="34"/>
      <c r="N92" s="34"/>
      <c r="O92" s="34"/>
      <c r="P92" s="34">
        <v>1</v>
      </c>
      <c r="Q92" s="34"/>
      <c r="R92" s="34"/>
      <c r="S92" s="34"/>
      <c r="T92" s="34"/>
      <c r="U92" s="34">
        <v>1</v>
      </c>
      <c r="V92" s="34"/>
      <c r="W92" s="34"/>
      <c r="X92" s="34"/>
      <c r="Y92" s="34"/>
      <c r="Z92" s="34"/>
      <c r="AA92" s="34"/>
      <c r="AB92" s="34"/>
      <c r="AC92" s="34"/>
    </row>
    <row r="93" spans="1:29" x14ac:dyDescent="0.3">
      <c r="A93" s="1">
        <v>92</v>
      </c>
      <c r="B93" s="2" t="s">
        <v>84</v>
      </c>
      <c r="C93" s="4" t="s">
        <v>4</v>
      </c>
      <c r="D93" s="6" t="s">
        <v>98</v>
      </c>
      <c r="E93" s="32">
        <v>1.1200000000000001</v>
      </c>
      <c r="F93" s="34"/>
      <c r="G93" s="34"/>
      <c r="H93" s="34"/>
      <c r="I93" s="34"/>
      <c r="J93" s="34"/>
      <c r="K93" s="34"/>
      <c r="L93" s="40">
        <f t="shared" si="1"/>
        <v>0</v>
      </c>
      <c r="M93" s="34"/>
      <c r="N93" s="34"/>
      <c r="O93" s="34"/>
      <c r="P93" s="34"/>
      <c r="Q93" s="34"/>
      <c r="R93" s="34"/>
      <c r="S93" s="34"/>
      <c r="T93" s="34"/>
      <c r="U93" s="34">
        <v>1</v>
      </c>
      <c r="V93" s="34"/>
      <c r="W93" s="34"/>
      <c r="X93" s="34"/>
      <c r="Y93" s="34"/>
      <c r="Z93" s="34"/>
      <c r="AA93" s="34"/>
      <c r="AB93" s="34">
        <v>1</v>
      </c>
      <c r="AC93" s="34"/>
    </row>
    <row r="94" spans="1:29" x14ac:dyDescent="0.3">
      <c r="A94" s="1">
        <v>93</v>
      </c>
      <c r="B94" s="2" t="s">
        <v>84</v>
      </c>
      <c r="C94" s="4" t="s">
        <v>4</v>
      </c>
      <c r="D94" s="6" t="s">
        <v>99</v>
      </c>
      <c r="E94" s="32">
        <v>35</v>
      </c>
      <c r="F94" s="34"/>
      <c r="G94" s="34"/>
      <c r="H94" s="34"/>
      <c r="I94" s="34"/>
      <c r="J94" s="34">
        <v>1</v>
      </c>
      <c r="K94" s="34">
        <v>1</v>
      </c>
      <c r="L94" s="40">
        <f t="shared" si="1"/>
        <v>2</v>
      </c>
      <c r="M94" s="34"/>
      <c r="N94" s="34"/>
      <c r="O94" s="34"/>
      <c r="P94" s="34"/>
      <c r="Q94" s="34"/>
      <c r="R94" s="34"/>
      <c r="S94" s="34"/>
      <c r="T94" s="34"/>
      <c r="U94" s="34">
        <v>1</v>
      </c>
      <c r="V94" s="34"/>
      <c r="W94" s="34">
        <v>1</v>
      </c>
      <c r="X94" s="34">
        <v>1</v>
      </c>
      <c r="Y94" s="34"/>
      <c r="Z94" s="34"/>
      <c r="AA94" s="34"/>
      <c r="AB94" s="34"/>
      <c r="AC94" s="34"/>
    </row>
    <row r="95" spans="1:29" x14ac:dyDescent="0.3">
      <c r="A95" s="1">
        <v>94</v>
      </c>
      <c r="B95" s="2" t="s">
        <v>84</v>
      </c>
      <c r="C95" s="4" t="s">
        <v>4</v>
      </c>
      <c r="D95" s="6" t="s">
        <v>100</v>
      </c>
      <c r="E95" s="32">
        <v>29.494120000000002</v>
      </c>
      <c r="F95" s="34"/>
      <c r="G95" s="34"/>
      <c r="H95" s="34"/>
      <c r="I95" s="34"/>
      <c r="J95" s="34">
        <v>1</v>
      </c>
      <c r="K95" s="34"/>
      <c r="L95" s="40">
        <f t="shared" si="1"/>
        <v>1</v>
      </c>
      <c r="M95" s="34"/>
      <c r="N95" s="34"/>
      <c r="O95" s="34"/>
      <c r="P95" s="34"/>
      <c r="Q95" s="34"/>
      <c r="R95" s="34"/>
      <c r="S95" s="34"/>
      <c r="T95" s="34">
        <v>1</v>
      </c>
      <c r="U95" s="34"/>
      <c r="V95" s="34"/>
      <c r="W95" s="34">
        <v>1</v>
      </c>
      <c r="X95" s="34"/>
      <c r="Y95" s="34"/>
      <c r="Z95" s="34"/>
      <c r="AA95" s="34"/>
      <c r="AB95" s="34"/>
      <c r="AC95" s="34"/>
    </row>
    <row r="96" spans="1:29" x14ac:dyDescent="0.3">
      <c r="A96" s="1">
        <v>95</v>
      </c>
      <c r="B96" s="2" t="s">
        <v>84</v>
      </c>
      <c r="C96" s="4" t="s">
        <v>4</v>
      </c>
      <c r="D96" s="6" t="s">
        <v>101</v>
      </c>
      <c r="E96" s="32">
        <v>0.19367999999999999</v>
      </c>
      <c r="F96" s="34"/>
      <c r="G96" s="34"/>
      <c r="H96" s="34"/>
      <c r="I96" s="34"/>
      <c r="J96" s="34"/>
      <c r="K96" s="34"/>
      <c r="L96" s="40">
        <f t="shared" si="1"/>
        <v>0</v>
      </c>
      <c r="M96" s="34"/>
      <c r="N96" s="34"/>
      <c r="O96" s="34"/>
      <c r="P96" s="34">
        <v>1</v>
      </c>
      <c r="Q96" s="34"/>
      <c r="R96" s="34"/>
      <c r="S96" s="34"/>
      <c r="T96" s="34"/>
      <c r="U96" s="34"/>
      <c r="V96" s="34"/>
      <c r="W96" s="34"/>
      <c r="X96" s="34"/>
      <c r="Y96" s="34"/>
      <c r="Z96" s="34"/>
      <c r="AA96" s="34"/>
      <c r="AB96" s="34">
        <v>1</v>
      </c>
      <c r="AC96" s="34"/>
    </row>
    <row r="97" spans="1:29" x14ac:dyDescent="0.3">
      <c r="A97" s="1">
        <v>96</v>
      </c>
      <c r="B97" s="2" t="s">
        <v>84</v>
      </c>
      <c r="C97" s="4" t="s">
        <v>4</v>
      </c>
      <c r="D97" s="6" t="s">
        <v>102</v>
      </c>
      <c r="E97" s="32">
        <v>2.5</v>
      </c>
      <c r="F97" s="34"/>
      <c r="G97" s="34"/>
      <c r="H97" s="34"/>
      <c r="I97" s="34"/>
      <c r="J97" s="34"/>
      <c r="K97" s="34">
        <v>1</v>
      </c>
      <c r="L97" s="40">
        <f t="shared" si="1"/>
        <v>1</v>
      </c>
      <c r="M97" s="34"/>
      <c r="N97" s="34"/>
      <c r="O97" s="34"/>
      <c r="P97" s="34"/>
      <c r="Q97" s="34"/>
      <c r="R97" s="34"/>
      <c r="S97" s="34"/>
      <c r="T97" s="34"/>
      <c r="U97" s="34"/>
      <c r="V97" s="34"/>
      <c r="W97" s="34"/>
      <c r="X97" s="34"/>
      <c r="Y97" s="34"/>
      <c r="Z97" s="34"/>
      <c r="AA97" s="34"/>
      <c r="AB97" s="34">
        <v>1</v>
      </c>
      <c r="AC97" s="34"/>
    </row>
    <row r="98" spans="1:29" x14ac:dyDescent="0.3">
      <c r="A98" s="1">
        <v>97</v>
      </c>
      <c r="B98" s="2" t="s">
        <v>84</v>
      </c>
      <c r="C98" s="4" t="s">
        <v>4</v>
      </c>
      <c r="D98" s="6" t="s">
        <v>103</v>
      </c>
      <c r="E98" s="32">
        <v>2</v>
      </c>
      <c r="F98" s="34"/>
      <c r="G98" s="34"/>
      <c r="H98" s="34"/>
      <c r="I98" s="34"/>
      <c r="J98" s="34"/>
      <c r="K98" s="34"/>
      <c r="L98" s="40">
        <f t="shared" si="1"/>
        <v>0</v>
      </c>
      <c r="M98" s="34"/>
      <c r="N98" s="34"/>
      <c r="O98" s="34"/>
      <c r="P98" s="34"/>
      <c r="Q98" s="34"/>
      <c r="R98" s="34"/>
      <c r="S98" s="34"/>
      <c r="T98" s="34"/>
      <c r="U98" s="34"/>
      <c r="V98" s="34"/>
      <c r="W98" s="34"/>
      <c r="X98" s="34"/>
      <c r="Y98" s="34"/>
      <c r="Z98" s="34"/>
      <c r="AA98" s="34"/>
      <c r="AB98" s="34">
        <v>1</v>
      </c>
      <c r="AC98" s="34"/>
    </row>
    <row r="99" spans="1:29" x14ac:dyDescent="0.3">
      <c r="A99" s="1">
        <v>98</v>
      </c>
      <c r="B99" s="6" t="s">
        <v>104</v>
      </c>
      <c r="C99" s="4" t="s">
        <v>1</v>
      </c>
      <c r="D99" s="9" t="s">
        <v>105</v>
      </c>
      <c r="E99" s="32"/>
      <c r="F99" s="34"/>
      <c r="G99" s="34"/>
      <c r="H99" s="34"/>
      <c r="I99" s="34"/>
      <c r="J99" s="34"/>
      <c r="K99" s="34"/>
      <c r="L99" s="40">
        <f t="shared" si="1"/>
        <v>0</v>
      </c>
      <c r="M99" s="34"/>
      <c r="N99" s="34"/>
      <c r="O99" s="34"/>
      <c r="P99" s="34"/>
      <c r="Q99" s="34"/>
      <c r="R99" s="34"/>
      <c r="S99" s="34"/>
      <c r="T99" s="34"/>
      <c r="U99" s="34"/>
      <c r="V99" s="34"/>
      <c r="W99" s="34"/>
      <c r="X99" s="34"/>
      <c r="Y99" s="34"/>
      <c r="Z99" s="34"/>
      <c r="AA99" s="34"/>
      <c r="AB99" s="34">
        <v>1</v>
      </c>
      <c r="AC99" s="34"/>
    </row>
    <row r="100" spans="1:29" x14ac:dyDescent="0.3">
      <c r="A100" s="1">
        <v>99</v>
      </c>
      <c r="B100" s="6" t="s">
        <v>104</v>
      </c>
      <c r="C100" s="4" t="s">
        <v>1</v>
      </c>
      <c r="D100" s="9" t="s">
        <v>106</v>
      </c>
      <c r="E100" s="32"/>
      <c r="F100" s="34"/>
      <c r="G100" s="34"/>
      <c r="H100" s="34"/>
      <c r="I100" s="34"/>
      <c r="J100" s="34"/>
      <c r="K100" s="34"/>
      <c r="L100" s="40">
        <f t="shared" si="1"/>
        <v>0</v>
      </c>
      <c r="M100" s="34"/>
      <c r="N100" s="34"/>
      <c r="O100" s="34"/>
      <c r="P100" s="34"/>
      <c r="Q100" s="34"/>
      <c r="R100" s="34"/>
      <c r="S100" s="34"/>
      <c r="T100" s="34"/>
      <c r="U100" s="34"/>
      <c r="V100" s="34"/>
      <c r="W100" s="34"/>
      <c r="X100" s="34"/>
      <c r="Y100" s="34"/>
      <c r="Z100" s="34"/>
      <c r="AA100" s="34"/>
      <c r="AB100" s="34">
        <v>1</v>
      </c>
      <c r="AC100" s="34"/>
    </row>
    <row r="101" spans="1:29" x14ac:dyDescent="0.3">
      <c r="A101" s="1">
        <v>100</v>
      </c>
      <c r="B101" s="6" t="s">
        <v>104</v>
      </c>
      <c r="C101" s="4" t="s">
        <v>1</v>
      </c>
      <c r="D101" s="9" t="s">
        <v>107</v>
      </c>
      <c r="E101" s="32"/>
      <c r="F101" s="34"/>
      <c r="G101" s="34"/>
      <c r="H101" s="34"/>
      <c r="I101" s="34"/>
      <c r="J101" s="34"/>
      <c r="K101" s="34"/>
      <c r="L101" s="40">
        <f t="shared" si="1"/>
        <v>0</v>
      </c>
      <c r="M101" s="34"/>
      <c r="N101" s="34"/>
      <c r="O101" s="34"/>
      <c r="P101" s="34"/>
      <c r="Q101" s="34"/>
      <c r="R101" s="34"/>
      <c r="S101" s="34"/>
      <c r="T101" s="34"/>
      <c r="U101" s="34">
        <v>1</v>
      </c>
      <c r="V101" s="34"/>
      <c r="W101" s="34"/>
      <c r="X101" s="34"/>
      <c r="Y101" s="34"/>
      <c r="Z101" s="34"/>
      <c r="AA101" s="34"/>
      <c r="AB101" s="34">
        <v>1</v>
      </c>
      <c r="AC101" s="34"/>
    </row>
    <row r="102" spans="1:29" x14ac:dyDescent="0.3">
      <c r="A102" s="1">
        <v>101</v>
      </c>
      <c r="B102" s="6" t="s">
        <v>104</v>
      </c>
      <c r="C102" s="4" t="s">
        <v>1</v>
      </c>
      <c r="D102" s="9" t="s">
        <v>108</v>
      </c>
      <c r="E102" s="32"/>
      <c r="F102" s="34"/>
      <c r="G102" s="34"/>
      <c r="H102" s="34"/>
      <c r="I102" s="34"/>
      <c r="J102" s="34"/>
      <c r="K102" s="34"/>
      <c r="L102" s="40">
        <f t="shared" si="1"/>
        <v>0</v>
      </c>
      <c r="M102" s="34"/>
      <c r="N102" s="34"/>
      <c r="O102" s="34"/>
      <c r="P102" s="34"/>
      <c r="Q102" s="34"/>
      <c r="R102" s="34"/>
      <c r="S102" s="34"/>
      <c r="T102" s="34"/>
      <c r="U102" s="34">
        <v>1</v>
      </c>
      <c r="V102" s="34"/>
      <c r="W102" s="34"/>
      <c r="X102" s="34"/>
      <c r="Y102" s="34"/>
      <c r="Z102" s="34"/>
      <c r="AA102" s="34"/>
      <c r="AB102" s="34">
        <v>1</v>
      </c>
      <c r="AC102" s="34"/>
    </row>
    <row r="103" spans="1:29" x14ac:dyDescent="0.3">
      <c r="A103" s="1">
        <v>102</v>
      </c>
      <c r="B103" s="6" t="s">
        <v>104</v>
      </c>
      <c r="C103" s="4" t="s">
        <v>1</v>
      </c>
      <c r="D103" s="9" t="s">
        <v>109</v>
      </c>
      <c r="E103" s="32"/>
      <c r="F103" s="34"/>
      <c r="G103" s="34"/>
      <c r="H103" s="34"/>
      <c r="I103" s="34"/>
      <c r="J103" s="34"/>
      <c r="K103" s="34"/>
      <c r="L103" s="40">
        <f t="shared" si="1"/>
        <v>0</v>
      </c>
      <c r="M103" s="34"/>
      <c r="N103" s="34"/>
      <c r="O103" s="34"/>
      <c r="P103" s="34"/>
      <c r="Q103" s="34"/>
      <c r="R103" s="34"/>
      <c r="S103" s="34"/>
      <c r="T103" s="34"/>
      <c r="U103" s="34"/>
      <c r="V103" s="34"/>
      <c r="W103" s="34"/>
      <c r="X103" s="34"/>
      <c r="Y103" s="34"/>
      <c r="Z103" s="34"/>
      <c r="AA103" s="34"/>
      <c r="AB103" s="34">
        <v>1</v>
      </c>
      <c r="AC103" s="34"/>
    </row>
    <row r="104" spans="1:29" x14ac:dyDescent="0.3">
      <c r="A104" s="1">
        <v>103</v>
      </c>
      <c r="B104" s="6" t="s">
        <v>104</v>
      </c>
      <c r="C104" s="4" t="s">
        <v>1</v>
      </c>
      <c r="D104" s="9" t="s">
        <v>110</v>
      </c>
      <c r="E104" s="32">
        <v>0.76</v>
      </c>
      <c r="F104" s="34"/>
      <c r="G104" s="34"/>
      <c r="H104" s="34"/>
      <c r="I104" s="34"/>
      <c r="J104" s="34"/>
      <c r="K104" s="34"/>
      <c r="L104" s="40">
        <f t="shared" si="1"/>
        <v>0</v>
      </c>
      <c r="M104" s="34"/>
      <c r="N104" s="34"/>
      <c r="O104" s="34"/>
      <c r="P104" s="34"/>
      <c r="Q104" s="34"/>
      <c r="R104" s="34"/>
      <c r="S104" s="34"/>
      <c r="T104" s="34"/>
      <c r="U104" s="34"/>
      <c r="V104" s="34"/>
      <c r="W104" s="34"/>
      <c r="X104" s="34"/>
      <c r="Y104" s="34"/>
      <c r="Z104" s="34"/>
      <c r="AA104" s="34"/>
      <c r="AB104" s="34">
        <v>1</v>
      </c>
      <c r="AC104" s="34"/>
    </row>
    <row r="105" spans="1:29" x14ac:dyDescent="0.3">
      <c r="A105" s="1">
        <v>104</v>
      </c>
      <c r="B105" s="6" t="s">
        <v>104</v>
      </c>
      <c r="C105" s="4" t="s">
        <v>1</v>
      </c>
      <c r="D105" s="9" t="s">
        <v>111</v>
      </c>
      <c r="E105" s="32"/>
      <c r="F105" s="34">
        <v>1</v>
      </c>
      <c r="G105" s="34"/>
      <c r="H105" s="34"/>
      <c r="I105" s="34"/>
      <c r="J105" s="34"/>
      <c r="K105" s="34"/>
      <c r="L105" s="40">
        <f t="shared" si="1"/>
        <v>1</v>
      </c>
      <c r="M105" s="34"/>
      <c r="N105" s="34"/>
      <c r="O105" s="34"/>
      <c r="P105" s="34">
        <v>1</v>
      </c>
      <c r="Q105" s="34"/>
      <c r="R105" s="34"/>
      <c r="S105" s="34"/>
      <c r="T105" s="34"/>
      <c r="U105" s="34"/>
      <c r="V105" s="34">
        <v>1</v>
      </c>
      <c r="W105" s="34"/>
      <c r="X105" s="34"/>
      <c r="Y105" s="34"/>
      <c r="Z105" s="34"/>
      <c r="AA105" s="34"/>
      <c r="AB105" s="34"/>
      <c r="AC105" s="34"/>
    </row>
    <row r="106" spans="1:29" x14ac:dyDescent="0.3">
      <c r="A106" s="1">
        <v>105</v>
      </c>
      <c r="B106" s="6" t="s">
        <v>104</v>
      </c>
      <c r="C106" s="4" t="s">
        <v>1</v>
      </c>
      <c r="D106" s="9" t="s">
        <v>112</v>
      </c>
      <c r="E106" s="32"/>
      <c r="F106" s="34"/>
      <c r="G106" s="34"/>
      <c r="H106" s="34"/>
      <c r="I106" s="34"/>
      <c r="J106" s="34"/>
      <c r="K106" s="34"/>
      <c r="L106" s="40">
        <f t="shared" si="1"/>
        <v>0</v>
      </c>
      <c r="M106" s="34"/>
      <c r="N106" s="34"/>
      <c r="O106" s="34"/>
      <c r="P106" s="34"/>
      <c r="Q106" s="34"/>
      <c r="R106" s="34"/>
      <c r="S106" s="34"/>
      <c r="T106" s="34"/>
      <c r="U106" s="34"/>
      <c r="V106" s="34"/>
      <c r="W106" s="34"/>
      <c r="X106" s="34"/>
      <c r="Y106" s="34"/>
      <c r="Z106" s="34"/>
      <c r="AA106" s="34"/>
      <c r="AB106" s="34">
        <v>1</v>
      </c>
      <c r="AC106" s="34"/>
    </row>
    <row r="107" spans="1:29" x14ac:dyDescent="0.3">
      <c r="A107" s="1">
        <v>106</v>
      </c>
      <c r="B107" s="6" t="s">
        <v>104</v>
      </c>
      <c r="C107" s="4" t="s">
        <v>1</v>
      </c>
      <c r="D107" s="9" t="s">
        <v>113</v>
      </c>
      <c r="E107" s="32">
        <v>32.93</v>
      </c>
      <c r="F107" s="34"/>
      <c r="G107" s="34"/>
      <c r="H107" s="34"/>
      <c r="I107" s="34"/>
      <c r="J107" s="34"/>
      <c r="K107" s="34"/>
      <c r="L107" s="40">
        <f t="shared" si="1"/>
        <v>0</v>
      </c>
      <c r="M107" s="34"/>
      <c r="N107" s="34"/>
      <c r="O107" s="34"/>
      <c r="P107" s="34"/>
      <c r="Q107" s="34"/>
      <c r="R107" s="34"/>
      <c r="S107" s="34"/>
      <c r="T107" s="34"/>
      <c r="U107" s="34"/>
      <c r="V107" s="34"/>
      <c r="W107" s="34"/>
      <c r="X107" s="34"/>
      <c r="Y107" s="34"/>
      <c r="Z107" s="34"/>
      <c r="AA107" s="34"/>
      <c r="AB107" s="34">
        <v>1</v>
      </c>
      <c r="AC107" s="34">
        <v>1</v>
      </c>
    </row>
    <row r="108" spans="1:29" x14ac:dyDescent="0.3">
      <c r="A108" s="1">
        <v>107</v>
      </c>
      <c r="B108" s="6" t="s">
        <v>104</v>
      </c>
      <c r="C108" s="4" t="s">
        <v>1</v>
      </c>
      <c r="D108" s="9" t="s">
        <v>114</v>
      </c>
      <c r="E108" s="32"/>
      <c r="F108" s="34"/>
      <c r="G108" s="34"/>
      <c r="H108" s="34"/>
      <c r="I108" s="34"/>
      <c r="J108" s="34"/>
      <c r="K108" s="34"/>
      <c r="L108" s="40">
        <f t="shared" si="1"/>
        <v>0</v>
      </c>
      <c r="M108" s="34"/>
      <c r="N108" s="34"/>
      <c r="O108" s="34"/>
      <c r="P108" s="34"/>
      <c r="Q108" s="34"/>
      <c r="R108" s="34"/>
      <c r="S108" s="34"/>
      <c r="T108" s="34"/>
      <c r="U108" s="34"/>
      <c r="V108" s="34"/>
      <c r="W108" s="34"/>
      <c r="X108" s="34"/>
      <c r="Y108" s="34"/>
      <c r="Z108" s="34"/>
      <c r="AA108" s="34"/>
      <c r="AB108" s="34">
        <v>1</v>
      </c>
      <c r="AC108" s="34">
        <v>1</v>
      </c>
    </row>
    <row r="109" spans="1:29" x14ac:dyDescent="0.3">
      <c r="A109" s="1">
        <v>108</v>
      </c>
      <c r="B109" s="6" t="s">
        <v>104</v>
      </c>
      <c r="C109" s="4" t="s">
        <v>4</v>
      </c>
      <c r="D109" s="9" t="s">
        <v>115</v>
      </c>
      <c r="E109" s="32">
        <v>0.245</v>
      </c>
      <c r="F109" s="34"/>
      <c r="G109" s="34"/>
      <c r="H109" s="34"/>
      <c r="I109" s="34"/>
      <c r="J109" s="34"/>
      <c r="K109" s="34"/>
      <c r="L109" s="40">
        <f t="shared" si="1"/>
        <v>0</v>
      </c>
      <c r="M109" s="34"/>
      <c r="N109" s="34"/>
      <c r="O109" s="34"/>
      <c r="P109" s="34"/>
      <c r="Q109" s="34"/>
      <c r="R109" s="34"/>
      <c r="S109" s="34"/>
      <c r="T109" s="34"/>
      <c r="U109" s="34"/>
      <c r="V109" s="34"/>
      <c r="W109" s="34"/>
      <c r="X109" s="34"/>
      <c r="Y109" s="34"/>
      <c r="Z109" s="34"/>
      <c r="AA109" s="34"/>
      <c r="AB109" s="34">
        <v>1</v>
      </c>
      <c r="AC109" s="34"/>
    </row>
    <row r="110" spans="1:29" x14ac:dyDescent="0.3">
      <c r="A110" s="1">
        <v>109</v>
      </c>
      <c r="B110" s="6" t="s">
        <v>104</v>
      </c>
      <c r="C110" s="4" t="s">
        <v>4</v>
      </c>
      <c r="D110" s="9" t="s">
        <v>116</v>
      </c>
      <c r="E110" s="32">
        <v>10.6</v>
      </c>
      <c r="F110" s="34"/>
      <c r="G110" s="34"/>
      <c r="H110" s="34"/>
      <c r="I110" s="34"/>
      <c r="J110" s="34"/>
      <c r="K110" s="34">
        <v>1</v>
      </c>
      <c r="L110" s="40">
        <f t="shared" si="1"/>
        <v>1</v>
      </c>
      <c r="M110" s="34"/>
      <c r="N110" s="34"/>
      <c r="O110" s="34"/>
      <c r="P110" s="34"/>
      <c r="Q110" s="34"/>
      <c r="R110" s="34"/>
      <c r="S110" s="34"/>
      <c r="T110" s="34"/>
      <c r="U110" s="34">
        <v>1</v>
      </c>
      <c r="V110" s="34"/>
      <c r="W110" s="34"/>
      <c r="X110" s="34"/>
      <c r="Y110" s="34"/>
      <c r="Z110" s="34"/>
      <c r="AA110" s="34"/>
      <c r="AB110" s="34"/>
      <c r="AC110" s="34"/>
    </row>
    <row r="111" spans="1:29" x14ac:dyDescent="0.3">
      <c r="A111" s="1">
        <v>110</v>
      </c>
      <c r="B111" s="2" t="s">
        <v>117</v>
      </c>
      <c r="C111" s="5" t="s">
        <v>1</v>
      </c>
      <c r="D111" s="6" t="s">
        <v>118</v>
      </c>
      <c r="E111" s="32">
        <v>0.5</v>
      </c>
      <c r="F111" s="34"/>
      <c r="G111" s="34"/>
      <c r="H111" s="34"/>
      <c r="I111" s="34"/>
      <c r="J111" s="34"/>
      <c r="K111" s="34">
        <v>1</v>
      </c>
      <c r="L111" s="40">
        <f t="shared" si="1"/>
        <v>1</v>
      </c>
      <c r="M111" s="34"/>
      <c r="N111" s="34"/>
      <c r="O111" s="34"/>
      <c r="P111" s="34"/>
      <c r="Q111" s="34"/>
      <c r="R111" s="34"/>
      <c r="S111" s="34"/>
      <c r="T111" s="34"/>
      <c r="U111" s="34"/>
      <c r="V111" s="34"/>
      <c r="W111" s="34"/>
      <c r="X111" s="34"/>
      <c r="Y111" s="34"/>
      <c r="Z111" s="34"/>
      <c r="AA111" s="34"/>
      <c r="AB111" s="34">
        <v>1</v>
      </c>
      <c r="AC111" s="34"/>
    </row>
    <row r="112" spans="1:29" x14ac:dyDescent="0.3">
      <c r="A112" s="1">
        <v>111</v>
      </c>
      <c r="B112" s="2" t="s">
        <v>117</v>
      </c>
      <c r="C112" s="5" t="s">
        <v>1</v>
      </c>
      <c r="D112" s="6" t="s">
        <v>119</v>
      </c>
      <c r="E112" s="32">
        <v>0</v>
      </c>
      <c r="F112" s="34"/>
      <c r="G112" s="34"/>
      <c r="H112" s="34"/>
      <c r="I112" s="34"/>
      <c r="J112" s="34"/>
      <c r="K112" s="34">
        <v>1</v>
      </c>
      <c r="L112" s="40">
        <f t="shared" si="1"/>
        <v>1</v>
      </c>
      <c r="M112" s="34"/>
      <c r="N112" s="34"/>
      <c r="O112" s="34"/>
      <c r="P112" s="34"/>
      <c r="Q112" s="34"/>
      <c r="R112" s="34"/>
      <c r="S112" s="34"/>
      <c r="T112" s="34"/>
      <c r="U112" s="34">
        <v>1</v>
      </c>
      <c r="V112" s="34"/>
      <c r="W112" s="34"/>
      <c r="X112" s="34"/>
      <c r="Y112" s="34"/>
      <c r="Z112" s="34"/>
      <c r="AA112" s="34"/>
      <c r="AB112" s="34"/>
      <c r="AC112" s="34"/>
    </row>
    <row r="113" spans="1:29" x14ac:dyDescent="0.3">
      <c r="A113" s="1">
        <v>112</v>
      </c>
      <c r="B113" s="2" t="s">
        <v>117</v>
      </c>
      <c r="C113" s="5" t="s">
        <v>4</v>
      </c>
      <c r="D113" s="6" t="s">
        <v>120</v>
      </c>
      <c r="E113" s="32">
        <v>35</v>
      </c>
      <c r="F113" s="34"/>
      <c r="G113" s="34"/>
      <c r="H113" s="34"/>
      <c r="I113" s="34"/>
      <c r="J113" s="34"/>
      <c r="K113" s="34">
        <v>1</v>
      </c>
      <c r="L113" s="40">
        <f t="shared" si="1"/>
        <v>1</v>
      </c>
      <c r="M113" s="34"/>
      <c r="N113" s="34"/>
      <c r="O113" s="34"/>
      <c r="P113" s="34"/>
      <c r="Q113" s="34"/>
      <c r="R113" s="34"/>
      <c r="S113" s="34"/>
      <c r="T113" s="34"/>
      <c r="U113" s="34">
        <v>1</v>
      </c>
      <c r="V113" s="34"/>
      <c r="W113" s="34"/>
      <c r="X113" s="34"/>
      <c r="Y113" s="34"/>
      <c r="Z113" s="34"/>
      <c r="AA113" s="34"/>
      <c r="AB113" s="34"/>
      <c r="AC113" s="34"/>
    </row>
    <row r="114" spans="1:29" x14ac:dyDescent="0.3">
      <c r="A114" s="1">
        <v>113</v>
      </c>
      <c r="B114" s="2" t="s">
        <v>117</v>
      </c>
      <c r="C114" s="5" t="s">
        <v>4</v>
      </c>
      <c r="D114" s="6" t="s">
        <v>121</v>
      </c>
      <c r="E114" s="32">
        <v>10</v>
      </c>
      <c r="F114" s="34"/>
      <c r="G114" s="34"/>
      <c r="H114" s="34"/>
      <c r="I114" s="34"/>
      <c r="J114" s="34"/>
      <c r="K114" s="34">
        <v>1</v>
      </c>
      <c r="L114" s="40">
        <f t="shared" si="1"/>
        <v>1</v>
      </c>
      <c r="M114" s="34"/>
      <c r="N114" s="34"/>
      <c r="O114" s="34"/>
      <c r="P114" s="34"/>
      <c r="Q114" s="34"/>
      <c r="R114" s="34"/>
      <c r="S114" s="34"/>
      <c r="T114" s="34"/>
      <c r="U114" s="34">
        <v>1</v>
      </c>
      <c r="V114" s="34"/>
      <c r="W114" s="34"/>
      <c r="X114" s="34"/>
      <c r="Y114" s="34"/>
      <c r="Z114" s="34"/>
      <c r="AA114" s="34"/>
      <c r="AB114" s="34"/>
      <c r="AC114" s="34"/>
    </row>
    <row r="115" spans="1:29" x14ac:dyDescent="0.3">
      <c r="A115" s="1">
        <v>114</v>
      </c>
      <c r="B115" s="2" t="s">
        <v>117</v>
      </c>
      <c r="C115" s="5" t="s">
        <v>4</v>
      </c>
      <c r="D115" s="6" t="s">
        <v>122</v>
      </c>
      <c r="E115" s="32">
        <v>7.5</v>
      </c>
      <c r="F115" s="34"/>
      <c r="G115" s="34"/>
      <c r="H115" s="34"/>
      <c r="I115" s="34"/>
      <c r="J115" s="34"/>
      <c r="K115" s="34">
        <v>1</v>
      </c>
      <c r="L115" s="40">
        <f t="shared" si="1"/>
        <v>1</v>
      </c>
      <c r="M115" s="34"/>
      <c r="N115" s="34"/>
      <c r="O115" s="34"/>
      <c r="P115" s="34"/>
      <c r="Q115" s="34"/>
      <c r="R115" s="34"/>
      <c r="S115" s="34"/>
      <c r="T115" s="34"/>
      <c r="U115" s="34">
        <v>1</v>
      </c>
      <c r="V115" s="34"/>
      <c r="W115" s="34"/>
      <c r="X115" s="34"/>
      <c r="Y115" s="34"/>
      <c r="Z115" s="34"/>
      <c r="AA115" s="34"/>
      <c r="AB115" s="34"/>
      <c r="AC115" s="34"/>
    </row>
    <row r="116" spans="1:29" x14ac:dyDescent="0.3">
      <c r="A116" s="1">
        <v>115</v>
      </c>
      <c r="B116" s="2" t="s">
        <v>123</v>
      </c>
      <c r="C116" s="4" t="s">
        <v>1</v>
      </c>
      <c r="D116" s="9" t="s">
        <v>124</v>
      </c>
      <c r="E116" s="32">
        <v>12.89</v>
      </c>
      <c r="F116" s="34"/>
      <c r="G116" s="34"/>
      <c r="H116" s="34"/>
      <c r="I116" s="34"/>
      <c r="J116" s="34"/>
      <c r="K116" s="34">
        <v>1</v>
      </c>
      <c r="L116" s="40">
        <f t="shared" si="1"/>
        <v>1</v>
      </c>
      <c r="M116" s="34"/>
      <c r="N116" s="34"/>
      <c r="O116" s="34"/>
      <c r="P116" s="34"/>
      <c r="Q116" s="34"/>
      <c r="R116" s="34"/>
      <c r="S116" s="34"/>
      <c r="T116" s="34"/>
      <c r="U116" s="34">
        <v>1</v>
      </c>
      <c r="V116" s="34"/>
      <c r="W116" s="34"/>
      <c r="X116" s="34"/>
      <c r="Y116" s="34"/>
      <c r="Z116" s="34"/>
      <c r="AA116" s="34"/>
      <c r="AB116" s="34"/>
      <c r="AC116" s="34"/>
    </row>
    <row r="117" spans="1:29" x14ac:dyDescent="0.3">
      <c r="A117" s="1">
        <v>116</v>
      </c>
      <c r="B117" s="2" t="s">
        <v>123</v>
      </c>
      <c r="C117" s="4" t="s">
        <v>1</v>
      </c>
      <c r="D117" s="9" t="s">
        <v>125</v>
      </c>
      <c r="E117" s="32">
        <v>3.28</v>
      </c>
      <c r="F117" s="34"/>
      <c r="G117" s="34"/>
      <c r="H117" s="34"/>
      <c r="I117" s="34"/>
      <c r="J117" s="34"/>
      <c r="K117" s="34">
        <v>1</v>
      </c>
      <c r="L117" s="40">
        <f t="shared" si="1"/>
        <v>1</v>
      </c>
      <c r="M117" s="34"/>
      <c r="N117" s="34"/>
      <c r="O117" s="34"/>
      <c r="P117" s="34"/>
      <c r="Q117" s="34"/>
      <c r="R117" s="34"/>
      <c r="S117" s="34"/>
      <c r="T117" s="34"/>
      <c r="U117" s="34">
        <v>1</v>
      </c>
      <c r="V117" s="34"/>
      <c r="W117" s="34"/>
      <c r="X117" s="34"/>
      <c r="Y117" s="34"/>
      <c r="Z117" s="34"/>
      <c r="AA117" s="34"/>
      <c r="AB117" s="34"/>
      <c r="AC117" s="34"/>
    </row>
    <row r="118" spans="1:29" x14ac:dyDescent="0.3">
      <c r="A118" s="1">
        <v>117</v>
      </c>
      <c r="B118" s="2" t="s">
        <v>123</v>
      </c>
      <c r="C118" s="4" t="s">
        <v>1</v>
      </c>
      <c r="D118" s="9" t="s">
        <v>126</v>
      </c>
      <c r="E118" s="32">
        <v>4.8000000000000007</v>
      </c>
      <c r="F118" s="34"/>
      <c r="G118" s="34"/>
      <c r="H118" s="34"/>
      <c r="I118" s="34"/>
      <c r="J118" s="34"/>
      <c r="K118" s="34">
        <v>1</v>
      </c>
      <c r="L118" s="40">
        <f t="shared" si="1"/>
        <v>1</v>
      </c>
      <c r="M118" s="34"/>
      <c r="N118" s="34"/>
      <c r="O118" s="34"/>
      <c r="P118" s="34"/>
      <c r="Q118" s="34"/>
      <c r="R118" s="34"/>
      <c r="S118" s="34"/>
      <c r="T118" s="34"/>
      <c r="U118" s="34">
        <v>1</v>
      </c>
      <c r="V118" s="34"/>
      <c r="W118" s="34"/>
      <c r="X118" s="34"/>
      <c r="Y118" s="34"/>
      <c r="Z118" s="34"/>
      <c r="AA118" s="34"/>
      <c r="AB118" s="34">
        <v>1</v>
      </c>
      <c r="AC118" s="34"/>
    </row>
    <row r="119" spans="1:29" x14ac:dyDescent="0.3">
      <c r="A119" s="1">
        <v>118</v>
      </c>
      <c r="B119" s="2" t="s">
        <v>123</v>
      </c>
      <c r="C119" s="4" t="s">
        <v>1</v>
      </c>
      <c r="D119" s="9" t="s">
        <v>127</v>
      </c>
      <c r="E119" s="32">
        <v>6</v>
      </c>
      <c r="F119" s="34"/>
      <c r="G119" s="34"/>
      <c r="H119" s="34"/>
      <c r="I119" s="34"/>
      <c r="J119" s="34"/>
      <c r="K119" s="34">
        <v>1</v>
      </c>
      <c r="L119" s="40">
        <f t="shared" si="1"/>
        <v>1</v>
      </c>
      <c r="M119" s="34"/>
      <c r="N119" s="34"/>
      <c r="O119" s="34"/>
      <c r="P119" s="34"/>
      <c r="Q119" s="34"/>
      <c r="R119" s="34"/>
      <c r="S119" s="34"/>
      <c r="T119" s="34"/>
      <c r="U119" s="34"/>
      <c r="V119" s="34"/>
      <c r="W119" s="34"/>
      <c r="X119" s="34"/>
      <c r="Y119" s="34"/>
      <c r="Z119" s="34"/>
      <c r="AA119" s="34"/>
      <c r="AB119" s="34">
        <v>1</v>
      </c>
      <c r="AC119" s="34"/>
    </row>
    <row r="120" spans="1:29" x14ac:dyDescent="0.3">
      <c r="A120" s="1">
        <v>119</v>
      </c>
      <c r="B120" s="2" t="s">
        <v>123</v>
      </c>
      <c r="C120" s="4" t="s">
        <v>4</v>
      </c>
      <c r="D120" s="9" t="s">
        <v>128</v>
      </c>
      <c r="E120" s="32">
        <v>8</v>
      </c>
      <c r="F120" s="34"/>
      <c r="G120" s="34"/>
      <c r="H120" s="34"/>
      <c r="I120" s="34"/>
      <c r="J120" s="34"/>
      <c r="K120" s="34">
        <v>1</v>
      </c>
      <c r="L120" s="40">
        <f t="shared" si="1"/>
        <v>1</v>
      </c>
      <c r="M120" s="34"/>
      <c r="N120" s="34"/>
      <c r="O120" s="34"/>
      <c r="P120" s="34"/>
      <c r="Q120" s="34"/>
      <c r="R120" s="34"/>
      <c r="S120" s="34"/>
      <c r="T120" s="34"/>
      <c r="U120" s="34">
        <v>1</v>
      </c>
      <c r="V120" s="34"/>
      <c r="W120" s="34"/>
      <c r="X120" s="34"/>
      <c r="Y120" s="34"/>
      <c r="Z120" s="34"/>
      <c r="AA120" s="34"/>
      <c r="AB120" s="34"/>
      <c r="AC120" s="34"/>
    </row>
    <row r="121" spans="1:29" x14ac:dyDescent="0.3">
      <c r="A121" s="1">
        <v>120</v>
      </c>
      <c r="B121" s="2" t="s">
        <v>123</v>
      </c>
      <c r="C121" s="4" t="s">
        <v>4</v>
      </c>
      <c r="D121" s="9" t="s">
        <v>129</v>
      </c>
      <c r="E121" s="32">
        <v>0.4</v>
      </c>
      <c r="F121" s="34"/>
      <c r="G121" s="34"/>
      <c r="H121" s="34"/>
      <c r="I121" s="34"/>
      <c r="J121" s="34"/>
      <c r="K121" s="34">
        <v>1</v>
      </c>
      <c r="L121" s="40">
        <f t="shared" si="1"/>
        <v>1</v>
      </c>
      <c r="M121" s="34"/>
      <c r="N121" s="34"/>
      <c r="O121" s="34"/>
      <c r="P121" s="34"/>
      <c r="Q121" s="34"/>
      <c r="R121" s="34"/>
      <c r="S121" s="34"/>
      <c r="T121" s="34"/>
      <c r="U121" s="34">
        <v>1</v>
      </c>
      <c r="V121" s="34"/>
      <c r="W121" s="34"/>
      <c r="X121" s="34"/>
      <c r="Y121" s="34"/>
      <c r="Z121" s="34"/>
      <c r="AA121" s="34"/>
      <c r="AB121" s="34"/>
      <c r="AC121" s="34"/>
    </row>
    <row r="122" spans="1:29" x14ac:dyDescent="0.3">
      <c r="A122" s="1">
        <v>121</v>
      </c>
      <c r="B122" s="2" t="s">
        <v>130</v>
      </c>
      <c r="C122" s="2" t="s">
        <v>1</v>
      </c>
      <c r="D122" s="9" t="s">
        <v>131</v>
      </c>
      <c r="E122" s="32">
        <v>12.561</v>
      </c>
      <c r="F122" s="34">
        <v>1</v>
      </c>
      <c r="G122" s="34"/>
      <c r="H122" s="34"/>
      <c r="I122" s="34"/>
      <c r="J122" s="34"/>
      <c r="K122" s="34"/>
      <c r="L122" s="40">
        <f t="shared" si="1"/>
        <v>1</v>
      </c>
      <c r="M122" s="34">
        <v>1</v>
      </c>
      <c r="N122" s="34"/>
      <c r="O122" s="34"/>
      <c r="P122" s="34">
        <v>1</v>
      </c>
      <c r="Q122" s="34"/>
      <c r="R122" s="34"/>
      <c r="S122" s="34"/>
      <c r="T122" s="34">
        <v>1</v>
      </c>
      <c r="U122" s="34"/>
      <c r="V122" s="34"/>
      <c r="W122" s="34"/>
      <c r="X122" s="34"/>
      <c r="Y122" s="34"/>
      <c r="Z122" s="34"/>
      <c r="AA122" s="34"/>
      <c r="AB122" s="34"/>
      <c r="AC122" s="34"/>
    </row>
    <row r="123" spans="1:29" x14ac:dyDescent="0.3">
      <c r="A123" s="1">
        <v>122</v>
      </c>
      <c r="B123" s="2" t="s">
        <v>130</v>
      </c>
      <c r="C123" s="2" t="s">
        <v>1</v>
      </c>
      <c r="D123" s="9" t="s">
        <v>132</v>
      </c>
      <c r="E123" s="32">
        <v>0.54999999999999993</v>
      </c>
      <c r="F123" s="34">
        <v>1</v>
      </c>
      <c r="G123" s="34"/>
      <c r="H123" s="34"/>
      <c r="I123" s="34"/>
      <c r="J123" s="34"/>
      <c r="K123" s="34"/>
      <c r="L123" s="40">
        <f t="shared" si="1"/>
        <v>1</v>
      </c>
      <c r="M123" s="34"/>
      <c r="N123" s="34"/>
      <c r="O123" s="34"/>
      <c r="P123" s="34">
        <v>1</v>
      </c>
      <c r="Q123" s="34"/>
      <c r="R123" s="34"/>
      <c r="S123" s="34"/>
      <c r="T123" s="34"/>
      <c r="U123" s="34"/>
      <c r="V123" s="34"/>
      <c r="W123" s="34"/>
      <c r="X123" s="34"/>
      <c r="Y123" s="34"/>
      <c r="Z123" s="34"/>
      <c r="AA123" s="34"/>
      <c r="AB123" s="34"/>
      <c r="AC123" s="34"/>
    </row>
    <row r="124" spans="1:29" x14ac:dyDescent="0.3">
      <c r="A124" s="1">
        <v>123</v>
      </c>
      <c r="B124" s="2" t="s">
        <v>130</v>
      </c>
      <c r="C124" s="2" t="s">
        <v>1</v>
      </c>
      <c r="D124" s="9" t="s">
        <v>133</v>
      </c>
      <c r="E124" s="32">
        <v>12.225</v>
      </c>
      <c r="F124" s="34">
        <v>1</v>
      </c>
      <c r="G124" s="34"/>
      <c r="H124" s="34"/>
      <c r="I124" s="34"/>
      <c r="J124" s="34"/>
      <c r="K124" s="34"/>
      <c r="L124" s="40">
        <f t="shared" si="1"/>
        <v>1</v>
      </c>
      <c r="M124" s="34">
        <v>1</v>
      </c>
      <c r="N124" s="34"/>
      <c r="O124" s="34"/>
      <c r="P124" s="34">
        <v>1</v>
      </c>
      <c r="Q124" s="34">
        <v>1</v>
      </c>
      <c r="R124" s="34"/>
      <c r="S124" s="34"/>
      <c r="T124" s="34"/>
      <c r="U124" s="34"/>
      <c r="V124" s="34">
        <v>1</v>
      </c>
      <c r="W124" s="34"/>
      <c r="X124" s="34"/>
      <c r="Y124" s="34"/>
      <c r="Z124" s="34"/>
      <c r="AA124" s="34"/>
      <c r="AB124" s="34"/>
      <c r="AC124" s="34"/>
    </row>
    <row r="125" spans="1:29" x14ac:dyDescent="0.3">
      <c r="A125" s="1">
        <v>124</v>
      </c>
      <c r="B125" s="2" t="s">
        <v>130</v>
      </c>
      <c r="C125" s="2" t="s">
        <v>1</v>
      </c>
      <c r="D125" s="9" t="s">
        <v>134</v>
      </c>
      <c r="E125" s="32">
        <v>13.8</v>
      </c>
      <c r="F125" s="34">
        <v>1</v>
      </c>
      <c r="G125" s="34"/>
      <c r="H125" s="34"/>
      <c r="I125" s="34"/>
      <c r="J125" s="34"/>
      <c r="K125" s="34">
        <v>1</v>
      </c>
      <c r="L125" s="40">
        <f t="shared" si="1"/>
        <v>2</v>
      </c>
      <c r="M125" s="34"/>
      <c r="N125" s="34"/>
      <c r="O125" s="34"/>
      <c r="P125" s="34">
        <v>1</v>
      </c>
      <c r="Q125" s="34">
        <v>1</v>
      </c>
      <c r="R125" s="34"/>
      <c r="S125" s="34"/>
      <c r="T125" s="34"/>
      <c r="U125" s="34">
        <v>1</v>
      </c>
      <c r="V125" s="34">
        <v>1</v>
      </c>
      <c r="W125" s="34"/>
      <c r="X125" s="34"/>
      <c r="Y125" s="34"/>
      <c r="Z125" s="34"/>
      <c r="AA125" s="34"/>
      <c r="AB125" s="34"/>
      <c r="AC125" s="34"/>
    </row>
    <row r="126" spans="1:29" x14ac:dyDescent="0.3">
      <c r="A126" s="1">
        <v>125</v>
      </c>
      <c r="B126" s="2" t="s">
        <v>130</v>
      </c>
      <c r="C126" s="2" t="s">
        <v>1</v>
      </c>
      <c r="D126" s="9" t="s">
        <v>135</v>
      </c>
      <c r="E126" s="32">
        <v>1.85</v>
      </c>
      <c r="F126" s="34">
        <v>1</v>
      </c>
      <c r="G126" s="34"/>
      <c r="H126" s="34"/>
      <c r="I126" s="34"/>
      <c r="J126" s="34"/>
      <c r="K126" s="34">
        <v>1</v>
      </c>
      <c r="L126" s="40">
        <f t="shared" si="1"/>
        <v>2</v>
      </c>
      <c r="M126" s="34">
        <v>1</v>
      </c>
      <c r="N126" s="34"/>
      <c r="O126" s="34"/>
      <c r="P126" s="34">
        <v>1</v>
      </c>
      <c r="Q126" s="34"/>
      <c r="R126" s="34"/>
      <c r="S126" s="34"/>
      <c r="T126" s="34"/>
      <c r="U126" s="34"/>
      <c r="V126" s="34">
        <v>1</v>
      </c>
      <c r="W126" s="34"/>
      <c r="X126" s="34"/>
      <c r="Y126" s="34"/>
      <c r="Z126" s="34"/>
      <c r="AA126" s="34"/>
      <c r="AB126" s="34"/>
      <c r="AC126" s="34"/>
    </row>
    <row r="127" spans="1:29" x14ac:dyDescent="0.3">
      <c r="A127" s="1">
        <v>126</v>
      </c>
      <c r="B127" s="2" t="s">
        <v>130</v>
      </c>
      <c r="C127" s="2" t="s">
        <v>4</v>
      </c>
      <c r="D127" s="9" t="s">
        <v>136</v>
      </c>
      <c r="E127" s="32">
        <v>37.999999999999993</v>
      </c>
      <c r="F127" s="34">
        <v>1</v>
      </c>
      <c r="G127" s="34"/>
      <c r="H127" s="34"/>
      <c r="I127" s="34"/>
      <c r="J127" s="34"/>
      <c r="K127" s="34"/>
      <c r="L127" s="40">
        <f t="shared" si="1"/>
        <v>1</v>
      </c>
      <c r="M127" s="34"/>
      <c r="N127" s="34"/>
      <c r="O127" s="34"/>
      <c r="P127" s="34">
        <v>1</v>
      </c>
      <c r="Q127" s="34"/>
      <c r="R127" s="34"/>
      <c r="S127" s="34"/>
      <c r="T127" s="34"/>
      <c r="U127" s="34"/>
      <c r="V127" s="34">
        <v>1</v>
      </c>
      <c r="W127" s="34"/>
      <c r="X127" s="34"/>
      <c r="Y127" s="34"/>
      <c r="Z127" s="34"/>
      <c r="AA127" s="34"/>
      <c r="AB127" s="34"/>
      <c r="AC127" s="34"/>
    </row>
    <row r="128" spans="1:29" x14ac:dyDescent="0.3">
      <c r="A128" s="1">
        <v>127</v>
      </c>
      <c r="B128" s="2" t="s">
        <v>130</v>
      </c>
      <c r="C128" s="2" t="s">
        <v>4</v>
      </c>
      <c r="D128" s="9" t="s">
        <v>137</v>
      </c>
      <c r="E128" s="32">
        <v>14.999119999999998</v>
      </c>
      <c r="F128" s="34">
        <v>1</v>
      </c>
      <c r="G128" s="34"/>
      <c r="H128" s="34"/>
      <c r="I128" s="34"/>
      <c r="J128" s="34"/>
      <c r="K128" s="34"/>
      <c r="L128" s="40">
        <f t="shared" si="1"/>
        <v>1</v>
      </c>
      <c r="M128" s="34">
        <v>1</v>
      </c>
      <c r="N128" s="34"/>
      <c r="O128" s="34"/>
      <c r="P128" s="34">
        <v>1</v>
      </c>
      <c r="Q128" s="34"/>
      <c r="R128" s="34">
        <v>1</v>
      </c>
      <c r="S128" s="34">
        <v>1</v>
      </c>
      <c r="T128" s="34">
        <v>1</v>
      </c>
      <c r="U128" s="34">
        <v>1</v>
      </c>
      <c r="V128" s="34">
        <v>1</v>
      </c>
      <c r="W128" s="34"/>
      <c r="X128" s="34"/>
      <c r="Y128" s="34">
        <v>1</v>
      </c>
      <c r="Z128" s="34">
        <v>1</v>
      </c>
      <c r="AA128" s="34">
        <v>1</v>
      </c>
      <c r="AB128" s="34"/>
      <c r="AC128" s="34"/>
    </row>
    <row r="129" spans="1:29" x14ac:dyDescent="0.3">
      <c r="A129" s="1">
        <v>128</v>
      </c>
      <c r="B129" s="2" t="s">
        <v>138</v>
      </c>
      <c r="C129" s="2" t="s">
        <v>1</v>
      </c>
      <c r="D129" s="6" t="s">
        <v>139</v>
      </c>
      <c r="E129" s="32">
        <v>10</v>
      </c>
      <c r="F129" s="34">
        <v>1</v>
      </c>
      <c r="G129" s="34"/>
      <c r="H129" s="34"/>
      <c r="I129" s="34"/>
      <c r="J129" s="34"/>
      <c r="K129" s="34"/>
      <c r="L129" s="40">
        <f t="shared" si="1"/>
        <v>1</v>
      </c>
      <c r="M129" s="34">
        <v>1</v>
      </c>
      <c r="N129" s="34"/>
      <c r="O129" s="34">
        <v>1</v>
      </c>
      <c r="P129" s="34"/>
      <c r="Q129" s="34"/>
      <c r="R129" s="34"/>
      <c r="S129" s="34"/>
      <c r="T129" s="34">
        <v>1</v>
      </c>
      <c r="U129" s="34"/>
      <c r="V129" s="34">
        <v>1</v>
      </c>
      <c r="W129" s="34"/>
      <c r="X129" s="34"/>
      <c r="Y129" s="34"/>
      <c r="Z129" s="34"/>
      <c r="AA129" s="34"/>
      <c r="AB129" s="34"/>
      <c r="AC129" s="34"/>
    </row>
    <row r="130" spans="1:29" x14ac:dyDescent="0.3">
      <c r="A130" s="1">
        <v>129</v>
      </c>
      <c r="B130" s="2" t="s">
        <v>138</v>
      </c>
      <c r="C130" s="2" t="s">
        <v>1</v>
      </c>
      <c r="D130" s="6" t="s">
        <v>140</v>
      </c>
      <c r="E130" s="32">
        <v>4</v>
      </c>
      <c r="F130" s="34">
        <v>1</v>
      </c>
      <c r="G130" s="34"/>
      <c r="H130" s="34"/>
      <c r="I130" s="34"/>
      <c r="J130" s="34"/>
      <c r="K130" s="34"/>
      <c r="L130" s="40">
        <f t="shared" si="1"/>
        <v>1</v>
      </c>
      <c r="M130" s="34"/>
      <c r="N130" s="34"/>
      <c r="O130" s="34"/>
      <c r="P130" s="34"/>
      <c r="Q130" s="34">
        <v>1</v>
      </c>
      <c r="R130" s="34"/>
      <c r="S130" s="34"/>
      <c r="T130" s="34">
        <v>1</v>
      </c>
      <c r="U130" s="34"/>
      <c r="V130" s="34">
        <v>1</v>
      </c>
      <c r="W130" s="34"/>
      <c r="X130" s="34"/>
      <c r="Y130" s="34"/>
      <c r="Z130" s="34"/>
      <c r="AA130" s="34"/>
      <c r="AB130" s="34"/>
      <c r="AC130" s="34"/>
    </row>
    <row r="131" spans="1:29" x14ac:dyDescent="0.3">
      <c r="A131" s="1">
        <v>130</v>
      </c>
      <c r="B131" s="2" t="s">
        <v>138</v>
      </c>
      <c r="C131" s="2" t="s">
        <v>4</v>
      </c>
      <c r="D131" s="6" t="s">
        <v>141</v>
      </c>
      <c r="E131" s="32">
        <v>8.64</v>
      </c>
      <c r="F131" s="34">
        <v>1</v>
      </c>
      <c r="G131" s="34"/>
      <c r="H131" s="34"/>
      <c r="I131" s="34"/>
      <c r="J131" s="34"/>
      <c r="K131" s="34"/>
      <c r="L131" s="40">
        <f t="shared" ref="L131:L135" si="2">SUM(F131:K131)</f>
        <v>1</v>
      </c>
      <c r="M131" s="34"/>
      <c r="N131" s="34"/>
      <c r="O131" s="34"/>
      <c r="P131" s="34"/>
      <c r="Q131" s="34"/>
      <c r="R131" s="34"/>
      <c r="S131" s="34"/>
      <c r="T131" s="34">
        <v>1</v>
      </c>
      <c r="U131" s="34"/>
      <c r="V131" s="34">
        <v>1</v>
      </c>
      <c r="W131" s="34"/>
      <c r="X131" s="34"/>
      <c r="Y131" s="34"/>
      <c r="Z131" s="34"/>
      <c r="AA131" s="34"/>
      <c r="AB131" s="34"/>
      <c r="AC131" s="34"/>
    </row>
    <row r="132" spans="1:29" x14ac:dyDescent="0.3">
      <c r="A132" s="1">
        <v>132</v>
      </c>
      <c r="B132" s="2" t="s">
        <v>138</v>
      </c>
      <c r="C132" s="2" t="s">
        <v>4</v>
      </c>
      <c r="D132" s="6" t="s">
        <v>196</v>
      </c>
      <c r="E132" s="32">
        <v>23</v>
      </c>
      <c r="F132" s="34">
        <v>1</v>
      </c>
      <c r="G132" s="34"/>
      <c r="H132" s="34"/>
      <c r="I132" s="34"/>
      <c r="J132" s="34"/>
      <c r="K132" s="34"/>
      <c r="L132" s="40">
        <f t="shared" si="2"/>
        <v>1</v>
      </c>
      <c r="M132" s="34"/>
      <c r="N132" s="34"/>
      <c r="O132" s="34"/>
      <c r="P132" s="34">
        <v>1</v>
      </c>
      <c r="Q132" s="34">
        <v>1</v>
      </c>
      <c r="R132" s="34"/>
      <c r="S132" s="34"/>
      <c r="T132" s="34"/>
      <c r="U132" s="34"/>
      <c r="V132" s="34">
        <v>1</v>
      </c>
      <c r="W132" s="34"/>
      <c r="X132" s="34"/>
      <c r="Y132" s="34"/>
      <c r="Z132" s="34"/>
      <c r="AA132" s="34"/>
      <c r="AB132" s="34"/>
      <c r="AC132" s="34"/>
    </row>
    <row r="133" spans="1:29" x14ac:dyDescent="0.3">
      <c r="A133" s="1">
        <v>133</v>
      </c>
      <c r="B133" s="2" t="s">
        <v>138</v>
      </c>
      <c r="C133" s="2" t="s">
        <v>4</v>
      </c>
      <c r="D133" s="6" t="s">
        <v>197</v>
      </c>
      <c r="E133" s="32">
        <v>15.399999999999999</v>
      </c>
      <c r="F133" s="34">
        <v>1</v>
      </c>
      <c r="G133" s="34"/>
      <c r="H133" s="34"/>
      <c r="I133" s="34"/>
      <c r="J133" s="34"/>
      <c r="K133" s="34"/>
      <c r="L133" s="40">
        <f t="shared" si="2"/>
        <v>1</v>
      </c>
      <c r="M133" s="34"/>
      <c r="N133" s="34"/>
      <c r="O133" s="34">
        <v>1</v>
      </c>
      <c r="P133" s="34"/>
      <c r="Q133" s="34">
        <v>1</v>
      </c>
      <c r="R133" s="34"/>
      <c r="S133" s="34"/>
      <c r="T133" s="34"/>
      <c r="U133" s="34"/>
      <c r="V133" s="34">
        <v>1</v>
      </c>
      <c r="W133" s="34"/>
      <c r="X133" s="34"/>
      <c r="Y133" s="34"/>
      <c r="Z133" s="34"/>
      <c r="AA133" s="34"/>
      <c r="AB133" s="34"/>
      <c r="AC133" s="34"/>
    </row>
    <row r="134" spans="1:29" x14ac:dyDescent="0.3">
      <c r="A134" s="1">
        <v>134</v>
      </c>
      <c r="B134" s="2" t="s">
        <v>138</v>
      </c>
      <c r="C134" s="2" t="s">
        <v>4</v>
      </c>
      <c r="D134" s="6" t="s">
        <v>195</v>
      </c>
      <c r="E134" s="32">
        <v>5.5</v>
      </c>
      <c r="F134" s="34">
        <v>1</v>
      </c>
      <c r="G134" s="34"/>
      <c r="H134" s="34"/>
      <c r="I134" s="34"/>
      <c r="J134" s="34"/>
      <c r="K134" s="34"/>
      <c r="L134" s="40">
        <f t="shared" si="2"/>
        <v>1</v>
      </c>
      <c r="M134" s="34"/>
      <c r="N134" s="34"/>
      <c r="O134" s="34">
        <v>1</v>
      </c>
      <c r="P134" s="34">
        <v>1</v>
      </c>
      <c r="Q134" s="34">
        <v>1</v>
      </c>
      <c r="R134" s="34"/>
      <c r="S134" s="34"/>
      <c r="T134" s="34"/>
      <c r="U134" s="34"/>
      <c r="V134" s="34">
        <v>1</v>
      </c>
      <c r="W134" s="34"/>
      <c r="X134" s="34"/>
      <c r="Y134" s="34"/>
      <c r="Z134" s="34"/>
      <c r="AA134" s="34"/>
      <c r="AB134" s="34"/>
      <c r="AC134" s="34"/>
    </row>
    <row r="135" spans="1:29" x14ac:dyDescent="0.3">
      <c r="A135" s="1">
        <v>127</v>
      </c>
      <c r="B135" s="2" t="s">
        <v>130</v>
      </c>
      <c r="C135" s="2" t="s">
        <v>4</v>
      </c>
      <c r="D135" s="9" t="s">
        <v>194</v>
      </c>
      <c r="E135" s="32">
        <v>15.152837629999999</v>
      </c>
      <c r="F135" s="34">
        <v>1</v>
      </c>
      <c r="G135" s="34"/>
      <c r="H135" s="34"/>
      <c r="I135" s="34"/>
      <c r="J135" s="34"/>
      <c r="K135" s="34"/>
      <c r="L135" s="40">
        <f t="shared" si="2"/>
        <v>1</v>
      </c>
      <c r="M135" s="34"/>
      <c r="N135" s="34"/>
      <c r="O135" s="34">
        <v>1</v>
      </c>
      <c r="P135" s="34"/>
      <c r="Q135" s="34">
        <v>1</v>
      </c>
      <c r="R135" s="34"/>
      <c r="S135" s="34"/>
      <c r="T135" s="34"/>
      <c r="U135" s="34"/>
      <c r="V135" s="34">
        <v>1</v>
      </c>
      <c r="W135" s="34"/>
      <c r="X135" s="34"/>
      <c r="Y135" s="34"/>
      <c r="Z135" s="34"/>
      <c r="AA135" s="34"/>
      <c r="AB135" s="34"/>
      <c r="AC135" s="34"/>
    </row>
    <row r="136" spans="1:29" x14ac:dyDescent="0.3">
      <c r="E136" s="33">
        <f>SUM(E2:E135)</f>
        <v>1241.1540078623525</v>
      </c>
      <c r="F136" s="34"/>
      <c r="G136" s="34"/>
      <c r="H136" s="34"/>
      <c r="I136" s="34"/>
      <c r="J136" s="34"/>
      <c r="K136" s="34"/>
      <c r="L136" s="40"/>
    </row>
    <row r="137" spans="1:29" x14ac:dyDescent="0.3">
      <c r="D137" s="15" t="s">
        <v>163</v>
      </c>
      <c r="E137" s="14"/>
      <c r="F137" s="19">
        <f t="shared" ref="F137:K137" si="3">SUM(F2:F136)</f>
        <v>29</v>
      </c>
      <c r="G137" s="19">
        <f t="shared" si="3"/>
        <v>12</v>
      </c>
      <c r="H137" s="19">
        <f t="shared" si="3"/>
        <v>32</v>
      </c>
      <c r="I137" s="19">
        <f t="shared" si="3"/>
        <v>18</v>
      </c>
      <c r="J137" s="19">
        <f t="shared" si="3"/>
        <v>22</v>
      </c>
      <c r="K137" s="19">
        <f t="shared" si="3"/>
        <v>27</v>
      </c>
      <c r="L137" s="41"/>
      <c r="M137" s="19">
        <f t="shared" ref="M137:AC137" si="4">SUM(M2:M136)</f>
        <v>7</v>
      </c>
      <c r="N137" s="19">
        <f t="shared" si="4"/>
        <v>8</v>
      </c>
      <c r="O137" s="19">
        <f t="shared" si="4"/>
        <v>22</v>
      </c>
      <c r="P137" s="19">
        <f t="shared" si="4"/>
        <v>15</v>
      </c>
      <c r="Q137" s="19">
        <f t="shared" si="4"/>
        <v>8</v>
      </c>
      <c r="R137" s="19">
        <f t="shared" si="4"/>
        <v>9</v>
      </c>
      <c r="S137" s="19">
        <f t="shared" si="4"/>
        <v>16</v>
      </c>
      <c r="T137" s="19">
        <f t="shared" si="4"/>
        <v>29</v>
      </c>
      <c r="U137" s="19">
        <f t="shared" si="4"/>
        <v>53</v>
      </c>
      <c r="V137" s="19">
        <f t="shared" si="4"/>
        <v>18</v>
      </c>
      <c r="W137" s="19">
        <f t="shared" si="4"/>
        <v>30</v>
      </c>
      <c r="X137" s="19">
        <f t="shared" si="4"/>
        <v>22</v>
      </c>
      <c r="Y137" s="19">
        <f t="shared" si="4"/>
        <v>29</v>
      </c>
      <c r="Z137" s="19">
        <f t="shared" si="4"/>
        <v>4</v>
      </c>
      <c r="AA137" s="19">
        <f t="shared" si="4"/>
        <v>15</v>
      </c>
      <c r="AB137" s="19">
        <f t="shared" si="4"/>
        <v>33</v>
      </c>
      <c r="AC137" s="19">
        <f t="shared" si="4"/>
        <v>3</v>
      </c>
    </row>
    <row r="138" spans="1:29" x14ac:dyDescent="0.3">
      <c r="D138" s="15" t="s">
        <v>164</v>
      </c>
      <c r="F138" s="18">
        <f t="shared" ref="F138:K138" si="5">SUMPRODUCT($E2:$E135,F2:F135)</f>
        <v>270.50978628000001</v>
      </c>
      <c r="G138" s="18">
        <f t="shared" si="5"/>
        <v>94.594755000000006</v>
      </c>
      <c r="H138" s="18">
        <f t="shared" si="5"/>
        <v>462.58314000000001</v>
      </c>
      <c r="I138" s="18">
        <f t="shared" si="5"/>
        <v>152.08000000000001</v>
      </c>
      <c r="J138" s="18">
        <f t="shared" si="5"/>
        <v>308.02465658235297</v>
      </c>
      <c r="K138" s="18">
        <f t="shared" si="5"/>
        <v>236.53</v>
      </c>
      <c r="L138" s="42"/>
      <c r="M138" s="18">
        <f t="shared" ref="M138:AC138" si="6">SUMPRODUCT($E2:$E135,M2:M135)</f>
        <v>72.135120000000001</v>
      </c>
      <c r="N138" s="18">
        <f t="shared" si="6"/>
        <v>91.44</v>
      </c>
      <c r="O138" s="18">
        <f t="shared" si="6"/>
        <v>215.40463532999999</v>
      </c>
      <c r="P138" s="18">
        <f t="shared" si="6"/>
        <v>127.05975999999998</v>
      </c>
      <c r="Q138" s="18">
        <f t="shared" si="6"/>
        <v>89.257837629999983</v>
      </c>
      <c r="R138" s="18">
        <f t="shared" si="6"/>
        <v>93.72947658235293</v>
      </c>
      <c r="S138" s="18">
        <f t="shared" si="6"/>
        <v>292.24207999999999</v>
      </c>
      <c r="T138" s="18">
        <f t="shared" si="6"/>
        <v>282.35923865000001</v>
      </c>
      <c r="U138" s="18">
        <f t="shared" si="6"/>
        <v>382.95507864999996</v>
      </c>
      <c r="V138" s="18">
        <f t="shared" si="6"/>
        <v>225.36695763</v>
      </c>
      <c r="W138" s="18">
        <f t="shared" si="6"/>
        <v>357.73804858235292</v>
      </c>
      <c r="X138" s="18">
        <f t="shared" si="6"/>
        <v>230.53018</v>
      </c>
      <c r="Y138" s="18">
        <f t="shared" si="6"/>
        <v>450.74225999999999</v>
      </c>
      <c r="Z138" s="18">
        <f t="shared" si="6"/>
        <v>58.039119999999997</v>
      </c>
      <c r="AA138" s="18">
        <f t="shared" si="6"/>
        <v>122.35912000000002</v>
      </c>
      <c r="AB138" s="18">
        <f t="shared" si="6"/>
        <v>84.328680000000006</v>
      </c>
      <c r="AC138" s="18">
        <f t="shared" si="6"/>
        <v>32.93</v>
      </c>
    </row>
    <row r="139" spans="1:29" x14ac:dyDescent="0.3">
      <c r="D139" s="15" t="s">
        <v>166</v>
      </c>
      <c r="F139" s="17">
        <f t="shared" ref="F139:K139" si="7">F138/$E$136</f>
        <v>0.21795021775412121</v>
      </c>
      <c r="G139" s="17">
        <f t="shared" si="7"/>
        <v>7.6215162986035201E-2</v>
      </c>
      <c r="H139" s="17">
        <f t="shared" si="7"/>
        <v>0.37270406175999859</v>
      </c>
      <c r="I139" s="17">
        <f t="shared" si="7"/>
        <v>0.12253112751247396</v>
      </c>
      <c r="J139" s="17">
        <f t="shared" si="7"/>
        <v>0.248176015733024</v>
      </c>
      <c r="K139" s="17">
        <f t="shared" si="7"/>
        <v>0.19057264328330786</v>
      </c>
      <c r="L139" s="43"/>
      <c r="M139" s="17">
        <f>M138/$E$136</f>
        <v>5.8119394968750716E-2</v>
      </c>
      <c r="N139" s="17">
        <f t="shared" ref="N139:AC139" si="8">N138/$E$136</f>
        <v>7.3673371250267072E-2</v>
      </c>
      <c r="O139" s="17">
        <f t="shared" si="8"/>
        <v>0.17355189925301276</v>
      </c>
      <c r="P139" s="17">
        <f t="shared" si="8"/>
        <v>0.10237227547517316</v>
      </c>
      <c r="Q139" s="17">
        <f t="shared" si="8"/>
        <v>7.1915199132885479E-2</v>
      </c>
      <c r="R139" s="17">
        <f t="shared" si="8"/>
        <v>7.5518006620132347E-2</v>
      </c>
      <c r="S139" s="17">
        <f t="shared" si="8"/>
        <v>0.23545996560356791</v>
      </c>
      <c r="T139" s="17">
        <f t="shared" si="8"/>
        <v>0.22749734268377308</v>
      </c>
      <c r="U139" s="17">
        <f t="shared" si="8"/>
        <v>0.30854759056820513</v>
      </c>
      <c r="V139" s="17">
        <f t="shared" si="8"/>
        <v>0.18157856011612206</v>
      </c>
      <c r="W139" s="17">
        <f t="shared" si="8"/>
        <v>0.28823018442206655</v>
      </c>
      <c r="X139" s="17">
        <f t="shared" si="8"/>
        <v>0.18573857759766946</v>
      </c>
      <c r="Y139" s="17">
        <f t="shared" si="8"/>
        <v>0.36316384360416021</v>
      </c>
      <c r="Z139" s="17">
        <f t="shared" si="8"/>
        <v>4.6762222602786535E-2</v>
      </c>
      <c r="AA139" s="17">
        <f t="shared" si="8"/>
        <v>9.8584961434995413E-2</v>
      </c>
      <c r="AB139" s="17">
        <f t="shared" si="8"/>
        <v>6.7943768030238105E-2</v>
      </c>
      <c r="AC139" s="17">
        <f t="shared" si="8"/>
        <v>2.6531759790805937E-2</v>
      </c>
    </row>
    <row r="140" spans="1:29" x14ac:dyDescent="0.3">
      <c r="D140" s="44" t="s">
        <v>205</v>
      </c>
      <c r="E140" s="38">
        <f>COUNTIF(L2:L135,"=0")</f>
        <v>32</v>
      </c>
      <c r="F140" s="17"/>
      <c r="G140" s="17"/>
      <c r="H140" s="17"/>
      <c r="I140" s="17"/>
      <c r="J140" s="17"/>
      <c r="K140" s="17"/>
      <c r="L140" s="17"/>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E2F2C-621F-419D-AE31-045B5AE9F9A0}">
  <dimension ref="A1:AJ156"/>
  <sheetViews>
    <sheetView tabSelected="1" topLeftCell="X1" zoomScale="111" workbookViewId="0">
      <selection activeCell="AJ3" sqref="AJ3"/>
    </sheetView>
  </sheetViews>
  <sheetFormatPr defaultRowHeight="14.4" x14ac:dyDescent="0.3"/>
  <cols>
    <col min="1" max="1" width="9.77734375" customWidth="1"/>
    <col min="2" max="2" width="75.5546875" style="7" bestFit="1" customWidth="1"/>
    <col min="3" max="3" width="13" customWidth="1"/>
    <col min="4" max="4" width="83.5546875" style="7" customWidth="1"/>
    <col min="6" max="6" width="13.21875" customWidth="1"/>
    <col min="7" max="7" width="15" customWidth="1"/>
    <col min="8" max="8" width="15.44140625" customWidth="1"/>
    <col min="9" max="9" width="13.5546875" customWidth="1"/>
    <col min="10" max="10" width="13.77734375" customWidth="1"/>
    <col min="11" max="11" width="16.21875" customWidth="1"/>
    <col min="15" max="15" width="12.109375" customWidth="1"/>
    <col min="16" max="16" width="12" customWidth="1"/>
    <col min="17" max="17" width="10.109375" customWidth="1"/>
    <col min="18" max="18" width="12" customWidth="1"/>
    <col min="19" max="19" width="13.109375" customWidth="1"/>
    <col min="20" max="20" width="12.109375" customWidth="1"/>
    <col min="21" max="21" width="16.109375" customWidth="1"/>
    <col min="22" max="22" width="14.44140625" customWidth="1"/>
    <col min="23" max="23" width="17.109375" customWidth="1"/>
    <col min="24" max="24" width="15.77734375" customWidth="1"/>
    <col min="25" max="25" width="11.88671875" customWidth="1"/>
    <col min="28" max="28" width="12.77734375" customWidth="1"/>
    <col min="29" max="29" width="14.6640625" customWidth="1"/>
    <col min="30" max="32" width="11" customWidth="1"/>
    <col min="33" max="33" width="13.21875" customWidth="1"/>
    <col min="34" max="34" width="12.44140625" customWidth="1"/>
    <col min="35" max="35" width="13.6640625" style="39" customWidth="1"/>
    <col min="36" max="36" width="11.88671875" style="39" customWidth="1"/>
  </cols>
  <sheetData>
    <row r="1" spans="1:36" ht="75.599999999999994" customHeight="1" x14ac:dyDescent="0.3">
      <c r="A1" s="10" t="s">
        <v>142</v>
      </c>
      <c r="B1" s="11" t="s">
        <v>143</v>
      </c>
      <c r="C1" s="11" t="s">
        <v>144</v>
      </c>
      <c r="D1" s="12" t="s">
        <v>145</v>
      </c>
      <c r="E1" s="16" t="s">
        <v>165</v>
      </c>
      <c r="F1" s="36" t="s">
        <v>199</v>
      </c>
      <c r="G1" s="36" t="s">
        <v>200</v>
      </c>
      <c r="H1" s="36" t="s">
        <v>203</v>
      </c>
      <c r="I1" s="36" t="s">
        <v>201</v>
      </c>
      <c r="J1" s="36" t="s">
        <v>202</v>
      </c>
      <c r="K1" s="36" t="s">
        <v>204</v>
      </c>
      <c r="L1" s="37" t="s">
        <v>206</v>
      </c>
      <c r="M1" s="13" t="s">
        <v>146</v>
      </c>
      <c r="N1" s="13" t="s">
        <v>147</v>
      </c>
      <c r="O1" s="13" t="s">
        <v>148</v>
      </c>
      <c r="P1" s="13" t="s">
        <v>149</v>
      </c>
      <c r="Q1" s="13" t="s">
        <v>150</v>
      </c>
      <c r="R1" s="13" t="s">
        <v>151</v>
      </c>
      <c r="S1" s="13" t="s">
        <v>152</v>
      </c>
      <c r="T1" s="13" t="s">
        <v>153</v>
      </c>
      <c r="U1" s="13" t="s">
        <v>154</v>
      </c>
      <c r="V1" s="13" t="s">
        <v>155</v>
      </c>
      <c r="W1" s="13" t="s">
        <v>156</v>
      </c>
      <c r="X1" s="13" t="s">
        <v>157</v>
      </c>
      <c r="Y1" s="13" t="s">
        <v>158</v>
      </c>
      <c r="Z1" s="13" t="s">
        <v>159</v>
      </c>
      <c r="AA1" s="13" t="s">
        <v>160</v>
      </c>
      <c r="AB1" s="13" t="s">
        <v>161</v>
      </c>
      <c r="AC1" s="13" t="s">
        <v>162</v>
      </c>
      <c r="AD1" s="45" t="s">
        <v>221</v>
      </c>
      <c r="AE1" s="45" t="s">
        <v>222</v>
      </c>
      <c r="AF1" s="45" t="s">
        <v>223</v>
      </c>
      <c r="AG1" s="45" t="s">
        <v>225</v>
      </c>
      <c r="AH1" s="45" t="s">
        <v>224</v>
      </c>
      <c r="AI1" s="49" t="s">
        <v>226</v>
      </c>
      <c r="AJ1" s="49" t="s">
        <v>227</v>
      </c>
    </row>
    <row r="2" spans="1:36" x14ac:dyDescent="0.3">
      <c r="A2" s="1">
        <v>1</v>
      </c>
      <c r="B2" s="2" t="s">
        <v>0</v>
      </c>
      <c r="C2" s="2" t="s">
        <v>1</v>
      </c>
      <c r="D2" s="2" t="s">
        <v>2</v>
      </c>
      <c r="E2" s="32">
        <v>4.3199999999999994</v>
      </c>
      <c r="F2" s="34"/>
      <c r="G2" s="34">
        <v>3</v>
      </c>
      <c r="H2" s="34"/>
      <c r="I2" s="34"/>
      <c r="J2" s="34"/>
      <c r="K2" s="34"/>
      <c r="L2" s="40">
        <f>SUM(F2:K2)</f>
        <v>3</v>
      </c>
      <c r="M2" s="34"/>
      <c r="N2" s="34"/>
      <c r="O2" s="34">
        <v>3</v>
      </c>
      <c r="P2" s="34"/>
      <c r="Q2" s="34"/>
      <c r="R2" s="34"/>
      <c r="S2" s="34"/>
      <c r="T2" s="34"/>
      <c r="U2" s="34"/>
      <c r="V2" s="34"/>
      <c r="W2" s="34"/>
      <c r="X2" s="34"/>
      <c r="Y2" s="34"/>
      <c r="Z2" s="34"/>
      <c r="AA2" s="34"/>
      <c r="AB2" s="34"/>
      <c r="AC2" s="34"/>
      <c r="AD2" s="39">
        <f>SUM(M2:AC2)</f>
        <v>3</v>
      </c>
      <c r="AE2" s="39"/>
      <c r="AF2" s="39"/>
    </row>
    <row r="3" spans="1:36" x14ac:dyDescent="0.3">
      <c r="A3" s="1">
        <v>2</v>
      </c>
      <c r="B3" s="2" t="s">
        <v>0</v>
      </c>
      <c r="C3" s="2" t="s">
        <v>1</v>
      </c>
      <c r="D3" s="2" t="s">
        <v>3</v>
      </c>
      <c r="E3" s="32">
        <v>5.7</v>
      </c>
      <c r="F3" s="34"/>
      <c r="G3" s="34">
        <v>3</v>
      </c>
      <c r="H3" s="34"/>
      <c r="I3" s="34"/>
      <c r="J3" s="34"/>
      <c r="K3" s="34"/>
      <c r="L3" s="40">
        <f t="shared" ref="L3:L66" si="0">SUM(F3:K3)</f>
        <v>3</v>
      </c>
      <c r="M3" s="34"/>
      <c r="N3" s="34"/>
      <c r="O3" s="34">
        <v>3</v>
      </c>
      <c r="P3" s="34"/>
      <c r="Q3" s="34"/>
      <c r="R3" s="34"/>
      <c r="S3" s="34"/>
      <c r="T3" s="34"/>
      <c r="U3" s="34">
        <v>2</v>
      </c>
      <c r="V3" s="34"/>
      <c r="W3" s="34"/>
      <c r="X3" s="34"/>
      <c r="Y3" s="34"/>
      <c r="Z3" s="34"/>
      <c r="AA3" s="34"/>
      <c r="AB3" s="34"/>
      <c r="AC3" s="34"/>
      <c r="AD3" s="39">
        <f t="shared" ref="AD3:AD66" si="1">SUM(M3:AC3)</f>
        <v>5</v>
      </c>
      <c r="AE3" s="39"/>
      <c r="AF3" s="39"/>
    </row>
    <row r="4" spans="1:36" x14ac:dyDescent="0.3">
      <c r="A4" s="1">
        <v>4</v>
      </c>
      <c r="B4" s="2" t="s">
        <v>0</v>
      </c>
      <c r="C4" s="2" t="s">
        <v>1</v>
      </c>
      <c r="D4" s="2" t="s">
        <v>191</v>
      </c>
      <c r="E4" s="32">
        <v>2.5</v>
      </c>
      <c r="F4" s="34"/>
      <c r="G4" s="34">
        <v>3</v>
      </c>
      <c r="H4" s="34"/>
      <c r="I4" s="34"/>
      <c r="J4" s="34"/>
      <c r="K4" s="34"/>
      <c r="L4" s="40">
        <f t="shared" si="0"/>
        <v>3</v>
      </c>
      <c r="M4" s="34"/>
      <c r="N4" s="34"/>
      <c r="O4" s="34">
        <v>3</v>
      </c>
      <c r="P4" s="34"/>
      <c r="Q4" s="34"/>
      <c r="R4" s="34"/>
      <c r="S4" s="34"/>
      <c r="T4" s="34"/>
      <c r="U4" s="34"/>
      <c r="V4" s="34"/>
      <c r="W4" s="34"/>
      <c r="X4" s="34"/>
      <c r="Y4" s="34"/>
      <c r="Z4" s="34"/>
      <c r="AA4" s="34"/>
      <c r="AB4" s="34"/>
      <c r="AC4" s="34"/>
      <c r="AD4" s="39">
        <f t="shared" si="1"/>
        <v>3</v>
      </c>
      <c r="AE4" s="39"/>
      <c r="AF4" s="39"/>
    </row>
    <row r="5" spans="1:36" x14ac:dyDescent="0.3">
      <c r="A5" s="1">
        <v>5</v>
      </c>
      <c r="B5" s="2" t="s">
        <v>0</v>
      </c>
      <c r="C5" s="2" t="s">
        <v>4</v>
      </c>
      <c r="D5" s="2" t="s">
        <v>5</v>
      </c>
      <c r="E5" s="32">
        <v>46.45</v>
      </c>
      <c r="F5" s="34"/>
      <c r="G5" s="34">
        <v>3</v>
      </c>
      <c r="H5" s="34"/>
      <c r="I5" s="34"/>
      <c r="J5" s="34"/>
      <c r="K5" s="34"/>
      <c r="L5" s="40">
        <f t="shared" si="0"/>
        <v>3</v>
      </c>
      <c r="M5" s="34"/>
      <c r="N5" s="34"/>
      <c r="O5" s="34">
        <v>3</v>
      </c>
      <c r="P5" s="34"/>
      <c r="Q5" s="34"/>
      <c r="R5" s="34"/>
      <c r="S5" s="34"/>
      <c r="T5" s="34"/>
      <c r="U5" s="34"/>
      <c r="V5" s="34"/>
      <c r="W5" s="34"/>
      <c r="X5" s="34"/>
      <c r="Y5" s="34"/>
      <c r="Z5" s="34"/>
      <c r="AA5" s="34"/>
      <c r="AB5" s="34"/>
      <c r="AC5" s="34"/>
      <c r="AD5" s="39">
        <f t="shared" si="1"/>
        <v>3</v>
      </c>
      <c r="AE5" s="39"/>
      <c r="AF5" s="39"/>
    </row>
    <row r="6" spans="1:36" x14ac:dyDescent="0.3">
      <c r="A6" s="1">
        <v>6</v>
      </c>
      <c r="B6" s="2" t="s">
        <v>0</v>
      </c>
      <c r="C6" s="2" t="s">
        <v>4</v>
      </c>
      <c r="D6" s="2" t="s">
        <v>6</v>
      </c>
      <c r="E6" s="32">
        <v>4.5</v>
      </c>
      <c r="F6" s="34"/>
      <c r="G6" s="34">
        <v>3</v>
      </c>
      <c r="H6" s="34"/>
      <c r="I6" s="34"/>
      <c r="J6" s="34"/>
      <c r="K6" s="34">
        <v>3</v>
      </c>
      <c r="L6" s="40">
        <f t="shared" si="0"/>
        <v>6</v>
      </c>
      <c r="M6" s="34"/>
      <c r="N6" s="34"/>
      <c r="O6" s="34">
        <v>3</v>
      </c>
      <c r="P6" s="34"/>
      <c r="Q6" s="34"/>
      <c r="R6" s="34"/>
      <c r="S6" s="34"/>
      <c r="T6" s="34"/>
      <c r="U6" s="34">
        <v>2</v>
      </c>
      <c r="V6" s="34"/>
      <c r="W6" s="34"/>
      <c r="X6" s="34"/>
      <c r="Y6" s="34"/>
      <c r="Z6" s="34"/>
      <c r="AA6" s="34"/>
      <c r="AB6" s="34"/>
      <c r="AC6" s="34"/>
      <c r="AD6" s="39">
        <f t="shared" si="1"/>
        <v>5</v>
      </c>
      <c r="AE6" s="39"/>
      <c r="AF6" s="39"/>
    </row>
    <row r="7" spans="1:36" x14ac:dyDescent="0.3">
      <c r="A7" s="1">
        <v>7</v>
      </c>
      <c r="B7" s="2" t="s">
        <v>0</v>
      </c>
      <c r="C7" s="2" t="s">
        <v>4</v>
      </c>
      <c r="D7" s="2" t="s">
        <v>7</v>
      </c>
      <c r="E7" s="32">
        <v>3</v>
      </c>
      <c r="F7" s="34"/>
      <c r="G7" s="34">
        <v>3</v>
      </c>
      <c r="H7" s="34"/>
      <c r="I7" s="34"/>
      <c r="J7" s="34"/>
      <c r="K7" s="34"/>
      <c r="L7" s="40">
        <f t="shared" si="0"/>
        <v>3</v>
      </c>
      <c r="M7" s="34"/>
      <c r="N7" s="34"/>
      <c r="O7" s="34">
        <v>3</v>
      </c>
      <c r="P7" s="34"/>
      <c r="Q7" s="34"/>
      <c r="R7" s="34"/>
      <c r="S7" s="34"/>
      <c r="T7" s="34"/>
      <c r="U7" s="34"/>
      <c r="V7" s="34"/>
      <c r="W7" s="34"/>
      <c r="X7" s="34"/>
      <c r="Y7" s="34"/>
      <c r="Z7" s="34"/>
      <c r="AA7" s="34"/>
      <c r="AB7" s="34"/>
      <c r="AC7" s="34"/>
      <c r="AD7" s="39">
        <f t="shared" si="1"/>
        <v>3</v>
      </c>
      <c r="AE7" s="39"/>
      <c r="AF7" s="39"/>
    </row>
    <row r="8" spans="1:36" x14ac:dyDescent="0.3">
      <c r="A8" s="1">
        <v>8</v>
      </c>
      <c r="B8" s="2" t="s">
        <v>0</v>
      </c>
      <c r="C8" s="2" t="s">
        <v>4</v>
      </c>
      <c r="D8" s="2" t="s">
        <v>8</v>
      </c>
      <c r="E8" s="32">
        <v>0.4</v>
      </c>
      <c r="F8" s="34"/>
      <c r="G8" s="34">
        <v>3</v>
      </c>
      <c r="H8" s="34"/>
      <c r="I8" s="34"/>
      <c r="J8" s="34"/>
      <c r="K8" s="34"/>
      <c r="L8" s="40">
        <f t="shared" si="0"/>
        <v>3</v>
      </c>
      <c r="M8" s="34"/>
      <c r="N8" s="34"/>
      <c r="O8" s="34">
        <v>3</v>
      </c>
      <c r="P8" s="34"/>
      <c r="Q8" s="34"/>
      <c r="R8" s="34"/>
      <c r="S8" s="34"/>
      <c r="T8" s="34"/>
      <c r="U8" s="34"/>
      <c r="V8" s="34"/>
      <c r="W8" s="34"/>
      <c r="X8" s="34"/>
      <c r="Y8" s="34"/>
      <c r="Z8" s="34"/>
      <c r="AA8" s="34"/>
      <c r="AB8" s="34"/>
      <c r="AC8" s="34"/>
      <c r="AD8" s="39">
        <f t="shared" si="1"/>
        <v>3</v>
      </c>
      <c r="AE8" s="39"/>
      <c r="AF8" s="39"/>
    </row>
    <row r="9" spans="1:36" x14ac:dyDescent="0.3">
      <c r="A9" s="1">
        <v>9</v>
      </c>
      <c r="B9" s="2" t="s">
        <v>0</v>
      </c>
      <c r="C9" s="2" t="s">
        <v>4</v>
      </c>
      <c r="D9" s="2" t="s">
        <v>9</v>
      </c>
      <c r="E9" s="32">
        <v>1.944755</v>
      </c>
      <c r="F9" s="34"/>
      <c r="G9" s="34">
        <v>3</v>
      </c>
      <c r="H9" s="34"/>
      <c r="I9" s="34"/>
      <c r="J9" s="34"/>
      <c r="K9" s="34"/>
      <c r="L9" s="40">
        <f t="shared" si="0"/>
        <v>3</v>
      </c>
      <c r="M9" s="34"/>
      <c r="N9" s="34"/>
      <c r="O9" s="34">
        <v>3</v>
      </c>
      <c r="P9" s="34"/>
      <c r="Q9" s="34"/>
      <c r="R9" s="34"/>
      <c r="S9" s="34"/>
      <c r="T9" s="34"/>
      <c r="U9" s="34"/>
      <c r="V9" s="34"/>
      <c r="W9" s="34"/>
      <c r="X9" s="34"/>
      <c r="Y9" s="34"/>
      <c r="Z9" s="34"/>
      <c r="AA9" s="34"/>
      <c r="AB9" s="34"/>
      <c r="AC9" s="34"/>
      <c r="AD9" s="39">
        <f t="shared" si="1"/>
        <v>3</v>
      </c>
      <c r="AE9" s="39"/>
      <c r="AF9" s="39"/>
    </row>
    <row r="10" spans="1:36" x14ac:dyDescent="0.3">
      <c r="A10" s="1">
        <v>3</v>
      </c>
      <c r="B10" s="2" t="s">
        <v>0</v>
      </c>
      <c r="C10" s="2" t="s">
        <v>1</v>
      </c>
      <c r="D10" s="2" t="s">
        <v>192</v>
      </c>
      <c r="E10" s="32">
        <v>5</v>
      </c>
      <c r="F10" s="34"/>
      <c r="G10" s="34">
        <v>3</v>
      </c>
      <c r="H10" s="34"/>
      <c r="I10" s="34"/>
      <c r="J10" s="34"/>
      <c r="K10" s="34">
        <v>3</v>
      </c>
      <c r="L10" s="40">
        <f t="shared" si="0"/>
        <v>6</v>
      </c>
      <c r="M10" s="34"/>
      <c r="N10" s="34"/>
      <c r="O10" s="34">
        <v>3</v>
      </c>
      <c r="P10" s="34"/>
      <c r="Q10" s="34"/>
      <c r="R10" s="34"/>
      <c r="S10" s="34"/>
      <c r="T10" s="34"/>
      <c r="U10" s="34">
        <v>2</v>
      </c>
      <c r="V10" s="34"/>
      <c r="W10" s="34"/>
      <c r="X10" s="34"/>
      <c r="Y10" s="34"/>
      <c r="Z10" s="34"/>
      <c r="AA10" s="34"/>
      <c r="AB10" s="34"/>
      <c r="AC10" s="34"/>
      <c r="AD10" s="39">
        <f t="shared" si="1"/>
        <v>5</v>
      </c>
      <c r="AE10" s="39"/>
      <c r="AF10" s="39"/>
    </row>
    <row r="11" spans="1:36" x14ac:dyDescent="0.3">
      <c r="A11" s="1">
        <v>10</v>
      </c>
      <c r="B11" s="2" t="s">
        <v>0</v>
      </c>
      <c r="C11" s="2" t="s">
        <v>4</v>
      </c>
      <c r="D11" s="8" t="s">
        <v>193</v>
      </c>
      <c r="E11" s="32">
        <v>0.28000000000000003</v>
      </c>
      <c r="F11" s="34"/>
      <c r="G11" s="34">
        <v>3</v>
      </c>
      <c r="H11" s="34"/>
      <c r="I11" s="34"/>
      <c r="J11" s="34"/>
      <c r="K11" s="34">
        <v>3</v>
      </c>
      <c r="L11" s="40">
        <f t="shared" si="0"/>
        <v>6</v>
      </c>
      <c r="M11" s="34"/>
      <c r="N11" s="34"/>
      <c r="O11" s="34">
        <v>3</v>
      </c>
      <c r="P11" s="34"/>
      <c r="Q11" s="34"/>
      <c r="R11" s="34"/>
      <c r="S11" s="34"/>
      <c r="T11" s="34"/>
      <c r="U11" s="34">
        <v>1</v>
      </c>
      <c r="V11" s="34"/>
      <c r="W11" s="34">
        <v>2</v>
      </c>
      <c r="X11" s="34"/>
      <c r="Y11" s="34">
        <v>1</v>
      </c>
      <c r="Z11" s="34"/>
      <c r="AA11" s="34"/>
      <c r="AB11" s="34"/>
      <c r="AC11" s="34"/>
      <c r="AD11" s="39">
        <f t="shared" si="1"/>
        <v>7</v>
      </c>
      <c r="AE11" s="39">
        <f>SUM($AD2:$AD11)</f>
        <v>40</v>
      </c>
      <c r="AF11" s="39">
        <f>SUM($AD2:$AD11)</f>
        <v>40</v>
      </c>
      <c r="AG11" s="46">
        <f>SUM($AD2:$AD11)/SUM($E2:$E11)</f>
        <v>0.5398492781304155</v>
      </c>
      <c r="AH11" s="46">
        <f>SUM($AD2:$AD11)/SUM($E2:$E11)</f>
        <v>0.5398492781304155</v>
      </c>
      <c r="AI11" s="47">
        <f>AE11/10</f>
        <v>4</v>
      </c>
      <c r="AJ11" s="47">
        <f>AF11/10</f>
        <v>4</v>
      </c>
    </row>
    <row r="12" spans="1:36" x14ac:dyDescent="0.3">
      <c r="A12" s="1">
        <v>11</v>
      </c>
      <c r="B12" s="2" t="s">
        <v>10</v>
      </c>
      <c r="C12" s="2" t="s">
        <v>1</v>
      </c>
      <c r="D12" s="8" t="s">
        <v>11</v>
      </c>
      <c r="E12" s="32">
        <v>0</v>
      </c>
      <c r="F12" s="34"/>
      <c r="G12" s="34"/>
      <c r="H12" s="34">
        <v>3</v>
      </c>
      <c r="I12" s="34"/>
      <c r="J12" s="34"/>
      <c r="K12" s="34"/>
      <c r="L12" s="40">
        <f t="shared" si="0"/>
        <v>3</v>
      </c>
      <c r="M12" s="34"/>
      <c r="N12" s="34"/>
      <c r="O12" s="34"/>
      <c r="P12" s="34"/>
      <c r="Q12" s="34"/>
      <c r="R12" s="34"/>
      <c r="S12" s="34">
        <v>3</v>
      </c>
      <c r="T12" s="34"/>
      <c r="U12" s="34"/>
      <c r="V12" s="34"/>
      <c r="W12" s="34">
        <v>1</v>
      </c>
      <c r="X12" s="34">
        <v>1</v>
      </c>
      <c r="Y12" s="34">
        <v>3</v>
      </c>
      <c r="Z12" s="34"/>
      <c r="AA12" s="34">
        <v>2</v>
      </c>
      <c r="AB12" s="34"/>
      <c r="AC12" s="34">
        <v>2</v>
      </c>
      <c r="AD12" s="39">
        <f t="shared" si="1"/>
        <v>12</v>
      </c>
      <c r="AE12" s="39"/>
      <c r="AF12" s="39"/>
    </row>
    <row r="13" spans="1:36" x14ac:dyDescent="0.3">
      <c r="A13" s="1">
        <v>12</v>
      </c>
      <c r="B13" s="2" t="s">
        <v>10</v>
      </c>
      <c r="C13" s="2" t="s">
        <v>1</v>
      </c>
      <c r="D13" s="8" t="s">
        <v>12</v>
      </c>
      <c r="E13" s="32">
        <v>0</v>
      </c>
      <c r="F13" s="34"/>
      <c r="G13" s="34"/>
      <c r="H13" s="34">
        <v>3</v>
      </c>
      <c r="I13" s="34"/>
      <c r="J13" s="34"/>
      <c r="K13" s="34"/>
      <c r="L13" s="40">
        <f t="shared" si="0"/>
        <v>3</v>
      </c>
      <c r="M13" s="34"/>
      <c r="N13" s="34"/>
      <c r="O13" s="34"/>
      <c r="P13" s="34"/>
      <c r="Q13" s="34"/>
      <c r="R13" s="34"/>
      <c r="S13" s="34">
        <v>3</v>
      </c>
      <c r="T13" s="34"/>
      <c r="U13" s="34"/>
      <c r="V13" s="34"/>
      <c r="W13" s="34">
        <v>1</v>
      </c>
      <c r="X13" s="34"/>
      <c r="Y13" s="34">
        <v>3</v>
      </c>
      <c r="Z13" s="34"/>
      <c r="AA13" s="34"/>
      <c r="AB13" s="34"/>
      <c r="AC13" s="34"/>
      <c r="AD13" s="39">
        <f t="shared" si="1"/>
        <v>7</v>
      </c>
      <c r="AE13" s="39"/>
      <c r="AF13" s="39"/>
    </row>
    <row r="14" spans="1:36" x14ac:dyDescent="0.3">
      <c r="A14" s="1">
        <v>13</v>
      </c>
      <c r="B14" s="2" t="s">
        <v>10</v>
      </c>
      <c r="C14" s="2" t="s">
        <v>1</v>
      </c>
      <c r="D14" s="8" t="s">
        <v>13</v>
      </c>
      <c r="E14" s="32">
        <v>0.5</v>
      </c>
      <c r="F14" s="34"/>
      <c r="G14" s="34"/>
      <c r="H14" s="34">
        <v>3</v>
      </c>
      <c r="I14" s="34"/>
      <c r="J14" s="34"/>
      <c r="K14" s="34"/>
      <c r="L14" s="40">
        <f t="shared" si="0"/>
        <v>3</v>
      </c>
      <c r="M14" s="34"/>
      <c r="N14" s="34"/>
      <c r="O14" s="34"/>
      <c r="P14" s="34"/>
      <c r="Q14" s="34"/>
      <c r="R14" s="34"/>
      <c r="S14" s="34">
        <v>3</v>
      </c>
      <c r="T14" s="34"/>
      <c r="U14" s="34"/>
      <c r="V14" s="34"/>
      <c r="W14" s="34">
        <v>1</v>
      </c>
      <c r="X14" s="34"/>
      <c r="Y14" s="34">
        <v>3</v>
      </c>
      <c r="Z14" s="34"/>
      <c r="AA14" s="34"/>
      <c r="AB14" s="34"/>
      <c r="AC14" s="34"/>
      <c r="AD14" s="39">
        <f t="shared" si="1"/>
        <v>7</v>
      </c>
      <c r="AE14" s="39"/>
      <c r="AF14" s="39"/>
    </row>
    <row r="15" spans="1:36" x14ac:dyDescent="0.3">
      <c r="A15" s="1">
        <v>14</v>
      </c>
      <c r="B15" s="3" t="s">
        <v>10</v>
      </c>
      <c r="C15" s="3" t="s">
        <v>1</v>
      </c>
      <c r="D15" s="8" t="s">
        <v>14</v>
      </c>
      <c r="E15" s="32">
        <v>0</v>
      </c>
      <c r="F15" s="34"/>
      <c r="G15" s="34"/>
      <c r="H15" s="34">
        <v>3</v>
      </c>
      <c r="I15" s="34"/>
      <c r="J15" s="34"/>
      <c r="K15" s="34"/>
      <c r="L15" s="40">
        <f t="shared" si="0"/>
        <v>3</v>
      </c>
      <c r="M15" s="34"/>
      <c r="N15" s="34"/>
      <c r="O15" s="34"/>
      <c r="P15" s="34"/>
      <c r="Q15" s="34"/>
      <c r="R15" s="34"/>
      <c r="S15" s="34">
        <v>3</v>
      </c>
      <c r="T15" s="34"/>
      <c r="U15" s="34"/>
      <c r="V15" s="34"/>
      <c r="W15" s="34">
        <v>1</v>
      </c>
      <c r="X15" s="34"/>
      <c r="Y15" s="34">
        <v>3</v>
      </c>
      <c r="Z15" s="34"/>
      <c r="AA15" s="34"/>
      <c r="AB15" s="34"/>
      <c r="AC15" s="34"/>
      <c r="AD15" s="39">
        <f t="shared" si="1"/>
        <v>7</v>
      </c>
      <c r="AE15" s="39"/>
      <c r="AF15" s="39"/>
    </row>
    <row r="16" spans="1:36" x14ac:dyDescent="0.3">
      <c r="A16" s="1">
        <v>15</v>
      </c>
      <c r="B16" s="2" t="s">
        <v>10</v>
      </c>
      <c r="C16" s="2" t="s">
        <v>4</v>
      </c>
      <c r="D16" s="8" t="s">
        <v>15</v>
      </c>
      <c r="E16" s="32">
        <v>40</v>
      </c>
      <c r="F16" s="34"/>
      <c r="G16" s="34"/>
      <c r="H16" s="34">
        <v>3</v>
      </c>
      <c r="I16" s="34"/>
      <c r="J16" s="34"/>
      <c r="K16" s="34"/>
      <c r="L16" s="40">
        <f t="shared" si="0"/>
        <v>3</v>
      </c>
      <c r="M16" s="34"/>
      <c r="N16" s="34"/>
      <c r="O16" s="34"/>
      <c r="P16" s="34"/>
      <c r="Q16" s="34"/>
      <c r="R16" s="34"/>
      <c r="S16" s="34">
        <v>3</v>
      </c>
      <c r="T16" s="34"/>
      <c r="U16" s="34"/>
      <c r="V16" s="34"/>
      <c r="W16" s="34">
        <v>1</v>
      </c>
      <c r="X16" s="34"/>
      <c r="Y16" s="34">
        <v>3</v>
      </c>
      <c r="Z16" s="34"/>
      <c r="AA16" s="34"/>
      <c r="AB16" s="34"/>
      <c r="AC16" s="34"/>
      <c r="AD16" s="39">
        <f t="shared" si="1"/>
        <v>7</v>
      </c>
      <c r="AE16" s="39"/>
      <c r="AF16" s="39"/>
    </row>
    <row r="17" spans="1:35" x14ac:dyDescent="0.3">
      <c r="A17" s="1">
        <v>16</v>
      </c>
      <c r="B17" s="2" t="s">
        <v>10</v>
      </c>
      <c r="C17" s="2" t="s">
        <v>4</v>
      </c>
      <c r="D17" s="8" t="s">
        <v>16</v>
      </c>
      <c r="E17" s="32">
        <v>20.5</v>
      </c>
      <c r="F17" s="34">
        <v>3</v>
      </c>
      <c r="G17" s="34">
        <v>2</v>
      </c>
      <c r="H17" s="34">
        <v>3</v>
      </c>
      <c r="I17" s="34"/>
      <c r="J17" s="34"/>
      <c r="K17" s="34"/>
      <c r="L17" s="40">
        <f t="shared" si="0"/>
        <v>8</v>
      </c>
      <c r="M17" s="34">
        <v>3</v>
      </c>
      <c r="N17" s="34"/>
      <c r="O17" s="34">
        <v>3</v>
      </c>
      <c r="P17" s="34"/>
      <c r="Q17" s="34"/>
      <c r="R17" s="34"/>
      <c r="S17" s="34">
        <v>3</v>
      </c>
      <c r="T17" s="34"/>
      <c r="U17" s="34"/>
      <c r="V17" s="34">
        <v>1</v>
      </c>
      <c r="W17" s="34">
        <v>1</v>
      </c>
      <c r="X17" s="34"/>
      <c r="Y17" s="34">
        <v>3</v>
      </c>
      <c r="Z17" s="34"/>
      <c r="AA17" s="34"/>
      <c r="AB17" s="34"/>
      <c r="AC17" s="34"/>
      <c r="AD17" s="39">
        <f t="shared" si="1"/>
        <v>14</v>
      </c>
      <c r="AE17" s="39"/>
      <c r="AF17" s="39"/>
    </row>
    <row r="18" spans="1:35" x14ac:dyDescent="0.3">
      <c r="A18" s="1">
        <v>17</v>
      </c>
      <c r="B18" s="2" t="s">
        <v>10</v>
      </c>
      <c r="C18" s="2" t="s">
        <v>4</v>
      </c>
      <c r="D18" s="8" t="s">
        <v>17</v>
      </c>
      <c r="E18" s="32">
        <v>12.501999999999999</v>
      </c>
      <c r="F18" s="34"/>
      <c r="G18" s="34"/>
      <c r="H18" s="34">
        <v>3</v>
      </c>
      <c r="I18" s="34"/>
      <c r="J18" s="34"/>
      <c r="K18" s="34"/>
      <c r="L18" s="40">
        <f t="shared" si="0"/>
        <v>3</v>
      </c>
      <c r="M18" s="34"/>
      <c r="N18" s="34"/>
      <c r="O18" s="34"/>
      <c r="P18" s="34"/>
      <c r="Q18" s="34"/>
      <c r="R18" s="34"/>
      <c r="S18" s="34">
        <v>3</v>
      </c>
      <c r="T18" s="34"/>
      <c r="U18" s="34"/>
      <c r="V18" s="34"/>
      <c r="W18" s="34">
        <v>1</v>
      </c>
      <c r="X18" s="34"/>
      <c r="Y18" s="34">
        <v>3</v>
      </c>
      <c r="Z18" s="34"/>
      <c r="AA18" s="34"/>
      <c r="AB18" s="34"/>
      <c r="AC18" s="34"/>
      <c r="AD18" s="39">
        <f t="shared" si="1"/>
        <v>7</v>
      </c>
      <c r="AE18" s="39"/>
      <c r="AF18" s="39"/>
    </row>
    <row r="19" spans="1:35" x14ac:dyDescent="0.3">
      <c r="A19" s="1">
        <v>18</v>
      </c>
      <c r="B19" s="2" t="s">
        <v>10</v>
      </c>
      <c r="C19" s="2" t="s">
        <v>4</v>
      </c>
      <c r="D19" s="8" t="s">
        <v>18</v>
      </c>
      <c r="E19" s="32">
        <v>20</v>
      </c>
      <c r="F19" s="34"/>
      <c r="G19" s="34"/>
      <c r="H19" s="34">
        <v>3</v>
      </c>
      <c r="I19" s="34"/>
      <c r="J19" s="34"/>
      <c r="K19" s="34"/>
      <c r="L19" s="40">
        <f t="shared" si="0"/>
        <v>3</v>
      </c>
      <c r="M19" s="34"/>
      <c r="N19" s="34">
        <v>2</v>
      </c>
      <c r="O19" s="34"/>
      <c r="P19" s="34"/>
      <c r="Q19" s="34"/>
      <c r="R19" s="34">
        <v>2</v>
      </c>
      <c r="S19" s="34">
        <v>3</v>
      </c>
      <c r="T19" s="34"/>
      <c r="U19" s="34">
        <v>2</v>
      </c>
      <c r="V19" s="34"/>
      <c r="W19" s="34">
        <v>2</v>
      </c>
      <c r="X19" s="34">
        <v>3</v>
      </c>
      <c r="Y19" s="34">
        <v>3</v>
      </c>
      <c r="Z19" s="34"/>
      <c r="AA19" s="34">
        <v>2</v>
      </c>
      <c r="AB19" s="34"/>
      <c r="AC19" s="34"/>
      <c r="AD19" s="39">
        <f t="shared" si="1"/>
        <v>19</v>
      </c>
      <c r="AE19" s="39"/>
      <c r="AF19" s="39"/>
    </row>
    <row r="20" spans="1:35" x14ac:dyDescent="0.3">
      <c r="A20" s="1">
        <v>19</v>
      </c>
      <c r="B20" s="2" t="s">
        <v>10</v>
      </c>
      <c r="C20" s="2" t="s">
        <v>4</v>
      </c>
      <c r="D20" s="8" t="s">
        <v>19</v>
      </c>
      <c r="E20" s="32">
        <v>11.450000000000001</v>
      </c>
      <c r="F20" s="34"/>
      <c r="G20" s="34"/>
      <c r="H20" s="34">
        <v>3</v>
      </c>
      <c r="I20" s="34"/>
      <c r="J20" s="34"/>
      <c r="K20" s="34"/>
      <c r="L20" s="40">
        <f t="shared" si="0"/>
        <v>3</v>
      </c>
      <c r="M20" s="34"/>
      <c r="N20" s="34"/>
      <c r="O20" s="34"/>
      <c r="P20" s="34"/>
      <c r="Q20" s="34"/>
      <c r="R20" s="34"/>
      <c r="S20" s="34">
        <v>3</v>
      </c>
      <c r="T20" s="34"/>
      <c r="U20" s="34"/>
      <c r="V20" s="34"/>
      <c r="W20" s="34"/>
      <c r="X20" s="34"/>
      <c r="Y20" s="34"/>
      <c r="Z20" s="34"/>
      <c r="AA20" s="34"/>
      <c r="AB20" s="34"/>
      <c r="AC20" s="34"/>
      <c r="AD20" s="39">
        <f t="shared" si="1"/>
        <v>3</v>
      </c>
      <c r="AE20" s="39"/>
      <c r="AF20" s="39"/>
    </row>
    <row r="21" spans="1:35" x14ac:dyDescent="0.3">
      <c r="A21" s="1">
        <v>20</v>
      </c>
      <c r="B21" s="2" t="s">
        <v>10</v>
      </c>
      <c r="C21" s="2" t="s">
        <v>4</v>
      </c>
      <c r="D21" s="8" t="s">
        <v>20</v>
      </c>
      <c r="E21" s="32">
        <v>1.5909599999999999</v>
      </c>
      <c r="F21" s="34">
        <v>2</v>
      </c>
      <c r="G21" s="34"/>
      <c r="H21" s="34">
        <v>3</v>
      </c>
      <c r="I21" s="34"/>
      <c r="J21" s="34"/>
      <c r="K21" s="34"/>
      <c r="L21" s="40">
        <f t="shared" si="0"/>
        <v>5</v>
      </c>
      <c r="M21" s="34"/>
      <c r="N21" s="34"/>
      <c r="O21" s="34"/>
      <c r="P21" s="34">
        <v>2</v>
      </c>
      <c r="Q21" s="34"/>
      <c r="R21" s="34"/>
      <c r="S21" s="34">
        <v>3</v>
      </c>
      <c r="T21" s="34"/>
      <c r="U21" s="34">
        <v>3</v>
      </c>
      <c r="V21" s="34"/>
      <c r="W21" s="34"/>
      <c r="X21" s="34"/>
      <c r="Y21" s="34">
        <v>3</v>
      </c>
      <c r="Z21" s="34"/>
      <c r="AA21" s="34"/>
      <c r="AB21" s="34"/>
      <c r="AC21" s="34"/>
      <c r="AD21" s="39">
        <f t="shared" si="1"/>
        <v>11</v>
      </c>
      <c r="AE21" s="39"/>
      <c r="AF21" s="39"/>
    </row>
    <row r="22" spans="1:35" x14ac:dyDescent="0.3">
      <c r="A22" s="1">
        <v>21</v>
      </c>
      <c r="B22" s="2" t="s">
        <v>10</v>
      </c>
      <c r="C22" s="2" t="s">
        <v>4</v>
      </c>
      <c r="D22" s="8" t="s">
        <v>21</v>
      </c>
      <c r="E22" s="32">
        <v>35</v>
      </c>
      <c r="F22" s="34"/>
      <c r="G22" s="34"/>
      <c r="H22" s="34">
        <v>3</v>
      </c>
      <c r="I22" s="34"/>
      <c r="J22" s="34"/>
      <c r="K22" s="34"/>
      <c r="L22" s="40">
        <f t="shared" si="0"/>
        <v>3</v>
      </c>
      <c r="M22" s="34"/>
      <c r="N22" s="34"/>
      <c r="O22" s="34"/>
      <c r="P22" s="34"/>
      <c r="Q22" s="34"/>
      <c r="R22" s="34"/>
      <c r="S22" s="34">
        <v>3</v>
      </c>
      <c r="T22" s="34"/>
      <c r="U22" s="34"/>
      <c r="V22" s="34"/>
      <c r="W22" s="34"/>
      <c r="X22" s="34"/>
      <c r="Y22" s="34">
        <v>3</v>
      </c>
      <c r="Z22" s="34"/>
      <c r="AA22" s="34"/>
      <c r="AB22" s="34"/>
      <c r="AC22" s="34"/>
      <c r="AD22" s="39">
        <f t="shared" si="1"/>
        <v>6</v>
      </c>
      <c r="AE22" s="39"/>
      <c r="AF22" s="39"/>
    </row>
    <row r="23" spans="1:35" x14ac:dyDescent="0.3">
      <c r="A23" s="1">
        <v>22</v>
      </c>
      <c r="B23" s="2" t="s">
        <v>10</v>
      </c>
      <c r="C23" s="2" t="s">
        <v>4</v>
      </c>
      <c r="D23" s="8" t="s">
        <v>22</v>
      </c>
      <c r="E23" s="32">
        <v>4.4000000000000004</v>
      </c>
      <c r="F23" s="34"/>
      <c r="G23" s="34"/>
      <c r="H23" s="34">
        <v>3</v>
      </c>
      <c r="I23" s="34">
        <v>2</v>
      </c>
      <c r="J23" s="34"/>
      <c r="K23" s="34"/>
      <c r="L23" s="40">
        <f t="shared" si="0"/>
        <v>5</v>
      </c>
      <c r="M23" s="34"/>
      <c r="N23" s="34">
        <v>1</v>
      </c>
      <c r="O23" s="34"/>
      <c r="P23" s="34"/>
      <c r="Q23" s="34"/>
      <c r="R23" s="34"/>
      <c r="S23" s="34"/>
      <c r="T23" s="34"/>
      <c r="U23" s="34"/>
      <c r="V23" s="34"/>
      <c r="W23" s="34"/>
      <c r="X23" s="34">
        <v>2</v>
      </c>
      <c r="Y23" s="34">
        <v>3</v>
      </c>
      <c r="Z23" s="34"/>
      <c r="AA23" s="34"/>
      <c r="AB23" s="34"/>
      <c r="AC23" s="34"/>
      <c r="AD23" s="39">
        <f t="shared" si="1"/>
        <v>6</v>
      </c>
      <c r="AE23" s="39"/>
      <c r="AF23" s="39"/>
      <c r="AG23" s="48"/>
      <c r="AH23" s="48"/>
    </row>
    <row r="24" spans="1:35" x14ac:dyDescent="0.3">
      <c r="A24" s="1">
        <v>23</v>
      </c>
      <c r="B24" s="2" t="s">
        <v>10</v>
      </c>
      <c r="C24" s="2" t="s">
        <v>4</v>
      </c>
      <c r="D24" s="8" t="s">
        <v>23</v>
      </c>
      <c r="E24" s="32">
        <v>18.669999999999998</v>
      </c>
      <c r="F24" s="34"/>
      <c r="G24" s="34"/>
      <c r="H24" s="34"/>
      <c r="I24" s="34">
        <v>3</v>
      </c>
      <c r="J24" s="34"/>
      <c r="K24" s="34"/>
      <c r="L24" s="40">
        <f t="shared" si="0"/>
        <v>3</v>
      </c>
      <c r="M24" s="34"/>
      <c r="N24" s="34"/>
      <c r="O24" s="34"/>
      <c r="P24" s="34"/>
      <c r="Q24" s="34"/>
      <c r="R24" s="34"/>
      <c r="S24" s="34"/>
      <c r="T24" s="34"/>
      <c r="U24" s="34"/>
      <c r="V24" s="34"/>
      <c r="W24" s="34"/>
      <c r="X24" s="34"/>
      <c r="Y24" s="34">
        <v>3</v>
      </c>
      <c r="Z24" s="34"/>
      <c r="AA24" s="34">
        <v>3</v>
      </c>
      <c r="AB24" s="34"/>
      <c r="AC24" s="34"/>
      <c r="AD24" s="39">
        <f t="shared" si="1"/>
        <v>6</v>
      </c>
      <c r="AE24" s="39"/>
      <c r="AF24" s="39"/>
      <c r="AG24" s="48"/>
      <c r="AH24" s="48"/>
    </row>
    <row r="25" spans="1:35" x14ac:dyDescent="0.3">
      <c r="A25" s="1">
        <v>24</v>
      </c>
      <c r="B25" s="2" t="s">
        <v>10</v>
      </c>
      <c r="C25" s="2" t="s">
        <v>4</v>
      </c>
      <c r="D25" s="8" t="s">
        <v>24</v>
      </c>
      <c r="E25" s="32">
        <v>4.6999999999999993</v>
      </c>
      <c r="F25" s="34"/>
      <c r="G25" s="34"/>
      <c r="H25" s="34">
        <v>3</v>
      </c>
      <c r="I25" s="34"/>
      <c r="J25" s="34"/>
      <c r="K25" s="34"/>
      <c r="L25" s="40">
        <f t="shared" si="0"/>
        <v>3</v>
      </c>
      <c r="M25" s="34"/>
      <c r="N25" s="34"/>
      <c r="O25" s="34"/>
      <c r="P25" s="34"/>
      <c r="Q25" s="34"/>
      <c r="R25" s="34"/>
      <c r="S25" s="34">
        <v>3</v>
      </c>
      <c r="T25" s="34"/>
      <c r="U25" s="34"/>
      <c r="V25" s="34"/>
      <c r="W25" s="34"/>
      <c r="X25" s="34"/>
      <c r="Y25" s="34">
        <v>3</v>
      </c>
      <c r="Z25" s="34"/>
      <c r="AA25" s="34"/>
      <c r="AB25" s="34"/>
      <c r="AC25" s="34"/>
      <c r="AD25" s="39">
        <f t="shared" si="1"/>
        <v>6</v>
      </c>
      <c r="AE25" s="39"/>
      <c r="AF25" s="39"/>
      <c r="AG25" s="48"/>
      <c r="AH25" s="48"/>
    </row>
    <row r="26" spans="1:35" x14ac:dyDescent="0.3">
      <c r="A26" s="1">
        <v>25</v>
      </c>
      <c r="B26" s="2" t="s">
        <v>10</v>
      </c>
      <c r="C26" s="2" t="s">
        <v>4</v>
      </c>
      <c r="D26" s="8" t="s">
        <v>25</v>
      </c>
      <c r="E26" s="32">
        <v>100</v>
      </c>
      <c r="F26" s="34"/>
      <c r="G26" s="34"/>
      <c r="H26" s="34">
        <v>3</v>
      </c>
      <c r="I26" s="34"/>
      <c r="J26" s="34"/>
      <c r="K26" s="34"/>
      <c r="L26" s="40">
        <f t="shared" si="0"/>
        <v>3</v>
      </c>
      <c r="M26" s="34"/>
      <c r="N26" s="34"/>
      <c r="O26" s="34"/>
      <c r="P26" s="34"/>
      <c r="Q26" s="34"/>
      <c r="R26" s="34"/>
      <c r="S26" s="34">
        <v>3</v>
      </c>
      <c r="T26" s="34"/>
      <c r="U26" s="34"/>
      <c r="V26" s="34"/>
      <c r="W26" s="34"/>
      <c r="X26" s="34"/>
      <c r="Y26" s="34">
        <v>3</v>
      </c>
      <c r="Z26" s="34"/>
      <c r="AA26" s="34"/>
      <c r="AB26" s="34"/>
      <c r="AC26" s="34">
        <v>2</v>
      </c>
      <c r="AD26" s="39">
        <f t="shared" si="1"/>
        <v>8</v>
      </c>
      <c r="AE26" s="39">
        <f>SUM($AD12:$AD26)</f>
        <v>126</v>
      </c>
      <c r="AF26" s="39"/>
      <c r="AG26" s="46">
        <f>SUM($AD12:$AD26)/SUM($E12:$E26)</f>
        <v>0.4678571725623602</v>
      </c>
      <c r="AH26" s="48"/>
      <c r="AI26" s="39">
        <f>AE26/15</f>
        <v>8.4</v>
      </c>
    </row>
    <row r="27" spans="1:35" x14ac:dyDescent="0.3">
      <c r="A27" s="1">
        <v>26</v>
      </c>
      <c r="B27" s="2" t="s">
        <v>26</v>
      </c>
      <c r="C27" s="4" t="s">
        <v>1</v>
      </c>
      <c r="D27" s="6" t="s">
        <v>27</v>
      </c>
      <c r="E27" s="32">
        <v>4</v>
      </c>
      <c r="F27" s="34"/>
      <c r="G27" s="34"/>
      <c r="H27" s="34"/>
      <c r="I27" s="34"/>
      <c r="J27" s="34">
        <v>2</v>
      </c>
      <c r="K27" s="34">
        <v>3</v>
      </c>
      <c r="L27" s="40">
        <f t="shared" si="0"/>
        <v>5</v>
      </c>
      <c r="M27" s="34"/>
      <c r="N27" s="34"/>
      <c r="O27" s="34">
        <v>1</v>
      </c>
      <c r="P27" s="34"/>
      <c r="Q27" s="34"/>
      <c r="R27" s="34"/>
      <c r="S27" s="34"/>
      <c r="T27" s="34"/>
      <c r="U27" s="34">
        <v>3</v>
      </c>
      <c r="V27" s="34"/>
      <c r="W27" s="34">
        <v>2</v>
      </c>
      <c r="X27" s="34"/>
      <c r="Y27" s="34">
        <v>2</v>
      </c>
      <c r="Z27" s="34"/>
      <c r="AA27" s="34"/>
      <c r="AB27" s="34"/>
      <c r="AC27" s="34"/>
      <c r="AD27" s="39">
        <f t="shared" si="1"/>
        <v>8</v>
      </c>
      <c r="AE27" s="39"/>
      <c r="AF27" s="39"/>
      <c r="AG27" s="48"/>
      <c r="AH27" s="48"/>
    </row>
    <row r="28" spans="1:35" x14ac:dyDescent="0.3">
      <c r="A28" s="1">
        <v>27</v>
      </c>
      <c r="B28" s="2" t="s">
        <v>26</v>
      </c>
      <c r="C28" s="4" t="s">
        <v>1</v>
      </c>
      <c r="D28" s="6" t="s">
        <v>28</v>
      </c>
      <c r="E28" s="32">
        <v>0.2</v>
      </c>
      <c r="F28" s="34"/>
      <c r="G28" s="34"/>
      <c r="H28" s="34">
        <v>3</v>
      </c>
      <c r="I28" s="34"/>
      <c r="J28" s="34">
        <v>3</v>
      </c>
      <c r="K28" s="34"/>
      <c r="L28" s="40">
        <f t="shared" si="0"/>
        <v>6</v>
      </c>
      <c r="M28" s="34"/>
      <c r="N28" s="34"/>
      <c r="O28" s="34">
        <v>3</v>
      </c>
      <c r="P28" s="34"/>
      <c r="Q28" s="34"/>
      <c r="R28" s="34"/>
      <c r="S28" s="34"/>
      <c r="T28" s="34"/>
      <c r="U28" s="34"/>
      <c r="V28" s="34"/>
      <c r="W28" s="34">
        <v>3</v>
      </c>
      <c r="X28" s="34"/>
      <c r="Y28" s="34">
        <v>2</v>
      </c>
      <c r="Z28" s="34"/>
      <c r="AA28" s="34"/>
      <c r="AB28" s="34"/>
      <c r="AC28" s="34"/>
      <c r="AD28" s="39">
        <f t="shared" si="1"/>
        <v>8</v>
      </c>
      <c r="AE28" s="39"/>
      <c r="AF28" s="39"/>
      <c r="AG28" s="48"/>
      <c r="AH28" s="48"/>
    </row>
    <row r="29" spans="1:35" x14ac:dyDescent="0.3">
      <c r="A29" s="1">
        <v>28</v>
      </c>
      <c r="B29" s="2" t="s">
        <v>26</v>
      </c>
      <c r="C29" s="2" t="s">
        <v>1</v>
      </c>
      <c r="D29" s="2" t="s">
        <v>29</v>
      </c>
      <c r="E29" s="32">
        <v>0</v>
      </c>
      <c r="F29" s="34"/>
      <c r="G29" s="34"/>
      <c r="H29" s="34">
        <v>3</v>
      </c>
      <c r="I29" s="34"/>
      <c r="J29" s="34">
        <v>3</v>
      </c>
      <c r="K29" s="34"/>
      <c r="L29" s="40">
        <f t="shared" si="0"/>
        <v>6</v>
      </c>
      <c r="M29" s="34"/>
      <c r="N29" s="34"/>
      <c r="O29" s="34">
        <v>3</v>
      </c>
      <c r="P29" s="34"/>
      <c r="Q29" s="34"/>
      <c r="R29" s="34"/>
      <c r="S29" s="34"/>
      <c r="T29" s="34"/>
      <c r="U29" s="34"/>
      <c r="V29" s="34"/>
      <c r="W29" s="34">
        <v>3</v>
      </c>
      <c r="X29" s="34">
        <v>3</v>
      </c>
      <c r="Y29" s="34">
        <v>2</v>
      </c>
      <c r="Z29" s="34"/>
      <c r="AA29" s="34"/>
      <c r="AB29" s="34"/>
      <c r="AC29" s="34"/>
      <c r="AD29" s="39">
        <f t="shared" si="1"/>
        <v>11</v>
      </c>
      <c r="AE29" s="39"/>
      <c r="AF29" s="39"/>
      <c r="AG29" s="48"/>
      <c r="AH29" s="48"/>
    </row>
    <row r="30" spans="1:35" x14ac:dyDescent="0.3">
      <c r="A30" s="1">
        <v>29</v>
      </c>
      <c r="B30" s="2" t="s">
        <v>26</v>
      </c>
      <c r="C30" s="4" t="s">
        <v>4</v>
      </c>
      <c r="D30" s="2" t="s">
        <v>30</v>
      </c>
      <c r="E30" s="32">
        <v>31.5</v>
      </c>
      <c r="F30" s="34"/>
      <c r="G30" s="34"/>
      <c r="H30" s="34">
        <v>3</v>
      </c>
      <c r="I30" s="34"/>
      <c r="J30" s="34">
        <v>3</v>
      </c>
      <c r="K30" s="34"/>
      <c r="L30" s="40">
        <f t="shared" si="0"/>
        <v>6</v>
      </c>
      <c r="M30" s="34"/>
      <c r="N30" s="34">
        <v>1</v>
      </c>
      <c r="O30" s="34">
        <v>3</v>
      </c>
      <c r="P30" s="34"/>
      <c r="Q30" s="34"/>
      <c r="R30" s="34"/>
      <c r="S30" s="34"/>
      <c r="T30" s="34"/>
      <c r="U30" s="34"/>
      <c r="V30" s="34">
        <v>2</v>
      </c>
      <c r="W30" s="34">
        <v>3</v>
      </c>
      <c r="X30" s="34"/>
      <c r="Y30" s="34">
        <v>3</v>
      </c>
      <c r="Z30" s="34"/>
      <c r="AA30" s="34"/>
      <c r="AB30" s="34"/>
      <c r="AC30" s="34"/>
      <c r="AD30" s="39">
        <f t="shared" si="1"/>
        <v>12</v>
      </c>
      <c r="AE30" s="39"/>
      <c r="AF30" s="39"/>
      <c r="AG30" s="48"/>
      <c r="AH30" s="48"/>
    </row>
    <row r="31" spans="1:35" x14ac:dyDescent="0.3">
      <c r="A31" s="1">
        <v>30</v>
      </c>
      <c r="B31" s="2" t="s">
        <v>26</v>
      </c>
      <c r="C31" s="4" t="s">
        <v>4</v>
      </c>
      <c r="D31" s="6" t="s">
        <v>31</v>
      </c>
      <c r="E31" s="32">
        <v>6.7899999999999991</v>
      </c>
      <c r="F31" s="34"/>
      <c r="G31" s="34"/>
      <c r="H31" s="34">
        <v>3</v>
      </c>
      <c r="I31" s="34"/>
      <c r="J31" s="34">
        <v>3</v>
      </c>
      <c r="K31" s="34"/>
      <c r="L31" s="40">
        <f t="shared" si="0"/>
        <v>6</v>
      </c>
      <c r="M31" s="34"/>
      <c r="N31" s="34"/>
      <c r="O31" s="34"/>
      <c r="P31" s="34"/>
      <c r="Q31" s="34"/>
      <c r="R31" s="34"/>
      <c r="S31" s="34"/>
      <c r="T31" s="34"/>
      <c r="U31" s="34">
        <v>3</v>
      </c>
      <c r="V31" s="34"/>
      <c r="W31" s="34">
        <v>3</v>
      </c>
      <c r="X31" s="34">
        <v>3</v>
      </c>
      <c r="Y31" s="34">
        <v>3</v>
      </c>
      <c r="Z31" s="34"/>
      <c r="AA31" s="34"/>
      <c r="AB31" s="34"/>
      <c r="AC31" s="34"/>
      <c r="AD31" s="39">
        <f t="shared" si="1"/>
        <v>12</v>
      </c>
      <c r="AE31" s="39"/>
      <c r="AF31" s="39"/>
      <c r="AG31" s="48"/>
      <c r="AH31" s="48"/>
    </row>
    <row r="32" spans="1:35" x14ac:dyDescent="0.3">
      <c r="A32" s="1">
        <v>31</v>
      </c>
      <c r="B32" s="2" t="s">
        <v>26</v>
      </c>
      <c r="C32" s="4" t="s">
        <v>4</v>
      </c>
      <c r="D32" s="6" t="s">
        <v>32</v>
      </c>
      <c r="E32" s="32">
        <v>48.810180000000003</v>
      </c>
      <c r="F32" s="34"/>
      <c r="G32" s="34"/>
      <c r="H32" s="34">
        <v>3</v>
      </c>
      <c r="I32" s="34"/>
      <c r="J32" s="34">
        <v>3</v>
      </c>
      <c r="K32" s="34"/>
      <c r="L32" s="40">
        <f t="shared" si="0"/>
        <v>6</v>
      </c>
      <c r="M32" s="34"/>
      <c r="N32" s="34"/>
      <c r="O32" s="34"/>
      <c r="P32" s="34"/>
      <c r="Q32" s="34"/>
      <c r="R32" s="34"/>
      <c r="S32" s="34"/>
      <c r="T32" s="34"/>
      <c r="U32" s="34"/>
      <c r="V32" s="34"/>
      <c r="W32" s="34">
        <v>3</v>
      </c>
      <c r="X32" s="34">
        <v>3</v>
      </c>
      <c r="Y32" s="34">
        <v>3</v>
      </c>
      <c r="Z32" s="34"/>
      <c r="AA32" s="34"/>
      <c r="AB32" s="34"/>
      <c r="AC32" s="34"/>
      <c r="AD32" s="39">
        <f t="shared" si="1"/>
        <v>9</v>
      </c>
      <c r="AE32" s="39">
        <f>SUM($AD27:$AD32)</f>
        <v>60</v>
      </c>
      <c r="AF32" s="39"/>
      <c r="AG32" s="46">
        <f>SUM($AD27:$AD32)/SUM($E27:$E32)</f>
        <v>0.65717285551901428</v>
      </c>
      <c r="AH32" s="48"/>
      <c r="AI32" s="47">
        <f>AE32/6</f>
        <v>10</v>
      </c>
    </row>
    <row r="33" spans="1:36" x14ac:dyDescent="0.3">
      <c r="A33" s="1">
        <v>32</v>
      </c>
      <c r="B33" s="2" t="s">
        <v>33</v>
      </c>
      <c r="C33" s="4" t="s">
        <v>1</v>
      </c>
      <c r="D33" s="2" t="s">
        <v>34</v>
      </c>
      <c r="E33" s="32">
        <v>0.7400000000000001</v>
      </c>
      <c r="F33" s="34"/>
      <c r="G33" s="34"/>
      <c r="H33" s="34"/>
      <c r="I33" s="34">
        <v>3</v>
      </c>
      <c r="J33" s="34">
        <v>2</v>
      </c>
      <c r="K33" s="34"/>
      <c r="L33" s="40">
        <f t="shared" si="0"/>
        <v>5</v>
      </c>
      <c r="M33" s="34"/>
      <c r="N33" s="34"/>
      <c r="O33" s="34"/>
      <c r="P33" s="34"/>
      <c r="Q33" s="34"/>
      <c r="R33" s="34">
        <v>3</v>
      </c>
      <c r="S33" s="34"/>
      <c r="T33" s="34"/>
      <c r="U33" s="34"/>
      <c r="V33" s="34"/>
      <c r="W33" s="34">
        <v>2</v>
      </c>
      <c r="X33" s="34">
        <v>2</v>
      </c>
      <c r="Y33" s="34"/>
      <c r="Z33" s="34"/>
      <c r="AA33" s="34">
        <v>3</v>
      </c>
      <c r="AB33" s="34"/>
      <c r="AC33" s="34"/>
      <c r="AD33" s="39">
        <f t="shared" si="1"/>
        <v>10</v>
      </c>
      <c r="AE33" s="39"/>
      <c r="AF33" s="39"/>
      <c r="AG33" s="46"/>
      <c r="AH33" s="48"/>
    </row>
    <row r="34" spans="1:36" x14ac:dyDescent="0.3">
      <c r="A34" s="1">
        <v>33</v>
      </c>
      <c r="B34" s="2" t="s">
        <v>33</v>
      </c>
      <c r="C34" s="4" t="s">
        <v>4</v>
      </c>
      <c r="D34" s="6" t="s">
        <v>35</v>
      </c>
      <c r="E34" s="32">
        <v>11.764705882352942</v>
      </c>
      <c r="F34" s="34"/>
      <c r="G34" s="34"/>
      <c r="H34" s="34"/>
      <c r="I34" s="34"/>
      <c r="J34" s="34">
        <v>3</v>
      </c>
      <c r="K34" s="34"/>
      <c r="L34" s="40">
        <f t="shared" si="0"/>
        <v>3</v>
      </c>
      <c r="M34" s="34"/>
      <c r="N34" s="34"/>
      <c r="O34" s="34"/>
      <c r="P34" s="34"/>
      <c r="Q34" s="34"/>
      <c r="R34" s="34">
        <v>3</v>
      </c>
      <c r="S34" s="34"/>
      <c r="T34" s="34"/>
      <c r="U34" s="34"/>
      <c r="V34" s="34"/>
      <c r="W34" s="34">
        <v>1</v>
      </c>
      <c r="X34" s="34"/>
      <c r="Y34" s="34"/>
      <c r="Z34" s="34"/>
      <c r="AA34" s="34"/>
      <c r="AB34" s="34"/>
      <c r="AC34" s="34"/>
      <c r="AD34" s="39">
        <f t="shared" si="1"/>
        <v>4</v>
      </c>
      <c r="AE34" s="39"/>
      <c r="AF34" s="39"/>
      <c r="AG34" s="46"/>
      <c r="AH34" s="48"/>
    </row>
    <row r="35" spans="1:36" x14ac:dyDescent="0.3">
      <c r="A35" s="1">
        <v>34</v>
      </c>
      <c r="B35" s="2" t="s">
        <v>33</v>
      </c>
      <c r="C35" s="4" t="s">
        <v>4</v>
      </c>
      <c r="D35" s="6" t="s">
        <v>36</v>
      </c>
      <c r="E35" s="32">
        <v>6.0170427000000002</v>
      </c>
      <c r="F35" s="34"/>
      <c r="G35" s="34"/>
      <c r="H35" s="34"/>
      <c r="I35" s="34"/>
      <c r="J35" s="34">
        <v>3</v>
      </c>
      <c r="K35" s="34"/>
      <c r="L35" s="40">
        <f t="shared" si="0"/>
        <v>3</v>
      </c>
      <c r="M35" s="34"/>
      <c r="N35" s="34"/>
      <c r="O35" s="34">
        <v>3</v>
      </c>
      <c r="P35" s="34"/>
      <c r="Q35" s="34"/>
      <c r="R35" s="34">
        <v>3</v>
      </c>
      <c r="S35" s="34"/>
      <c r="T35" s="34"/>
      <c r="U35" s="34"/>
      <c r="V35" s="34"/>
      <c r="W35" s="34">
        <v>1</v>
      </c>
      <c r="X35" s="34"/>
      <c r="Y35" s="34"/>
      <c r="Z35" s="34"/>
      <c r="AA35" s="34"/>
      <c r="AB35" s="34"/>
      <c r="AC35" s="34"/>
      <c r="AD35" s="39">
        <f t="shared" si="1"/>
        <v>7</v>
      </c>
      <c r="AE35" s="39"/>
      <c r="AF35" s="39"/>
      <c r="AG35" s="46"/>
      <c r="AH35" s="48"/>
    </row>
    <row r="36" spans="1:36" x14ac:dyDescent="0.3">
      <c r="A36" s="1">
        <v>35</v>
      </c>
      <c r="B36" s="2" t="s">
        <v>33</v>
      </c>
      <c r="C36" s="4" t="s">
        <v>4</v>
      </c>
      <c r="D36" s="6" t="s">
        <v>37</v>
      </c>
      <c r="E36" s="32">
        <v>5.96</v>
      </c>
      <c r="F36" s="34"/>
      <c r="G36" s="34"/>
      <c r="H36" s="34"/>
      <c r="I36" s="34">
        <v>3</v>
      </c>
      <c r="J36" s="34">
        <v>3</v>
      </c>
      <c r="K36" s="34"/>
      <c r="L36" s="40">
        <f t="shared" si="0"/>
        <v>6</v>
      </c>
      <c r="M36" s="34"/>
      <c r="N36" s="34"/>
      <c r="O36" s="34"/>
      <c r="P36" s="34"/>
      <c r="Q36" s="34"/>
      <c r="R36" s="34">
        <v>3</v>
      </c>
      <c r="S36" s="34"/>
      <c r="T36" s="34"/>
      <c r="U36" s="34">
        <v>3</v>
      </c>
      <c r="V36" s="34"/>
      <c r="W36" s="34">
        <v>2</v>
      </c>
      <c r="X36" s="34">
        <v>2</v>
      </c>
      <c r="Y36" s="34"/>
      <c r="Z36" s="34"/>
      <c r="AA36" s="34">
        <v>3</v>
      </c>
      <c r="AB36" s="34"/>
      <c r="AC36" s="34"/>
      <c r="AD36" s="39">
        <f t="shared" si="1"/>
        <v>13</v>
      </c>
      <c r="AE36" s="39"/>
      <c r="AF36" s="39"/>
      <c r="AG36" s="46"/>
      <c r="AH36" s="48"/>
    </row>
    <row r="37" spans="1:36" x14ac:dyDescent="0.3">
      <c r="A37" s="1">
        <v>36</v>
      </c>
      <c r="B37" s="2" t="s">
        <v>33</v>
      </c>
      <c r="C37" s="4" t="s">
        <v>4</v>
      </c>
      <c r="D37" s="6" t="s">
        <v>38</v>
      </c>
      <c r="E37" s="32">
        <v>22.2</v>
      </c>
      <c r="F37" s="34"/>
      <c r="G37" s="34"/>
      <c r="H37" s="34"/>
      <c r="I37" s="34">
        <v>2</v>
      </c>
      <c r="J37" s="34">
        <v>2</v>
      </c>
      <c r="K37" s="34">
        <v>3</v>
      </c>
      <c r="L37" s="40">
        <f t="shared" si="0"/>
        <v>7</v>
      </c>
      <c r="M37" s="34"/>
      <c r="N37" s="34"/>
      <c r="O37" s="34"/>
      <c r="P37" s="34"/>
      <c r="Q37" s="34"/>
      <c r="R37" s="34">
        <v>2</v>
      </c>
      <c r="S37" s="34"/>
      <c r="T37" s="34"/>
      <c r="U37" s="34">
        <v>3</v>
      </c>
      <c r="V37" s="34"/>
      <c r="W37" s="34"/>
      <c r="X37" s="34"/>
      <c r="Y37" s="34"/>
      <c r="Z37" s="34"/>
      <c r="AA37" s="34"/>
      <c r="AB37" s="34"/>
      <c r="AC37" s="34"/>
      <c r="AD37" s="39">
        <f t="shared" si="1"/>
        <v>5</v>
      </c>
      <c r="AE37" s="39"/>
      <c r="AF37" s="39"/>
      <c r="AG37" s="46"/>
      <c r="AH37" s="48"/>
    </row>
    <row r="38" spans="1:36" x14ac:dyDescent="0.3">
      <c r="A38" s="1">
        <v>37</v>
      </c>
      <c r="B38" s="2" t="s">
        <v>33</v>
      </c>
      <c r="C38" s="4" t="s">
        <v>4</v>
      </c>
      <c r="D38" s="6" t="s">
        <v>39</v>
      </c>
      <c r="E38" s="32">
        <v>16</v>
      </c>
      <c r="F38" s="34"/>
      <c r="G38" s="34"/>
      <c r="H38" s="34"/>
      <c r="I38" s="34"/>
      <c r="J38" s="34">
        <v>3</v>
      </c>
      <c r="K38" s="34"/>
      <c r="L38" s="40">
        <f t="shared" si="0"/>
        <v>3</v>
      </c>
      <c r="M38" s="34"/>
      <c r="N38" s="34"/>
      <c r="O38" s="34"/>
      <c r="P38" s="34"/>
      <c r="Q38" s="34"/>
      <c r="R38" s="34"/>
      <c r="S38" s="34"/>
      <c r="T38" s="34"/>
      <c r="U38" s="34"/>
      <c r="V38" s="34"/>
      <c r="W38" s="34">
        <v>3</v>
      </c>
      <c r="X38" s="34"/>
      <c r="Y38" s="34">
        <v>3</v>
      </c>
      <c r="Z38" s="34"/>
      <c r="AA38" s="34">
        <v>2</v>
      </c>
      <c r="AB38" s="34"/>
      <c r="AC38" s="34"/>
      <c r="AD38" s="39">
        <f t="shared" si="1"/>
        <v>8</v>
      </c>
      <c r="AE38" s="39"/>
      <c r="AF38" s="39"/>
      <c r="AG38" s="46"/>
      <c r="AH38" s="48"/>
    </row>
    <row r="39" spans="1:36" x14ac:dyDescent="0.3">
      <c r="A39" s="1">
        <v>38</v>
      </c>
      <c r="B39" s="2" t="s">
        <v>33</v>
      </c>
      <c r="C39" s="4" t="s">
        <v>4</v>
      </c>
      <c r="D39" s="6" t="s">
        <v>40</v>
      </c>
      <c r="E39" s="32">
        <v>6.0486080000000007</v>
      </c>
      <c r="F39" s="34"/>
      <c r="G39" s="34"/>
      <c r="H39" s="34"/>
      <c r="I39" s="34"/>
      <c r="J39" s="34">
        <v>3</v>
      </c>
      <c r="K39" s="34"/>
      <c r="L39" s="40">
        <f t="shared" si="0"/>
        <v>3</v>
      </c>
      <c r="M39" s="34"/>
      <c r="N39" s="34"/>
      <c r="O39" s="34"/>
      <c r="P39" s="34"/>
      <c r="Q39" s="34"/>
      <c r="R39" s="34">
        <v>3</v>
      </c>
      <c r="S39" s="34"/>
      <c r="T39" s="34"/>
      <c r="U39" s="34"/>
      <c r="V39" s="34"/>
      <c r="W39" s="34"/>
      <c r="X39" s="34"/>
      <c r="Y39" s="34"/>
      <c r="Z39" s="34"/>
      <c r="AA39" s="34"/>
      <c r="AB39" s="34"/>
      <c r="AC39" s="34"/>
      <c r="AD39" s="39">
        <f t="shared" si="1"/>
        <v>3</v>
      </c>
      <c r="AE39" s="39"/>
      <c r="AF39" s="39"/>
      <c r="AG39" s="46"/>
      <c r="AH39" s="48"/>
    </row>
    <row r="40" spans="1:36" x14ac:dyDescent="0.3">
      <c r="A40" s="1">
        <v>39</v>
      </c>
      <c r="B40" s="2" t="s">
        <v>33</v>
      </c>
      <c r="C40" s="4" t="s">
        <v>4</v>
      </c>
      <c r="D40" s="6" t="s">
        <v>41</v>
      </c>
      <c r="E40" s="32">
        <v>10.95</v>
      </c>
      <c r="F40" s="34"/>
      <c r="G40" s="34"/>
      <c r="H40" s="34"/>
      <c r="I40" s="34">
        <v>3</v>
      </c>
      <c r="J40" s="34">
        <v>3</v>
      </c>
      <c r="K40" s="34"/>
      <c r="L40" s="40">
        <f t="shared" si="0"/>
        <v>6</v>
      </c>
      <c r="M40" s="34"/>
      <c r="N40" s="34"/>
      <c r="O40" s="34"/>
      <c r="P40" s="34"/>
      <c r="Q40" s="34"/>
      <c r="R40" s="34"/>
      <c r="S40" s="34"/>
      <c r="T40" s="34"/>
      <c r="U40" s="34"/>
      <c r="V40" s="34"/>
      <c r="W40" s="34">
        <v>3</v>
      </c>
      <c r="X40" s="34">
        <v>2</v>
      </c>
      <c r="Y40" s="34"/>
      <c r="Z40" s="34"/>
      <c r="AA40" s="34">
        <v>3</v>
      </c>
      <c r="AB40" s="34"/>
      <c r="AC40" s="34"/>
      <c r="AD40" s="39">
        <f t="shared" si="1"/>
        <v>8</v>
      </c>
      <c r="AE40" s="39"/>
      <c r="AF40" s="39"/>
      <c r="AG40" s="46"/>
      <c r="AH40" s="48"/>
    </row>
    <row r="41" spans="1:36" x14ac:dyDescent="0.3">
      <c r="A41" s="1">
        <v>40</v>
      </c>
      <c r="B41" s="2" t="s">
        <v>33</v>
      </c>
      <c r="C41" s="4" t="s">
        <v>4</v>
      </c>
      <c r="D41" s="6" t="s">
        <v>42</v>
      </c>
      <c r="E41" s="32">
        <v>8.0399999999999991</v>
      </c>
      <c r="F41" s="34"/>
      <c r="G41" s="34"/>
      <c r="H41" s="34">
        <v>3</v>
      </c>
      <c r="I41" s="34">
        <v>3</v>
      </c>
      <c r="J41" s="34"/>
      <c r="K41" s="34"/>
      <c r="L41" s="40">
        <f t="shared" si="0"/>
        <v>6</v>
      </c>
      <c r="M41" s="34"/>
      <c r="N41" s="34"/>
      <c r="O41" s="34">
        <v>2</v>
      </c>
      <c r="P41" s="34"/>
      <c r="Q41" s="34"/>
      <c r="R41" s="34"/>
      <c r="S41" s="34"/>
      <c r="T41" s="34"/>
      <c r="U41" s="34"/>
      <c r="V41" s="34"/>
      <c r="W41" s="34"/>
      <c r="X41" s="34"/>
      <c r="Y41" s="34"/>
      <c r="Z41" s="34">
        <v>3</v>
      </c>
      <c r="AA41" s="34">
        <v>3</v>
      </c>
      <c r="AB41" s="34"/>
      <c r="AC41" s="34"/>
      <c r="AD41" s="39">
        <f t="shared" si="1"/>
        <v>8</v>
      </c>
      <c r="AE41" s="39">
        <f>SUM($AD33:$AD41)</f>
        <v>66</v>
      </c>
      <c r="AF41" s="39">
        <f>SUM($AD12:$AD41)</f>
        <v>252</v>
      </c>
      <c r="AG41" s="46">
        <f>SUM($AD33:$AD41)/SUM($E33:$E41)</f>
        <v>0.75239092237431116</v>
      </c>
      <c r="AH41" s="46">
        <f>SUM($AD12:$AD41)/SUM($E12:$E41)</f>
        <v>0.56208157971910755</v>
      </c>
      <c r="AI41" s="47">
        <f>AE41/9</f>
        <v>7.333333333333333</v>
      </c>
      <c r="AJ41" s="47">
        <f>AF41/30</f>
        <v>8.4</v>
      </c>
    </row>
    <row r="42" spans="1:36" x14ac:dyDescent="0.3">
      <c r="A42" s="1">
        <v>41</v>
      </c>
      <c r="B42" s="2" t="s">
        <v>43</v>
      </c>
      <c r="C42" s="4" t="s">
        <v>1</v>
      </c>
      <c r="D42" s="6" t="s">
        <v>44</v>
      </c>
      <c r="E42" s="32"/>
      <c r="F42" s="34"/>
      <c r="G42" s="34"/>
      <c r="H42" s="34"/>
      <c r="I42" s="34">
        <v>3</v>
      </c>
      <c r="J42" s="34"/>
      <c r="K42" s="34"/>
      <c r="L42" s="40">
        <f t="shared" si="0"/>
        <v>3</v>
      </c>
      <c r="M42" s="34"/>
      <c r="N42" s="34">
        <v>3</v>
      </c>
      <c r="O42" s="34"/>
      <c r="P42" s="34"/>
      <c r="Q42" s="34"/>
      <c r="R42" s="34"/>
      <c r="S42" s="34"/>
      <c r="T42" s="34">
        <v>2</v>
      </c>
      <c r="U42" s="34">
        <v>2</v>
      </c>
      <c r="V42" s="34"/>
      <c r="W42" s="34"/>
      <c r="X42" s="34">
        <v>3</v>
      </c>
      <c r="Y42" s="34"/>
      <c r="Z42" s="34"/>
      <c r="AA42" s="34">
        <v>2</v>
      </c>
      <c r="AB42" s="34"/>
      <c r="AC42" s="34"/>
      <c r="AD42" s="39">
        <f t="shared" si="1"/>
        <v>12</v>
      </c>
      <c r="AE42" s="39"/>
      <c r="AF42" s="39"/>
      <c r="AG42" s="46"/>
      <c r="AH42" s="48"/>
    </row>
    <row r="43" spans="1:36" x14ac:dyDescent="0.3">
      <c r="A43" s="1">
        <v>42</v>
      </c>
      <c r="B43" s="2" t="s">
        <v>43</v>
      </c>
      <c r="C43" s="4" t="s">
        <v>1</v>
      </c>
      <c r="D43" s="6" t="s">
        <v>45</v>
      </c>
      <c r="E43" s="32">
        <v>0.54</v>
      </c>
      <c r="F43" s="34"/>
      <c r="G43" s="34"/>
      <c r="H43" s="34"/>
      <c r="I43" s="34">
        <v>3</v>
      </c>
      <c r="J43" s="34"/>
      <c r="K43" s="34">
        <v>3</v>
      </c>
      <c r="L43" s="40">
        <f t="shared" si="0"/>
        <v>6</v>
      </c>
      <c r="M43" s="34"/>
      <c r="N43" s="34">
        <v>3</v>
      </c>
      <c r="O43" s="34"/>
      <c r="P43" s="34"/>
      <c r="Q43" s="34"/>
      <c r="R43" s="34"/>
      <c r="S43" s="34"/>
      <c r="T43" s="34"/>
      <c r="U43" s="34">
        <v>3</v>
      </c>
      <c r="V43" s="34"/>
      <c r="W43" s="34"/>
      <c r="X43" s="34"/>
      <c r="Y43" s="34"/>
      <c r="Z43" s="34"/>
      <c r="AA43" s="34"/>
      <c r="AB43" s="34">
        <v>2</v>
      </c>
      <c r="AC43" s="34"/>
      <c r="AD43" s="39">
        <f t="shared" si="1"/>
        <v>8</v>
      </c>
      <c r="AE43" s="39"/>
      <c r="AF43" s="39"/>
      <c r="AG43" s="46"/>
      <c r="AH43" s="48"/>
    </row>
    <row r="44" spans="1:36" x14ac:dyDescent="0.3">
      <c r="A44" s="1">
        <v>43</v>
      </c>
      <c r="B44" s="2" t="s">
        <v>43</v>
      </c>
      <c r="C44" s="4" t="s">
        <v>1</v>
      </c>
      <c r="D44" s="6" t="s">
        <v>46</v>
      </c>
      <c r="E44" s="32">
        <v>5</v>
      </c>
      <c r="F44" s="34"/>
      <c r="G44" s="34"/>
      <c r="H44" s="34"/>
      <c r="I44" s="34">
        <v>3</v>
      </c>
      <c r="J44" s="34"/>
      <c r="K44" s="34"/>
      <c r="L44" s="40">
        <f t="shared" si="0"/>
        <v>3</v>
      </c>
      <c r="M44" s="34"/>
      <c r="N44" s="34">
        <v>3</v>
      </c>
      <c r="O44" s="34"/>
      <c r="P44" s="34"/>
      <c r="Q44" s="34"/>
      <c r="R44" s="34"/>
      <c r="S44" s="34"/>
      <c r="T44" s="34"/>
      <c r="U44" s="34"/>
      <c r="V44" s="34"/>
      <c r="W44" s="34"/>
      <c r="X44" s="34"/>
      <c r="Y44" s="34"/>
      <c r="Z44" s="34"/>
      <c r="AA44" s="34">
        <v>2</v>
      </c>
      <c r="AB44" s="34"/>
      <c r="AC44" s="34"/>
      <c r="AD44" s="39">
        <f t="shared" si="1"/>
        <v>5</v>
      </c>
      <c r="AE44" s="39"/>
      <c r="AF44" s="39"/>
      <c r="AG44" s="46"/>
      <c r="AH44" s="48"/>
    </row>
    <row r="45" spans="1:36" x14ac:dyDescent="0.3">
      <c r="A45" s="1">
        <v>44</v>
      </c>
      <c r="B45" s="2" t="s">
        <v>43</v>
      </c>
      <c r="C45" s="4" t="s">
        <v>1</v>
      </c>
      <c r="D45" s="6" t="s">
        <v>47</v>
      </c>
      <c r="E45" s="32">
        <v>15</v>
      </c>
      <c r="F45" s="34"/>
      <c r="G45" s="34"/>
      <c r="H45" s="34">
        <v>3</v>
      </c>
      <c r="I45" s="34"/>
      <c r="J45" s="34"/>
      <c r="K45" s="34"/>
      <c r="L45" s="40">
        <f t="shared" si="0"/>
        <v>3</v>
      </c>
      <c r="M45" s="34"/>
      <c r="N45" s="34"/>
      <c r="O45" s="34"/>
      <c r="P45" s="34"/>
      <c r="Q45" s="34"/>
      <c r="R45" s="34"/>
      <c r="S45" s="34"/>
      <c r="T45" s="34"/>
      <c r="U45" s="34">
        <v>2</v>
      </c>
      <c r="V45" s="34"/>
      <c r="W45" s="34"/>
      <c r="X45" s="34">
        <v>3</v>
      </c>
      <c r="Y45" s="34">
        <v>3</v>
      </c>
      <c r="Z45" s="34"/>
      <c r="AA45" s="34">
        <v>2</v>
      </c>
      <c r="AB45" s="34"/>
      <c r="AC45" s="34"/>
      <c r="AD45" s="39">
        <f t="shared" si="1"/>
        <v>10</v>
      </c>
      <c r="AE45" s="39"/>
      <c r="AF45" s="39"/>
      <c r="AG45" s="46"/>
      <c r="AH45" s="48"/>
    </row>
    <row r="46" spans="1:36" x14ac:dyDescent="0.3">
      <c r="A46" s="1">
        <v>45</v>
      </c>
      <c r="B46" s="2" t="s">
        <v>43</v>
      </c>
      <c r="C46" s="4" t="s">
        <v>1</v>
      </c>
      <c r="D46" s="6" t="s">
        <v>48</v>
      </c>
      <c r="E46" s="32">
        <v>0</v>
      </c>
      <c r="F46" s="34"/>
      <c r="G46" s="34"/>
      <c r="H46" s="34">
        <v>3</v>
      </c>
      <c r="I46" s="34"/>
      <c r="J46" s="34">
        <v>2</v>
      </c>
      <c r="K46" s="34"/>
      <c r="L46" s="40">
        <f t="shared" si="0"/>
        <v>5</v>
      </c>
      <c r="M46" s="34"/>
      <c r="N46" s="34"/>
      <c r="O46" s="34"/>
      <c r="P46" s="34"/>
      <c r="Q46" s="34"/>
      <c r="R46" s="34"/>
      <c r="S46" s="34"/>
      <c r="T46" s="34"/>
      <c r="U46" s="34"/>
      <c r="V46" s="34"/>
      <c r="W46" s="34">
        <v>2</v>
      </c>
      <c r="X46" s="34">
        <v>3</v>
      </c>
      <c r="Y46" s="34">
        <v>2</v>
      </c>
      <c r="Z46" s="34"/>
      <c r="AA46" s="34"/>
      <c r="AB46" s="34">
        <v>2</v>
      </c>
      <c r="AC46" s="34"/>
      <c r="AD46" s="39">
        <f t="shared" si="1"/>
        <v>9</v>
      </c>
      <c r="AE46" s="39"/>
      <c r="AF46" s="39"/>
      <c r="AG46" s="46"/>
      <c r="AH46" s="48"/>
    </row>
    <row r="47" spans="1:36" x14ac:dyDescent="0.3">
      <c r="A47" s="1">
        <v>46</v>
      </c>
      <c r="B47" s="2" t="s">
        <v>43</v>
      </c>
      <c r="C47" s="4" t="s">
        <v>4</v>
      </c>
      <c r="D47" s="6" t="s">
        <v>49</v>
      </c>
      <c r="E47" s="32">
        <v>29</v>
      </c>
      <c r="F47" s="34"/>
      <c r="G47" s="34"/>
      <c r="H47" s="34"/>
      <c r="I47" s="34">
        <v>3</v>
      </c>
      <c r="J47" s="34"/>
      <c r="K47" s="34"/>
      <c r="L47" s="40">
        <f t="shared" si="0"/>
        <v>3</v>
      </c>
      <c r="M47" s="34"/>
      <c r="N47" s="35">
        <v>2</v>
      </c>
      <c r="O47" s="34"/>
      <c r="P47" s="34"/>
      <c r="Q47" s="34"/>
      <c r="R47" s="34"/>
      <c r="S47" s="34"/>
      <c r="T47" s="35">
        <v>3</v>
      </c>
      <c r="U47" s="35"/>
      <c r="V47" s="34"/>
      <c r="W47" s="34"/>
      <c r="X47" s="34"/>
      <c r="Y47" s="34"/>
      <c r="Z47" s="34">
        <v>1</v>
      </c>
      <c r="AA47" s="34"/>
      <c r="AB47" s="34"/>
      <c r="AC47" s="34"/>
      <c r="AD47" s="39">
        <f t="shared" si="1"/>
        <v>6</v>
      </c>
      <c r="AE47" s="39"/>
      <c r="AF47" s="39"/>
      <c r="AG47" s="46"/>
      <c r="AH47" s="48"/>
    </row>
    <row r="48" spans="1:36" x14ac:dyDescent="0.3">
      <c r="A48" s="1">
        <v>47</v>
      </c>
      <c r="B48" s="2" t="s">
        <v>43</v>
      </c>
      <c r="C48" s="4" t="s">
        <v>4</v>
      </c>
      <c r="D48" s="6" t="s">
        <v>50</v>
      </c>
      <c r="E48" s="32">
        <v>1</v>
      </c>
      <c r="F48" s="34"/>
      <c r="G48" s="34"/>
      <c r="H48" s="34"/>
      <c r="I48" s="34">
        <v>3</v>
      </c>
      <c r="J48" s="34"/>
      <c r="K48" s="34"/>
      <c r="L48" s="40">
        <f t="shared" si="0"/>
        <v>3</v>
      </c>
      <c r="M48" s="34"/>
      <c r="N48" s="34">
        <v>3</v>
      </c>
      <c r="O48" s="34"/>
      <c r="P48" s="34"/>
      <c r="Q48" s="34"/>
      <c r="R48" s="34"/>
      <c r="S48" s="34"/>
      <c r="T48" s="34"/>
      <c r="U48" s="34">
        <v>3</v>
      </c>
      <c r="V48" s="34"/>
      <c r="W48" s="34"/>
      <c r="X48" s="34">
        <v>3</v>
      </c>
      <c r="Y48" s="34"/>
      <c r="Z48" s="34"/>
      <c r="AA48" s="34">
        <v>2</v>
      </c>
      <c r="AB48" s="34">
        <v>2</v>
      </c>
      <c r="AC48" s="34"/>
      <c r="AD48" s="39">
        <f t="shared" si="1"/>
        <v>13</v>
      </c>
      <c r="AE48" s="39"/>
      <c r="AF48" s="39"/>
      <c r="AG48" s="46"/>
      <c r="AH48" s="48"/>
    </row>
    <row r="49" spans="1:35" x14ac:dyDescent="0.3">
      <c r="A49" s="1">
        <v>48</v>
      </c>
      <c r="B49" s="2" t="s">
        <v>43</v>
      </c>
      <c r="C49" s="4" t="s">
        <v>4</v>
      </c>
      <c r="D49" s="6" t="s">
        <v>51</v>
      </c>
      <c r="E49" s="32"/>
      <c r="F49" s="34">
        <v>3</v>
      </c>
      <c r="G49" s="34"/>
      <c r="H49" s="34"/>
      <c r="I49" s="34">
        <v>3</v>
      </c>
      <c r="J49" s="34"/>
      <c r="K49" s="34"/>
      <c r="L49" s="40">
        <f t="shared" si="0"/>
        <v>6</v>
      </c>
      <c r="M49" s="34">
        <v>2</v>
      </c>
      <c r="N49" s="34"/>
      <c r="O49" s="34"/>
      <c r="P49" s="34">
        <v>3</v>
      </c>
      <c r="Q49" s="34"/>
      <c r="R49" s="34"/>
      <c r="S49" s="34"/>
      <c r="T49" s="34">
        <v>3</v>
      </c>
      <c r="U49" s="34"/>
      <c r="V49" s="34">
        <v>3</v>
      </c>
      <c r="W49" s="34"/>
      <c r="X49" s="34">
        <v>2</v>
      </c>
      <c r="Y49" s="34"/>
      <c r="Z49" s="34"/>
      <c r="AA49" s="34">
        <v>2</v>
      </c>
      <c r="AB49" s="34"/>
      <c r="AC49" s="34"/>
      <c r="AD49" s="39">
        <f t="shared" si="1"/>
        <v>15</v>
      </c>
      <c r="AE49" s="39"/>
      <c r="AF49" s="39"/>
      <c r="AG49" s="46"/>
      <c r="AH49" s="48"/>
    </row>
    <row r="50" spans="1:35" x14ac:dyDescent="0.3">
      <c r="A50" s="1">
        <v>49</v>
      </c>
      <c r="B50" s="2" t="s">
        <v>43</v>
      </c>
      <c r="C50" s="4" t="s">
        <v>4</v>
      </c>
      <c r="D50" s="6" t="s">
        <v>52</v>
      </c>
      <c r="E50" s="32">
        <v>0.1</v>
      </c>
      <c r="F50" s="34"/>
      <c r="G50" s="34"/>
      <c r="H50" s="34">
        <v>3</v>
      </c>
      <c r="I50" s="34">
        <v>3</v>
      </c>
      <c r="J50" s="34"/>
      <c r="K50" s="34"/>
      <c r="L50" s="40">
        <f t="shared" si="0"/>
        <v>6</v>
      </c>
      <c r="M50" s="34"/>
      <c r="N50" s="34"/>
      <c r="O50" s="34"/>
      <c r="P50" s="34"/>
      <c r="Q50" s="34"/>
      <c r="R50" s="34"/>
      <c r="S50" s="34"/>
      <c r="T50" s="34">
        <v>1</v>
      </c>
      <c r="U50" s="34">
        <v>1</v>
      </c>
      <c r="V50" s="34"/>
      <c r="W50" s="34"/>
      <c r="X50" s="34"/>
      <c r="Y50" s="34"/>
      <c r="Z50" s="34"/>
      <c r="AA50" s="34"/>
      <c r="AB50" s="34"/>
      <c r="AC50" s="34"/>
      <c r="AD50" s="39">
        <f t="shared" si="1"/>
        <v>2</v>
      </c>
      <c r="AE50" s="39"/>
      <c r="AF50" s="39"/>
      <c r="AG50" s="46"/>
      <c r="AH50" s="48"/>
    </row>
    <row r="51" spans="1:35" x14ac:dyDescent="0.3">
      <c r="A51" s="1">
        <v>50</v>
      </c>
      <c r="B51" s="2" t="s">
        <v>43</v>
      </c>
      <c r="C51" s="4" t="s">
        <v>4</v>
      </c>
      <c r="D51" s="6" t="s">
        <v>53</v>
      </c>
      <c r="E51" s="32">
        <v>0.18</v>
      </c>
      <c r="F51" s="34"/>
      <c r="G51" s="34"/>
      <c r="H51" s="34"/>
      <c r="I51" s="34">
        <v>3</v>
      </c>
      <c r="J51" s="34"/>
      <c r="K51" s="34"/>
      <c r="L51" s="40">
        <f t="shared" si="0"/>
        <v>3</v>
      </c>
      <c r="M51" s="34"/>
      <c r="N51" s="34"/>
      <c r="O51" s="34"/>
      <c r="P51" s="34"/>
      <c r="Q51" s="34">
        <v>2</v>
      </c>
      <c r="R51" s="34"/>
      <c r="S51" s="34"/>
      <c r="T51" s="34">
        <v>3</v>
      </c>
      <c r="U51" s="34">
        <v>2</v>
      </c>
      <c r="V51" s="34"/>
      <c r="W51" s="34">
        <v>2</v>
      </c>
      <c r="X51" s="34">
        <v>2</v>
      </c>
      <c r="Y51" s="34"/>
      <c r="Z51" s="34"/>
      <c r="AA51" s="34"/>
      <c r="AB51" s="34"/>
      <c r="AC51" s="34"/>
      <c r="AD51" s="39">
        <f t="shared" si="1"/>
        <v>11</v>
      </c>
      <c r="AE51" s="39"/>
      <c r="AF51" s="39"/>
      <c r="AG51" s="46"/>
      <c r="AH51" s="48"/>
    </row>
    <row r="52" spans="1:35" x14ac:dyDescent="0.3">
      <c r="A52" s="1">
        <v>51</v>
      </c>
      <c r="B52" s="2" t="s">
        <v>43</v>
      </c>
      <c r="C52" s="4" t="s">
        <v>4</v>
      </c>
      <c r="D52" s="6" t="s">
        <v>54</v>
      </c>
      <c r="E52" s="32">
        <v>25</v>
      </c>
      <c r="F52" s="34"/>
      <c r="G52" s="34"/>
      <c r="H52" s="34">
        <v>2</v>
      </c>
      <c r="I52" s="34"/>
      <c r="J52" s="34"/>
      <c r="K52" s="34">
        <v>3</v>
      </c>
      <c r="L52" s="40">
        <f t="shared" si="0"/>
        <v>5</v>
      </c>
      <c r="M52" s="34"/>
      <c r="N52" s="34"/>
      <c r="O52" s="34"/>
      <c r="P52" s="34"/>
      <c r="Q52" s="34"/>
      <c r="R52" s="34"/>
      <c r="S52" s="34"/>
      <c r="T52" s="34"/>
      <c r="U52" s="34">
        <v>3</v>
      </c>
      <c r="V52" s="34"/>
      <c r="W52" s="34"/>
      <c r="X52" s="34">
        <v>3</v>
      </c>
      <c r="Y52" s="34"/>
      <c r="Z52" s="34"/>
      <c r="AA52" s="34"/>
      <c r="AB52" s="34"/>
      <c r="AC52" s="34"/>
      <c r="AD52" s="39">
        <f t="shared" si="1"/>
        <v>6</v>
      </c>
      <c r="AE52" s="39"/>
      <c r="AF52" s="39"/>
      <c r="AG52" s="46"/>
      <c r="AH52" s="48"/>
    </row>
    <row r="53" spans="1:35" x14ac:dyDescent="0.3">
      <c r="A53" s="1">
        <v>52</v>
      </c>
      <c r="B53" s="2" t="s">
        <v>43</v>
      </c>
      <c r="C53" s="4" t="s">
        <v>4</v>
      </c>
      <c r="D53" s="6" t="s">
        <v>55</v>
      </c>
      <c r="E53" s="32">
        <v>10</v>
      </c>
      <c r="F53" s="34"/>
      <c r="G53" s="34"/>
      <c r="H53" s="34">
        <v>3</v>
      </c>
      <c r="I53" s="34"/>
      <c r="J53" s="34"/>
      <c r="K53" s="34"/>
      <c r="L53" s="40">
        <f t="shared" si="0"/>
        <v>3</v>
      </c>
      <c r="M53" s="34"/>
      <c r="N53" s="34"/>
      <c r="O53" s="34"/>
      <c r="P53" s="34"/>
      <c r="Q53" s="34"/>
      <c r="R53" s="34"/>
      <c r="S53" s="34"/>
      <c r="T53" s="34">
        <v>2</v>
      </c>
      <c r="U53" s="34">
        <v>3</v>
      </c>
      <c r="V53" s="34"/>
      <c r="W53" s="34"/>
      <c r="X53" s="34"/>
      <c r="Y53" s="34"/>
      <c r="Z53" s="34"/>
      <c r="AA53" s="34"/>
      <c r="AB53" s="34"/>
      <c r="AC53" s="34"/>
      <c r="AD53" s="39">
        <f t="shared" si="1"/>
        <v>5</v>
      </c>
      <c r="AE53" s="39"/>
      <c r="AF53" s="39"/>
      <c r="AG53" s="46"/>
      <c r="AH53" s="48"/>
    </row>
    <row r="54" spans="1:35" x14ac:dyDescent="0.3">
      <c r="A54" s="1">
        <v>53</v>
      </c>
      <c r="B54" s="2" t="s">
        <v>43</v>
      </c>
      <c r="C54" s="4" t="s">
        <v>4</v>
      </c>
      <c r="D54" s="6" t="s">
        <v>56</v>
      </c>
      <c r="E54" s="32">
        <v>26</v>
      </c>
      <c r="F54" s="34"/>
      <c r="G54" s="34"/>
      <c r="H54" s="34"/>
      <c r="I54" s="34"/>
      <c r="J54" s="34">
        <v>3</v>
      </c>
      <c r="K54" s="34"/>
      <c r="L54" s="40">
        <f t="shared" si="0"/>
        <v>3</v>
      </c>
      <c r="M54" s="34"/>
      <c r="N54" s="34"/>
      <c r="O54" s="34"/>
      <c r="P54" s="34"/>
      <c r="Q54" s="34"/>
      <c r="R54" s="34"/>
      <c r="S54" s="34"/>
      <c r="T54" s="34">
        <v>3</v>
      </c>
      <c r="U54" s="34"/>
      <c r="V54" s="34"/>
      <c r="W54" s="34"/>
      <c r="X54" s="34"/>
      <c r="Y54" s="34"/>
      <c r="Z54" s="34"/>
      <c r="AA54" s="34"/>
      <c r="AB54" s="34"/>
      <c r="AC54" s="34"/>
      <c r="AD54" s="39">
        <f t="shared" si="1"/>
        <v>3</v>
      </c>
      <c r="AE54" s="39"/>
      <c r="AF54" s="39"/>
      <c r="AG54" s="46"/>
      <c r="AH54" s="48"/>
    </row>
    <row r="55" spans="1:35" x14ac:dyDescent="0.3">
      <c r="A55" s="1">
        <v>54</v>
      </c>
      <c r="B55" s="2" t="s">
        <v>43</v>
      </c>
      <c r="C55" s="4" t="s">
        <v>4</v>
      </c>
      <c r="D55" s="6" t="s">
        <v>57</v>
      </c>
      <c r="E55" s="32">
        <v>1.4000000000000001</v>
      </c>
      <c r="F55" s="34"/>
      <c r="G55" s="34"/>
      <c r="H55" s="34">
        <v>3</v>
      </c>
      <c r="I55" s="34"/>
      <c r="J55" s="34"/>
      <c r="K55" s="34"/>
      <c r="L55" s="40">
        <f t="shared" si="0"/>
        <v>3</v>
      </c>
      <c r="M55" s="34"/>
      <c r="N55" s="34"/>
      <c r="O55" s="34"/>
      <c r="P55" s="34">
        <v>2</v>
      </c>
      <c r="Q55" s="34"/>
      <c r="R55" s="34"/>
      <c r="S55" s="34"/>
      <c r="T55" s="34"/>
      <c r="U55" s="34"/>
      <c r="V55" s="34"/>
      <c r="W55" s="34"/>
      <c r="X55" s="34">
        <v>3</v>
      </c>
      <c r="Y55" s="34"/>
      <c r="Z55" s="34"/>
      <c r="AA55" s="34"/>
      <c r="AB55" s="34"/>
      <c r="AC55" s="34"/>
      <c r="AD55" s="39">
        <f t="shared" si="1"/>
        <v>5</v>
      </c>
      <c r="AE55" s="39"/>
      <c r="AF55" s="39"/>
      <c r="AG55" s="46"/>
      <c r="AH55" s="48"/>
    </row>
    <row r="56" spans="1:35" x14ac:dyDescent="0.3">
      <c r="A56" s="1">
        <v>55</v>
      </c>
      <c r="B56" s="2" t="s">
        <v>43</v>
      </c>
      <c r="C56" s="4" t="s">
        <v>4</v>
      </c>
      <c r="D56" s="6" t="s">
        <v>58</v>
      </c>
      <c r="E56" s="32">
        <v>6.8</v>
      </c>
      <c r="F56" s="34">
        <v>2</v>
      </c>
      <c r="G56" s="34"/>
      <c r="H56" s="34">
        <v>2</v>
      </c>
      <c r="I56" s="34"/>
      <c r="J56" s="34">
        <v>2</v>
      </c>
      <c r="K56" s="34"/>
      <c r="L56" s="40">
        <f t="shared" si="0"/>
        <v>6</v>
      </c>
      <c r="M56" s="34"/>
      <c r="N56" s="34"/>
      <c r="O56" s="34"/>
      <c r="P56" s="34"/>
      <c r="Q56" s="34"/>
      <c r="R56" s="34"/>
      <c r="S56" s="34"/>
      <c r="T56" s="34">
        <v>3</v>
      </c>
      <c r="U56" s="34"/>
      <c r="V56" s="34">
        <v>1</v>
      </c>
      <c r="W56" s="34">
        <v>2</v>
      </c>
      <c r="X56" s="34"/>
      <c r="Y56" s="34"/>
      <c r="Z56" s="34"/>
      <c r="AA56" s="34"/>
      <c r="AB56" s="34"/>
      <c r="AC56" s="34"/>
      <c r="AD56" s="39">
        <f t="shared" si="1"/>
        <v>6</v>
      </c>
      <c r="AE56" s="39"/>
      <c r="AF56" s="39"/>
      <c r="AG56" s="48"/>
      <c r="AH56" s="48"/>
    </row>
    <row r="57" spans="1:35" x14ac:dyDescent="0.3">
      <c r="A57" s="1">
        <v>56</v>
      </c>
      <c r="B57" s="2" t="s">
        <v>43</v>
      </c>
      <c r="C57" s="4" t="s">
        <v>4</v>
      </c>
      <c r="D57" s="6" t="s">
        <v>59</v>
      </c>
      <c r="E57" s="32">
        <v>10</v>
      </c>
      <c r="F57" s="34"/>
      <c r="G57" s="34"/>
      <c r="H57" s="34">
        <v>2</v>
      </c>
      <c r="I57" s="34"/>
      <c r="J57" s="34">
        <v>3</v>
      </c>
      <c r="K57" s="34"/>
      <c r="L57" s="40">
        <f t="shared" si="0"/>
        <v>5</v>
      </c>
      <c r="M57" s="34"/>
      <c r="N57" s="34"/>
      <c r="O57" s="34"/>
      <c r="P57" s="34"/>
      <c r="Q57" s="34"/>
      <c r="R57" s="34"/>
      <c r="S57" s="34"/>
      <c r="T57" s="34"/>
      <c r="U57" s="34"/>
      <c r="V57" s="34"/>
      <c r="W57" s="34">
        <v>3</v>
      </c>
      <c r="X57" s="34">
        <v>3</v>
      </c>
      <c r="Y57" s="34">
        <v>3</v>
      </c>
      <c r="Z57" s="34"/>
      <c r="AA57" s="34"/>
      <c r="AB57" s="34"/>
      <c r="AC57" s="34"/>
      <c r="AD57" s="39">
        <f t="shared" si="1"/>
        <v>9</v>
      </c>
      <c r="AE57" s="39"/>
      <c r="AF57" s="39"/>
      <c r="AG57" s="48"/>
      <c r="AH57" s="48"/>
    </row>
    <row r="58" spans="1:35" x14ac:dyDescent="0.3">
      <c r="A58" s="1">
        <v>57</v>
      </c>
      <c r="B58" s="2" t="s">
        <v>43</v>
      </c>
      <c r="C58" s="4" t="s">
        <v>4</v>
      </c>
      <c r="D58" s="6" t="s">
        <v>60</v>
      </c>
      <c r="E58" s="32">
        <v>14.3</v>
      </c>
      <c r="F58" s="34"/>
      <c r="G58" s="34"/>
      <c r="H58" s="34">
        <v>3</v>
      </c>
      <c r="I58" s="34">
        <v>2</v>
      </c>
      <c r="J58" s="34">
        <v>3</v>
      </c>
      <c r="K58" s="34"/>
      <c r="L58" s="40">
        <f t="shared" si="0"/>
        <v>8</v>
      </c>
      <c r="M58" s="34"/>
      <c r="N58" s="34"/>
      <c r="O58" s="34"/>
      <c r="P58" s="34"/>
      <c r="Q58" s="34"/>
      <c r="R58" s="34"/>
      <c r="S58" s="34"/>
      <c r="T58" s="34"/>
      <c r="U58" s="34"/>
      <c r="V58" s="34"/>
      <c r="W58" s="34">
        <v>3</v>
      </c>
      <c r="X58" s="34">
        <v>3</v>
      </c>
      <c r="Y58" s="34">
        <v>3</v>
      </c>
      <c r="Z58" s="34"/>
      <c r="AA58" s="34"/>
      <c r="AB58" s="34"/>
      <c r="AC58" s="34"/>
      <c r="AD58" s="39">
        <f t="shared" si="1"/>
        <v>9</v>
      </c>
      <c r="AE58" s="39"/>
      <c r="AF58" s="39"/>
      <c r="AG58" s="48"/>
      <c r="AH58" s="48"/>
    </row>
    <row r="59" spans="1:35" x14ac:dyDescent="0.3">
      <c r="A59" s="1">
        <v>58</v>
      </c>
      <c r="B59" s="2" t="s">
        <v>43</v>
      </c>
      <c r="C59" s="4" t="s">
        <v>4</v>
      </c>
      <c r="D59" s="6" t="s">
        <v>61</v>
      </c>
      <c r="E59" s="32">
        <v>25</v>
      </c>
      <c r="F59" s="34"/>
      <c r="G59" s="34"/>
      <c r="H59" s="34">
        <v>3</v>
      </c>
      <c r="I59" s="34">
        <v>3</v>
      </c>
      <c r="J59" s="34">
        <v>3</v>
      </c>
      <c r="K59" s="34"/>
      <c r="L59" s="40">
        <f t="shared" si="0"/>
        <v>9</v>
      </c>
      <c r="M59" s="34"/>
      <c r="N59" s="34"/>
      <c r="O59" s="34">
        <v>3</v>
      </c>
      <c r="P59" s="34"/>
      <c r="Q59" s="34"/>
      <c r="R59" s="34"/>
      <c r="S59" s="34">
        <v>3</v>
      </c>
      <c r="T59" s="34"/>
      <c r="U59" s="34"/>
      <c r="V59" s="34"/>
      <c r="W59" s="34">
        <v>3</v>
      </c>
      <c r="X59" s="34">
        <v>3</v>
      </c>
      <c r="Y59" s="34">
        <v>3</v>
      </c>
      <c r="Z59" s="34"/>
      <c r="AA59" s="34"/>
      <c r="AB59" s="34"/>
      <c r="AC59" s="34"/>
      <c r="AD59" s="39">
        <f t="shared" si="1"/>
        <v>15</v>
      </c>
      <c r="AE59" s="39">
        <f>SUM($AD42:$AD59)</f>
        <v>149</v>
      </c>
      <c r="AF59" s="39"/>
      <c r="AG59" s="46">
        <f>SUM($AD42:$AD59)/SUM($E42:$E59)</f>
        <v>0.87999055043704233</v>
      </c>
      <c r="AH59" s="48"/>
      <c r="AI59" s="47">
        <f>AE59/18</f>
        <v>8.2777777777777786</v>
      </c>
    </row>
    <row r="60" spans="1:35" x14ac:dyDescent="0.3">
      <c r="A60" s="1">
        <v>59</v>
      </c>
      <c r="B60" s="2" t="s">
        <v>62</v>
      </c>
      <c r="C60" s="2" t="s">
        <v>1</v>
      </c>
      <c r="D60" s="6" t="s">
        <v>63</v>
      </c>
      <c r="E60" s="32"/>
      <c r="F60" s="34">
        <v>3</v>
      </c>
      <c r="G60" s="34"/>
      <c r="H60" s="34"/>
      <c r="I60" s="34"/>
      <c r="J60" s="34"/>
      <c r="K60" s="34">
        <v>3</v>
      </c>
      <c r="L60" s="40">
        <f t="shared" si="0"/>
        <v>6</v>
      </c>
      <c r="M60" s="34"/>
      <c r="N60" s="34"/>
      <c r="O60" s="34"/>
      <c r="P60" s="34"/>
      <c r="Q60" s="34"/>
      <c r="R60" s="34"/>
      <c r="S60" s="34"/>
      <c r="T60" s="34">
        <v>2</v>
      </c>
      <c r="U60" s="34">
        <v>3</v>
      </c>
      <c r="V60" s="34"/>
      <c r="W60" s="34"/>
      <c r="X60" s="34"/>
      <c r="Y60" s="34"/>
      <c r="Z60" s="34"/>
      <c r="AA60" s="34"/>
      <c r="AB60" s="34"/>
      <c r="AC60" s="34">
        <v>1</v>
      </c>
      <c r="AD60" s="39">
        <f t="shared" si="1"/>
        <v>6</v>
      </c>
      <c r="AE60" s="39"/>
      <c r="AF60" s="39"/>
      <c r="AG60" s="48"/>
      <c r="AH60" s="48"/>
    </row>
    <row r="61" spans="1:35" x14ac:dyDescent="0.3">
      <c r="A61" s="1">
        <v>60</v>
      </c>
      <c r="B61" s="2" t="s">
        <v>62</v>
      </c>
      <c r="C61" s="2" t="s">
        <v>1</v>
      </c>
      <c r="D61" s="6" t="s">
        <v>64</v>
      </c>
      <c r="E61" s="32"/>
      <c r="F61" s="34">
        <v>3</v>
      </c>
      <c r="G61" s="34"/>
      <c r="H61" s="34"/>
      <c r="I61" s="34"/>
      <c r="J61" s="34"/>
      <c r="K61" s="34"/>
      <c r="L61" s="40">
        <f t="shared" si="0"/>
        <v>3</v>
      </c>
      <c r="M61" s="34"/>
      <c r="N61" s="34"/>
      <c r="O61" s="34"/>
      <c r="P61" s="34"/>
      <c r="Q61" s="34"/>
      <c r="R61" s="34"/>
      <c r="S61" s="34"/>
      <c r="T61" s="34">
        <v>3</v>
      </c>
      <c r="U61" s="34">
        <v>3</v>
      </c>
      <c r="V61" s="34"/>
      <c r="W61" s="34"/>
      <c r="X61" s="34"/>
      <c r="Y61" s="34"/>
      <c r="Z61" s="34"/>
      <c r="AA61" s="34"/>
      <c r="AB61" s="34"/>
      <c r="AC61" s="34">
        <v>1</v>
      </c>
      <c r="AD61" s="39">
        <f t="shared" si="1"/>
        <v>7</v>
      </c>
      <c r="AE61" s="39"/>
      <c r="AF61" s="39"/>
      <c r="AG61" s="48"/>
      <c r="AH61" s="48"/>
    </row>
    <row r="62" spans="1:35" x14ac:dyDescent="0.3">
      <c r="A62" s="1">
        <v>61</v>
      </c>
      <c r="B62" s="2" t="s">
        <v>62</v>
      </c>
      <c r="C62" s="2" t="s">
        <v>1</v>
      </c>
      <c r="D62" s="6" t="s">
        <v>65</v>
      </c>
      <c r="E62" s="32"/>
      <c r="F62" s="34">
        <v>3</v>
      </c>
      <c r="G62" s="34"/>
      <c r="H62" s="34"/>
      <c r="I62" s="34"/>
      <c r="J62" s="34"/>
      <c r="K62" s="34"/>
      <c r="L62" s="40">
        <f t="shared" si="0"/>
        <v>3</v>
      </c>
      <c r="M62" s="34"/>
      <c r="N62" s="34"/>
      <c r="O62" s="34"/>
      <c r="P62" s="34"/>
      <c r="Q62" s="34"/>
      <c r="R62" s="34"/>
      <c r="S62" s="34"/>
      <c r="T62" s="34"/>
      <c r="U62" s="34">
        <v>3</v>
      </c>
      <c r="V62" s="34"/>
      <c r="W62" s="34"/>
      <c r="X62" s="34"/>
      <c r="Y62" s="34"/>
      <c r="Z62" s="34"/>
      <c r="AA62" s="34"/>
      <c r="AB62" s="34"/>
      <c r="AC62" s="34">
        <v>1</v>
      </c>
      <c r="AD62" s="39">
        <f t="shared" si="1"/>
        <v>4</v>
      </c>
      <c r="AE62" s="39"/>
      <c r="AF62" s="39"/>
      <c r="AG62" s="48"/>
      <c r="AH62" s="48"/>
    </row>
    <row r="63" spans="1:35" x14ac:dyDescent="0.3">
      <c r="A63" s="1">
        <v>62</v>
      </c>
      <c r="B63" s="2" t="s">
        <v>62</v>
      </c>
      <c r="C63" s="2" t="s">
        <v>4</v>
      </c>
      <c r="D63" s="6" t="s">
        <v>66</v>
      </c>
      <c r="E63" s="32">
        <v>3</v>
      </c>
      <c r="F63" s="34">
        <v>3</v>
      </c>
      <c r="G63" s="34"/>
      <c r="H63" s="34"/>
      <c r="I63" s="34"/>
      <c r="J63" s="34"/>
      <c r="K63" s="34"/>
      <c r="L63" s="40">
        <f t="shared" si="0"/>
        <v>3</v>
      </c>
      <c r="M63" s="34"/>
      <c r="N63" s="34"/>
      <c r="O63" s="34"/>
      <c r="P63" s="34"/>
      <c r="Q63" s="34"/>
      <c r="R63" s="34"/>
      <c r="S63" s="34"/>
      <c r="T63" s="34"/>
      <c r="U63" s="34">
        <v>3</v>
      </c>
      <c r="V63" s="34"/>
      <c r="W63" s="34"/>
      <c r="X63" s="34"/>
      <c r="Y63" s="34"/>
      <c r="Z63" s="34"/>
      <c r="AA63" s="34"/>
      <c r="AB63" s="34">
        <v>2</v>
      </c>
      <c r="AC63" s="34">
        <v>2</v>
      </c>
      <c r="AD63" s="39">
        <f t="shared" si="1"/>
        <v>7</v>
      </c>
      <c r="AE63" s="39"/>
      <c r="AF63" s="39"/>
      <c r="AG63" s="48"/>
      <c r="AH63" s="48"/>
    </row>
    <row r="64" spans="1:35" x14ac:dyDescent="0.3">
      <c r="A64" s="1">
        <v>63</v>
      </c>
      <c r="B64" s="2" t="s">
        <v>62</v>
      </c>
      <c r="C64" s="2" t="s">
        <v>4</v>
      </c>
      <c r="D64" s="6" t="s">
        <v>67</v>
      </c>
      <c r="E64" s="32">
        <v>52.000868650000001</v>
      </c>
      <c r="F64" s="34">
        <v>3</v>
      </c>
      <c r="G64" s="34"/>
      <c r="H64" s="34"/>
      <c r="I64" s="34"/>
      <c r="J64" s="34"/>
      <c r="K64" s="34"/>
      <c r="L64" s="40">
        <f t="shared" si="0"/>
        <v>3</v>
      </c>
      <c r="M64" s="34"/>
      <c r="N64" s="34"/>
      <c r="O64" s="34"/>
      <c r="P64" s="34"/>
      <c r="Q64" s="34"/>
      <c r="R64" s="34"/>
      <c r="S64" s="34"/>
      <c r="T64" s="34">
        <v>2</v>
      </c>
      <c r="U64" s="34">
        <v>3</v>
      </c>
      <c r="V64" s="34"/>
      <c r="W64" s="34"/>
      <c r="X64" s="34"/>
      <c r="Y64" s="34"/>
      <c r="Z64" s="34"/>
      <c r="AA64" s="34"/>
      <c r="AB64" s="34"/>
      <c r="AC64" s="34">
        <v>2</v>
      </c>
      <c r="AD64" s="39">
        <f t="shared" si="1"/>
        <v>7</v>
      </c>
      <c r="AE64" s="39"/>
      <c r="AF64" s="39"/>
      <c r="AG64" s="48"/>
      <c r="AH64" s="48"/>
    </row>
    <row r="65" spans="1:35" x14ac:dyDescent="0.3">
      <c r="A65" s="1">
        <v>64</v>
      </c>
      <c r="B65" s="2" t="s">
        <v>62</v>
      </c>
      <c r="C65" s="2" t="s">
        <v>4</v>
      </c>
      <c r="D65" s="6" t="s">
        <v>68</v>
      </c>
      <c r="E65" s="32">
        <v>6</v>
      </c>
      <c r="F65" s="34">
        <v>3</v>
      </c>
      <c r="G65" s="34"/>
      <c r="H65" s="34">
        <v>3</v>
      </c>
      <c r="I65" s="34">
        <v>3</v>
      </c>
      <c r="J65" s="34"/>
      <c r="K65" s="34"/>
      <c r="L65" s="40">
        <f t="shared" si="0"/>
        <v>9</v>
      </c>
      <c r="M65" s="34"/>
      <c r="N65" s="34"/>
      <c r="O65" s="34"/>
      <c r="P65" s="34"/>
      <c r="Q65" s="34"/>
      <c r="R65" s="34">
        <v>3</v>
      </c>
      <c r="S65" s="34">
        <v>3</v>
      </c>
      <c r="T65" s="34">
        <v>2</v>
      </c>
      <c r="U65" s="34">
        <v>3</v>
      </c>
      <c r="V65" s="34"/>
      <c r="W65" s="34"/>
      <c r="X65" s="34">
        <v>3</v>
      </c>
      <c r="Y65" s="34">
        <v>3</v>
      </c>
      <c r="Z65" s="34">
        <v>3</v>
      </c>
      <c r="AA65" s="34">
        <v>3</v>
      </c>
      <c r="AB65" s="34"/>
      <c r="AC65" s="34">
        <v>2</v>
      </c>
      <c r="AD65" s="39">
        <f t="shared" si="1"/>
        <v>25</v>
      </c>
      <c r="AE65" s="39"/>
      <c r="AF65" s="39"/>
      <c r="AG65" s="48"/>
      <c r="AH65" s="48"/>
    </row>
    <row r="66" spans="1:35" x14ac:dyDescent="0.3">
      <c r="A66" s="1">
        <v>65</v>
      </c>
      <c r="B66" s="2" t="s">
        <v>62</v>
      </c>
      <c r="C66" s="2" t="s">
        <v>4</v>
      </c>
      <c r="D66" s="2" t="s">
        <v>69</v>
      </c>
      <c r="E66" s="32">
        <v>3</v>
      </c>
      <c r="F66" s="34">
        <v>3</v>
      </c>
      <c r="G66" s="34"/>
      <c r="H66" s="34">
        <v>1</v>
      </c>
      <c r="I66" s="34"/>
      <c r="J66" s="34"/>
      <c r="K66" s="34"/>
      <c r="L66" s="40">
        <f t="shared" si="0"/>
        <v>4</v>
      </c>
      <c r="M66" s="34"/>
      <c r="N66" s="34"/>
      <c r="O66" s="34"/>
      <c r="P66" s="34"/>
      <c r="Q66" s="34"/>
      <c r="R66" s="34"/>
      <c r="S66" s="34"/>
      <c r="T66" s="34"/>
      <c r="U66" s="34">
        <v>3</v>
      </c>
      <c r="V66" s="34"/>
      <c r="W66" s="34"/>
      <c r="X66" s="34"/>
      <c r="Y66" s="34"/>
      <c r="Z66" s="34"/>
      <c r="AA66" s="34"/>
      <c r="AB66" s="34">
        <v>2</v>
      </c>
      <c r="AC66" s="34">
        <v>2</v>
      </c>
      <c r="AD66" s="39">
        <f t="shared" si="1"/>
        <v>7</v>
      </c>
      <c r="AE66" s="39">
        <f>SUM($AD60:$AD66)</f>
        <v>63</v>
      </c>
      <c r="AF66" s="39"/>
      <c r="AG66" s="46">
        <f>SUM($AD60:$AD66)/SUM($E60:$E66)</f>
        <v>0.98436163959784007</v>
      </c>
      <c r="AH66" s="48"/>
      <c r="AI66" s="47">
        <f>AE66/7</f>
        <v>9</v>
      </c>
    </row>
    <row r="67" spans="1:35" x14ac:dyDescent="0.3">
      <c r="A67" s="1">
        <v>66</v>
      </c>
      <c r="B67" s="2" t="s">
        <v>70</v>
      </c>
      <c r="C67" s="4" t="s">
        <v>1</v>
      </c>
      <c r="D67" s="6" t="s">
        <v>71</v>
      </c>
      <c r="E67" s="32"/>
      <c r="F67" s="34"/>
      <c r="G67" s="34"/>
      <c r="H67" s="34"/>
      <c r="I67" s="34"/>
      <c r="J67" s="34"/>
      <c r="K67" s="34"/>
      <c r="L67" s="40">
        <f t="shared" ref="L67:L130" si="2">SUM(F67:K67)</f>
        <v>0</v>
      </c>
      <c r="M67" s="34"/>
      <c r="N67" s="34"/>
      <c r="O67" s="34"/>
      <c r="P67" s="34"/>
      <c r="Q67" s="34"/>
      <c r="R67" s="34"/>
      <c r="S67" s="34"/>
      <c r="T67" s="34">
        <v>3</v>
      </c>
      <c r="U67" s="34">
        <v>3</v>
      </c>
      <c r="V67" s="34"/>
      <c r="W67" s="34"/>
      <c r="X67" s="34"/>
      <c r="Y67" s="34"/>
      <c r="Z67" s="34"/>
      <c r="AA67" s="34"/>
      <c r="AB67" s="34"/>
      <c r="AC67" s="34"/>
      <c r="AD67" s="39">
        <f t="shared" ref="AD67:AD130" si="3">SUM(M67:AC67)</f>
        <v>6</v>
      </c>
      <c r="AE67" s="39"/>
      <c r="AF67" s="39"/>
      <c r="AG67" s="48"/>
      <c r="AH67" s="48"/>
    </row>
    <row r="68" spans="1:35" x14ac:dyDescent="0.3">
      <c r="A68" s="1">
        <v>67</v>
      </c>
      <c r="B68" s="2" t="s">
        <v>70</v>
      </c>
      <c r="C68" s="4" t="s">
        <v>1</v>
      </c>
      <c r="D68" s="6" t="s">
        <v>72</v>
      </c>
      <c r="E68" s="32"/>
      <c r="F68" s="34"/>
      <c r="G68" s="34"/>
      <c r="H68" s="34"/>
      <c r="I68" s="34"/>
      <c r="J68" s="34"/>
      <c r="K68" s="34"/>
      <c r="L68" s="40">
        <f t="shared" si="2"/>
        <v>0</v>
      </c>
      <c r="M68" s="34"/>
      <c r="N68" s="34"/>
      <c r="O68" s="34"/>
      <c r="P68" s="34"/>
      <c r="Q68" s="34"/>
      <c r="R68" s="34"/>
      <c r="S68" s="34"/>
      <c r="T68" s="34">
        <v>3</v>
      </c>
      <c r="U68" s="34">
        <v>3</v>
      </c>
      <c r="V68" s="34"/>
      <c r="W68" s="34"/>
      <c r="X68" s="34"/>
      <c r="Y68" s="34"/>
      <c r="Z68" s="34"/>
      <c r="AA68" s="34"/>
      <c r="AB68" s="34"/>
      <c r="AC68" s="34"/>
      <c r="AD68" s="39">
        <f t="shared" si="3"/>
        <v>6</v>
      </c>
      <c r="AE68" s="39"/>
      <c r="AF68" s="39"/>
      <c r="AG68" s="48"/>
      <c r="AH68" s="48"/>
    </row>
    <row r="69" spans="1:35" x14ac:dyDescent="0.3">
      <c r="A69" s="1">
        <v>68</v>
      </c>
      <c r="B69" s="2" t="s">
        <v>70</v>
      </c>
      <c r="C69" s="4" t="s">
        <v>1</v>
      </c>
      <c r="D69" s="6" t="s">
        <v>73</v>
      </c>
      <c r="E69" s="32">
        <v>1.75</v>
      </c>
      <c r="F69" s="34"/>
      <c r="G69" s="34"/>
      <c r="H69" s="34"/>
      <c r="I69" s="34"/>
      <c r="J69" s="34"/>
      <c r="K69" s="34"/>
      <c r="L69" s="40">
        <f t="shared" si="2"/>
        <v>0</v>
      </c>
      <c r="M69" s="34"/>
      <c r="N69" s="34"/>
      <c r="O69" s="34"/>
      <c r="P69" s="34"/>
      <c r="Q69" s="34"/>
      <c r="R69" s="34"/>
      <c r="S69" s="34"/>
      <c r="T69" s="34">
        <v>3</v>
      </c>
      <c r="U69" s="34">
        <v>3</v>
      </c>
      <c r="V69" s="34"/>
      <c r="W69" s="34"/>
      <c r="X69" s="34"/>
      <c r="Y69" s="34"/>
      <c r="Z69" s="34"/>
      <c r="AA69" s="34"/>
      <c r="AB69" s="34"/>
      <c r="AC69" s="34"/>
      <c r="AD69" s="39">
        <f t="shared" si="3"/>
        <v>6</v>
      </c>
      <c r="AE69" s="39"/>
      <c r="AF69" s="39"/>
      <c r="AG69" s="48"/>
      <c r="AH69" s="48"/>
    </row>
    <row r="70" spans="1:35" x14ac:dyDescent="0.3">
      <c r="A70" s="1">
        <v>69</v>
      </c>
      <c r="B70" s="2" t="s">
        <v>70</v>
      </c>
      <c r="C70" s="4" t="s">
        <v>1</v>
      </c>
      <c r="D70" s="6" t="s">
        <v>74</v>
      </c>
      <c r="E70" s="32">
        <v>0</v>
      </c>
      <c r="F70" s="34"/>
      <c r="G70" s="34"/>
      <c r="H70" s="34"/>
      <c r="I70" s="34"/>
      <c r="J70" s="34"/>
      <c r="K70" s="34"/>
      <c r="L70" s="40">
        <f t="shared" si="2"/>
        <v>0</v>
      </c>
      <c r="M70" s="34"/>
      <c r="N70" s="34"/>
      <c r="O70" s="34"/>
      <c r="P70" s="34"/>
      <c r="Q70" s="34"/>
      <c r="R70" s="34"/>
      <c r="S70" s="34"/>
      <c r="T70" s="34">
        <v>3</v>
      </c>
      <c r="U70" s="34">
        <v>3</v>
      </c>
      <c r="V70" s="34"/>
      <c r="W70" s="34"/>
      <c r="X70" s="34"/>
      <c r="Y70" s="34"/>
      <c r="Z70" s="34"/>
      <c r="AA70" s="34"/>
      <c r="AB70" s="34"/>
      <c r="AC70" s="34"/>
      <c r="AD70" s="39">
        <f t="shared" si="3"/>
        <v>6</v>
      </c>
      <c r="AE70" s="39"/>
      <c r="AF70" s="39"/>
      <c r="AG70" s="48"/>
      <c r="AH70" s="48"/>
    </row>
    <row r="71" spans="1:35" x14ac:dyDescent="0.3">
      <c r="A71" s="1">
        <v>70</v>
      </c>
      <c r="B71" s="2" t="s">
        <v>70</v>
      </c>
      <c r="C71" s="4" t="s">
        <v>1</v>
      </c>
      <c r="D71" s="6" t="s">
        <v>75</v>
      </c>
      <c r="E71" s="32"/>
      <c r="F71" s="34"/>
      <c r="G71" s="34"/>
      <c r="H71" s="34"/>
      <c r="I71" s="34"/>
      <c r="J71" s="34"/>
      <c r="K71" s="34"/>
      <c r="L71" s="40">
        <f t="shared" si="2"/>
        <v>0</v>
      </c>
      <c r="M71" s="34"/>
      <c r="N71" s="34"/>
      <c r="O71" s="34"/>
      <c r="P71" s="34"/>
      <c r="Q71" s="34"/>
      <c r="R71" s="34"/>
      <c r="S71" s="34"/>
      <c r="T71" s="34"/>
      <c r="U71" s="34">
        <v>3</v>
      </c>
      <c r="V71" s="34"/>
      <c r="W71" s="34"/>
      <c r="X71" s="34"/>
      <c r="Y71" s="34"/>
      <c r="Z71" s="34"/>
      <c r="AA71" s="34"/>
      <c r="AB71" s="34"/>
      <c r="AC71" s="34"/>
      <c r="AD71" s="39">
        <f t="shared" si="3"/>
        <v>3</v>
      </c>
      <c r="AE71" s="39"/>
      <c r="AF71" s="39"/>
      <c r="AG71" s="48"/>
      <c r="AH71" s="48"/>
    </row>
    <row r="72" spans="1:35" x14ac:dyDescent="0.3">
      <c r="A72" s="1">
        <v>71</v>
      </c>
      <c r="B72" s="2" t="s">
        <v>70</v>
      </c>
      <c r="C72" s="4" t="s">
        <v>1</v>
      </c>
      <c r="D72" s="6" t="s">
        <v>76</v>
      </c>
      <c r="E72" s="32">
        <v>0.71413000000000004</v>
      </c>
      <c r="F72" s="34"/>
      <c r="G72" s="34"/>
      <c r="H72" s="34"/>
      <c r="I72" s="34"/>
      <c r="J72" s="34"/>
      <c r="K72" s="34"/>
      <c r="L72" s="40">
        <f t="shared" si="2"/>
        <v>0</v>
      </c>
      <c r="M72" s="34"/>
      <c r="N72" s="34"/>
      <c r="O72" s="34"/>
      <c r="P72" s="34"/>
      <c r="Q72" s="34"/>
      <c r="R72" s="34"/>
      <c r="S72" s="34"/>
      <c r="T72" s="34">
        <v>3</v>
      </c>
      <c r="U72" s="34">
        <v>2</v>
      </c>
      <c r="V72" s="34"/>
      <c r="W72" s="34"/>
      <c r="X72" s="34"/>
      <c r="Y72" s="34"/>
      <c r="Z72" s="34"/>
      <c r="AA72" s="34"/>
      <c r="AB72" s="34"/>
      <c r="AC72" s="34"/>
      <c r="AD72" s="39">
        <f t="shared" si="3"/>
        <v>5</v>
      </c>
      <c r="AE72" s="39"/>
      <c r="AF72" s="39"/>
      <c r="AG72" s="48"/>
      <c r="AH72" s="48"/>
    </row>
    <row r="73" spans="1:35" x14ac:dyDescent="0.3">
      <c r="A73" s="1">
        <v>72</v>
      </c>
      <c r="B73" s="2" t="s">
        <v>70</v>
      </c>
      <c r="C73" s="4" t="s">
        <v>4</v>
      </c>
      <c r="D73" s="6" t="s">
        <v>77</v>
      </c>
      <c r="E73" s="32">
        <v>6.58</v>
      </c>
      <c r="F73" s="34"/>
      <c r="G73" s="34"/>
      <c r="H73" s="34"/>
      <c r="I73" s="34"/>
      <c r="J73" s="34"/>
      <c r="K73" s="34"/>
      <c r="L73" s="40">
        <f t="shared" si="2"/>
        <v>0</v>
      </c>
      <c r="M73" s="34"/>
      <c r="N73" s="34"/>
      <c r="O73" s="34"/>
      <c r="P73" s="34"/>
      <c r="Q73" s="34"/>
      <c r="R73" s="34"/>
      <c r="S73" s="34"/>
      <c r="T73" s="34">
        <v>3</v>
      </c>
      <c r="U73" s="34">
        <v>3</v>
      </c>
      <c r="V73" s="34"/>
      <c r="W73" s="34"/>
      <c r="X73" s="34"/>
      <c r="Y73" s="34"/>
      <c r="Z73" s="34"/>
      <c r="AA73" s="34"/>
      <c r="AB73" s="34"/>
      <c r="AC73" s="34"/>
      <c r="AD73" s="39">
        <f t="shared" si="3"/>
        <v>6</v>
      </c>
      <c r="AE73" s="39"/>
      <c r="AF73" s="39"/>
      <c r="AG73" s="48"/>
      <c r="AH73" s="48"/>
    </row>
    <row r="74" spans="1:35" x14ac:dyDescent="0.3">
      <c r="A74" s="1">
        <v>73</v>
      </c>
      <c r="B74" s="2" t="s">
        <v>70</v>
      </c>
      <c r="C74" s="4" t="s">
        <v>4</v>
      </c>
      <c r="D74" s="6" t="s">
        <v>78</v>
      </c>
      <c r="E74" s="32">
        <v>0.4</v>
      </c>
      <c r="F74" s="34"/>
      <c r="G74" s="34"/>
      <c r="H74" s="34"/>
      <c r="I74" s="34"/>
      <c r="J74" s="34"/>
      <c r="K74" s="34"/>
      <c r="L74" s="40">
        <f t="shared" si="2"/>
        <v>0</v>
      </c>
      <c r="M74" s="34"/>
      <c r="N74" s="34"/>
      <c r="O74" s="34"/>
      <c r="P74" s="34"/>
      <c r="Q74" s="34"/>
      <c r="R74" s="34"/>
      <c r="S74" s="34"/>
      <c r="T74" s="34">
        <v>3</v>
      </c>
      <c r="U74" s="34">
        <v>3</v>
      </c>
      <c r="V74" s="34"/>
      <c r="W74" s="34"/>
      <c r="X74" s="34"/>
      <c r="Y74" s="34"/>
      <c r="Z74" s="34"/>
      <c r="AA74" s="34"/>
      <c r="AB74" s="34"/>
      <c r="AC74" s="34"/>
      <c r="AD74" s="39">
        <f t="shared" si="3"/>
        <v>6</v>
      </c>
      <c r="AE74" s="39"/>
      <c r="AF74" s="39"/>
      <c r="AG74" s="48"/>
      <c r="AH74" s="48"/>
    </row>
    <row r="75" spans="1:35" x14ac:dyDescent="0.3">
      <c r="A75" s="1">
        <v>74</v>
      </c>
      <c r="B75" s="2" t="s">
        <v>70</v>
      </c>
      <c r="C75" s="4" t="s">
        <v>4</v>
      </c>
      <c r="D75" s="6" t="s">
        <v>79</v>
      </c>
      <c r="E75" s="32">
        <v>4</v>
      </c>
      <c r="F75" s="34"/>
      <c r="G75" s="34"/>
      <c r="H75" s="34"/>
      <c r="I75" s="34"/>
      <c r="J75" s="34"/>
      <c r="K75" s="34"/>
      <c r="L75" s="40">
        <f t="shared" si="2"/>
        <v>0</v>
      </c>
      <c r="M75" s="34"/>
      <c r="N75" s="34"/>
      <c r="O75" s="34"/>
      <c r="P75" s="34"/>
      <c r="Q75" s="34"/>
      <c r="R75" s="34"/>
      <c r="S75" s="34"/>
      <c r="T75" s="34">
        <v>3</v>
      </c>
      <c r="U75" s="34"/>
      <c r="V75" s="34">
        <v>2</v>
      </c>
      <c r="W75" s="34"/>
      <c r="X75" s="34"/>
      <c r="Y75" s="34"/>
      <c r="Z75" s="34"/>
      <c r="AA75" s="34"/>
      <c r="AB75" s="34"/>
      <c r="AC75" s="34"/>
      <c r="AD75" s="39">
        <f t="shared" si="3"/>
        <v>5</v>
      </c>
      <c r="AE75" s="39"/>
      <c r="AF75" s="39"/>
      <c r="AG75" s="48"/>
      <c r="AH75" s="48"/>
    </row>
    <row r="76" spans="1:35" x14ac:dyDescent="0.3">
      <c r="A76" s="1">
        <v>75</v>
      </c>
      <c r="B76" s="2" t="s">
        <v>70</v>
      </c>
      <c r="C76" s="4" t="s">
        <v>4</v>
      </c>
      <c r="D76" s="6" t="s">
        <v>80</v>
      </c>
      <c r="E76" s="32">
        <v>10</v>
      </c>
      <c r="F76" s="34"/>
      <c r="G76" s="34"/>
      <c r="H76" s="34"/>
      <c r="I76" s="34"/>
      <c r="J76" s="34"/>
      <c r="K76" s="34">
        <v>3</v>
      </c>
      <c r="L76" s="40">
        <f t="shared" si="2"/>
        <v>3</v>
      </c>
      <c r="M76" s="34"/>
      <c r="N76" s="34"/>
      <c r="O76" s="34"/>
      <c r="P76" s="34"/>
      <c r="Q76" s="34"/>
      <c r="R76" s="34"/>
      <c r="S76" s="34"/>
      <c r="T76" s="34">
        <v>3</v>
      </c>
      <c r="U76" s="34">
        <v>3</v>
      </c>
      <c r="V76" s="34"/>
      <c r="W76" s="34"/>
      <c r="X76" s="34"/>
      <c r="Y76" s="34"/>
      <c r="Z76" s="34"/>
      <c r="AA76" s="34"/>
      <c r="AB76" s="34"/>
      <c r="AC76" s="34"/>
      <c r="AD76" s="39">
        <f t="shared" si="3"/>
        <v>6</v>
      </c>
      <c r="AE76" s="39"/>
      <c r="AF76" s="39"/>
      <c r="AG76" s="48"/>
      <c r="AH76" s="48"/>
    </row>
    <row r="77" spans="1:35" x14ac:dyDescent="0.3">
      <c r="A77" s="1">
        <v>76</v>
      </c>
      <c r="B77" s="2" t="s">
        <v>70</v>
      </c>
      <c r="C77" s="4" t="s">
        <v>4</v>
      </c>
      <c r="D77" s="6" t="s">
        <v>81</v>
      </c>
      <c r="E77" s="32">
        <v>8.43</v>
      </c>
      <c r="F77" s="34"/>
      <c r="G77" s="34"/>
      <c r="H77" s="34"/>
      <c r="I77" s="34"/>
      <c r="J77" s="34"/>
      <c r="K77" s="34"/>
      <c r="L77" s="40">
        <f t="shared" si="2"/>
        <v>0</v>
      </c>
      <c r="M77" s="34"/>
      <c r="N77" s="34"/>
      <c r="O77" s="34"/>
      <c r="P77" s="34"/>
      <c r="Q77" s="34"/>
      <c r="R77" s="34"/>
      <c r="S77" s="34"/>
      <c r="T77" s="34">
        <v>3</v>
      </c>
      <c r="U77" s="34"/>
      <c r="V77" s="34"/>
      <c r="W77" s="34"/>
      <c r="X77" s="34"/>
      <c r="Y77" s="34"/>
      <c r="Z77" s="34"/>
      <c r="AA77" s="34"/>
      <c r="AB77" s="34"/>
      <c r="AC77" s="34"/>
      <c r="AD77" s="39">
        <f t="shared" si="3"/>
        <v>3</v>
      </c>
      <c r="AE77" s="39"/>
      <c r="AF77" s="39"/>
      <c r="AG77" s="48"/>
      <c r="AH77" s="48"/>
    </row>
    <row r="78" spans="1:35" x14ac:dyDescent="0.3">
      <c r="A78" s="1">
        <v>77</v>
      </c>
      <c r="B78" s="2" t="s">
        <v>70</v>
      </c>
      <c r="C78" s="4" t="s">
        <v>4</v>
      </c>
      <c r="D78" s="6" t="s">
        <v>82</v>
      </c>
      <c r="E78" s="32">
        <v>20</v>
      </c>
      <c r="F78" s="34"/>
      <c r="G78" s="34"/>
      <c r="H78" s="34"/>
      <c r="I78" s="34"/>
      <c r="J78" s="34"/>
      <c r="K78" s="34"/>
      <c r="L78" s="40">
        <f t="shared" si="2"/>
        <v>0</v>
      </c>
      <c r="M78" s="34"/>
      <c r="N78" s="34"/>
      <c r="O78" s="34"/>
      <c r="P78" s="34"/>
      <c r="Q78" s="34"/>
      <c r="R78" s="34"/>
      <c r="S78" s="34"/>
      <c r="T78" s="34">
        <v>3</v>
      </c>
      <c r="U78" s="34"/>
      <c r="V78" s="34"/>
      <c r="W78" s="34"/>
      <c r="X78" s="34"/>
      <c r="Y78" s="34"/>
      <c r="Z78" s="34"/>
      <c r="AA78" s="34"/>
      <c r="AB78" s="34"/>
      <c r="AC78" s="34"/>
      <c r="AD78" s="39">
        <f t="shared" si="3"/>
        <v>3</v>
      </c>
      <c r="AE78" s="39"/>
      <c r="AF78" s="39"/>
      <c r="AG78" s="48"/>
      <c r="AH78" s="48"/>
    </row>
    <row r="79" spans="1:35" x14ac:dyDescent="0.3">
      <c r="A79" s="1">
        <v>78</v>
      </c>
      <c r="B79" s="2" t="s">
        <v>70</v>
      </c>
      <c r="C79" s="4" t="s">
        <v>4</v>
      </c>
      <c r="D79" s="6" t="s">
        <v>83</v>
      </c>
      <c r="E79" s="32">
        <v>26.96</v>
      </c>
      <c r="F79" s="34"/>
      <c r="G79" s="34"/>
      <c r="H79" s="34"/>
      <c r="I79" s="34"/>
      <c r="J79" s="34"/>
      <c r="K79" s="34"/>
      <c r="L79" s="40">
        <f t="shared" si="2"/>
        <v>0</v>
      </c>
      <c r="M79" s="34"/>
      <c r="N79" s="34"/>
      <c r="O79" s="34"/>
      <c r="P79" s="34"/>
      <c r="Q79" s="34"/>
      <c r="R79" s="34"/>
      <c r="S79" s="34"/>
      <c r="T79" s="34">
        <v>3</v>
      </c>
      <c r="U79" s="34"/>
      <c r="V79" s="34"/>
      <c r="W79" s="34"/>
      <c r="X79" s="34"/>
      <c r="Y79" s="34"/>
      <c r="Z79" s="34"/>
      <c r="AA79" s="34"/>
      <c r="AB79" s="34"/>
      <c r="AC79" s="34"/>
      <c r="AD79" s="39">
        <f t="shared" si="3"/>
        <v>3</v>
      </c>
      <c r="AE79" s="39">
        <f>SUM($AD67:$AD79)</f>
        <v>64</v>
      </c>
      <c r="AF79" s="39"/>
      <c r="AG79" s="46">
        <f>SUM($AD67:$AD79)/SUM($E67:$E79)</f>
        <v>0.81183111933879393</v>
      </c>
      <c r="AH79" s="48"/>
      <c r="AI79" s="47">
        <f>AE79/13</f>
        <v>4.9230769230769234</v>
      </c>
    </row>
    <row r="80" spans="1:35" x14ac:dyDescent="0.3">
      <c r="A80" s="1">
        <v>79</v>
      </c>
      <c r="B80" s="2" t="s">
        <v>84</v>
      </c>
      <c r="C80" s="4" t="s">
        <v>1</v>
      </c>
      <c r="D80" s="6" t="s">
        <v>85</v>
      </c>
      <c r="E80" s="32"/>
      <c r="F80" s="34"/>
      <c r="G80" s="34"/>
      <c r="H80" s="34"/>
      <c r="I80" s="34"/>
      <c r="J80" s="34"/>
      <c r="K80" s="34"/>
      <c r="L80" s="40">
        <f t="shared" si="2"/>
        <v>0</v>
      </c>
      <c r="M80" s="34"/>
      <c r="N80" s="34"/>
      <c r="O80" s="34"/>
      <c r="P80" s="34"/>
      <c r="Q80" s="34"/>
      <c r="R80" s="34"/>
      <c r="S80" s="34"/>
      <c r="T80" s="34"/>
      <c r="U80" s="34"/>
      <c r="V80" s="34"/>
      <c r="W80" s="34"/>
      <c r="X80" s="34"/>
      <c r="Y80" s="34"/>
      <c r="Z80" s="34"/>
      <c r="AA80" s="34"/>
      <c r="AB80" s="34">
        <v>3</v>
      </c>
      <c r="AC80" s="34"/>
      <c r="AD80" s="39">
        <f t="shared" si="3"/>
        <v>3</v>
      </c>
      <c r="AE80" s="39"/>
      <c r="AF80" s="39"/>
      <c r="AG80" s="48"/>
      <c r="AH80" s="48"/>
    </row>
    <row r="81" spans="1:35" x14ac:dyDescent="0.3">
      <c r="A81" s="1">
        <v>80</v>
      </c>
      <c r="B81" s="2" t="s">
        <v>84</v>
      </c>
      <c r="C81" s="4" t="s">
        <v>1</v>
      </c>
      <c r="D81" s="6" t="s">
        <v>86</v>
      </c>
      <c r="E81" s="32"/>
      <c r="F81" s="34">
        <v>3</v>
      </c>
      <c r="G81" s="34">
        <v>2</v>
      </c>
      <c r="H81" s="34"/>
      <c r="I81" s="34"/>
      <c r="J81" s="34"/>
      <c r="K81" s="34"/>
      <c r="L81" s="40">
        <f t="shared" si="2"/>
        <v>5</v>
      </c>
      <c r="M81" s="34"/>
      <c r="N81" s="34"/>
      <c r="O81" s="34"/>
      <c r="P81" s="34"/>
      <c r="Q81" s="34"/>
      <c r="R81" s="34"/>
      <c r="S81" s="34"/>
      <c r="T81" s="34"/>
      <c r="U81" s="34"/>
      <c r="V81" s="34"/>
      <c r="W81" s="34"/>
      <c r="X81" s="34"/>
      <c r="Y81" s="34"/>
      <c r="Z81" s="34"/>
      <c r="AA81" s="34"/>
      <c r="AB81" s="34">
        <v>3</v>
      </c>
      <c r="AC81" s="34"/>
      <c r="AD81" s="39">
        <f t="shared" si="3"/>
        <v>3</v>
      </c>
      <c r="AE81" s="39"/>
      <c r="AF81" s="39"/>
      <c r="AG81" s="48"/>
      <c r="AH81" s="48"/>
    </row>
    <row r="82" spans="1:35" x14ac:dyDescent="0.3">
      <c r="A82" s="1">
        <v>81</v>
      </c>
      <c r="B82" s="2" t="s">
        <v>84</v>
      </c>
      <c r="C82" s="4" t="s">
        <v>1</v>
      </c>
      <c r="D82" s="6" t="s">
        <v>87</v>
      </c>
      <c r="E82" s="32"/>
      <c r="F82" s="34"/>
      <c r="G82" s="34"/>
      <c r="H82" s="34"/>
      <c r="I82" s="34"/>
      <c r="J82" s="34"/>
      <c r="K82" s="34"/>
      <c r="L82" s="40">
        <f t="shared" si="2"/>
        <v>0</v>
      </c>
      <c r="M82" s="34"/>
      <c r="N82" s="34"/>
      <c r="O82" s="34"/>
      <c r="P82" s="34"/>
      <c r="Q82" s="34"/>
      <c r="R82" s="34"/>
      <c r="S82" s="34"/>
      <c r="T82" s="34"/>
      <c r="U82" s="34"/>
      <c r="V82" s="34"/>
      <c r="W82" s="34"/>
      <c r="X82" s="34"/>
      <c r="Y82" s="34"/>
      <c r="Z82" s="34"/>
      <c r="AA82" s="34"/>
      <c r="AB82" s="34">
        <v>3</v>
      </c>
      <c r="AC82" s="34"/>
      <c r="AD82" s="39">
        <f t="shared" si="3"/>
        <v>3</v>
      </c>
      <c r="AE82" s="39"/>
      <c r="AF82" s="39"/>
      <c r="AG82" s="48"/>
      <c r="AH82" s="48"/>
    </row>
    <row r="83" spans="1:35" x14ac:dyDescent="0.3">
      <c r="A83" s="1">
        <v>82</v>
      </c>
      <c r="B83" s="2" t="s">
        <v>84</v>
      </c>
      <c r="C83" s="4" t="s">
        <v>1</v>
      </c>
      <c r="D83" s="6" t="s">
        <v>88</v>
      </c>
      <c r="E83" s="32">
        <v>5</v>
      </c>
      <c r="F83" s="34"/>
      <c r="G83" s="34"/>
      <c r="H83" s="34"/>
      <c r="I83" s="34"/>
      <c r="J83" s="34"/>
      <c r="K83" s="34"/>
      <c r="L83" s="40">
        <f t="shared" si="2"/>
        <v>0</v>
      </c>
      <c r="M83" s="34"/>
      <c r="N83" s="34"/>
      <c r="O83" s="34"/>
      <c r="P83" s="34"/>
      <c r="Q83" s="34"/>
      <c r="R83" s="34"/>
      <c r="S83" s="34"/>
      <c r="T83" s="34"/>
      <c r="U83" s="34"/>
      <c r="V83" s="34"/>
      <c r="W83" s="34"/>
      <c r="X83" s="34"/>
      <c r="Y83" s="34"/>
      <c r="Z83" s="34"/>
      <c r="AA83" s="34"/>
      <c r="AB83" s="34">
        <v>3</v>
      </c>
      <c r="AC83" s="34"/>
      <c r="AD83" s="39">
        <f t="shared" si="3"/>
        <v>3</v>
      </c>
      <c r="AE83" s="39"/>
      <c r="AF83" s="39"/>
      <c r="AG83" s="48"/>
      <c r="AH83" s="48"/>
    </row>
    <row r="84" spans="1:35" x14ac:dyDescent="0.3">
      <c r="A84" s="1">
        <v>83</v>
      </c>
      <c r="B84" s="2" t="s">
        <v>84</v>
      </c>
      <c r="C84" s="4" t="s">
        <v>1</v>
      </c>
      <c r="D84" s="6" t="s">
        <v>89</v>
      </c>
      <c r="E84" s="32">
        <v>1.03</v>
      </c>
      <c r="F84" s="34"/>
      <c r="G84" s="34"/>
      <c r="H84" s="34"/>
      <c r="I84" s="34"/>
      <c r="J84" s="34"/>
      <c r="K84" s="34"/>
      <c r="L84" s="40">
        <f t="shared" si="2"/>
        <v>0</v>
      </c>
      <c r="M84" s="34"/>
      <c r="N84" s="34"/>
      <c r="O84" s="34"/>
      <c r="P84" s="34"/>
      <c r="Q84" s="34"/>
      <c r="R84" s="34"/>
      <c r="S84" s="34"/>
      <c r="T84" s="34"/>
      <c r="U84" s="34"/>
      <c r="V84" s="34"/>
      <c r="W84" s="34"/>
      <c r="X84" s="34"/>
      <c r="Y84" s="34"/>
      <c r="Z84" s="34"/>
      <c r="AA84" s="34"/>
      <c r="AB84" s="34">
        <v>3</v>
      </c>
      <c r="AC84" s="34"/>
      <c r="AD84" s="39">
        <f t="shared" si="3"/>
        <v>3</v>
      </c>
      <c r="AE84" s="39"/>
      <c r="AF84" s="39"/>
      <c r="AG84" s="48"/>
      <c r="AH84" s="48"/>
    </row>
    <row r="85" spans="1:35" x14ac:dyDescent="0.3">
      <c r="A85" s="1">
        <v>84</v>
      </c>
      <c r="B85" s="2" t="s">
        <v>84</v>
      </c>
      <c r="C85" s="4" t="s">
        <v>1</v>
      </c>
      <c r="D85" s="6" t="s">
        <v>90</v>
      </c>
      <c r="E85" s="32">
        <v>0.84000000000000008</v>
      </c>
      <c r="F85" s="34"/>
      <c r="G85" s="34"/>
      <c r="H85" s="34"/>
      <c r="I85" s="34"/>
      <c r="J85" s="34"/>
      <c r="K85" s="34"/>
      <c r="L85" s="40">
        <f t="shared" si="2"/>
        <v>0</v>
      </c>
      <c r="M85" s="34"/>
      <c r="N85" s="34"/>
      <c r="O85" s="34"/>
      <c r="P85" s="34"/>
      <c r="Q85" s="34"/>
      <c r="R85" s="34"/>
      <c r="S85" s="34"/>
      <c r="T85" s="34"/>
      <c r="U85" s="34"/>
      <c r="V85" s="34"/>
      <c r="W85" s="34"/>
      <c r="X85" s="34"/>
      <c r="Y85" s="34"/>
      <c r="Z85" s="34"/>
      <c r="AA85" s="34"/>
      <c r="AB85" s="34">
        <v>3</v>
      </c>
      <c r="AC85" s="34"/>
      <c r="AD85" s="39">
        <f t="shared" si="3"/>
        <v>3</v>
      </c>
      <c r="AE85" s="39"/>
      <c r="AF85" s="39"/>
      <c r="AG85" s="48"/>
      <c r="AH85" s="48"/>
    </row>
    <row r="86" spans="1:35" x14ac:dyDescent="0.3">
      <c r="A86" s="1">
        <v>85</v>
      </c>
      <c r="B86" s="2" t="s">
        <v>84</v>
      </c>
      <c r="C86" s="4" t="s">
        <v>1</v>
      </c>
      <c r="D86" s="6" t="s">
        <v>91</v>
      </c>
      <c r="E86" s="32">
        <v>0.45</v>
      </c>
      <c r="F86" s="34"/>
      <c r="G86" s="34"/>
      <c r="H86" s="34"/>
      <c r="I86" s="34"/>
      <c r="J86" s="34">
        <v>3</v>
      </c>
      <c r="K86" s="34"/>
      <c r="L86" s="40">
        <f t="shared" si="2"/>
        <v>3</v>
      </c>
      <c r="M86" s="34"/>
      <c r="N86" s="34"/>
      <c r="O86" s="34"/>
      <c r="P86" s="34"/>
      <c r="Q86" s="34"/>
      <c r="R86" s="34"/>
      <c r="S86" s="34"/>
      <c r="T86" s="34"/>
      <c r="U86" s="34"/>
      <c r="V86" s="34"/>
      <c r="W86" s="34">
        <v>1</v>
      </c>
      <c r="X86" s="34"/>
      <c r="Y86" s="34"/>
      <c r="Z86" s="34"/>
      <c r="AA86" s="34"/>
      <c r="AB86" s="34">
        <v>3</v>
      </c>
      <c r="AC86" s="34"/>
      <c r="AD86" s="39">
        <f t="shared" si="3"/>
        <v>4</v>
      </c>
      <c r="AE86" s="39"/>
      <c r="AF86" s="39"/>
      <c r="AG86" s="48"/>
      <c r="AH86" s="48"/>
    </row>
    <row r="87" spans="1:35" x14ac:dyDescent="0.3">
      <c r="A87" s="1">
        <v>86</v>
      </c>
      <c r="B87" s="2" t="s">
        <v>84</v>
      </c>
      <c r="C87" s="4" t="s">
        <v>1</v>
      </c>
      <c r="D87" s="6" t="s">
        <v>92</v>
      </c>
      <c r="E87" s="32"/>
      <c r="F87" s="34"/>
      <c r="G87" s="34"/>
      <c r="H87" s="34"/>
      <c r="I87" s="34"/>
      <c r="J87" s="34"/>
      <c r="K87" s="34"/>
      <c r="L87" s="40">
        <f t="shared" si="2"/>
        <v>0</v>
      </c>
      <c r="M87" s="34"/>
      <c r="N87" s="34"/>
      <c r="O87" s="34"/>
      <c r="P87" s="34"/>
      <c r="Q87" s="34"/>
      <c r="R87" s="34"/>
      <c r="S87" s="34"/>
      <c r="T87" s="34"/>
      <c r="U87" s="34"/>
      <c r="V87" s="34"/>
      <c r="W87" s="34"/>
      <c r="X87" s="34"/>
      <c r="Y87" s="34"/>
      <c r="Z87" s="34"/>
      <c r="AA87" s="34"/>
      <c r="AB87" s="34">
        <v>3</v>
      </c>
      <c r="AC87" s="34"/>
      <c r="AD87" s="39">
        <f t="shared" si="3"/>
        <v>3</v>
      </c>
      <c r="AE87" s="39"/>
      <c r="AF87" s="39"/>
      <c r="AG87" s="48"/>
      <c r="AH87" s="48"/>
    </row>
    <row r="88" spans="1:35" x14ac:dyDescent="0.3">
      <c r="A88" s="1">
        <v>87</v>
      </c>
      <c r="B88" s="2" t="s">
        <v>84</v>
      </c>
      <c r="C88" s="4" t="s">
        <v>1</v>
      </c>
      <c r="D88" s="6" t="s">
        <v>93</v>
      </c>
      <c r="E88" s="32">
        <v>11.17</v>
      </c>
      <c r="F88" s="34"/>
      <c r="G88" s="34"/>
      <c r="H88" s="34"/>
      <c r="I88" s="34"/>
      <c r="J88" s="34"/>
      <c r="K88" s="34">
        <v>3</v>
      </c>
      <c r="L88" s="40">
        <f t="shared" si="2"/>
        <v>3</v>
      </c>
      <c r="M88" s="34"/>
      <c r="N88" s="34"/>
      <c r="O88" s="34"/>
      <c r="P88" s="34"/>
      <c r="Q88" s="34"/>
      <c r="R88" s="34"/>
      <c r="S88" s="34"/>
      <c r="T88" s="34"/>
      <c r="U88" s="34">
        <v>3</v>
      </c>
      <c r="V88" s="34"/>
      <c r="W88" s="34"/>
      <c r="X88" s="34"/>
      <c r="Y88" s="34"/>
      <c r="Z88" s="34"/>
      <c r="AA88" s="34"/>
      <c r="AB88" s="34">
        <v>3</v>
      </c>
      <c r="AC88" s="34"/>
      <c r="AD88" s="39">
        <f t="shared" si="3"/>
        <v>6</v>
      </c>
      <c r="AE88" s="39">
        <f>SUM($AD80:$AD88)</f>
        <v>31</v>
      </c>
      <c r="AF88" s="39"/>
      <c r="AG88" s="46">
        <f>SUM($AD80:$AD88)/SUM($E80:$E88)</f>
        <v>1.6765819361817196</v>
      </c>
      <c r="AH88" s="48"/>
      <c r="AI88" s="47">
        <f>AE88/9</f>
        <v>3.4444444444444446</v>
      </c>
    </row>
    <row r="89" spans="1:35" x14ac:dyDescent="0.3">
      <c r="A89" s="1">
        <v>88</v>
      </c>
      <c r="B89" s="2" t="s">
        <v>84</v>
      </c>
      <c r="C89" s="4" t="s">
        <v>1</v>
      </c>
      <c r="D89" s="6" t="s">
        <v>94</v>
      </c>
      <c r="E89" s="32">
        <v>5.53</v>
      </c>
      <c r="F89" s="34"/>
      <c r="G89" s="34"/>
      <c r="H89" s="34"/>
      <c r="I89" s="34"/>
      <c r="J89" s="34"/>
      <c r="K89" s="34"/>
      <c r="L89" s="40">
        <f t="shared" si="2"/>
        <v>0</v>
      </c>
      <c r="M89" s="34"/>
      <c r="N89" s="34"/>
      <c r="O89" s="34"/>
      <c r="P89" s="34"/>
      <c r="Q89" s="34"/>
      <c r="R89" s="34"/>
      <c r="S89" s="34"/>
      <c r="T89" s="34"/>
      <c r="U89" s="34"/>
      <c r="V89" s="34"/>
      <c r="W89" s="34"/>
      <c r="X89" s="34"/>
      <c r="Y89" s="34"/>
      <c r="Z89" s="34"/>
      <c r="AA89" s="34"/>
      <c r="AB89" s="34">
        <v>3</v>
      </c>
      <c r="AC89" s="34"/>
      <c r="AD89" s="39">
        <f t="shared" si="3"/>
        <v>3</v>
      </c>
      <c r="AE89" s="39"/>
      <c r="AF89" s="39"/>
      <c r="AG89" s="48"/>
      <c r="AH89" s="48"/>
    </row>
    <row r="90" spans="1:35" x14ac:dyDescent="0.3">
      <c r="A90" s="1">
        <v>89</v>
      </c>
      <c r="B90" s="2" t="s">
        <v>84</v>
      </c>
      <c r="C90" s="4" t="s">
        <v>4</v>
      </c>
      <c r="D90" s="6" t="s">
        <v>95</v>
      </c>
      <c r="E90" s="32">
        <v>0.55000000000000004</v>
      </c>
      <c r="F90" s="34">
        <v>3</v>
      </c>
      <c r="G90" s="34"/>
      <c r="H90" s="34"/>
      <c r="I90" s="34"/>
      <c r="J90" s="34"/>
      <c r="K90" s="34"/>
      <c r="L90" s="40">
        <f t="shared" si="2"/>
        <v>3</v>
      </c>
      <c r="M90" s="34"/>
      <c r="N90" s="34"/>
      <c r="O90" s="34"/>
      <c r="P90" s="34"/>
      <c r="Q90" s="34"/>
      <c r="R90" s="34"/>
      <c r="S90" s="34"/>
      <c r="T90" s="34">
        <v>2</v>
      </c>
      <c r="U90" s="34"/>
      <c r="V90" s="34"/>
      <c r="W90" s="34"/>
      <c r="X90" s="34"/>
      <c r="Y90" s="34"/>
      <c r="Z90" s="34"/>
      <c r="AA90" s="34"/>
      <c r="AB90" s="34"/>
      <c r="AC90" s="34"/>
      <c r="AD90" s="39">
        <f t="shared" si="3"/>
        <v>2</v>
      </c>
      <c r="AE90" s="39"/>
      <c r="AF90" s="39"/>
      <c r="AG90" s="48"/>
      <c r="AH90" s="48"/>
    </row>
    <row r="91" spans="1:35" x14ac:dyDescent="0.3">
      <c r="A91" s="1">
        <v>90</v>
      </c>
      <c r="B91" s="2" t="s">
        <v>84</v>
      </c>
      <c r="C91" s="4" t="s">
        <v>4</v>
      </c>
      <c r="D91" s="6" t="s">
        <v>96</v>
      </c>
      <c r="E91" s="32">
        <v>1.7200000000000002</v>
      </c>
      <c r="F91" s="34"/>
      <c r="G91" s="34"/>
      <c r="H91" s="34"/>
      <c r="I91" s="34"/>
      <c r="J91" s="34"/>
      <c r="K91" s="34">
        <v>3</v>
      </c>
      <c r="L91" s="40">
        <f t="shared" si="2"/>
        <v>3</v>
      </c>
      <c r="M91" s="34"/>
      <c r="N91" s="34"/>
      <c r="O91" s="34"/>
      <c r="P91" s="34"/>
      <c r="Q91" s="34"/>
      <c r="R91" s="34"/>
      <c r="S91" s="34"/>
      <c r="T91" s="34"/>
      <c r="U91" s="34">
        <v>3</v>
      </c>
      <c r="V91" s="34"/>
      <c r="W91" s="34"/>
      <c r="X91" s="34"/>
      <c r="Y91" s="34"/>
      <c r="Z91" s="34"/>
      <c r="AA91" s="34"/>
      <c r="AB91" s="34">
        <v>3</v>
      </c>
      <c r="AC91" s="34"/>
      <c r="AD91" s="39">
        <f t="shared" si="3"/>
        <v>6</v>
      </c>
      <c r="AE91" s="39"/>
      <c r="AF91" s="39"/>
      <c r="AG91" s="48"/>
      <c r="AH91" s="48"/>
    </row>
    <row r="92" spans="1:35" x14ac:dyDescent="0.3">
      <c r="A92" s="1">
        <v>91</v>
      </c>
      <c r="B92" s="2" t="s">
        <v>84</v>
      </c>
      <c r="C92" s="4" t="s">
        <v>4</v>
      </c>
      <c r="D92" s="6" t="s">
        <v>97</v>
      </c>
      <c r="E92" s="32">
        <v>1.39</v>
      </c>
      <c r="F92" s="34">
        <v>2</v>
      </c>
      <c r="G92" s="34"/>
      <c r="H92" s="34"/>
      <c r="I92" s="34"/>
      <c r="J92" s="34"/>
      <c r="K92" s="34"/>
      <c r="L92" s="40">
        <f t="shared" si="2"/>
        <v>2</v>
      </c>
      <c r="M92" s="34"/>
      <c r="N92" s="34"/>
      <c r="O92" s="34"/>
      <c r="P92" s="34">
        <v>2</v>
      </c>
      <c r="Q92" s="34"/>
      <c r="R92" s="34"/>
      <c r="S92" s="34"/>
      <c r="T92" s="34"/>
      <c r="U92" s="34">
        <v>3</v>
      </c>
      <c r="V92" s="34"/>
      <c r="W92" s="34"/>
      <c r="X92" s="34"/>
      <c r="Y92" s="34"/>
      <c r="Z92" s="34"/>
      <c r="AA92" s="34"/>
      <c r="AB92" s="34"/>
      <c r="AC92" s="34"/>
      <c r="AD92" s="39">
        <f t="shared" si="3"/>
        <v>5</v>
      </c>
      <c r="AE92" s="39"/>
      <c r="AF92" s="39"/>
      <c r="AG92" s="48"/>
      <c r="AH92" s="48"/>
    </row>
    <row r="93" spans="1:35" x14ac:dyDescent="0.3">
      <c r="A93" s="1">
        <v>92</v>
      </c>
      <c r="B93" s="2" t="s">
        <v>84</v>
      </c>
      <c r="C93" s="4" t="s">
        <v>4</v>
      </c>
      <c r="D93" s="6" t="s">
        <v>98</v>
      </c>
      <c r="E93" s="32">
        <v>1.1200000000000001</v>
      </c>
      <c r="F93" s="34"/>
      <c r="G93" s="34"/>
      <c r="H93" s="34"/>
      <c r="I93" s="34"/>
      <c r="J93" s="34"/>
      <c r="K93" s="34"/>
      <c r="L93" s="40">
        <f t="shared" si="2"/>
        <v>0</v>
      </c>
      <c r="M93" s="34"/>
      <c r="N93" s="34"/>
      <c r="O93" s="34"/>
      <c r="P93" s="34"/>
      <c r="Q93" s="34"/>
      <c r="R93" s="34"/>
      <c r="S93" s="34"/>
      <c r="T93" s="34"/>
      <c r="U93" s="34">
        <v>3</v>
      </c>
      <c r="V93" s="34"/>
      <c r="W93" s="34"/>
      <c r="X93" s="34"/>
      <c r="Y93" s="34"/>
      <c r="Z93" s="34"/>
      <c r="AA93" s="34"/>
      <c r="AB93" s="34">
        <v>3</v>
      </c>
      <c r="AC93" s="34"/>
      <c r="AD93" s="39">
        <f t="shared" si="3"/>
        <v>6</v>
      </c>
      <c r="AE93" s="39"/>
      <c r="AF93" s="39"/>
      <c r="AG93" s="48"/>
      <c r="AH93" s="48"/>
    </row>
    <row r="94" spans="1:35" x14ac:dyDescent="0.3">
      <c r="A94" s="1">
        <v>93</v>
      </c>
      <c r="B94" s="2" t="s">
        <v>84</v>
      </c>
      <c r="C94" s="4" t="s">
        <v>4</v>
      </c>
      <c r="D94" s="6" t="s">
        <v>99</v>
      </c>
      <c r="E94" s="32">
        <v>35</v>
      </c>
      <c r="F94" s="34"/>
      <c r="G94" s="34"/>
      <c r="H94" s="34"/>
      <c r="I94" s="34"/>
      <c r="J94" s="34">
        <v>3</v>
      </c>
      <c r="K94" s="34">
        <v>3</v>
      </c>
      <c r="L94" s="40">
        <f t="shared" si="2"/>
        <v>6</v>
      </c>
      <c r="M94" s="34"/>
      <c r="N94" s="34"/>
      <c r="O94" s="34"/>
      <c r="P94" s="34"/>
      <c r="Q94" s="34"/>
      <c r="R94" s="34"/>
      <c r="S94" s="34"/>
      <c r="T94" s="34"/>
      <c r="U94" s="34">
        <v>3</v>
      </c>
      <c r="V94" s="34"/>
      <c r="W94" s="34">
        <v>3</v>
      </c>
      <c r="X94" s="34">
        <v>3</v>
      </c>
      <c r="Y94" s="34"/>
      <c r="Z94" s="34"/>
      <c r="AA94" s="34"/>
      <c r="AB94" s="34"/>
      <c r="AC94" s="34"/>
      <c r="AD94" s="39">
        <f t="shared" si="3"/>
        <v>9</v>
      </c>
      <c r="AE94" s="39"/>
      <c r="AF94" s="39"/>
      <c r="AG94" s="48"/>
      <c r="AH94" s="48"/>
    </row>
    <row r="95" spans="1:35" x14ac:dyDescent="0.3">
      <c r="A95" s="1">
        <v>94</v>
      </c>
      <c r="B95" s="2" t="s">
        <v>84</v>
      </c>
      <c r="C95" s="4" t="s">
        <v>4</v>
      </c>
      <c r="D95" s="6" t="s">
        <v>100</v>
      </c>
      <c r="E95" s="32">
        <v>29.494120000000002</v>
      </c>
      <c r="F95" s="34"/>
      <c r="G95" s="34"/>
      <c r="H95" s="34"/>
      <c r="I95" s="34"/>
      <c r="J95" s="34">
        <v>3</v>
      </c>
      <c r="K95" s="34"/>
      <c r="L95" s="40">
        <f t="shared" si="2"/>
        <v>3</v>
      </c>
      <c r="M95" s="34"/>
      <c r="N95" s="34"/>
      <c r="O95" s="34"/>
      <c r="P95" s="34"/>
      <c r="Q95" s="34"/>
      <c r="R95" s="34"/>
      <c r="S95" s="34"/>
      <c r="T95" s="34">
        <v>2</v>
      </c>
      <c r="U95" s="34"/>
      <c r="V95" s="34"/>
      <c r="W95" s="34">
        <v>3</v>
      </c>
      <c r="X95" s="34"/>
      <c r="Y95" s="34"/>
      <c r="Z95" s="34"/>
      <c r="AA95" s="34"/>
      <c r="AB95" s="34"/>
      <c r="AC95" s="34"/>
      <c r="AD95" s="39">
        <f t="shared" si="3"/>
        <v>5</v>
      </c>
      <c r="AE95" s="39"/>
      <c r="AF95" s="39"/>
      <c r="AG95" s="48"/>
      <c r="AH95" s="48"/>
    </row>
    <row r="96" spans="1:35" x14ac:dyDescent="0.3">
      <c r="A96" s="1">
        <v>95</v>
      </c>
      <c r="B96" s="2" t="s">
        <v>84</v>
      </c>
      <c r="C96" s="4" t="s">
        <v>4</v>
      </c>
      <c r="D96" s="6" t="s">
        <v>101</v>
      </c>
      <c r="E96" s="32">
        <v>0.19367999999999999</v>
      </c>
      <c r="F96" s="34"/>
      <c r="G96" s="34"/>
      <c r="H96" s="34"/>
      <c r="I96" s="34"/>
      <c r="J96" s="34"/>
      <c r="K96" s="34"/>
      <c r="L96" s="40">
        <f t="shared" si="2"/>
        <v>0</v>
      </c>
      <c r="M96" s="34"/>
      <c r="N96" s="34"/>
      <c r="O96" s="34"/>
      <c r="P96" s="34">
        <v>1</v>
      </c>
      <c r="Q96" s="34"/>
      <c r="R96" s="34"/>
      <c r="S96" s="34"/>
      <c r="T96" s="34"/>
      <c r="U96" s="34"/>
      <c r="V96" s="34"/>
      <c r="W96" s="34"/>
      <c r="X96" s="34"/>
      <c r="Y96" s="34"/>
      <c r="Z96" s="34"/>
      <c r="AA96" s="34"/>
      <c r="AB96" s="34">
        <v>3</v>
      </c>
      <c r="AC96" s="34"/>
      <c r="AD96" s="39">
        <f t="shared" si="3"/>
        <v>4</v>
      </c>
      <c r="AE96" s="39"/>
      <c r="AF96" s="39"/>
      <c r="AG96" s="48"/>
      <c r="AH96" s="48"/>
    </row>
    <row r="97" spans="1:36" x14ac:dyDescent="0.3">
      <c r="A97" s="1">
        <v>96</v>
      </c>
      <c r="B97" s="2" t="s">
        <v>84</v>
      </c>
      <c r="C97" s="4" t="s">
        <v>4</v>
      </c>
      <c r="D97" s="6" t="s">
        <v>102</v>
      </c>
      <c r="E97" s="32">
        <v>2.5</v>
      </c>
      <c r="F97" s="34"/>
      <c r="G97" s="34"/>
      <c r="H97" s="34"/>
      <c r="I97" s="34"/>
      <c r="J97" s="34"/>
      <c r="K97" s="34">
        <v>3</v>
      </c>
      <c r="L97" s="40">
        <f t="shared" si="2"/>
        <v>3</v>
      </c>
      <c r="M97" s="34"/>
      <c r="N97" s="34"/>
      <c r="O97" s="34"/>
      <c r="P97" s="34"/>
      <c r="Q97" s="34"/>
      <c r="R97" s="34"/>
      <c r="S97" s="34"/>
      <c r="T97" s="34"/>
      <c r="U97" s="34"/>
      <c r="V97" s="34"/>
      <c r="W97" s="34"/>
      <c r="X97" s="34"/>
      <c r="Y97" s="34"/>
      <c r="Z97" s="34"/>
      <c r="AA97" s="34"/>
      <c r="AB97" s="34">
        <v>3</v>
      </c>
      <c r="AC97" s="34"/>
      <c r="AD97" s="39">
        <f t="shared" si="3"/>
        <v>3</v>
      </c>
      <c r="AE97" s="39"/>
      <c r="AF97" s="39"/>
      <c r="AG97" s="48"/>
      <c r="AH97" s="48"/>
    </row>
    <row r="98" spans="1:36" x14ac:dyDescent="0.3">
      <c r="A98" s="1">
        <v>97</v>
      </c>
      <c r="B98" s="2" t="s">
        <v>84</v>
      </c>
      <c r="C98" s="4" t="s">
        <v>4</v>
      </c>
      <c r="D98" s="6" t="s">
        <v>103</v>
      </c>
      <c r="E98" s="32">
        <v>2</v>
      </c>
      <c r="F98" s="34"/>
      <c r="G98" s="34"/>
      <c r="H98" s="34"/>
      <c r="I98" s="34"/>
      <c r="J98" s="34"/>
      <c r="K98" s="34"/>
      <c r="L98" s="40">
        <f t="shared" si="2"/>
        <v>0</v>
      </c>
      <c r="M98" s="34"/>
      <c r="N98" s="34"/>
      <c r="O98" s="34"/>
      <c r="P98" s="34"/>
      <c r="Q98" s="34"/>
      <c r="R98" s="34"/>
      <c r="S98" s="34"/>
      <c r="T98" s="34"/>
      <c r="U98" s="34"/>
      <c r="V98" s="34"/>
      <c r="W98" s="34"/>
      <c r="X98" s="34"/>
      <c r="Y98" s="34"/>
      <c r="Z98" s="34"/>
      <c r="AA98" s="34"/>
      <c r="AB98" s="34">
        <v>3</v>
      </c>
      <c r="AC98" s="34"/>
      <c r="AD98" s="39">
        <f t="shared" si="3"/>
        <v>3</v>
      </c>
      <c r="AE98" s="39"/>
      <c r="AF98" s="39"/>
      <c r="AG98" s="48"/>
      <c r="AH98" s="48"/>
    </row>
    <row r="99" spans="1:36" x14ac:dyDescent="0.3">
      <c r="A99" s="1">
        <v>98</v>
      </c>
      <c r="B99" s="6" t="s">
        <v>104</v>
      </c>
      <c r="C99" s="4" t="s">
        <v>1</v>
      </c>
      <c r="D99" s="9" t="s">
        <v>105</v>
      </c>
      <c r="E99" s="32"/>
      <c r="F99" s="34"/>
      <c r="G99" s="34"/>
      <c r="H99" s="34"/>
      <c r="I99" s="34"/>
      <c r="J99" s="34"/>
      <c r="K99" s="34"/>
      <c r="L99" s="40">
        <f t="shared" si="2"/>
        <v>0</v>
      </c>
      <c r="M99" s="34"/>
      <c r="N99" s="34"/>
      <c r="O99" s="34"/>
      <c r="P99" s="34"/>
      <c r="Q99" s="34"/>
      <c r="R99" s="34"/>
      <c r="S99" s="34"/>
      <c r="T99" s="34"/>
      <c r="U99" s="34"/>
      <c r="V99" s="34"/>
      <c r="W99" s="34"/>
      <c r="X99" s="34"/>
      <c r="Y99" s="34"/>
      <c r="Z99" s="34"/>
      <c r="AA99" s="34"/>
      <c r="AB99" s="34">
        <v>3</v>
      </c>
      <c r="AC99" s="34"/>
      <c r="AD99" s="39">
        <f t="shared" si="3"/>
        <v>3</v>
      </c>
      <c r="AE99" s="39"/>
      <c r="AF99" s="39"/>
      <c r="AG99" s="48"/>
      <c r="AH99" s="48"/>
    </row>
    <row r="100" spans="1:36" x14ac:dyDescent="0.3">
      <c r="A100" s="1">
        <v>99</v>
      </c>
      <c r="B100" s="6" t="s">
        <v>104</v>
      </c>
      <c r="C100" s="4" t="s">
        <v>1</v>
      </c>
      <c r="D100" s="9" t="s">
        <v>106</v>
      </c>
      <c r="E100" s="32"/>
      <c r="F100" s="34"/>
      <c r="G100" s="34"/>
      <c r="H100" s="34"/>
      <c r="I100" s="34"/>
      <c r="J100" s="34"/>
      <c r="K100" s="34"/>
      <c r="L100" s="40">
        <f t="shared" si="2"/>
        <v>0</v>
      </c>
      <c r="M100" s="34"/>
      <c r="N100" s="34"/>
      <c r="O100" s="34"/>
      <c r="P100" s="34"/>
      <c r="Q100" s="34"/>
      <c r="R100" s="34"/>
      <c r="S100" s="34"/>
      <c r="T100" s="34"/>
      <c r="U100" s="34"/>
      <c r="V100" s="34"/>
      <c r="W100" s="34"/>
      <c r="X100" s="34"/>
      <c r="Y100" s="34"/>
      <c r="Z100" s="34"/>
      <c r="AA100" s="34"/>
      <c r="AB100" s="34">
        <v>3</v>
      </c>
      <c r="AC100" s="34"/>
      <c r="AD100" s="39">
        <f t="shared" si="3"/>
        <v>3</v>
      </c>
      <c r="AE100" s="39"/>
      <c r="AF100" s="39"/>
      <c r="AG100" s="48"/>
      <c r="AH100" s="48"/>
    </row>
    <row r="101" spans="1:36" x14ac:dyDescent="0.3">
      <c r="A101" s="1">
        <v>100</v>
      </c>
      <c r="B101" s="6" t="s">
        <v>104</v>
      </c>
      <c r="C101" s="4" t="s">
        <v>1</v>
      </c>
      <c r="D101" s="9" t="s">
        <v>107</v>
      </c>
      <c r="E101" s="32"/>
      <c r="F101" s="34"/>
      <c r="G101" s="34"/>
      <c r="H101" s="34"/>
      <c r="I101" s="34"/>
      <c r="J101" s="34"/>
      <c r="K101" s="34"/>
      <c r="L101" s="40">
        <f t="shared" si="2"/>
        <v>0</v>
      </c>
      <c r="M101" s="34"/>
      <c r="N101" s="34"/>
      <c r="O101" s="34"/>
      <c r="P101" s="34"/>
      <c r="Q101" s="34"/>
      <c r="R101" s="34"/>
      <c r="S101" s="34"/>
      <c r="T101" s="34"/>
      <c r="U101" s="34">
        <v>3</v>
      </c>
      <c r="V101" s="34"/>
      <c r="W101" s="34"/>
      <c r="X101" s="34"/>
      <c r="Y101" s="34"/>
      <c r="Z101" s="34"/>
      <c r="AA101" s="34"/>
      <c r="AB101" s="34">
        <v>3</v>
      </c>
      <c r="AC101" s="34"/>
      <c r="AD101" s="39">
        <f t="shared" si="3"/>
        <v>6</v>
      </c>
      <c r="AE101" s="39"/>
      <c r="AF101" s="39"/>
      <c r="AG101" s="48"/>
      <c r="AH101" s="48"/>
    </row>
    <row r="102" spans="1:36" x14ac:dyDescent="0.3">
      <c r="A102" s="1">
        <v>101</v>
      </c>
      <c r="B102" s="6" t="s">
        <v>104</v>
      </c>
      <c r="C102" s="4" t="s">
        <v>1</v>
      </c>
      <c r="D102" s="9" t="s">
        <v>108</v>
      </c>
      <c r="E102" s="32"/>
      <c r="F102" s="34"/>
      <c r="G102" s="34"/>
      <c r="H102" s="34"/>
      <c r="I102" s="34"/>
      <c r="J102" s="34"/>
      <c r="K102" s="34"/>
      <c r="L102" s="40">
        <f t="shared" si="2"/>
        <v>0</v>
      </c>
      <c r="M102" s="34"/>
      <c r="N102" s="34"/>
      <c r="O102" s="34"/>
      <c r="P102" s="34"/>
      <c r="Q102" s="34"/>
      <c r="R102" s="34"/>
      <c r="S102" s="34"/>
      <c r="T102" s="34"/>
      <c r="U102" s="34">
        <v>2</v>
      </c>
      <c r="V102" s="34"/>
      <c r="W102" s="34"/>
      <c r="X102" s="34"/>
      <c r="Y102" s="34"/>
      <c r="Z102" s="34"/>
      <c r="AA102" s="34"/>
      <c r="AB102" s="34">
        <v>3</v>
      </c>
      <c r="AC102" s="34"/>
      <c r="AD102" s="39">
        <f t="shared" si="3"/>
        <v>5</v>
      </c>
      <c r="AE102" s="39"/>
      <c r="AF102" s="39"/>
      <c r="AG102" s="48"/>
      <c r="AH102" s="48"/>
    </row>
    <row r="103" spans="1:36" x14ac:dyDescent="0.3">
      <c r="A103" s="1">
        <v>102</v>
      </c>
      <c r="B103" s="6" t="s">
        <v>104</v>
      </c>
      <c r="C103" s="4" t="s">
        <v>1</v>
      </c>
      <c r="D103" s="9" t="s">
        <v>109</v>
      </c>
      <c r="E103" s="32"/>
      <c r="F103" s="34"/>
      <c r="G103" s="34"/>
      <c r="H103" s="34"/>
      <c r="I103" s="34"/>
      <c r="J103" s="34"/>
      <c r="K103" s="34"/>
      <c r="L103" s="40">
        <f t="shared" si="2"/>
        <v>0</v>
      </c>
      <c r="M103" s="34"/>
      <c r="N103" s="34"/>
      <c r="O103" s="34"/>
      <c r="P103" s="34"/>
      <c r="Q103" s="34"/>
      <c r="R103" s="34"/>
      <c r="S103" s="34"/>
      <c r="T103" s="34"/>
      <c r="U103" s="34"/>
      <c r="V103" s="34"/>
      <c r="W103" s="34"/>
      <c r="X103" s="34"/>
      <c r="Y103" s="34"/>
      <c r="Z103" s="34"/>
      <c r="AA103" s="34"/>
      <c r="AB103" s="34">
        <v>3</v>
      </c>
      <c r="AC103" s="34"/>
      <c r="AD103" s="39">
        <f t="shared" si="3"/>
        <v>3</v>
      </c>
      <c r="AE103" s="39"/>
      <c r="AF103" s="39"/>
      <c r="AG103" s="48"/>
      <c r="AH103" s="48"/>
    </row>
    <row r="104" spans="1:36" x14ac:dyDescent="0.3">
      <c r="A104" s="1">
        <v>103</v>
      </c>
      <c r="B104" s="6" t="s">
        <v>104</v>
      </c>
      <c r="C104" s="4" t="s">
        <v>1</v>
      </c>
      <c r="D104" s="9" t="s">
        <v>110</v>
      </c>
      <c r="E104" s="32">
        <v>0.76</v>
      </c>
      <c r="F104" s="34"/>
      <c r="G104" s="34"/>
      <c r="H104" s="34"/>
      <c r="I104" s="34"/>
      <c r="J104" s="34"/>
      <c r="K104" s="34"/>
      <c r="L104" s="40">
        <f t="shared" si="2"/>
        <v>0</v>
      </c>
      <c r="M104" s="34"/>
      <c r="N104" s="34"/>
      <c r="O104" s="34"/>
      <c r="P104" s="34"/>
      <c r="Q104" s="34"/>
      <c r="R104" s="34"/>
      <c r="S104" s="34"/>
      <c r="T104" s="34"/>
      <c r="U104" s="34"/>
      <c r="V104" s="34"/>
      <c r="W104" s="34"/>
      <c r="X104" s="34"/>
      <c r="Y104" s="34"/>
      <c r="Z104" s="34"/>
      <c r="AA104" s="34"/>
      <c r="AB104" s="34">
        <v>3</v>
      </c>
      <c r="AC104" s="34"/>
      <c r="AD104" s="39">
        <f t="shared" si="3"/>
        <v>3</v>
      </c>
      <c r="AE104" s="39"/>
      <c r="AF104" s="39"/>
      <c r="AG104" s="48"/>
      <c r="AH104" s="48"/>
    </row>
    <row r="105" spans="1:36" x14ac:dyDescent="0.3">
      <c r="A105" s="1">
        <v>104</v>
      </c>
      <c r="B105" s="6" t="s">
        <v>104</v>
      </c>
      <c r="C105" s="4" t="s">
        <v>1</v>
      </c>
      <c r="D105" s="9" t="s">
        <v>111</v>
      </c>
      <c r="E105" s="32"/>
      <c r="F105" s="34">
        <v>3</v>
      </c>
      <c r="G105" s="34"/>
      <c r="H105" s="34"/>
      <c r="I105" s="34"/>
      <c r="J105" s="34"/>
      <c r="K105" s="34"/>
      <c r="L105" s="40">
        <f t="shared" si="2"/>
        <v>3</v>
      </c>
      <c r="M105" s="34"/>
      <c r="N105" s="34"/>
      <c r="O105" s="34"/>
      <c r="P105" s="34">
        <v>3</v>
      </c>
      <c r="Q105" s="34"/>
      <c r="R105" s="34"/>
      <c r="S105" s="34"/>
      <c r="T105" s="34"/>
      <c r="U105" s="34"/>
      <c r="V105" s="34">
        <v>2</v>
      </c>
      <c r="W105" s="34"/>
      <c r="X105" s="34"/>
      <c r="Y105" s="34"/>
      <c r="Z105" s="34"/>
      <c r="AA105" s="34"/>
      <c r="AB105" s="34"/>
      <c r="AC105" s="34"/>
      <c r="AD105" s="39">
        <f t="shared" si="3"/>
        <v>5</v>
      </c>
      <c r="AE105" s="39"/>
      <c r="AF105" s="39"/>
      <c r="AG105" s="48"/>
      <c r="AH105" s="48"/>
    </row>
    <row r="106" spans="1:36" x14ac:dyDescent="0.3">
      <c r="A106" s="1">
        <v>105</v>
      </c>
      <c r="B106" s="6" t="s">
        <v>104</v>
      </c>
      <c r="C106" s="4" t="s">
        <v>1</v>
      </c>
      <c r="D106" s="9" t="s">
        <v>112</v>
      </c>
      <c r="E106" s="32"/>
      <c r="F106" s="34"/>
      <c r="G106" s="34"/>
      <c r="H106" s="34"/>
      <c r="I106" s="34"/>
      <c r="J106" s="34"/>
      <c r="K106" s="34"/>
      <c r="L106" s="40">
        <f t="shared" si="2"/>
        <v>0</v>
      </c>
      <c r="M106" s="34"/>
      <c r="N106" s="34"/>
      <c r="O106" s="34"/>
      <c r="P106" s="34"/>
      <c r="Q106" s="34"/>
      <c r="R106" s="34"/>
      <c r="S106" s="34"/>
      <c r="T106" s="34"/>
      <c r="U106" s="34"/>
      <c r="V106" s="34"/>
      <c r="W106" s="34"/>
      <c r="X106" s="34"/>
      <c r="Y106" s="34"/>
      <c r="Z106" s="34"/>
      <c r="AA106" s="34"/>
      <c r="AB106" s="34">
        <v>3</v>
      </c>
      <c r="AC106" s="34"/>
      <c r="AD106" s="39">
        <f t="shared" si="3"/>
        <v>3</v>
      </c>
      <c r="AE106" s="39"/>
      <c r="AF106" s="39"/>
      <c r="AG106" s="48"/>
      <c r="AH106" s="48"/>
    </row>
    <row r="107" spans="1:36" x14ac:dyDescent="0.3">
      <c r="A107" s="1">
        <v>106</v>
      </c>
      <c r="B107" s="6" t="s">
        <v>104</v>
      </c>
      <c r="C107" s="4" t="s">
        <v>1</v>
      </c>
      <c r="D107" s="9" t="s">
        <v>113</v>
      </c>
      <c r="E107" s="32">
        <v>32.93</v>
      </c>
      <c r="F107" s="34"/>
      <c r="G107" s="34"/>
      <c r="H107" s="34"/>
      <c r="I107" s="34"/>
      <c r="J107" s="34"/>
      <c r="K107" s="34"/>
      <c r="L107" s="40">
        <f t="shared" si="2"/>
        <v>0</v>
      </c>
      <c r="M107" s="34"/>
      <c r="N107" s="34"/>
      <c r="O107" s="34"/>
      <c r="P107" s="34"/>
      <c r="Q107" s="34"/>
      <c r="R107" s="34"/>
      <c r="S107" s="34"/>
      <c r="T107" s="34"/>
      <c r="U107" s="34"/>
      <c r="V107" s="34"/>
      <c r="W107" s="34"/>
      <c r="X107" s="34"/>
      <c r="Y107" s="34"/>
      <c r="Z107" s="34"/>
      <c r="AA107" s="34"/>
      <c r="AB107" s="34">
        <v>3</v>
      </c>
      <c r="AC107" s="34">
        <v>3</v>
      </c>
      <c r="AD107" s="39">
        <f t="shared" si="3"/>
        <v>6</v>
      </c>
      <c r="AE107" s="39"/>
      <c r="AF107" s="39"/>
      <c r="AG107" s="48"/>
      <c r="AH107" s="48"/>
    </row>
    <row r="108" spans="1:36" x14ac:dyDescent="0.3">
      <c r="A108" s="1">
        <v>107</v>
      </c>
      <c r="B108" s="6" t="s">
        <v>104</v>
      </c>
      <c r="C108" s="4" t="s">
        <v>1</v>
      </c>
      <c r="D108" s="9" t="s">
        <v>114</v>
      </c>
      <c r="E108" s="32"/>
      <c r="F108" s="34"/>
      <c r="G108" s="34"/>
      <c r="H108" s="34"/>
      <c r="I108" s="34"/>
      <c r="J108" s="34"/>
      <c r="K108" s="34"/>
      <c r="L108" s="40">
        <f t="shared" si="2"/>
        <v>0</v>
      </c>
      <c r="M108" s="34"/>
      <c r="N108" s="34"/>
      <c r="O108" s="34"/>
      <c r="P108" s="34"/>
      <c r="Q108" s="34"/>
      <c r="R108" s="34"/>
      <c r="S108" s="34"/>
      <c r="T108" s="34"/>
      <c r="U108" s="34"/>
      <c r="V108" s="34"/>
      <c r="W108" s="34"/>
      <c r="X108" s="34"/>
      <c r="Y108" s="34"/>
      <c r="Z108" s="34"/>
      <c r="AA108" s="34"/>
      <c r="AB108" s="34">
        <v>3</v>
      </c>
      <c r="AC108" s="34">
        <v>3</v>
      </c>
      <c r="AD108" s="39">
        <f t="shared" si="3"/>
        <v>6</v>
      </c>
      <c r="AE108" s="39"/>
      <c r="AF108" s="39"/>
      <c r="AG108" s="48"/>
      <c r="AH108" s="48"/>
    </row>
    <row r="109" spans="1:36" x14ac:dyDescent="0.3">
      <c r="A109" s="1">
        <v>108</v>
      </c>
      <c r="B109" s="6" t="s">
        <v>104</v>
      </c>
      <c r="C109" s="4" t="s">
        <v>4</v>
      </c>
      <c r="D109" s="9" t="s">
        <v>115</v>
      </c>
      <c r="E109" s="32">
        <v>0.245</v>
      </c>
      <c r="F109" s="34"/>
      <c r="G109" s="34"/>
      <c r="H109" s="34"/>
      <c r="I109" s="34"/>
      <c r="J109" s="34"/>
      <c r="K109" s="34"/>
      <c r="L109" s="40">
        <f t="shared" si="2"/>
        <v>0</v>
      </c>
      <c r="M109" s="34"/>
      <c r="N109" s="34"/>
      <c r="O109" s="34"/>
      <c r="P109" s="34"/>
      <c r="Q109" s="34"/>
      <c r="R109" s="34"/>
      <c r="S109" s="34"/>
      <c r="T109" s="34"/>
      <c r="U109" s="34"/>
      <c r="V109" s="34"/>
      <c r="W109" s="34"/>
      <c r="X109" s="34"/>
      <c r="Y109" s="34"/>
      <c r="Z109" s="34"/>
      <c r="AA109" s="34"/>
      <c r="AB109" s="34">
        <v>3</v>
      </c>
      <c r="AC109" s="34"/>
      <c r="AD109" s="39">
        <f t="shared" si="3"/>
        <v>3</v>
      </c>
      <c r="AE109" s="39"/>
      <c r="AF109" s="39"/>
      <c r="AG109" s="48"/>
      <c r="AH109" s="48"/>
    </row>
    <row r="110" spans="1:36" x14ac:dyDescent="0.3">
      <c r="A110" s="1">
        <v>109</v>
      </c>
      <c r="B110" s="6" t="s">
        <v>104</v>
      </c>
      <c r="C110" s="4" t="s">
        <v>4</v>
      </c>
      <c r="D110" s="9" t="s">
        <v>116</v>
      </c>
      <c r="E110" s="32">
        <v>10.6</v>
      </c>
      <c r="F110" s="34"/>
      <c r="G110" s="34"/>
      <c r="H110" s="34"/>
      <c r="I110" s="34"/>
      <c r="J110" s="34"/>
      <c r="K110" s="34">
        <v>3</v>
      </c>
      <c r="L110" s="40">
        <f t="shared" si="2"/>
        <v>3</v>
      </c>
      <c r="M110" s="34"/>
      <c r="N110" s="34"/>
      <c r="O110" s="34"/>
      <c r="P110" s="34"/>
      <c r="Q110" s="34"/>
      <c r="R110" s="34"/>
      <c r="S110" s="34"/>
      <c r="T110" s="34"/>
      <c r="U110" s="34">
        <v>3</v>
      </c>
      <c r="V110" s="34"/>
      <c r="W110" s="34"/>
      <c r="X110" s="34"/>
      <c r="Y110" s="34"/>
      <c r="Z110" s="34"/>
      <c r="AA110" s="34"/>
      <c r="AB110" s="34"/>
      <c r="AC110" s="34"/>
      <c r="AD110" s="39">
        <f t="shared" si="3"/>
        <v>3</v>
      </c>
      <c r="AE110" s="39">
        <f>SUM($AD89:$AD110)</f>
        <v>95</v>
      </c>
      <c r="AF110" s="39">
        <f>SUM($AD42:$AD110)</f>
        <v>402</v>
      </c>
      <c r="AG110" s="46">
        <f>SUM($AD89:$AD110)/SUM($E89:$E110)</f>
        <v>0.76592643236305225</v>
      </c>
      <c r="AH110" s="46">
        <f>SUM($AD42:$AD110)/SUM($E42:$E110)</f>
        <v>0.88414257567357035</v>
      </c>
      <c r="AI110" s="47">
        <f>AE110/22</f>
        <v>4.3181818181818183</v>
      </c>
      <c r="AJ110" s="47">
        <f>AF110/69</f>
        <v>5.8260869565217392</v>
      </c>
    </row>
    <row r="111" spans="1:36" x14ac:dyDescent="0.3">
      <c r="A111" s="1">
        <v>110</v>
      </c>
      <c r="B111" s="2" t="s">
        <v>117</v>
      </c>
      <c r="C111" s="5" t="s">
        <v>1</v>
      </c>
      <c r="D111" s="6" t="s">
        <v>118</v>
      </c>
      <c r="E111" s="32">
        <v>0.5</v>
      </c>
      <c r="F111" s="34"/>
      <c r="G111" s="34"/>
      <c r="H111" s="34"/>
      <c r="I111" s="34"/>
      <c r="J111" s="34"/>
      <c r="K111" s="34">
        <v>3</v>
      </c>
      <c r="L111" s="40">
        <f t="shared" si="2"/>
        <v>3</v>
      </c>
      <c r="M111" s="34"/>
      <c r="N111" s="34"/>
      <c r="O111" s="34"/>
      <c r="P111" s="34"/>
      <c r="Q111" s="34"/>
      <c r="R111" s="34"/>
      <c r="S111" s="34"/>
      <c r="T111" s="34"/>
      <c r="U111" s="34"/>
      <c r="V111" s="34"/>
      <c r="W111" s="34"/>
      <c r="X111" s="34"/>
      <c r="Y111" s="34"/>
      <c r="Z111" s="34"/>
      <c r="AA111" s="34"/>
      <c r="AB111" s="34">
        <v>3</v>
      </c>
      <c r="AC111" s="34"/>
      <c r="AD111" s="39">
        <f t="shared" si="3"/>
        <v>3</v>
      </c>
      <c r="AE111" s="39"/>
      <c r="AF111" s="39"/>
      <c r="AG111" s="48"/>
      <c r="AH111" s="48"/>
    </row>
    <row r="112" spans="1:36" x14ac:dyDescent="0.3">
      <c r="A112" s="1">
        <v>111</v>
      </c>
      <c r="B112" s="2" t="s">
        <v>117</v>
      </c>
      <c r="C112" s="5" t="s">
        <v>1</v>
      </c>
      <c r="D112" s="6" t="s">
        <v>119</v>
      </c>
      <c r="E112" s="32">
        <v>0</v>
      </c>
      <c r="F112" s="34"/>
      <c r="G112" s="34"/>
      <c r="H112" s="34"/>
      <c r="I112" s="34"/>
      <c r="J112" s="34"/>
      <c r="K112" s="34">
        <v>3</v>
      </c>
      <c r="L112" s="40">
        <f t="shared" si="2"/>
        <v>3</v>
      </c>
      <c r="M112" s="34"/>
      <c r="N112" s="34"/>
      <c r="O112" s="34"/>
      <c r="P112" s="34"/>
      <c r="Q112" s="34"/>
      <c r="R112" s="34"/>
      <c r="S112" s="34"/>
      <c r="T112" s="34"/>
      <c r="U112" s="34">
        <v>3</v>
      </c>
      <c r="V112" s="34"/>
      <c r="W112" s="34"/>
      <c r="X112" s="34"/>
      <c r="Y112" s="34"/>
      <c r="Z112" s="34"/>
      <c r="AA112" s="34"/>
      <c r="AB112" s="34"/>
      <c r="AC112" s="34"/>
      <c r="AD112" s="39">
        <f t="shared" si="3"/>
        <v>3</v>
      </c>
      <c r="AE112" s="39"/>
      <c r="AF112" s="39"/>
      <c r="AG112" s="48"/>
      <c r="AH112" s="48"/>
    </row>
    <row r="113" spans="1:36" x14ac:dyDescent="0.3">
      <c r="A113" s="1">
        <v>112</v>
      </c>
      <c r="B113" s="2" t="s">
        <v>117</v>
      </c>
      <c r="C113" s="5" t="s">
        <v>4</v>
      </c>
      <c r="D113" s="6" t="s">
        <v>120</v>
      </c>
      <c r="E113" s="32">
        <v>35</v>
      </c>
      <c r="F113" s="34"/>
      <c r="G113" s="34"/>
      <c r="H113" s="34"/>
      <c r="I113" s="34"/>
      <c r="J113" s="34"/>
      <c r="K113" s="34">
        <v>3</v>
      </c>
      <c r="L113" s="40">
        <f t="shared" si="2"/>
        <v>3</v>
      </c>
      <c r="M113" s="34"/>
      <c r="N113" s="34"/>
      <c r="O113" s="34"/>
      <c r="P113" s="34"/>
      <c r="Q113" s="34"/>
      <c r="R113" s="34"/>
      <c r="S113" s="34"/>
      <c r="T113" s="34"/>
      <c r="U113" s="34">
        <v>3</v>
      </c>
      <c r="V113" s="34"/>
      <c r="W113" s="34"/>
      <c r="X113" s="34"/>
      <c r="Y113" s="34"/>
      <c r="Z113" s="34"/>
      <c r="AA113" s="34"/>
      <c r="AB113" s="34"/>
      <c r="AC113" s="34"/>
      <c r="AD113" s="39">
        <f t="shared" si="3"/>
        <v>3</v>
      </c>
      <c r="AE113" s="39"/>
      <c r="AF113" s="39"/>
      <c r="AG113" s="48"/>
      <c r="AH113" s="48"/>
    </row>
    <row r="114" spans="1:36" x14ac:dyDescent="0.3">
      <c r="A114" s="1">
        <v>113</v>
      </c>
      <c r="B114" s="2" t="s">
        <v>117</v>
      </c>
      <c r="C114" s="5" t="s">
        <v>4</v>
      </c>
      <c r="D114" s="6" t="s">
        <v>121</v>
      </c>
      <c r="E114" s="32">
        <v>10</v>
      </c>
      <c r="F114" s="34"/>
      <c r="G114" s="34"/>
      <c r="H114" s="34"/>
      <c r="I114" s="34"/>
      <c r="J114" s="34"/>
      <c r="K114" s="34">
        <v>3</v>
      </c>
      <c r="L114" s="40">
        <f t="shared" si="2"/>
        <v>3</v>
      </c>
      <c r="M114" s="34"/>
      <c r="N114" s="34"/>
      <c r="O114" s="34"/>
      <c r="P114" s="34"/>
      <c r="Q114" s="34"/>
      <c r="R114" s="34"/>
      <c r="S114" s="34"/>
      <c r="T114" s="34"/>
      <c r="U114" s="34">
        <v>3</v>
      </c>
      <c r="V114" s="34"/>
      <c r="W114" s="34"/>
      <c r="X114" s="34"/>
      <c r="Y114" s="34"/>
      <c r="Z114" s="34"/>
      <c r="AA114" s="34"/>
      <c r="AB114" s="34"/>
      <c r="AC114" s="34"/>
      <c r="AD114" s="39">
        <f t="shared" si="3"/>
        <v>3</v>
      </c>
      <c r="AE114" s="39"/>
      <c r="AF114" s="39"/>
      <c r="AG114" s="48"/>
      <c r="AH114" s="48"/>
    </row>
    <row r="115" spans="1:36" x14ac:dyDescent="0.3">
      <c r="A115" s="1">
        <v>114</v>
      </c>
      <c r="B115" s="2" t="s">
        <v>117</v>
      </c>
      <c r="C115" s="5" t="s">
        <v>4</v>
      </c>
      <c r="D115" s="6" t="s">
        <v>122</v>
      </c>
      <c r="E115" s="32">
        <v>7.5</v>
      </c>
      <c r="F115" s="34"/>
      <c r="G115" s="34"/>
      <c r="H115" s="34"/>
      <c r="I115" s="34"/>
      <c r="J115" s="34"/>
      <c r="K115" s="34">
        <v>3</v>
      </c>
      <c r="L115" s="40">
        <f t="shared" si="2"/>
        <v>3</v>
      </c>
      <c r="M115" s="34"/>
      <c r="N115" s="34"/>
      <c r="O115" s="34"/>
      <c r="P115" s="34"/>
      <c r="Q115" s="34"/>
      <c r="R115" s="34"/>
      <c r="S115" s="34"/>
      <c r="T115" s="34"/>
      <c r="U115" s="34">
        <v>3</v>
      </c>
      <c r="V115" s="34"/>
      <c r="W115" s="34"/>
      <c r="X115" s="34"/>
      <c r="Y115" s="34"/>
      <c r="Z115" s="34"/>
      <c r="AA115" s="34"/>
      <c r="AB115" s="34"/>
      <c r="AC115" s="34"/>
      <c r="AD115" s="39">
        <f t="shared" si="3"/>
        <v>3</v>
      </c>
      <c r="AE115" s="39">
        <f>SUM($AD111:$AD115)</f>
        <v>15</v>
      </c>
      <c r="AF115" s="39"/>
      <c r="AG115" s="46">
        <f>SUM($AD111:$AD115)/SUM($E111:$E115)</f>
        <v>0.28301886792452829</v>
      </c>
      <c r="AH115" s="48"/>
      <c r="AI115" s="47">
        <f>AE115/5</f>
        <v>3</v>
      </c>
    </row>
    <row r="116" spans="1:36" x14ac:dyDescent="0.3">
      <c r="A116" s="1">
        <v>115</v>
      </c>
      <c r="B116" s="2" t="s">
        <v>123</v>
      </c>
      <c r="C116" s="4" t="s">
        <v>1</v>
      </c>
      <c r="D116" s="9" t="s">
        <v>124</v>
      </c>
      <c r="E116" s="32">
        <v>12.89</v>
      </c>
      <c r="F116" s="34"/>
      <c r="G116" s="34"/>
      <c r="H116" s="34"/>
      <c r="I116" s="34"/>
      <c r="J116" s="34"/>
      <c r="K116" s="34">
        <v>3</v>
      </c>
      <c r="L116" s="40">
        <f t="shared" si="2"/>
        <v>3</v>
      </c>
      <c r="M116" s="34"/>
      <c r="N116" s="34"/>
      <c r="O116" s="34"/>
      <c r="P116" s="34"/>
      <c r="Q116" s="34"/>
      <c r="R116" s="34"/>
      <c r="S116" s="34"/>
      <c r="T116" s="34"/>
      <c r="U116" s="34">
        <v>3</v>
      </c>
      <c r="V116" s="34"/>
      <c r="W116" s="34"/>
      <c r="X116" s="34"/>
      <c r="Y116" s="34"/>
      <c r="Z116" s="34"/>
      <c r="AA116" s="34"/>
      <c r="AB116" s="34"/>
      <c r="AC116" s="34"/>
      <c r="AD116" s="39">
        <f t="shared" si="3"/>
        <v>3</v>
      </c>
      <c r="AE116" s="39"/>
      <c r="AF116" s="39"/>
      <c r="AG116" s="48"/>
      <c r="AH116" s="48"/>
    </row>
    <row r="117" spans="1:36" x14ac:dyDescent="0.3">
      <c r="A117" s="1">
        <v>116</v>
      </c>
      <c r="B117" s="2" t="s">
        <v>123</v>
      </c>
      <c r="C117" s="4" t="s">
        <v>1</v>
      </c>
      <c r="D117" s="9" t="s">
        <v>125</v>
      </c>
      <c r="E117" s="32">
        <v>3.28</v>
      </c>
      <c r="F117" s="34"/>
      <c r="G117" s="34"/>
      <c r="H117" s="34"/>
      <c r="I117" s="34"/>
      <c r="J117" s="34"/>
      <c r="K117" s="34">
        <v>3</v>
      </c>
      <c r="L117" s="40">
        <f t="shared" si="2"/>
        <v>3</v>
      </c>
      <c r="M117" s="34"/>
      <c r="N117" s="34"/>
      <c r="O117" s="34"/>
      <c r="P117" s="34"/>
      <c r="Q117" s="34"/>
      <c r="R117" s="34"/>
      <c r="S117" s="34"/>
      <c r="T117" s="34"/>
      <c r="U117" s="34">
        <v>3</v>
      </c>
      <c r="V117" s="34"/>
      <c r="W117" s="34"/>
      <c r="X117" s="34"/>
      <c r="Y117" s="34"/>
      <c r="Z117" s="34"/>
      <c r="AA117" s="34"/>
      <c r="AB117" s="34"/>
      <c r="AC117" s="34"/>
      <c r="AD117" s="39">
        <f t="shared" si="3"/>
        <v>3</v>
      </c>
      <c r="AE117" s="39"/>
      <c r="AF117" s="39"/>
      <c r="AG117" s="48"/>
      <c r="AH117" s="48"/>
    </row>
    <row r="118" spans="1:36" x14ac:dyDescent="0.3">
      <c r="A118" s="1">
        <v>117</v>
      </c>
      <c r="B118" s="2" t="s">
        <v>123</v>
      </c>
      <c r="C118" s="4" t="s">
        <v>1</v>
      </c>
      <c r="D118" s="9" t="s">
        <v>126</v>
      </c>
      <c r="E118" s="32">
        <v>4.8000000000000007</v>
      </c>
      <c r="F118" s="34"/>
      <c r="G118" s="34"/>
      <c r="H118" s="34"/>
      <c r="I118" s="34"/>
      <c r="J118" s="34"/>
      <c r="K118" s="34">
        <v>3</v>
      </c>
      <c r="L118" s="40">
        <f t="shared" si="2"/>
        <v>3</v>
      </c>
      <c r="M118" s="34"/>
      <c r="N118" s="34"/>
      <c r="O118" s="34"/>
      <c r="P118" s="34"/>
      <c r="Q118" s="34"/>
      <c r="R118" s="34"/>
      <c r="S118" s="34"/>
      <c r="T118" s="34"/>
      <c r="U118" s="34">
        <v>3</v>
      </c>
      <c r="V118" s="34"/>
      <c r="W118" s="34"/>
      <c r="X118" s="34"/>
      <c r="Y118" s="34"/>
      <c r="Z118" s="34"/>
      <c r="AA118" s="34"/>
      <c r="AB118" s="34">
        <v>3</v>
      </c>
      <c r="AC118" s="34"/>
      <c r="AD118" s="39">
        <f t="shared" si="3"/>
        <v>6</v>
      </c>
      <c r="AE118" s="39"/>
      <c r="AF118" s="39"/>
      <c r="AG118" s="48"/>
      <c r="AH118" s="48"/>
    </row>
    <row r="119" spans="1:36" x14ac:dyDescent="0.3">
      <c r="A119" s="1">
        <v>118</v>
      </c>
      <c r="B119" s="2" t="s">
        <v>123</v>
      </c>
      <c r="C119" s="4" t="s">
        <v>1</v>
      </c>
      <c r="D119" s="9" t="s">
        <v>127</v>
      </c>
      <c r="E119" s="32">
        <v>6</v>
      </c>
      <c r="F119" s="34"/>
      <c r="G119" s="34"/>
      <c r="H119" s="34"/>
      <c r="I119" s="34"/>
      <c r="J119" s="34"/>
      <c r="K119" s="34">
        <v>3</v>
      </c>
      <c r="L119" s="40">
        <f t="shared" si="2"/>
        <v>3</v>
      </c>
      <c r="M119" s="34"/>
      <c r="N119" s="34"/>
      <c r="O119" s="34"/>
      <c r="P119" s="34"/>
      <c r="Q119" s="34"/>
      <c r="R119" s="34"/>
      <c r="S119" s="34"/>
      <c r="T119" s="34"/>
      <c r="U119" s="34"/>
      <c r="V119" s="34"/>
      <c r="W119" s="34"/>
      <c r="X119" s="34"/>
      <c r="Y119" s="34"/>
      <c r="Z119" s="34"/>
      <c r="AA119" s="34"/>
      <c r="AB119" s="34">
        <v>3</v>
      </c>
      <c r="AC119" s="34"/>
      <c r="AD119" s="39">
        <f t="shared" si="3"/>
        <v>3</v>
      </c>
      <c r="AE119" s="39"/>
      <c r="AF119" s="39"/>
      <c r="AG119" s="48"/>
      <c r="AH119" s="48"/>
    </row>
    <row r="120" spans="1:36" x14ac:dyDescent="0.3">
      <c r="A120" s="1">
        <v>119</v>
      </c>
      <c r="B120" s="2" t="s">
        <v>123</v>
      </c>
      <c r="C120" s="4" t="s">
        <v>4</v>
      </c>
      <c r="D120" s="9" t="s">
        <v>128</v>
      </c>
      <c r="E120" s="32">
        <v>8</v>
      </c>
      <c r="F120" s="34"/>
      <c r="G120" s="34"/>
      <c r="H120" s="34"/>
      <c r="I120" s="34"/>
      <c r="J120" s="34"/>
      <c r="K120" s="34">
        <v>3</v>
      </c>
      <c r="L120" s="40">
        <f t="shared" si="2"/>
        <v>3</v>
      </c>
      <c r="M120" s="34"/>
      <c r="N120" s="34"/>
      <c r="O120" s="34"/>
      <c r="P120" s="34"/>
      <c r="Q120" s="34"/>
      <c r="R120" s="34"/>
      <c r="S120" s="34"/>
      <c r="T120" s="34"/>
      <c r="U120" s="34">
        <v>3</v>
      </c>
      <c r="V120" s="34"/>
      <c r="W120" s="34"/>
      <c r="X120" s="34"/>
      <c r="Y120" s="34"/>
      <c r="Z120" s="34"/>
      <c r="AA120" s="34"/>
      <c r="AB120" s="34"/>
      <c r="AC120" s="34"/>
      <c r="AD120" s="39">
        <f t="shared" si="3"/>
        <v>3</v>
      </c>
      <c r="AE120" s="39"/>
      <c r="AF120" s="39"/>
      <c r="AG120" s="48"/>
      <c r="AH120" s="48"/>
    </row>
    <row r="121" spans="1:36" x14ac:dyDescent="0.3">
      <c r="A121" s="1">
        <v>120</v>
      </c>
      <c r="B121" s="2" t="s">
        <v>123</v>
      </c>
      <c r="C121" s="4" t="s">
        <v>4</v>
      </c>
      <c r="D121" s="9" t="s">
        <v>129</v>
      </c>
      <c r="E121" s="32">
        <v>0.4</v>
      </c>
      <c r="F121" s="34"/>
      <c r="G121" s="34"/>
      <c r="H121" s="34"/>
      <c r="I121" s="34"/>
      <c r="J121" s="34"/>
      <c r="K121" s="34">
        <v>3</v>
      </c>
      <c r="L121" s="40">
        <f t="shared" si="2"/>
        <v>3</v>
      </c>
      <c r="M121" s="34"/>
      <c r="N121" s="34"/>
      <c r="O121" s="34"/>
      <c r="P121" s="34"/>
      <c r="Q121" s="34"/>
      <c r="R121" s="34"/>
      <c r="S121" s="34"/>
      <c r="T121" s="34"/>
      <c r="U121" s="34">
        <v>3</v>
      </c>
      <c r="V121" s="34"/>
      <c r="W121" s="34"/>
      <c r="X121" s="34"/>
      <c r="Y121" s="34"/>
      <c r="Z121" s="34"/>
      <c r="AA121" s="34"/>
      <c r="AB121" s="34"/>
      <c r="AC121" s="34"/>
      <c r="AD121" s="39">
        <f t="shared" si="3"/>
        <v>3</v>
      </c>
      <c r="AE121" s="39">
        <f>SUM($AD116:$AD121)</f>
        <v>21</v>
      </c>
      <c r="AF121" s="39">
        <f>SUM($AD111:$AD121)</f>
        <v>36</v>
      </c>
      <c r="AG121" s="46">
        <f>SUM($AD116:$AD121)/SUM($E116:$E121)</f>
        <v>0.59372349448685335</v>
      </c>
      <c r="AH121" s="46">
        <f>SUM($AD111:$AD121)/SUM($E111:$E121)</f>
        <v>0.40737806948059296</v>
      </c>
      <c r="AI121" s="47">
        <f>AE121/6</f>
        <v>3.5</v>
      </c>
      <c r="AJ121" s="47">
        <f>AF121/11</f>
        <v>3.2727272727272729</v>
      </c>
    </row>
    <row r="122" spans="1:36" x14ac:dyDescent="0.3">
      <c r="A122" s="1">
        <v>121</v>
      </c>
      <c r="B122" s="2" t="s">
        <v>130</v>
      </c>
      <c r="C122" s="2" t="s">
        <v>1</v>
      </c>
      <c r="D122" s="9" t="s">
        <v>131</v>
      </c>
      <c r="E122" s="32">
        <v>12.561</v>
      </c>
      <c r="F122" s="34">
        <v>3</v>
      </c>
      <c r="G122" s="34"/>
      <c r="H122" s="34"/>
      <c r="I122" s="34"/>
      <c r="J122" s="34"/>
      <c r="K122" s="34"/>
      <c r="L122" s="40">
        <f t="shared" si="2"/>
        <v>3</v>
      </c>
      <c r="M122" s="34">
        <v>2</v>
      </c>
      <c r="N122" s="34"/>
      <c r="O122" s="34"/>
      <c r="P122" s="34">
        <v>3</v>
      </c>
      <c r="Q122" s="34"/>
      <c r="R122" s="34"/>
      <c r="S122" s="34"/>
      <c r="T122" s="34">
        <v>3</v>
      </c>
      <c r="U122" s="34"/>
      <c r="V122" s="34"/>
      <c r="W122" s="34"/>
      <c r="X122" s="34"/>
      <c r="Y122" s="34"/>
      <c r="Z122" s="34"/>
      <c r="AA122" s="34"/>
      <c r="AB122" s="34"/>
      <c r="AC122" s="34"/>
      <c r="AD122" s="39">
        <f t="shared" si="3"/>
        <v>8</v>
      </c>
      <c r="AE122" s="39"/>
      <c r="AF122" s="39"/>
      <c r="AG122" s="48"/>
      <c r="AH122" s="48"/>
    </row>
    <row r="123" spans="1:36" x14ac:dyDescent="0.3">
      <c r="A123" s="1">
        <v>122</v>
      </c>
      <c r="B123" s="2" t="s">
        <v>130</v>
      </c>
      <c r="C123" s="2" t="s">
        <v>1</v>
      </c>
      <c r="D123" s="9" t="s">
        <v>132</v>
      </c>
      <c r="E123" s="32">
        <v>0.54999999999999993</v>
      </c>
      <c r="F123" s="34">
        <v>3</v>
      </c>
      <c r="G123" s="34"/>
      <c r="H123" s="34"/>
      <c r="I123" s="34"/>
      <c r="J123" s="34"/>
      <c r="K123" s="34"/>
      <c r="L123" s="40">
        <f t="shared" si="2"/>
        <v>3</v>
      </c>
      <c r="M123" s="34"/>
      <c r="N123" s="34"/>
      <c r="O123" s="34"/>
      <c r="P123" s="34">
        <v>3</v>
      </c>
      <c r="Q123" s="34"/>
      <c r="R123" s="34"/>
      <c r="S123" s="34"/>
      <c r="T123" s="34"/>
      <c r="U123" s="34"/>
      <c r="V123" s="34"/>
      <c r="W123" s="34"/>
      <c r="X123" s="34"/>
      <c r="Y123" s="34"/>
      <c r="Z123" s="34"/>
      <c r="AA123" s="34"/>
      <c r="AB123" s="34"/>
      <c r="AC123" s="34"/>
      <c r="AD123" s="39">
        <f t="shared" si="3"/>
        <v>3</v>
      </c>
      <c r="AE123" s="39"/>
      <c r="AF123" s="39"/>
      <c r="AG123" s="48"/>
      <c r="AH123" s="48"/>
    </row>
    <row r="124" spans="1:36" x14ac:dyDescent="0.3">
      <c r="A124" s="1">
        <v>123</v>
      </c>
      <c r="B124" s="2" t="s">
        <v>130</v>
      </c>
      <c r="C124" s="2" t="s">
        <v>1</v>
      </c>
      <c r="D124" s="9" t="s">
        <v>133</v>
      </c>
      <c r="E124" s="32">
        <v>12.225</v>
      </c>
      <c r="F124" s="34">
        <v>3</v>
      </c>
      <c r="G124" s="34"/>
      <c r="H124" s="34"/>
      <c r="I124" s="34"/>
      <c r="J124" s="34"/>
      <c r="K124" s="34"/>
      <c r="L124" s="40">
        <f t="shared" si="2"/>
        <v>3</v>
      </c>
      <c r="M124" s="34">
        <v>2</v>
      </c>
      <c r="N124" s="34"/>
      <c r="O124" s="34"/>
      <c r="P124" s="34">
        <v>3</v>
      </c>
      <c r="Q124" s="34">
        <v>3</v>
      </c>
      <c r="R124" s="34"/>
      <c r="S124" s="34"/>
      <c r="T124" s="34"/>
      <c r="U124" s="34"/>
      <c r="V124" s="34">
        <v>1</v>
      </c>
      <c r="W124" s="34"/>
      <c r="X124" s="34"/>
      <c r="Y124" s="34"/>
      <c r="Z124" s="34"/>
      <c r="AA124" s="34"/>
      <c r="AB124" s="34"/>
      <c r="AC124" s="34"/>
      <c r="AD124" s="39">
        <f t="shared" si="3"/>
        <v>9</v>
      </c>
      <c r="AE124" s="39"/>
      <c r="AF124" s="39"/>
      <c r="AG124" s="48"/>
      <c r="AH124" s="48"/>
    </row>
    <row r="125" spans="1:36" x14ac:dyDescent="0.3">
      <c r="A125" s="1">
        <v>124</v>
      </c>
      <c r="B125" s="2" t="s">
        <v>130</v>
      </c>
      <c r="C125" s="2" t="s">
        <v>1</v>
      </c>
      <c r="D125" s="9" t="s">
        <v>134</v>
      </c>
      <c r="E125" s="32">
        <v>13.8</v>
      </c>
      <c r="F125" s="34">
        <v>3</v>
      </c>
      <c r="G125" s="34"/>
      <c r="H125" s="34"/>
      <c r="I125" s="34"/>
      <c r="J125" s="34"/>
      <c r="K125" s="34">
        <v>3</v>
      </c>
      <c r="L125" s="40">
        <f t="shared" si="2"/>
        <v>6</v>
      </c>
      <c r="M125" s="34"/>
      <c r="N125" s="34"/>
      <c r="O125" s="34"/>
      <c r="P125" s="34">
        <v>3</v>
      </c>
      <c r="Q125" s="34">
        <v>2</v>
      </c>
      <c r="R125" s="34"/>
      <c r="S125" s="34"/>
      <c r="T125" s="34"/>
      <c r="U125" s="34">
        <v>3</v>
      </c>
      <c r="V125" s="34">
        <v>1</v>
      </c>
      <c r="W125" s="34"/>
      <c r="X125" s="34"/>
      <c r="Y125" s="34"/>
      <c r="Z125" s="34"/>
      <c r="AA125" s="34"/>
      <c r="AB125" s="34"/>
      <c r="AC125" s="34"/>
      <c r="AD125" s="39">
        <f t="shared" si="3"/>
        <v>9</v>
      </c>
      <c r="AE125" s="39"/>
      <c r="AF125" s="39"/>
      <c r="AG125" s="48"/>
      <c r="AH125" s="48"/>
    </row>
    <row r="126" spans="1:36" x14ac:dyDescent="0.3">
      <c r="A126" s="1">
        <v>125</v>
      </c>
      <c r="B126" s="2" t="s">
        <v>130</v>
      </c>
      <c r="C126" s="2" t="s">
        <v>1</v>
      </c>
      <c r="D126" s="9" t="s">
        <v>135</v>
      </c>
      <c r="E126" s="32">
        <v>1.85</v>
      </c>
      <c r="F126" s="34">
        <v>3</v>
      </c>
      <c r="G126" s="34"/>
      <c r="H126" s="34"/>
      <c r="I126" s="34"/>
      <c r="J126" s="34"/>
      <c r="K126" s="34">
        <v>3</v>
      </c>
      <c r="L126" s="40">
        <f t="shared" si="2"/>
        <v>6</v>
      </c>
      <c r="M126" s="34">
        <v>2</v>
      </c>
      <c r="N126" s="34"/>
      <c r="O126" s="34"/>
      <c r="P126" s="34">
        <v>3</v>
      </c>
      <c r="Q126" s="34"/>
      <c r="R126" s="34"/>
      <c r="S126" s="34"/>
      <c r="T126" s="34"/>
      <c r="U126" s="34"/>
      <c r="V126" s="34">
        <v>3</v>
      </c>
      <c r="W126" s="34"/>
      <c r="X126" s="34"/>
      <c r="Y126" s="34"/>
      <c r="Z126" s="34"/>
      <c r="AA126" s="34"/>
      <c r="AB126" s="34"/>
      <c r="AC126" s="34"/>
      <c r="AD126" s="39">
        <f t="shared" si="3"/>
        <v>8</v>
      </c>
      <c r="AE126" s="39"/>
      <c r="AF126" s="39"/>
      <c r="AG126" s="48"/>
      <c r="AH126" s="48"/>
    </row>
    <row r="127" spans="1:36" x14ac:dyDescent="0.3">
      <c r="A127" s="1">
        <v>126</v>
      </c>
      <c r="B127" s="2" t="s">
        <v>130</v>
      </c>
      <c r="C127" s="2" t="s">
        <v>4</v>
      </c>
      <c r="D127" s="9" t="s">
        <v>136</v>
      </c>
      <c r="E127" s="32">
        <v>37.999999999999993</v>
      </c>
      <c r="F127" s="34">
        <v>3</v>
      </c>
      <c r="G127" s="34"/>
      <c r="H127" s="34"/>
      <c r="I127" s="34"/>
      <c r="J127" s="34"/>
      <c r="K127" s="34"/>
      <c r="L127" s="40">
        <f t="shared" si="2"/>
        <v>3</v>
      </c>
      <c r="M127" s="34"/>
      <c r="N127" s="34"/>
      <c r="O127" s="34"/>
      <c r="P127" s="34">
        <v>3</v>
      </c>
      <c r="Q127" s="34"/>
      <c r="R127" s="34"/>
      <c r="S127" s="34"/>
      <c r="T127" s="34"/>
      <c r="U127" s="34"/>
      <c r="V127" s="34">
        <v>2</v>
      </c>
      <c r="W127" s="34"/>
      <c r="X127" s="34"/>
      <c r="Y127" s="34"/>
      <c r="Z127" s="34"/>
      <c r="AA127" s="34"/>
      <c r="AB127" s="34"/>
      <c r="AC127" s="34"/>
      <c r="AD127" s="39">
        <f t="shared" si="3"/>
        <v>5</v>
      </c>
      <c r="AE127" s="39"/>
      <c r="AF127" s="39"/>
      <c r="AG127" s="48"/>
      <c r="AH127" s="48"/>
    </row>
    <row r="128" spans="1:36" x14ac:dyDescent="0.3">
      <c r="A128" s="1">
        <v>127</v>
      </c>
      <c r="B128" s="2" t="s">
        <v>130</v>
      </c>
      <c r="C128" s="2" t="s">
        <v>4</v>
      </c>
      <c r="D128" s="9" t="s">
        <v>137</v>
      </c>
      <c r="E128" s="32">
        <v>14.999119999999998</v>
      </c>
      <c r="F128" s="34">
        <v>3</v>
      </c>
      <c r="G128" s="34"/>
      <c r="H128" s="34"/>
      <c r="I128" s="34"/>
      <c r="J128" s="34"/>
      <c r="K128" s="34"/>
      <c r="L128" s="40">
        <f t="shared" si="2"/>
        <v>3</v>
      </c>
      <c r="M128" s="34">
        <v>2</v>
      </c>
      <c r="N128" s="34"/>
      <c r="O128" s="34"/>
      <c r="P128" s="34">
        <v>2</v>
      </c>
      <c r="Q128" s="34">
        <v>2</v>
      </c>
      <c r="R128" s="34">
        <v>2</v>
      </c>
      <c r="S128" s="34">
        <v>2</v>
      </c>
      <c r="T128" s="34">
        <v>3</v>
      </c>
      <c r="U128" s="34">
        <v>2</v>
      </c>
      <c r="V128" s="34">
        <v>3</v>
      </c>
      <c r="W128" s="34"/>
      <c r="X128" s="34"/>
      <c r="Y128" s="34">
        <v>2</v>
      </c>
      <c r="Z128" s="34">
        <v>2</v>
      </c>
      <c r="AA128" s="34">
        <v>2</v>
      </c>
      <c r="AB128" s="34"/>
      <c r="AC128" s="34"/>
      <c r="AD128" s="39">
        <f t="shared" si="3"/>
        <v>24</v>
      </c>
      <c r="AE128" s="39">
        <f>SUM($AD122:$AD128)</f>
        <v>66</v>
      </c>
      <c r="AF128" s="39"/>
      <c r="AG128" s="46">
        <f>SUM($AD122:$AD128)/SUM($E122:$E128)</f>
        <v>0.70223882248594249</v>
      </c>
      <c r="AH128" s="48"/>
      <c r="AI128" s="47">
        <f>AE128/7</f>
        <v>9.4285714285714288</v>
      </c>
    </row>
    <row r="129" spans="1:36" x14ac:dyDescent="0.3">
      <c r="A129" s="1">
        <v>128</v>
      </c>
      <c r="B129" s="2" t="s">
        <v>138</v>
      </c>
      <c r="C129" s="2" t="s">
        <v>1</v>
      </c>
      <c r="D129" s="6" t="s">
        <v>139</v>
      </c>
      <c r="E129" s="32">
        <v>10</v>
      </c>
      <c r="F129" s="34">
        <v>3</v>
      </c>
      <c r="G129" s="34"/>
      <c r="H129" s="34"/>
      <c r="I129" s="34"/>
      <c r="J129" s="34"/>
      <c r="K129" s="34"/>
      <c r="L129" s="40">
        <f t="shared" si="2"/>
        <v>3</v>
      </c>
      <c r="M129" s="34">
        <v>2</v>
      </c>
      <c r="N129" s="34"/>
      <c r="O129" s="34">
        <v>2</v>
      </c>
      <c r="P129" s="34"/>
      <c r="Q129" s="34"/>
      <c r="R129" s="34"/>
      <c r="S129" s="34"/>
      <c r="T129" s="34">
        <v>3</v>
      </c>
      <c r="U129" s="34"/>
      <c r="V129" s="34">
        <v>3</v>
      </c>
      <c r="W129" s="34"/>
      <c r="X129" s="34"/>
      <c r="Y129" s="34"/>
      <c r="Z129" s="34"/>
      <c r="AA129" s="34"/>
      <c r="AB129" s="34">
        <v>1</v>
      </c>
      <c r="AC129" s="34"/>
      <c r="AD129" s="39">
        <f t="shared" si="3"/>
        <v>11</v>
      </c>
      <c r="AE129" s="39"/>
      <c r="AF129" s="39"/>
      <c r="AG129" s="48"/>
      <c r="AH129" s="48"/>
    </row>
    <row r="130" spans="1:36" x14ac:dyDescent="0.3">
      <c r="A130" s="1">
        <v>129</v>
      </c>
      <c r="B130" s="2" t="s">
        <v>138</v>
      </c>
      <c r="C130" s="2" t="s">
        <v>1</v>
      </c>
      <c r="D130" s="6" t="s">
        <v>140</v>
      </c>
      <c r="E130" s="32">
        <v>4</v>
      </c>
      <c r="F130" s="34">
        <v>3</v>
      </c>
      <c r="G130" s="34"/>
      <c r="H130" s="34"/>
      <c r="I130" s="34"/>
      <c r="J130" s="34"/>
      <c r="K130" s="34"/>
      <c r="L130" s="40">
        <f t="shared" si="2"/>
        <v>3</v>
      </c>
      <c r="M130" s="34"/>
      <c r="N130" s="34"/>
      <c r="O130" s="34"/>
      <c r="P130" s="34"/>
      <c r="Q130" s="34">
        <v>3</v>
      </c>
      <c r="R130" s="34"/>
      <c r="S130" s="34"/>
      <c r="T130" s="34">
        <v>3</v>
      </c>
      <c r="U130" s="34"/>
      <c r="V130" s="34">
        <v>2</v>
      </c>
      <c r="W130" s="34"/>
      <c r="X130" s="34"/>
      <c r="Y130" s="34"/>
      <c r="Z130" s="34"/>
      <c r="AA130" s="34"/>
      <c r="AB130" s="34"/>
      <c r="AC130" s="34"/>
      <c r="AD130" s="39">
        <f t="shared" si="3"/>
        <v>8</v>
      </c>
      <c r="AE130" s="39"/>
      <c r="AF130" s="39"/>
      <c r="AG130" s="48"/>
      <c r="AH130" s="48"/>
    </row>
    <row r="131" spans="1:36" x14ac:dyDescent="0.3">
      <c r="A131" s="1">
        <v>130</v>
      </c>
      <c r="B131" s="2" t="s">
        <v>138</v>
      </c>
      <c r="C131" s="2" t="s">
        <v>4</v>
      </c>
      <c r="D131" s="6" t="s">
        <v>141</v>
      </c>
      <c r="E131" s="32">
        <v>8.64</v>
      </c>
      <c r="F131" s="34">
        <v>3</v>
      </c>
      <c r="G131" s="34"/>
      <c r="H131" s="34"/>
      <c r="I131" s="34"/>
      <c r="J131" s="34"/>
      <c r="K131" s="34"/>
      <c r="L131" s="40">
        <f t="shared" ref="L131:L135" si="4">SUM(F131:K131)</f>
        <v>3</v>
      </c>
      <c r="M131" s="34"/>
      <c r="N131" s="34"/>
      <c r="O131" s="34"/>
      <c r="P131" s="34"/>
      <c r="Q131" s="34"/>
      <c r="R131" s="34"/>
      <c r="S131" s="34"/>
      <c r="T131" s="34">
        <v>3</v>
      </c>
      <c r="U131" s="34"/>
      <c r="V131" s="34">
        <v>2</v>
      </c>
      <c r="W131" s="34"/>
      <c r="X131" s="34"/>
      <c r="Y131" s="34"/>
      <c r="Z131" s="34"/>
      <c r="AA131" s="34"/>
      <c r="AB131" s="34">
        <v>1</v>
      </c>
      <c r="AC131" s="34"/>
      <c r="AD131" s="39">
        <f t="shared" ref="AD131:AD135" si="5">SUM(M131:AC131)</f>
        <v>6</v>
      </c>
      <c r="AE131" s="39"/>
      <c r="AF131" s="39"/>
      <c r="AG131" s="48"/>
      <c r="AH131" s="48"/>
    </row>
    <row r="132" spans="1:36" x14ac:dyDescent="0.3">
      <c r="A132" s="1">
        <v>132</v>
      </c>
      <c r="B132" s="2" t="s">
        <v>138</v>
      </c>
      <c r="C132" s="2" t="s">
        <v>4</v>
      </c>
      <c r="D132" s="6" t="s">
        <v>196</v>
      </c>
      <c r="E132" s="32">
        <v>23</v>
      </c>
      <c r="F132" s="34">
        <v>3</v>
      </c>
      <c r="G132" s="34"/>
      <c r="H132" s="34"/>
      <c r="I132" s="34"/>
      <c r="J132" s="34"/>
      <c r="K132" s="34"/>
      <c r="L132" s="40">
        <f t="shared" si="4"/>
        <v>3</v>
      </c>
      <c r="M132" s="34">
        <v>2</v>
      </c>
      <c r="N132" s="34"/>
      <c r="O132" s="34"/>
      <c r="P132" s="34">
        <v>3</v>
      </c>
      <c r="Q132" s="34">
        <v>3</v>
      </c>
      <c r="R132" s="34"/>
      <c r="S132" s="34"/>
      <c r="T132" s="34"/>
      <c r="U132" s="34"/>
      <c r="V132" s="34">
        <v>3</v>
      </c>
      <c r="W132" s="34"/>
      <c r="X132" s="34"/>
      <c r="Y132" s="34"/>
      <c r="Z132" s="34"/>
      <c r="AA132" s="34"/>
      <c r="AB132" s="34"/>
      <c r="AC132" s="34"/>
      <c r="AD132" s="39">
        <f t="shared" si="5"/>
        <v>11</v>
      </c>
      <c r="AE132" s="39"/>
      <c r="AF132" s="39"/>
      <c r="AG132" s="48"/>
      <c r="AH132" s="48"/>
    </row>
    <row r="133" spans="1:36" x14ac:dyDescent="0.3">
      <c r="A133" s="1">
        <v>133</v>
      </c>
      <c r="B133" s="2" t="s">
        <v>138</v>
      </c>
      <c r="C133" s="2" t="s">
        <v>4</v>
      </c>
      <c r="D133" s="6" t="s">
        <v>197</v>
      </c>
      <c r="E133" s="32">
        <v>15.399999999999999</v>
      </c>
      <c r="F133" s="34">
        <v>3</v>
      </c>
      <c r="G133" s="34"/>
      <c r="H133" s="34"/>
      <c r="I133" s="34"/>
      <c r="J133" s="34"/>
      <c r="K133" s="34"/>
      <c r="L133" s="40">
        <f t="shared" si="4"/>
        <v>3</v>
      </c>
      <c r="M133" s="34"/>
      <c r="N133" s="34"/>
      <c r="O133" s="34">
        <v>2</v>
      </c>
      <c r="P133" s="34"/>
      <c r="Q133" s="34">
        <v>3</v>
      </c>
      <c r="R133" s="34"/>
      <c r="S133" s="34"/>
      <c r="T133" s="34"/>
      <c r="U133" s="34"/>
      <c r="V133" s="34">
        <v>2</v>
      </c>
      <c r="W133" s="34"/>
      <c r="X133" s="34"/>
      <c r="Y133" s="34"/>
      <c r="Z133" s="34"/>
      <c r="AA133" s="34"/>
      <c r="AB133" s="34"/>
      <c r="AC133" s="34"/>
      <c r="AD133" s="39">
        <f t="shared" si="5"/>
        <v>7</v>
      </c>
      <c r="AE133" s="39"/>
      <c r="AF133" s="39"/>
      <c r="AG133" s="48"/>
      <c r="AH133" s="48"/>
    </row>
    <row r="134" spans="1:36" x14ac:dyDescent="0.3">
      <c r="A134" s="1">
        <v>134</v>
      </c>
      <c r="B134" s="2" t="s">
        <v>138</v>
      </c>
      <c r="C134" s="2" t="s">
        <v>4</v>
      </c>
      <c r="D134" s="6" t="s">
        <v>195</v>
      </c>
      <c r="E134" s="32">
        <v>5.5</v>
      </c>
      <c r="F134" s="34">
        <v>3</v>
      </c>
      <c r="G134" s="34"/>
      <c r="H134" s="34"/>
      <c r="I134" s="34"/>
      <c r="J134" s="34"/>
      <c r="K134" s="34"/>
      <c r="L134" s="40">
        <f t="shared" si="4"/>
        <v>3</v>
      </c>
      <c r="M134" s="34">
        <v>1</v>
      </c>
      <c r="N134" s="34"/>
      <c r="O134" s="34">
        <v>2</v>
      </c>
      <c r="P134" s="34">
        <v>2</v>
      </c>
      <c r="Q134" s="34">
        <v>3</v>
      </c>
      <c r="R134" s="34"/>
      <c r="S134" s="34"/>
      <c r="T134" s="34"/>
      <c r="U134" s="34"/>
      <c r="V134" s="34">
        <v>3</v>
      </c>
      <c r="W134" s="34"/>
      <c r="X134" s="34"/>
      <c r="Y134" s="34"/>
      <c r="Z134" s="34"/>
      <c r="AA134" s="34"/>
      <c r="AB134" s="34"/>
      <c r="AC134" s="34"/>
      <c r="AD134" s="39">
        <f t="shared" si="5"/>
        <v>11</v>
      </c>
      <c r="AE134" s="39"/>
      <c r="AF134" s="39"/>
      <c r="AG134" s="48"/>
      <c r="AH134" s="48"/>
    </row>
    <row r="135" spans="1:36" x14ac:dyDescent="0.3">
      <c r="A135" s="1">
        <v>127</v>
      </c>
      <c r="B135" s="2" t="s">
        <v>138</v>
      </c>
      <c r="C135" s="2" t="s">
        <v>4</v>
      </c>
      <c r="D135" s="9" t="s">
        <v>194</v>
      </c>
      <c r="E135" s="32">
        <v>15.152837629999999</v>
      </c>
      <c r="F135" s="34">
        <v>3</v>
      </c>
      <c r="G135" s="34"/>
      <c r="H135" s="34"/>
      <c r="I135" s="34"/>
      <c r="J135" s="34"/>
      <c r="K135" s="34"/>
      <c r="L135" s="40">
        <f t="shared" si="4"/>
        <v>3</v>
      </c>
      <c r="M135" s="34">
        <v>1</v>
      </c>
      <c r="N135" s="34"/>
      <c r="O135" s="34">
        <v>3</v>
      </c>
      <c r="P135" s="34"/>
      <c r="Q135" s="34">
        <v>2</v>
      </c>
      <c r="R135" s="34"/>
      <c r="S135" s="34"/>
      <c r="T135" s="34"/>
      <c r="U135" s="34"/>
      <c r="V135" s="34">
        <v>2</v>
      </c>
      <c r="W135" s="34"/>
      <c r="X135" s="34"/>
      <c r="Y135" s="34"/>
      <c r="Z135" s="34"/>
      <c r="AA135" s="34"/>
      <c r="AB135" s="34"/>
      <c r="AC135" s="34"/>
      <c r="AD135" s="39">
        <f t="shared" si="5"/>
        <v>8</v>
      </c>
      <c r="AE135" s="39">
        <f>SUM($AD129:$AD135)</f>
        <v>62</v>
      </c>
      <c r="AF135" s="39">
        <f>SUM($AD122:$AD135)</f>
        <v>128</v>
      </c>
      <c r="AG135" s="46">
        <f>SUM($AD129:$AD135)/SUM($E129:$E135)</f>
        <v>0.75894046282010652</v>
      </c>
      <c r="AH135" s="46">
        <f>SUM($AD122:$AD135)/SUM($E122:$E135)</f>
        <v>0.72860592032601046</v>
      </c>
      <c r="AI135" s="47">
        <f>AE135/7</f>
        <v>8.8571428571428577</v>
      </c>
      <c r="AJ135" s="47">
        <f>AF135/14</f>
        <v>9.1428571428571423</v>
      </c>
    </row>
    <row r="136" spans="1:36" x14ac:dyDescent="0.3">
      <c r="E136" s="33">
        <f>SUM(E2:E135)</f>
        <v>1241.1540078623525</v>
      </c>
      <c r="F136" s="34"/>
      <c r="G136" s="34"/>
      <c r="H136" s="34"/>
      <c r="I136" s="34"/>
      <c r="J136" s="34"/>
      <c r="K136" s="34"/>
      <c r="L136" s="40"/>
      <c r="AG136" s="48"/>
    </row>
    <row r="137" spans="1:36" x14ac:dyDescent="0.3">
      <c r="D137" s="15" t="s">
        <v>207</v>
      </c>
      <c r="E137" s="14"/>
      <c r="F137" s="19">
        <f t="shared" ref="F137:K137" si="6">SUM(F2:F136)</f>
        <v>84</v>
      </c>
      <c r="G137" s="19">
        <f t="shared" si="6"/>
        <v>34</v>
      </c>
      <c r="H137" s="19">
        <f t="shared" si="6"/>
        <v>91</v>
      </c>
      <c r="I137" s="19">
        <f t="shared" si="6"/>
        <v>51</v>
      </c>
      <c r="J137" s="19">
        <f t="shared" si="6"/>
        <v>64</v>
      </c>
      <c r="K137" s="19">
        <f t="shared" si="6"/>
        <v>81</v>
      </c>
      <c r="L137" s="41"/>
      <c r="M137" s="19">
        <f t="shared" ref="M137:AC137" si="7">SUM(M2:M136)</f>
        <v>19</v>
      </c>
      <c r="N137" s="19">
        <f t="shared" si="7"/>
        <v>18</v>
      </c>
      <c r="O137" s="19">
        <f t="shared" si="7"/>
        <v>60</v>
      </c>
      <c r="P137" s="19">
        <f t="shared" si="7"/>
        <v>38</v>
      </c>
      <c r="Q137" s="19">
        <f t="shared" si="7"/>
        <v>23</v>
      </c>
      <c r="R137" s="19">
        <f t="shared" si="7"/>
        <v>24</v>
      </c>
      <c r="S137" s="19">
        <f t="shared" si="7"/>
        <v>47</v>
      </c>
      <c r="T137" s="19">
        <f t="shared" si="7"/>
        <v>84</v>
      </c>
      <c r="U137" s="19">
        <f t="shared" si="7"/>
        <v>145</v>
      </c>
      <c r="V137" s="19">
        <f t="shared" si="7"/>
        <v>38</v>
      </c>
      <c r="W137" s="19">
        <f t="shared" si="7"/>
        <v>62</v>
      </c>
      <c r="X137" s="19">
        <f t="shared" si="7"/>
        <v>58</v>
      </c>
      <c r="Y137" s="19">
        <f t="shared" si="7"/>
        <v>80</v>
      </c>
      <c r="Z137" s="19">
        <f t="shared" si="7"/>
        <v>9</v>
      </c>
      <c r="AA137" s="19">
        <f t="shared" si="7"/>
        <v>36</v>
      </c>
      <c r="AB137" s="19">
        <f t="shared" si="7"/>
        <v>96</v>
      </c>
      <c r="AC137" s="19">
        <f t="shared" si="7"/>
        <v>21</v>
      </c>
      <c r="AF137" s="19">
        <f>SUM(AF2:AF135)</f>
        <v>858</v>
      </c>
      <c r="AG137" s="48"/>
    </row>
    <row r="138" spans="1:36" x14ac:dyDescent="0.3">
      <c r="D138" s="15" t="s">
        <v>164</v>
      </c>
      <c r="F138" s="18">
        <f t="shared" ref="F138:K138" si="8">SUMPRODUCT($E2:$E135,F2:F135)</f>
        <v>801.74839883999982</v>
      </c>
      <c r="G138" s="18">
        <f t="shared" si="8"/>
        <v>263.284265</v>
      </c>
      <c r="H138" s="18">
        <f t="shared" si="8"/>
        <v>1339.9494199999999</v>
      </c>
      <c r="I138" s="18">
        <f t="shared" si="8"/>
        <v>415.34000000000003</v>
      </c>
      <c r="J138" s="18">
        <f t="shared" si="8"/>
        <v>920.33396974705875</v>
      </c>
      <c r="K138" s="18">
        <f t="shared" si="8"/>
        <v>709.58999999999992</v>
      </c>
      <c r="L138" s="42"/>
      <c r="M138" s="18">
        <f t="shared" ref="M138:AC138" si="9">SUMPRODUCT($E2:$E135,M2:M135)</f>
        <v>231.42307762999999</v>
      </c>
      <c r="N138" s="18">
        <f t="shared" si="9"/>
        <v>153.52000000000001</v>
      </c>
      <c r="O138" s="18">
        <f t="shared" si="9"/>
        <v>599.27390598999989</v>
      </c>
      <c r="P138" s="18">
        <f t="shared" si="9"/>
        <v>355.91183999999998</v>
      </c>
      <c r="Q138" s="18">
        <f t="shared" si="9"/>
        <v>268.63891525999998</v>
      </c>
      <c r="R138" s="18">
        <f t="shared" si="9"/>
        <v>223.98930974705883</v>
      </c>
      <c r="S138" s="18">
        <f t="shared" si="9"/>
        <v>861.72712000000001</v>
      </c>
      <c r="T138" s="18">
        <f t="shared" si="9"/>
        <v>769.23272729999996</v>
      </c>
      <c r="U138" s="18">
        <f t="shared" si="9"/>
        <v>1082.0119859499998</v>
      </c>
      <c r="V138" s="18">
        <f t="shared" si="9"/>
        <v>452.75803525999993</v>
      </c>
      <c r="W138" s="18">
        <f t="shared" si="9"/>
        <v>851.786648582353</v>
      </c>
      <c r="X138" s="18">
        <f t="shared" si="9"/>
        <v>669.36054000000001</v>
      </c>
      <c r="Y138" s="18">
        <f t="shared" si="9"/>
        <v>1332.46766</v>
      </c>
      <c r="Z138" s="18">
        <f t="shared" si="9"/>
        <v>101.11824</v>
      </c>
      <c r="AA138" s="18">
        <f t="shared" si="9"/>
        <v>295.07823999999999</v>
      </c>
      <c r="AB138" s="18">
        <f t="shared" si="9"/>
        <v>264.08604000000003</v>
      </c>
      <c r="AC138" s="18">
        <f t="shared" si="9"/>
        <v>426.79173730000002</v>
      </c>
      <c r="AG138" s="48"/>
    </row>
    <row r="139" spans="1:36" x14ac:dyDescent="0.3">
      <c r="D139" s="15" t="s">
        <v>166</v>
      </c>
      <c r="F139" s="17">
        <f t="shared" ref="F139:K139" si="10">F138/$E$136</f>
        <v>0.64597011632815515</v>
      </c>
      <c r="G139" s="17">
        <f t="shared" si="10"/>
        <v>0.21212860235890965</v>
      </c>
      <c r="H139" s="17">
        <f t="shared" si="10"/>
        <v>1.0795996399413827</v>
      </c>
      <c r="I139" s="17">
        <f t="shared" si="10"/>
        <v>0.3346401795175627</v>
      </c>
      <c r="J139" s="17">
        <f t="shared" si="10"/>
        <v>0.74151472252195028</v>
      </c>
      <c r="K139" s="17">
        <f t="shared" si="10"/>
        <v>0.57171792984992353</v>
      </c>
      <c r="L139" s="43"/>
      <c r="M139" s="17">
        <f>M138/$E$136</f>
        <v>0.18645798681227435</v>
      </c>
      <c r="N139" s="17">
        <f t="shared" ref="N139:AC139" si="11">N138/$E$136</f>
        <v>0.1236913380833443</v>
      </c>
      <c r="O139" s="17">
        <f t="shared" si="11"/>
        <v>0.48283605595580614</v>
      </c>
      <c r="P139" s="17">
        <f t="shared" si="11"/>
        <v>0.28675880490688599</v>
      </c>
      <c r="Q139" s="17">
        <f t="shared" si="11"/>
        <v>0.21644285363319135</v>
      </c>
      <c r="R139" s="17">
        <f t="shared" si="11"/>
        <v>0.18046858675728489</v>
      </c>
      <c r="S139" s="17">
        <f t="shared" si="11"/>
        <v>0.6942950790483754</v>
      </c>
      <c r="T139" s="17">
        <f t="shared" si="11"/>
        <v>0.61977218171728299</v>
      </c>
      <c r="U139" s="17">
        <f t="shared" si="11"/>
        <v>0.87177898882472771</v>
      </c>
      <c r="V139" s="17">
        <f t="shared" si="11"/>
        <v>0.36478795732995939</v>
      </c>
      <c r="W139" s="17">
        <f t="shared" si="11"/>
        <v>0.68628602348018886</v>
      </c>
      <c r="X139" s="17">
        <f t="shared" si="11"/>
        <v>0.53930498210519739</v>
      </c>
      <c r="Y139" s="17">
        <f t="shared" si="11"/>
        <v>1.0735715725519974</v>
      </c>
      <c r="Z139" s="17">
        <f t="shared" si="11"/>
        <v>8.1471146497086686E-2</v>
      </c>
      <c r="AA139" s="17">
        <f t="shared" si="11"/>
        <v>0.23774506477903989</v>
      </c>
      <c r="AB139" s="17">
        <f t="shared" si="11"/>
        <v>0.21277459390783993</v>
      </c>
      <c r="AC139" s="17">
        <f t="shared" si="11"/>
        <v>0.34386686470526423</v>
      </c>
      <c r="AG139" s="48"/>
    </row>
    <row r="140" spans="1:36" x14ac:dyDescent="0.3">
      <c r="D140" s="44" t="s">
        <v>205</v>
      </c>
      <c r="E140" s="38">
        <f>COUNTIF(L2:L135,"=0")</f>
        <v>32</v>
      </c>
      <c r="F140" s="17"/>
      <c r="G140" s="17"/>
      <c r="H140" s="17"/>
      <c r="I140" s="17"/>
      <c r="J140" s="17"/>
      <c r="K140" s="17"/>
      <c r="L140" s="17"/>
      <c r="AG140" s="48"/>
    </row>
    <row r="141" spans="1:36" x14ac:dyDescent="0.3">
      <c r="AG141" s="48"/>
    </row>
    <row r="142" spans="1:36" x14ac:dyDescent="0.3">
      <c r="AG142" s="48"/>
    </row>
    <row r="143" spans="1:36" x14ac:dyDescent="0.3">
      <c r="AG143" s="48"/>
    </row>
    <row r="144" spans="1:36" x14ac:dyDescent="0.3">
      <c r="AG144" s="48"/>
    </row>
    <row r="145" spans="33:33" x14ac:dyDescent="0.3">
      <c r="AG145" s="48"/>
    </row>
    <row r="146" spans="33:33" x14ac:dyDescent="0.3">
      <c r="AG146" s="48"/>
    </row>
    <row r="147" spans="33:33" x14ac:dyDescent="0.3">
      <c r="AG147" s="48"/>
    </row>
    <row r="148" spans="33:33" x14ac:dyDescent="0.3">
      <c r="AG148" s="48"/>
    </row>
    <row r="149" spans="33:33" x14ac:dyDescent="0.3">
      <c r="AG149" s="48"/>
    </row>
    <row r="150" spans="33:33" x14ac:dyDescent="0.3">
      <c r="AG150" s="48"/>
    </row>
    <row r="151" spans="33:33" x14ac:dyDescent="0.3">
      <c r="AG151" s="48"/>
    </row>
    <row r="152" spans="33:33" x14ac:dyDescent="0.3">
      <c r="AG152" s="48"/>
    </row>
    <row r="153" spans="33:33" x14ac:dyDescent="0.3">
      <c r="AG153" s="48"/>
    </row>
    <row r="154" spans="33:33" x14ac:dyDescent="0.3">
      <c r="AG154" s="48"/>
    </row>
    <row r="155" spans="33:33" x14ac:dyDescent="0.3">
      <c r="AG155" s="48"/>
    </row>
    <row r="156" spans="33:33" x14ac:dyDescent="0.3">
      <c r="AG156" s="48"/>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81797-2E40-4948-AC77-47F1AA8687B7}">
  <dimension ref="A1:AJ156"/>
  <sheetViews>
    <sheetView topLeftCell="X2" zoomScale="111" workbookViewId="0">
      <selection activeCell="AL17" sqref="AL17"/>
    </sheetView>
  </sheetViews>
  <sheetFormatPr defaultRowHeight="14.4" x14ac:dyDescent="0.3"/>
  <cols>
    <col min="1" max="1" width="9.77734375" customWidth="1"/>
    <col min="2" max="2" width="75.5546875" style="7" bestFit="1" customWidth="1"/>
    <col min="3" max="3" width="13" customWidth="1"/>
    <col min="4" max="4" width="83.5546875" style="7" customWidth="1"/>
    <col min="6" max="6" width="13.21875" customWidth="1"/>
    <col min="7" max="7" width="15" customWidth="1"/>
    <col min="8" max="8" width="15.44140625" customWidth="1"/>
    <col min="9" max="9" width="13.5546875" customWidth="1"/>
    <col min="10" max="10" width="13.77734375" customWidth="1"/>
    <col min="11" max="11" width="16.21875" customWidth="1"/>
    <col min="15" max="15" width="12.109375" customWidth="1"/>
    <col min="16" max="16" width="12" customWidth="1"/>
    <col min="17" max="17" width="10.109375" customWidth="1"/>
    <col min="18" max="18" width="12" customWidth="1"/>
    <col min="19" max="19" width="13.109375" customWidth="1"/>
    <col min="20" max="20" width="12.109375" customWidth="1"/>
    <col min="21" max="21" width="16.109375" customWidth="1"/>
    <col min="22" max="22" width="14.44140625" customWidth="1"/>
    <col min="23" max="23" width="17.109375" customWidth="1"/>
    <col min="24" max="24" width="15.77734375" customWidth="1"/>
    <col min="25" max="25" width="11.88671875" customWidth="1"/>
    <col min="28" max="28" width="12.77734375" customWidth="1"/>
    <col min="29" max="29" width="14.6640625" customWidth="1"/>
    <col min="30" max="32" width="11" customWidth="1"/>
    <col min="33" max="33" width="13.21875" customWidth="1"/>
    <col min="34" max="34" width="12.44140625" customWidth="1"/>
    <col min="35" max="35" width="13.6640625" style="39" customWidth="1"/>
    <col min="36" max="36" width="11.88671875" style="39" customWidth="1"/>
  </cols>
  <sheetData>
    <row r="1" spans="1:36" ht="75.599999999999994" customHeight="1" x14ac:dyDescent="0.3">
      <c r="A1" s="10" t="s">
        <v>142</v>
      </c>
      <c r="B1" s="11" t="s">
        <v>143</v>
      </c>
      <c r="C1" s="11" t="s">
        <v>144</v>
      </c>
      <c r="D1" s="12" t="s">
        <v>145</v>
      </c>
      <c r="E1" s="16" t="s">
        <v>165</v>
      </c>
      <c r="F1" s="36" t="s">
        <v>199</v>
      </c>
      <c r="G1" s="36" t="s">
        <v>200</v>
      </c>
      <c r="H1" s="36" t="s">
        <v>203</v>
      </c>
      <c r="I1" s="36" t="s">
        <v>201</v>
      </c>
      <c r="J1" s="36" t="s">
        <v>202</v>
      </c>
      <c r="K1" s="36" t="s">
        <v>204</v>
      </c>
      <c r="L1" s="37" t="s">
        <v>206</v>
      </c>
      <c r="M1" s="13" t="s">
        <v>146</v>
      </c>
      <c r="N1" s="13" t="s">
        <v>147</v>
      </c>
      <c r="O1" s="13" t="s">
        <v>148</v>
      </c>
      <c r="P1" s="13" t="s">
        <v>149</v>
      </c>
      <c r="Q1" s="13" t="s">
        <v>150</v>
      </c>
      <c r="R1" s="13" t="s">
        <v>151</v>
      </c>
      <c r="S1" s="13" t="s">
        <v>152</v>
      </c>
      <c r="T1" s="13" t="s">
        <v>153</v>
      </c>
      <c r="U1" s="13" t="s">
        <v>154</v>
      </c>
      <c r="V1" s="13" t="s">
        <v>155</v>
      </c>
      <c r="W1" s="13" t="s">
        <v>156</v>
      </c>
      <c r="X1" s="13" t="s">
        <v>157</v>
      </c>
      <c r="Y1" s="13" t="s">
        <v>158</v>
      </c>
      <c r="Z1" s="13" t="s">
        <v>159</v>
      </c>
      <c r="AA1" s="13" t="s">
        <v>160</v>
      </c>
      <c r="AB1" s="13" t="s">
        <v>161</v>
      </c>
      <c r="AC1" s="13" t="s">
        <v>162</v>
      </c>
      <c r="AD1" s="45" t="s">
        <v>221</v>
      </c>
      <c r="AE1" s="45" t="s">
        <v>222</v>
      </c>
      <c r="AF1" s="45" t="s">
        <v>223</v>
      </c>
      <c r="AG1" s="45" t="s">
        <v>225</v>
      </c>
      <c r="AH1" s="45" t="s">
        <v>224</v>
      </c>
      <c r="AI1" s="49" t="s">
        <v>226</v>
      </c>
      <c r="AJ1" s="49" t="s">
        <v>227</v>
      </c>
    </row>
    <row r="2" spans="1:36" x14ac:dyDescent="0.3">
      <c r="A2" s="1">
        <v>1</v>
      </c>
      <c r="B2" s="2" t="s">
        <v>0</v>
      </c>
      <c r="C2" s="2" t="s">
        <v>1</v>
      </c>
      <c r="D2" s="2" t="s">
        <v>2</v>
      </c>
      <c r="E2" s="32">
        <v>4.3199999999999994</v>
      </c>
      <c r="F2" s="34"/>
      <c r="G2" s="34">
        <v>9</v>
      </c>
      <c r="H2" s="34"/>
      <c r="I2" s="34"/>
      <c r="J2" s="34"/>
      <c r="K2" s="34"/>
      <c r="L2" s="40">
        <f>SUM(F2:K2)</f>
        <v>9</v>
      </c>
      <c r="M2" s="34"/>
      <c r="N2" s="34"/>
      <c r="O2" s="34">
        <v>9</v>
      </c>
      <c r="P2" s="34"/>
      <c r="Q2" s="34"/>
      <c r="R2" s="34"/>
      <c r="S2" s="34"/>
      <c r="T2" s="34"/>
      <c r="U2" s="34"/>
      <c r="V2" s="34"/>
      <c r="W2" s="34"/>
      <c r="X2" s="34"/>
      <c r="Y2" s="34"/>
      <c r="Z2" s="34"/>
      <c r="AA2" s="34"/>
      <c r="AB2" s="34"/>
      <c r="AC2" s="34"/>
      <c r="AD2" s="39">
        <f>SUM(M2:AC2)</f>
        <v>9</v>
      </c>
      <c r="AE2" s="39"/>
      <c r="AF2" s="39"/>
    </row>
    <row r="3" spans="1:36" x14ac:dyDescent="0.3">
      <c r="A3" s="1">
        <v>2</v>
      </c>
      <c r="B3" s="2" t="s">
        <v>0</v>
      </c>
      <c r="C3" s="2" t="s">
        <v>1</v>
      </c>
      <c r="D3" s="2" t="s">
        <v>3</v>
      </c>
      <c r="E3" s="32">
        <v>5.7</v>
      </c>
      <c r="F3" s="34"/>
      <c r="G3" s="34">
        <v>9</v>
      </c>
      <c r="H3" s="34"/>
      <c r="I3" s="34"/>
      <c r="J3" s="34"/>
      <c r="K3" s="34"/>
      <c r="L3" s="40">
        <f t="shared" ref="L3:L66" si="0">SUM(F3:K3)</f>
        <v>9</v>
      </c>
      <c r="M3" s="34"/>
      <c r="N3" s="34"/>
      <c r="O3" s="34">
        <v>9</v>
      </c>
      <c r="P3" s="34"/>
      <c r="Q3" s="34"/>
      <c r="R3" s="34"/>
      <c r="S3" s="34"/>
      <c r="T3" s="34"/>
      <c r="U3" s="34">
        <v>4</v>
      </c>
      <c r="V3" s="34"/>
      <c r="W3" s="34"/>
      <c r="X3" s="34"/>
      <c r="Y3" s="34"/>
      <c r="Z3" s="34"/>
      <c r="AA3" s="34"/>
      <c r="AB3" s="34"/>
      <c r="AC3" s="34"/>
      <c r="AD3" s="39">
        <f t="shared" ref="AD3:AD66" si="1">SUM(M3:AC3)</f>
        <v>13</v>
      </c>
      <c r="AE3" s="39"/>
      <c r="AF3" s="39"/>
    </row>
    <row r="4" spans="1:36" x14ac:dyDescent="0.3">
      <c r="A4" s="1">
        <v>4</v>
      </c>
      <c r="B4" s="2" t="s">
        <v>0</v>
      </c>
      <c r="C4" s="2" t="s">
        <v>1</v>
      </c>
      <c r="D4" s="2" t="s">
        <v>191</v>
      </c>
      <c r="E4" s="32">
        <v>2.5</v>
      </c>
      <c r="F4" s="34"/>
      <c r="G4" s="34">
        <v>9</v>
      </c>
      <c r="H4" s="34"/>
      <c r="I4" s="34"/>
      <c r="J4" s="34"/>
      <c r="K4" s="34"/>
      <c r="L4" s="40">
        <f t="shared" si="0"/>
        <v>9</v>
      </c>
      <c r="M4" s="34"/>
      <c r="N4" s="34"/>
      <c r="O4" s="34">
        <v>9</v>
      </c>
      <c r="P4" s="34"/>
      <c r="Q4" s="34"/>
      <c r="R4" s="34"/>
      <c r="S4" s="34"/>
      <c r="T4" s="34"/>
      <c r="U4" s="34"/>
      <c r="V4" s="34"/>
      <c r="W4" s="34"/>
      <c r="X4" s="34"/>
      <c r="Y4" s="34"/>
      <c r="Z4" s="34"/>
      <c r="AA4" s="34"/>
      <c r="AB4" s="34"/>
      <c r="AC4" s="34"/>
      <c r="AD4" s="39">
        <f t="shared" si="1"/>
        <v>9</v>
      </c>
      <c r="AE4" s="39"/>
      <c r="AF4" s="39"/>
    </row>
    <row r="5" spans="1:36" x14ac:dyDescent="0.3">
      <c r="A5" s="1">
        <v>5</v>
      </c>
      <c r="B5" s="2" t="s">
        <v>0</v>
      </c>
      <c r="C5" s="2" t="s">
        <v>4</v>
      </c>
      <c r="D5" s="2" t="s">
        <v>5</v>
      </c>
      <c r="E5" s="32">
        <v>46.45</v>
      </c>
      <c r="F5" s="34"/>
      <c r="G5" s="34">
        <v>9</v>
      </c>
      <c r="H5" s="34"/>
      <c r="I5" s="34"/>
      <c r="J5" s="34"/>
      <c r="K5" s="34"/>
      <c r="L5" s="40">
        <f t="shared" si="0"/>
        <v>9</v>
      </c>
      <c r="M5" s="34"/>
      <c r="N5" s="34"/>
      <c r="O5" s="34">
        <v>9</v>
      </c>
      <c r="P5" s="34"/>
      <c r="Q5" s="34"/>
      <c r="R5" s="34"/>
      <c r="S5" s="34"/>
      <c r="T5" s="34"/>
      <c r="U5" s="34"/>
      <c r="V5" s="34"/>
      <c r="W5" s="34"/>
      <c r="X5" s="34"/>
      <c r="Y5" s="34"/>
      <c r="Z5" s="34"/>
      <c r="AA5" s="34"/>
      <c r="AB5" s="34"/>
      <c r="AC5" s="34"/>
      <c r="AD5" s="39">
        <f t="shared" si="1"/>
        <v>9</v>
      </c>
      <c r="AE5" s="39"/>
      <c r="AF5" s="39"/>
    </row>
    <row r="6" spans="1:36" x14ac:dyDescent="0.3">
      <c r="A6" s="1">
        <v>6</v>
      </c>
      <c r="B6" s="2" t="s">
        <v>0</v>
      </c>
      <c r="C6" s="2" t="s">
        <v>4</v>
      </c>
      <c r="D6" s="2" t="s">
        <v>6</v>
      </c>
      <c r="E6" s="32">
        <v>4.5</v>
      </c>
      <c r="F6" s="34"/>
      <c r="G6" s="34">
        <v>9</v>
      </c>
      <c r="H6" s="34"/>
      <c r="I6" s="34"/>
      <c r="J6" s="34"/>
      <c r="K6" s="34">
        <v>9</v>
      </c>
      <c r="L6" s="40">
        <f t="shared" si="0"/>
        <v>18</v>
      </c>
      <c r="M6" s="34"/>
      <c r="N6" s="34"/>
      <c r="O6" s="34">
        <v>9</v>
      </c>
      <c r="P6" s="34"/>
      <c r="Q6" s="34"/>
      <c r="R6" s="34"/>
      <c r="S6" s="34"/>
      <c r="T6" s="34"/>
      <c r="U6" s="34">
        <v>4</v>
      </c>
      <c r="V6" s="34"/>
      <c r="W6" s="34"/>
      <c r="X6" s="34"/>
      <c r="Y6" s="34"/>
      <c r="Z6" s="34"/>
      <c r="AA6" s="34"/>
      <c r="AB6" s="34"/>
      <c r="AC6" s="34"/>
      <c r="AD6" s="39">
        <f t="shared" si="1"/>
        <v>13</v>
      </c>
      <c r="AE6" s="39"/>
      <c r="AF6" s="39"/>
    </row>
    <row r="7" spans="1:36" x14ac:dyDescent="0.3">
      <c r="A7" s="1">
        <v>7</v>
      </c>
      <c r="B7" s="2" t="s">
        <v>0</v>
      </c>
      <c r="C7" s="2" t="s">
        <v>4</v>
      </c>
      <c r="D7" s="2" t="s">
        <v>7</v>
      </c>
      <c r="E7" s="32">
        <v>3</v>
      </c>
      <c r="F7" s="34"/>
      <c r="G7" s="34">
        <v>9</v>
      </c>
      <c r="H7" s="34"/>
      <c r="I7" s="34"/>
      <c r="J7" s="34"/>
      <c r="K7" s="34"/>
      <c r="L7" s="40">
        <f t="shared" si="0"/>
        <v>9</v>
      </c>
      <c r="M7" s="34"/>
      <c r="N7" s="34"/>
      <c r="O7" s="34">
        <v>9</v>
      </c>
      <c r="P7" s="34"/>
      <c r="Q7" s="34"/>
      <c r="R7" s="34"/>
      <c r="S7" s="34"/>
      <c r="T7" s="34"/>
      <c r="U7" s="34"/>
      <c r="V7" s="34"/>
      <c r="W7" s="34"/>
      <c r="X7" s="34"/>
      <c r="Y7" s="34"/>
      <c r="Z7" s="34"/>
      <c r="AA7" s="34"/>
      <c r="AB7" s="34"/>
      <c r="AC7" s="34"/>
      <c r="AD7" s="39">
        <f t="shared" si="1"/>
        <v>9</v>
      </c>
      <c r="AE7" s="39"/>
      <c r="AF7" s="39"/>
    </row>
    <row r="8" spans="1:36" x14ac:dyDescent="0.3">
      <c r="A8" s="1">
        <v>8</v>
      </c>
      <c r="B8" s="2" t="s">
        <v>0</v>
      </c>
      <c r="C8" s="2" t="s">
        <v>4</v>
      </c>
      <c r="D8" s="2" t="s">
        <v>8</v>
      </c>
      <c r="E8" s="32">
        <v>0.4</v>
      </c>
      <c r="F8" s="34"/>
      <c r="G8" s="34">
        <v>9</v>
      </c>
      <c r="H8" s="34"/>
      <c r="I8" s="34"/>
      <c r="J8" s="34"/>
      <c r="K8" s="34"/>
      <c r="L8" s="40">
        <f t="shared" si="0"/>
        <v>9</v>
      </c>
      <c r="M8" s="34"/>
      <c r="N8" s="34"/>
      <c r="O8" s="34">
        <v>9</v>
      </c>
      <c r="P8" s="34"/>
      <c r="Q8" s="34"/>
      <c r="R8" s="34"/>
      <c r="S8" s="34"/>
      <c r="T8" s="34"/>
      <c r="U8" s="34"/>
      <c r="V8" s="34"/>
      <c r="W8" s="34"/>
      <c r="X8" s="34"/>
      <c r="Y8" s="34"/>
      <c r="Z8" s="34"/>
      <c r="AA8" s="34"/>
      <c r="AB8" s="34"/>
      <c r="AC8" s="34"/>
      <c r="AD8" s="39">
        <f t="shared" si="1"/>
        <v>9</v>
      </c>
      <c r="AE8" s="39"/>
      <c r="AF8" s="39"/>
    </row>
    <row r="9" spans="1:36" x14ac:dyDescent="0.3">
      <c r="A9" s="1">
        <v>9</v>
      </c>
      <c r="B9" s="2" t="s">
        <v>0</v>
      </c>
      <c r="C9" s="2" t="s">
        <v>4</v>
      </c>
      <c r="D9" s="2" t="s">
        <v>9</v>
      </c>
      <c r="E9" s="32">
        <v>1.944755</v>
      </c>
      <c r="F9" s="34"/>
      <c r="G9" s="34">
        <v>9</v>
      </c>
      <c r="H9" s="34"/>
      <c r="I9" s="34"/>
      <c r="J9" s="34"/>
      <c r="K9" s="34"/>
      <c r="L9" s="40">
        <f t="shared" si="0"/>
        <v>9</v>
      </c>
      <c r="M9" s="34"/>
      <c r="N9" s="34"/>
      <c r="O9" s="34">
        <v>9</v>
      </c>
      <c r="P9" s="34"/>
      <c r="Q9" s="34"/>
      <c r="R9" s="34"/>
      <c r="S9" s="34"/>
      <c r="T9" s="34"/>
      <c r="U9" s="34"/>
      <c r="V9" s="34"/>
      <c r="W9" s="34"/>
      <c r="X9" s="34"/>
      <c r="Y9" s="34"/>
      <c r="Z9" s="34"/>
      <c r="AA9" s="34"/>
      <c r="AB9" s="34"/>
      <c r="AC9" s="34"/>
      <c r="AD9" s="39">
        <f t="shared" si="1"/>
        <v>9</v>
      </c>
      <c r="AE9" s="39"/>
      <c r="AF9" s="39"/>
    </row>
    <row r="10" spans="1:36" x14ac:dyDescent="0.3">
      <c r="A10" s="1">
        <v>3</v>
      </c>
      <c r="B10" s="2" t="s">
        <v>0</v>
      </c>
      <c r="C10" s="2" t="s">
        <v>1</v>
      </c>
      <c r="D10" s="2" t="s">
        <v>192</v>
      </c>
      <c r="E10" s="32">
        <v>5</v>
      </c>
      <c r="F10" s="34"/>
      <c r="G10" s="34">
        <v>9</v>
      </c>
      <c r="H10" s="34"/>
      <c r="I10" s="34"/>
      <c r="J10" s="34"/>
      <c r="K10" s="34">
        <v>9</v>
      </c>
      <c r="L10" s="40">
        <f t="shared" si="0"/>
        <v>18</v>
      </c>
      <c r="M10" s="34"/>
      <c r="N10" s="34"/>
      <c r="O10" s="34">
        <v>9</v>
      </c>
      <c r="P10" s="34"/>
      <c r="Q10" s="34"/>
      <c r="R10" s="34"/>
      <c r="S10" s="34"/>
      <c r="T10" s="34"/>
      <c r="U10" s="34">
        <v>4</v>
      </c>
      <c r="V10" s="34"/>
      <c r="W10" s="34"/>
      <c r="X10" s="34"/>
      <c r="Y10" s="34"/>
      <c r="Z10" s="34"/>
      <c r="AA10" s="34"/>
      <c r="AB10" s="34"/>
      <c r="AC10" s="34"/>
      <c r="AD10" s="39">
        <f t="shared" si="1"/>
        <v>13</v>
      </c>
      <c r="AE10" s="39"/>
      <c r="AF10" s="39"/>
    </row>
    <row r="11" spans="1:36" x14ac:dyDescent="0.3">
      <c r="A11" s="1">
        <v>10</v>
      </c>
      <c r="B11" s="2" t="s">
        <v>0</v>
      </c>
      <c r="C11" s="2" t="s">
        <v>4</v>
      </c>
      <c r="D11" s="8" t="s">
        <v>193</v>
      </c>
      <c r="E11" s="32">
        <v>0.28000000000000003</v>
      </c>
      <c r="F11" s="34"/>
      <c r="G11" s="34">
        <v>9</v>
      </c>
      <c r="H11" s="34"/>
      <c r="I11" s="34"/>
      <c r="J11" s="34"/>
      <c r="K11" s="34">
        <v>9</v>
      </c>
      <c r="L11" s="40">
        <f t="shared" si="0"/>
        <v>18</v>
      </c>
      <c r="M11" s="34"/>
      <c r="N11" s="34"/>
      <c r="O11" s="34">
        <v>9</v>
      </c>
      <c r="P11" s="34"/>
      <c r="Q11" s="34"/>
      <c r="R11" s="34"/>
      <c r="S11" s="34"/>
      <c r="T11" s="34"/>
      <c r="U11" s="34">
        <v>1</v>
      </c>
      <c r="V11" s="34"/>
      <c r="W11" s="34">
        <v>4</v>
      </c>
      <c r="X11" s="34"/>
      <c r="Y11" s="34">
        <v>1</v>
      </c>
      <c r="Z11" s="34"/>
      <c r="AA11" s="34"/>
      <c r="AB11" s="34"/>
      <c r="AC11" s="34"/>
      <c r="AD11" s="39">
        <f t="shared" si="1"/>
        <v>15</v>
      </c>
      <c r="AE11" s="39">
        <f>SUM($AD2:$AD11)</f>
        <v>108</v>
      </c>
      <c r="AF11" s="39">
        <f>SUM($AD2:$AD11)</f>
        <v>108</v>
      </c>
      <c r="AG11" s="46">
        <f>SUM($AD2:$AD11)/SUM($E2:$E11)</f>
        <v>1.457593050952122</v>
      </c>
      <c r="AH11" s="46">
        <f>SUM($AD2:$AD11)/SUM($E2:$E11)</f>
        <v>1.457593050952122</v>
      </c>
      <c r="AI11" s="47">
        <f>AE11/10</f>
        <v>10.8</v>
      </c>
      <c r="AJ11" s="47">
        <f>AF11/10</f>
        <v>10.8</v>
      </c>
    </row>
    <row r="12" spans="1:36" x14ac:dyDescent="0.3">
      <c r="A12" s="1">
        <v>11</v>
      </c>
      <c r="B12" s="2" t="s">
        <v>10</v>
      </c>
      <c r="C12" s="2" t="s">
        <v>1</v>
      </c>
      <c r="D12" s="8" t="s">
        <v>11</v>
      </c>
      <c r="E12" s="32">
        <v>0</v>
      </c>
      <c r="F12" s="34"/>
      <c r="G12" s="34"/>
      <c r="H12" s="34">
        <v>9</v>
      </c>
      <c r="I12" s="34"/>
      <c r="J12" s="34"/>
      <c r="K12" s="34"/>
      <c r="L12" s="40">
        <f t="shared" si="0"/>
        <v>9</v>
      </c>
      <c r="M12" s="34"/>
      <c r="N12" s="34"/>
      <c r="O12" s="34"/>
      <c r="P12" s="34"/>
      <c r="Q12" s="34"/>
      <c r="R12" s="34"/>
      <c r="S12" s="34">
        <v>9</v>
      </c>
      <c r="T12" s="34"/>
      <c r="U12" s="34"/>
      <c r="V12" s="34"/>
      <c r="W12" s="34">
        <v>1</v>
      </c>
      <c r="X12" s="34">
        <v>1</v>
      </c>
      <c r="Y12" s="34">
        <v>9</v>
      </c>
      <c r="Z12" s="34"/>
      <c r="AA12" s="34">
        <v>4</v>
      </c>
      <c r="AB12" s="34"/>
      <c r="AC12" s="34">
        <v>4</v>
      </c>
      <c r="AD12" s="39">
        <f t="shared" si="1"/>
        <v>28</v>
      </c>
      <c r="AE12" s="39"/>
      <c r="AF12" s="39"/>
    </row>
    <row r="13" spans="1:36" x14ac:dyDescent="0.3">
      <c r="A13" s="1">
        <v>12</v>
      </c>
      <c r="B13" s="2" t="s">
        <v>10</v>
      </c>
      <c r="C13" s="2" t="s">
        <v>1</v>
      </c>
      <c r="D13" s="8" t="s">
        <v>12</v>
      </c>
      <c r="E13" s="32">
        <v>0</v>
      </c>
      <c r="F13" s="34"/>
      <c r="G13" s="34"/>
      <c r="H13" s="34">
        <v>9</v>
      </c>
      <c r="I13" s="34"/>
      <c r="J13" s="34"/>
      <c r="K13" s="34"/>
      <c r="L13" s="40">
        <f t="shared" si="0"/>
        <v>9</v>
      </c>
      <c r="M13" s="34"/>
      <c r="N13" s="34"/>
      <c r="O13" s="34"/>
      <c r="P13" s="34"/>
      <c r="Q13" s="34"/>
      <c r="R13" s="34"/>
      <c r="S13" s="34">
        <v>9</v>
      </c>
      <c r="T13" s="34"/>
      <c r="U13" s="34"/>
      <c r="V13" s="34"/>
      <c r="W13" s="34">
        <v>1</v>
      </c>
      <c r="X13" s="34"/>
      <c r="Y13" s="34">
        <v>9</v>
      </c>
      <c r="Z13" s="34"/>
      <c r="AA13" s="34"/>
      <c r="AB13" s="34"/>
      <c r="AC13" s="34"/>
      <c r="AD13" s="39">
        <f t="shared" si="1"/>
        <v>19</v>
      </c>
      <c r="AE13" s="39"/>
      <c r="AF13" s="39"/>
    </row>
    <row r="14" spans="1:36" x14ac:dyDescent="0.3">
      <c r="A14" s="1">
        <v>13</v>
      </c>
      <c r="B14" s="2" t="s">
        <v>10</v>
      </c>
      <c r="C14" s="2" t="s">
        <v>1</v>
      </c>
      <c r="D14" s="8" t="s">
        <v>13</v>
      </c>
      <c r="E14" s="32">
        <v>0.5</v>
      </c>
      <c r="F14" s="34"/>
      <c r="G14" s="34"/>
      <c r="H14" s="34">
        <v>9</v>
      </c>
      <c r="I14" s="34"/>
      <c r="J14" s="34"/>
      <c r="K14" s="34"/>
      <c r="L14" s="40">
        <f t="shared" si="0"/>
        <v>9</v>
      </c>
      <c r="M14" s="34"/>
      <c r="N14" s="34"/>
      <c r="O14" s="34"/>
      <c r="P14" s="34"/>
      <c r="Q14" s="34"/>
      <c r="R14" s="34"/>
      <c r="S14" s="34">
        <v>9</v>
      </c>
      <c r="T14" s="34"/>
      <c r="U14" s="34"/>
      <c r="V14" s="34"/>
      <c r="W14" s="34">
        <v>1</v>
      </c>
      <c r="X14" s="34"/>
      <c r="Y14" s="34">
        <v>9</v>
      </c>
      <c r="Z14" s="34"/>
      <c r="AA14" s="34"/>
      <c r="AB14" s="34"/>
      <c r="AC14" s="34"/>
      <c r="AD14" s="39">
        <f t="shared" si="1"/>
        <v>19</v>
      </c>
      <c r="AE14" s="39"/>
      <c r="AF14" s="39"/>
    </row>
    <row r="15" spans="1:36" x14ac:dyDescent="0.3">
      <c r="A15" s="1">
        <v>14</v>
      </c>
      <c r="B15" s="3" t="s">
        <v>10</v>
      </c>
      <c r="C15" s="3" t="s">
        <v>1</v>
      </c>
      <c r="D15" s="8" t="s">
        <v>14</v>
      </c>
      <c r="E15" s="32">
        <v>0</v>
      </c>
      <c r="F15" s="34"/>
      <c r="G15" s="34"/>
      <c r="H15" s="34">
        <v>9</v>
      </c>
      <c r="I15" s="34"/>
      <c r="J15" s="34"/>
      <c r="K15" s="34"/>
      <c r="L15" s="40">
        <f t="shared" si="0"/>
        <v>9</v>
      </c>
      <c r="M15" s="34"/>
      <c r="N15" s="34"/>
      <c r="O15" s="34"/>
      <c r="P15" s="34"/>
      <c r="Q15" s="34"/>
      <c r="R15" s="34"/>
      <c r="S15" s="34">
        <v>9</v>
      </c>
      <c r="T15" s="34"/>
      <c r="U15" s="34"/>
      <c r="V15" s="34"/>
      <c r="W15" s="34">
        <v>1</v>
      </c>
      <c r="X15" s="34"/>
      <c r="Y15" s="34">
        <v>9</v>
      </c>
      <c r="Z15" s="34"/>
      <c r="AA15" s="34"/>
      <c r="AB15" s="34"/>
      <c r="AC15" s="34"/>
      <c r="AD15" s="39">
        <f t="shared" si="1"/>
        <v>19</v>
      </c>
      <c r="AE15" s="39"/>
      <c r="AF15" s="39"/>
    </row>
    <row r="16" spans="1:36" x14ac:dyDescent="0.3">
      <c r="A16" s="1">
        <v>15</v>
      </c>
      <c r="B16" s="2" t="s">
        <v>10</v>
      </c>
      <c r="C16" s="2" t="s">
        <v>4</v>
      </c>
      <c r="D16" s="8" t="s">
        <v>15</v>
      </c>
      <c r="E16" s="32">
        <v>40</v>
      </c>
      <c r="F16" s="34"/>
      <c r="G16" s="34"/>
      <c r="H16" s="34">
        <v>9</v>
      </c>
      <c r="I16" s="34"/>
      <c r="J16" s="34"/>
      <c r="K16" s="34"/>
      <c r="L16" s="40">
        <f t="shared" si="0"/>
        <v>9</v>
      </c>
      <c r="M16" s="34"/>
      <c r="N16" s="34"/>
      <c r="O16" s="34"/>
      <c r="P16" s="34"/>
      <c r="Q16" s="34"/>
      <c r="R16" s="34"/>
      <c r="S16" s="34">
        <v>9</v>
      </c>
      <c r="T16" s="34"/>
      <c r="U16" s="34"/>
      <c r="V16" s="34"/>
      <c r="W16" s="34">
        <v>1</v>
      </c>
      <c r="X16" s="34"/>
      <c r="Y16" s="34">
        <v>9</v>
      </c>
      <c r="Z16" s="34"/>
      <c r="AA16" s="34"/>
      <c r="AB16" s="34"/>
      <c r="AC16" s="34"/>
      <c r="AD16" s="39">
        <f t="shared" si="1"/>
        <v>19</v>
      </c>
      <c r="AE16" s="39"/>
      <c r="AF16" s="39"/>
    </row>
    <row r="17" spans="1:35" x14ac:dyDescent="0.3">
      <c r="A17" s="1">
        <v>16</v>
      </c>
      <c r="B17" s="2" t="s">
        <v>10</v>
      </c>
      <c r="C17" s="2" t="s">
        <v>4</v>
      </c>
      <c r="D17" s="8" t="s">
        <v>16</v>
      </c>
      <c r="E17" s="32">
        <v>20.5</v>
      </c>
      <c r="F17" s="34">
        <v>9</v>
      </c>
      <c r="G17" s="34">
        <v>4</v>
      </c>
      <c r="H17" s="34">
        <v>9</v>
      </c>
      <c r="I17" s="34"/>
      <c r="J17" s="34"/>
      <c r="K17" s="34"/>
      <c r="L17" s="40">
        <f t="shared" si="0"/>
        <v>22</v>
      </c>
      <c r="M17" s="34">
        <v>9</v>
      </c>
      <c r="N17" s="34"/>
      <c r="O17" s="34">
        <v>9</v>
      </c>
      <c r="P17" s="34"/>
      <c r="Q17" s="34"/>
      <c r="R17" s="34"/>
      <c r="S17" s="34">
        <v>9</v>
      </c>
      <c r="T17" s="34"/>
      <c r="U17" s="34"/>
      <c r="V17" s="34">
        <v>1</v>
      </c>
      <c r="W17" s="34">
        <v>1</v>
      </c>
      <c r="X17" s="34"/>
      <c r="Y17" s="34">
        <v>9</v>
      </c>
      <c r="Z17" s="34"/>
      <c r="AA17" s="34"/>
      <c r="AB17" s="34"/>
      <c r="AC17" s="34"/>
      <c r="AD17" s="39">
        <f t="shared" si="1"/>
        <v>38</v>
      </c>
      <c r="AE17" s="39"/>
      <c r="AF17" s="39"/>
    </row>
    <row r="18" spans="1:35" x14ac:dyDescent="0.3">
      <c r="A18" s="1">
        <v>17</v>
      </c>
      <c r="B18" s="2" t="s">
        <v>10</v>
      </c>
      <c r="C18" s="2" t="s">
        <v>4</v>
      </c>
      <c r="D18" s="8" t="s">
        <v>17</v>
      </c>
      <c r="E18" s="32">
        <v>12.501999999999999</v>
      </c>
      <c r="F18" s="34"/>
      <c r="G18" s="34"/>
      <c r="H18" s="34">
        <v>9</v>
      </c>
      <c r="I18" s="34"/>
      <c r="J18" s="34"/>
      <c r="K18" s="34"/>
      <c r="L18" s="40">
        <f t="shared" si="0"/>
        <v>9</v>
      </c>
      <c r="M18" s="34"/>
      <c r="N18" s="34"/>
      <c r="O18" s="34"/>
      <c r="P18" s="34"/>
      <c r="Q18" s="34"/>
      <c r="R18" s="34"/>
      <c r="S18" s="34">
        <v>9</v>
      </c>
      <c r="T18" s="34"/>
      <c r="U18" s="34"/>
      <c r="V18" s="34"/>
      <c r="W18" s="34">
        <v>1</v>
      </c>
      <c r="X18" s="34"/>
      <c r="Y18" s="34">
        <v>9</v>
      </c>
      <c r="Z18" s="34"/>
      <c r="AA18" s="34"/>
      <c r="AB18" s="34"/>
      <c r="AC18" s="34"/>
      <c r="AD18" s="39">
        <f t="shared" si="1"/>
        <v>19</v>
      </c>
      <c r="AE18" s="39"/>
      <c r="AF18" s="39"/>
    </row>
    <row r="19" spans="1:35" x14ac:dyDescent="0.3">
      <c r="A19" s="1">
        <v>18</v>
      </c>
      <c r="B19" s="2" t="s">
        <v>10</v>
      </c>
      <c r="C19" s="2" t="s">
        <v>4</v>
      </c>
      <c r="D19" s="8" t="s">
        <v>18</v>
      </c>
      <c r="E19" s="32">
        <v>20</v>
      </c>
      <c r="F19" s="34"/>
      <c r="G19" s="34"/>
      <c r="H19" s="34">
        <v>9</v>
      </c>
      <c r="I19" s="34"/>
      <c r="J19" s="34"/>
      <c r="K19" s="34"/>
      <c r="L19" s="40">
        <f t="shared" si="0"/>
        <v>9</v>
      </c>
      <c r="M19" s="34"/>
      <c r="N19" s="34">
        <v>4</v>
      </c>
      <c r="O19" s="34"/>
      <c r="P19" s="34"/>
      <c r="Q19" s="34"/>
      <c r="R19" s="34">
        <v>4</v>
      </c>
      <c r="S19" s="34">
        <v>9</v>
      </c>
      <c r="T19" s="34"/>
      <c r="U19" s="34">
        <v>4</v>
      </c>
      <c r="V19" s="34"/>
      <c r="W19" s="34">
        <v>4</v>
      </c>
      <c r="X19" s="34">
        <v>9</v>
      </c>
      <c r="Y19" s="34">
        <v>9</v>
      </c>
      <c r="Z19" s="34"/>
      <c r="AA19" s="34">
        <v>4</v>
      </c>
      <c r="AB19" s="34"/>
      <c r="AC19" s="34"/>
      <c r="AD19" s="39">
        <f t="shared" si="1"/>
        <v>47</v>
      </c>
      <c r="AE19" s="39"/>
      <c r="AF19" s="39"/>
    </row>
    <row r="20" spans="1:35" x14ac:dyDescent="0.3">
      <c r="A20" s="1">
        <v>19</v>
      </c>
      <c r="B20" s="2" t="s">
        <v>10</v>
      </c>
      <c r="C20" s="2" t="s">
        <v>4</v>
      </c>
      <c r="D20" s="8" t="s">
        <v>19</v>
      </c>
      <c r="E20" s="32">
        <v>11.450000000000001</v>
      </c>
      <c r="F20" s="34"/>
      <c r="G20" s="34"/>
      <c r="H20" s="34">
        <v>9</v>
      </c>
      <c r="I20" s="34"/>
      <c r="J20" s="34"/>
      <c r="K20" s="34"/>
      <c r="L20" s="40">
        <f t="shared" si="0"/>
        <v>9</v>
      </c>
      <c r="M20" s="34"/>
      <c r="N20" s="34"/>
      <c r="O20" s="34"/>
      <c r="P20" s="34"/>
      <c r="Q20" s="34"/>
      <c r="R20" s="34"/>
      <c r="S20" s="34">
        <v>9</v>
      </c>
      <c r="T20" s="34"/>
      <c r="U20" s="34"/>
      <c r="V20" s="34"/>
      <c r="W20" s="34"/>
      <c r="X20" s="34"/>
      <c r="Y20" s="34"/>
      <c r="Z20" s="34"/>
      <c r="AA20" s="34"/>
      <c r="AB20" s="34"/>
      <c r="AC20" s="34"/>
      <c r="AD20" s="39">
        <f t="shared" si="1"/>
        <v>9</v>
      </c>
      <c r="AE20" s="39"/>
      <c r="AF20" s="39"/>
    </row>
    <row r="21" spans="1:35" x14ac:dyDescent="0.3">
      <c r="A21" s="1">
        <v>20</v>
      </c>
      <c r="B21" s="2" t="s">
        <v>10</v>
      </c>
      <c r="C21" s="2" t="s">
        <v>4</v>
      </c>
      <c r="D21" s="8" t="s">
        <v>20</v>
      </c>
      <c r="E21" s="32">
        <v>1.5909599999999999</v>
      </c>
      <c r="F21" s="34">
        <v>4</v>
      </c>
      <c r="G21" s="34"/>
      <c r="H21" s="34">
        <v>9</v>
      </c>
      <c r="I21" s="34"/>
      <c r="J21" s="34"/>
      <c r="K21" s="34"/>
      <c r="L21" s="40">
        <f t="shared" si="0"/>
        <v>13</v>
      </c>
      <c r="M21" s="34"/>
      <c r="N21" s="34"/>
      <c r="O21" s="34"/>
      <c r="P21" s="34">
        <v>4</v>
      </c>
      <c r="Q21" s="34"/>
      <c r="R21" s="34"/>
      <c r="S21" s="34">
        <v>9</v>
      </c>
      <c r="T21" s="34"/>
      <c r="U21" s="34">
        <v>9</v>
      </c>
      <c r="V21" s="34"/>
      <c r="W21" s="34"/>
      <c r="X21" s="34"/>
      <c r="Y21" s="34">
        <v>9</v>
      </c>
      <c r="Z21" s="34"/>
      <c r="AA21" s="34"/>
      <c r="AB21" s="34"/>
      <c r="AC21" s="34"/>
      <c r="AD21" s="39">
        <f t="shared" si="1"/>
        <v>31</v>
      </c>
      <c r="AE21" s="39"/>
      <c r="AF21" s="39"/>
    </row>
    <row r="22" spans="1:35" x14ac:dyDescent="0.3">
      <c r="A22" s="1">
        <v>21</v>
      </c>
      <c r="B22" s="2" t="s">
        <v>10</v>
      </c>
      <c r="C22" s="2" t="s">
        <v>4</v>
      </c>
      <c r="D22" s="8" t="s">
        <v>21</v>
      </c>
      <c r="E22" s="32">
        <v>35</v>
      </c>
      <c r="F22" s="34"/>
      <c r="G22" s="34"/>
      <c r="H22" s="34">
        <v>9</v>
      </c>
      <c r="I22" s="34"/>
      <c r="J22" s="34"/>
      <c r="K22" s="34"/>
      <c r="L22" s="40">
        <f t="shared" si="0"/>
        <v>9</v>
      </c>
      <c r="M22" s="34"/>
      <c r="N22" s="34"/>
      <c r="O22" s="34"/>
      <c r="P22" s="34"/>
      <c r="Q22" s="34"/>
      <c r="R22" s="34"/>
      <c r="S22" s="34">
        <v>9</v>
      </c>
      <c r="T22" s="34"/>
      <c r="U22" s="34"/>
      <c r="V22" s="34"/>
      <c r="W22" s="34"/>
      <c r="X22" s="34"/>
      <c r="Y22" s="34">
        <v>9</v>
      </c>
      <c r="Z22" s="34"/>
      <c r="AA22" s="34"/>
      <c r="AB22" s="34"/>
      <c r="AC22" s="34"/>
      <c r="AD22" s="39">
        <f t="shared" si="1"/>
        <v>18</v>
      </c>
      <c r="AE22" s="39"/>
      <c r="AF22" s="39"/>
    </row>
    <row r="23" spans="1:35" x14ac:dyDescent="0.3">
      <c r="A23" s="1">
        <v>22</v>
      </c>
      <c r="B23" s="2" t="s">
        <v>10</v>
      </c>
      <c r="C23" s="2" t="s">
        <v>4</v>
      </c>
      <c r="D23" s="8" t="s">
        <v>22</v>
      </c>
      <c r="E23" s="32">
        <v>4.4000000000000004</v>
      </c>
      <c r="F23" s="34"/>
      <c r="G23" s="34"/>
      <c r="H23" s="34">
        <v>9</v>
      </c>
      <c r="I23" s="34">
        <v>4</v>
      </c>
      <c r="J23" s="34"/>
      <c r="K23" s="34"/>
      <c r="L23" s="40">
        <f t="shared" si="0"/>
        <v>13</v>
      </c>
      <c r="M23" s="34"/>
      <c r="N23" s="34">
        <v>1</v>
      </c>
      <c r="O23" s="34"/>
      <c r="P23" s="34"/>
      <c r="Q23" s="34"/>
      <c r="R23" s="34"/>
      <c r="S23" s="34"/>
      <c r="T23" s="34"/>
      <c r="U23" s="34"/>
      <c r="V23" s="34"/>
      <c r="W23" s="34"/>
      <c r="X23" s="34">
        <v>4</v>
      </c>
      <c r="Y23" s="34">
        <v>9</v>
      </c>
      <c r="Z23" s="34"/>
      <c r="AA23" s="34"/>
      <c r="AB23" s="34"/>
      <c r="AC23" s="34"/>
      <c r="AD23" s="39">
        <f t="shared" si="1"/>
        <v>14</v>
      </c>
      <c r="AE23" s="39"/>
      <c r="AF23" s="39"/>
      <c r="AG23" s="48"/>
      <c r="AH23" s="48"/>
    </row>
    <row r="24" spans="1:35" x14ac:dyDescent="0.3">
      <c r="A24" s="1">
        <v>23</v>
      </c>
      <c r="B24" s="2" t="s">
        <v>10</v>
      </c>
      <c r="C24" s="2" t="s">
        <v>4</v>
      </c>
      <c r="D24" s="8" t="s">
        <v>23</v>
      </c>
      <c r="E24" s="32">
        <v>18.669999999999998</v>
      </c>
      <c r="F24" s="34"/>
      <c r="G24" s="34"/>
      <c r="H24" s="34"/>
      <c r="I24" s="34">
        <v>9</v>
      </c>
      <c r="J24" s="34"/>
      <c r="K24" s="34"/>
      <c r="L24" s="40">
        <f t="shared" si="0"/>
        <v>9</v>
      </c>
      <c r="M24" s="34"/>
      <c r="N24" s="34"/>
      <c r="O24" s="34"/>
      <c r="P24" s="34"/>
      <c r="Q24" s="34"/>
      <c r="R24" s="34"/>
      <c r="S24" s="34"/>
      <c r="T24" s="34"/>
      <c r="U24" s="34"/>
      <c r="V24" s="34"/>
      <c r="W24" s="34"/>
      <c r="X24" s="34"/>
      <c r="Y24" s="34">
        <v>9</v>
      </c>
      <c r="Z24" s="34"/>
      <c r="AA24" s="34">
        <v>9</v>
      </c>
      <c r="AB24" s="34"/>
      <c r="AC24" s="34"/>
      <c r="AD24" s="39">
        <f t="shared" si="1"/>
        <v>18</v>
      </c>
      <c r="AE24" s="39"/>
      <c r="AF24" s="39"/>
      <c r="AG24" s="48"/>
      <c r="AH24" s="48"/>
    </row>
    <row r="25" spans="1:35" x14ac:dyDescent="0.3">
      <c r="A25" s="1">
        <v>24</v>
      </c>
      <c r="B25" s="2" t="s">
        <v>10</v>
      </c>
      <c r="C25" s="2" t="s">
        <v>4</v>
      </c>
      <c r="D25" s="8" t="s">
        <v>24</v>
      </c>
      <c r="E25" s="32">
        <v>4.6999999999999993</v>
      </c>
      <c r="F25" s="34"/>
      <c r="G25" s="34"/>
      <c r="H25" s="34">
        <v>9</v>
      </c>
      <c r="I25" s="34"/>
      <c r="J25" s="34"/>
      <c r="K25" s="34"/>
      <c r="L25" s="40">
        <f t="shared" si="0"/>
        <v>9</v>
      </c>
      <c r="M25" s="34"/>
      <c r="N25" s="34"/>
      <c r="O25" s="34"/>
      <c r="P25" s="34"/>
      <c r="Q25" s="34"/>
      <c r="R25" s="34"/>
      <c r="S25" s="34">
        <v>9</v>
      </c>
      <c r="T25" s="34"/>
      <c r="U25" s="34"/>
      <c r="V25" s="34"/>
      <c r="W25" s="34"/>
      <c r="X25" s="34"/>
      <c r="Y25" s="34">
        <v>9</v>
      </c>
      <c r="Z25" s="34"/>
      <c r="AA25" s="34"/>
      <c r="AB25" s="34"/>
      <c r="AC25" s="34"/>
      <c r="AD25" s="39">
        <f t="shared" si="1"/>
        <v>18</v>
      </c>
      <c r="AE25" s="39"/>
      <c r="AF25" s="39"/>
      <c r="AG25" s="48"/>
      <c r="AH25" s="48"/>
    </row>
    <row r="26" spans="1:35" x14ac:dyDescent="0.3">
      <c r="A26" s="1">
        <v>25</v>
      </c>
      <c r="B26" s="2" t="s">
        <v>10</v>
      </c>
      <c r="C26" s="2" t="s">
        <v>4</v>
      </c>
      <c r="D26" s="8" t="s">
        <v>25</v>
      </c>
      <c r="E26" s="32">
        <v>100</v>
      </c>
      <c r="F26" s="34"/>
      <c r="G26" s="34"/>
      <c r="H26" s="34">
        <v>9</v>
      </c>
      <c r="I26" s="34"/>
      <c r="J26" s="34"/>
      <c r="K26" s="34"/>
      <c r="L26" s="40">
        <f t="shared" si="0"/>
        <v>9</v>
      </c>
      <c r="M26" s="34"/>
      <c r="N26" s="34"/>
      <c r="O26" s="34"/>
      <c r="P26" s="34"/>
      <c r="Q26" s="34"/>
      <c r="R26" s="34"/>
      <c r="S26" s="34">
        <v>9</v>
      </c>
      <c r="T26" s="34"/>
      <c r="U26" s="34"/>
      <c r="V26" s="34"/>
      <c r="W26" s="34"/>
      <c r="X26" s="34"/>
      <c r="Y26" s="34">
        <v>9</v>
      </c>
      <c r="Z26" s="34"/>
      <c r="AA26" s="34"/>
      <c r="AB26" s="34"/>
      <c r="AC26" s="34">
        <v>4</v>
      </c>
      <c r="AD26" s="39">
        <f t="shared" si="1"/>
        <v>22</v>
      </c>
      <c r="AE26" s="39">
        <f>SUM($AD12:$AD26)</f>
        <v>338</v>
      </c>
      <c r="AF26" s="39"/>
      <c r="AG26" s="46">
        <f>SUM($AD12:$AD26)/SUM($E12:$E26)</f>
        <v>1.2550454311593473</v>
      </c>
      <c r="AH26" s="48"/>
      <c r="AI26" s="39">
        <f>AE26/15</f>
        <v>22.533333333333335</v>
      </c>
    </row>
    <row r="27" spans="1:35" x14ac:dyDescent="0.3">
      <c r="A27" s="1">
        <v>26</v>
      </c>
      <c r="B27" s="2" t="s">
        <v>26</v>
      </c>
      <c r="C27" s="4" t="s">
        <v>1</v>
      </c>
      <c r="D27" s="6" t="s">
        <v>27</v>
      </c>
      <c r="E27" s="32">
        <v>4</v>
      </c>
      <c r="F27" s="34"/>
      <c r="G27" s="34"/>
      <c r="H27" s="34"/>
      <c r="I27" s="34"/>
      <c r="J27" s="34">
        <v>4</v>
      </c>
      <c r="K27" s="34">
        <v>9</v>
      </c>
      <c r="L27" s="40">
        <f t="shared" si="0"/>
        <v>13</v>
      </c>
      <c r="M27" s="34"/>
      <c r="N27" s="34"/>
      <c r="O27" s="34">
        <v>1</v>
      </c>
      <c r="P27" s="34"/>
      <c r="Q27" s="34"/>
      <c r="R27" s="34"/>
      <c r="S27" s="34"/>
      <c r="T27" s="34"/>
      <c r="U27" s="34">
        <v>9</v>
      </c>
      <c r="V27" s="34"/>
      <c r="W27" s="34">
        <v>4</v>
      </c>
      <c r="X27" s="34"/>
      <c r="Y27" s="34">
        <v>4</v>
      </c>
      <c r="Z27" s="34"/>
      <c r="AA27" s="34"/>
      <c r="AB27" s="34"/>
      <c r="AC27" s="34"/>
      <c r="AD27" s="39">
        <f t="shared" si="1"/>
        <v>18</v>
      </c>
      <c r="AE27" s="39"/>
      <c r="AF27" s="39"/>
      <c r="AG27" s="48"/>
      <c r="AH27" s="48"/>
    </row>
    <row r="28" spans="1:35" x14ac:dyDescent="0.3">
      <c r="A28" s="1">
        <v>27</v>
      </c>
      <c r="B28" s="2" t="s">
        <v>26</v>
      </c>
      <c r="C28" s="4" t="s">
        <v>1</v>
      </c>
      <c r="D28" s="6" t="s">
        <v>28</v>
      </c>
      <c r="E28" s="32">
        <v>0.2</v>
      </c>
      <c r="F28" s="34"/>
      <c r="G28" s="34"/>
      <c r="H28" s="34">
        <v>9</v>
      </c>
      <c r="I28" s="34"/>
      <c r="J28" s="34">
        <v>9</v>
      </c>
      <c r="K28" s="34"/>
      <c r="L28" s="40">
        <f t="shared" si="0"/>
        <v>18</v>
      </c>
      <c r="M28" s="34"/>
      <c r="N28" s="34"/>
      <c r="O28" s="34">
        <v>9</v>
      </c>
      <c r="P28" s="34"/>
      <c r="Q28" s="34"/>
      <c r="R28" s="34"/>
      <c r="S28" s="34"/>
      <c r="T28" s="34"/>
      <c r="U28" s="34"/>
      <c r="V28" s="34"/>
      <c r="W28" s="34">
        <v>9</v>
      </c>
      <c r="X28" s="34"/>
      <c r="Y28" s="34">
        <v>4</v>
      </c>
      <c r="Z28" s="34"/>
      <c r="AA28" s="34"/>
      <c r="AB28" s="34"/>
      <c r="AC28" s="34"/>
      <c r="AD28" s="39">
        <f t="shared" si="1"/>
        <v>22</v>
      </c>
      <c r="AE28" s="39"/>
      <c r="AF28" s="39"/>
      <c r="AG28" s="48"/>
      <c r="AH28" s="48"/>
    </row>
    <row r="29" spans="1:35" x14ac:dyDescent="0.3">
      <c r="A29" s="1">
        <v>28</v>
      </c>
      <c r="B29" s="2" t="s">
        <v>26</v>
      </c>
      <c r="C29" s="2" t="s">
        <v>1</v>
      </c>
      <c r="D29" s="2" t="s">
        <v>29</v>
      </c>
      <c r="E29" s="32">
        <v>0</v>
      </c>
      <c r="F29" s="34"/>
      <c r="G29" s="34"/>
      <c r="H29" s="34">
        <v>9</v>
      </c>
      <c r="I29" s="34"/>
      <c r="J29" s="34">
        <v>9</v>
      </c>
      <c r="K29" s="34"/>
      <c r="L29" s="40">
        <f t="shared" si="0"/>
        <v>18</v>
      </c>
      <c r="M29" s="34"/>
      <c r="N29" s="34"/>
      <c r="O29" s="34">
        <v>9</v>
      </c>
      <c r="P29" s="34"/>
      <c r="Q29" s="34"/>
      <c r="R29" s="34"/>
      <c r="S29" s="34"/>
      <c r="T29" s="34"/>
      <c r="U29" s="34"/>
      <c r="V29" s="34"/>
      <c r="W29" s="34">
        <v>9</v>
      </c>
      <c r="X29" s="34">
        <v>9</v>
      </c>
      <c r="Y29" s="34">
        <v>4</v>
      </c>
      <c r="Z29" s="34"/>
      <c r="AA29" s="34"/>
      <c r="AB29" s="34"/>
      <c r="AC29" s="34"/>
      <c r="AD29" s="39">
        <f t="shared" si="1"/>
        <v>31</v>
      </c>
      <c r="AE29" s="39"/>
      <c r="AF29" s="39"/>
      <c r="AG29" s="48"/>
      <c r="AH29" s="48"/>
    </row>
    <row r="30" spans="1:35" x14ac:dyDescent="0.3">
      <c r="A30" s="1">
        <v>29</v>
      </c>
      <c r="B30" s="2" t="s">
        <v>26</v>
      </c>
      <c r="C30" s="4" t="s">
        <v>4</v>
      </c>
      <c r="D30" s="2" t="s">
        <v>30</v>
      </c>
      <c r="E30" s="32">
        <v>31.5</v>
      </c>
      <c r="F30" s="34"/>
      <c r="G30" s="34"/>
      <c r="H30" s="34">
        <v>9</v>
      </c>
      <c r="I30" s="34"/>
      <c r="J30" s="34">
        <v>9</v>
      </c>
      <c r="K30" s="34"/>
      <c r="L30" s="40">
        <f t="shared" si="0"/>
        <v>18</v>
      </c>
      <c r="M30" s="34"/>
      <c r="N30" s="34">
        <v>1</v>
      </c>
      <c r="O30" s="34">
        <v>9</v>
      </c>
      <c r="P30" s="34"/>
      <c r="Q30" s="34"/>
      <c r="R30" s="34"/>
      <c r="S30" s="34"/>
      <c r="T30" s="34"/>
      <c r="U30" s="34"/>
      <c r="V30" s="34">
        <v>4</v>
      </c>
      <c r="W30" s="34">
        <v>9</v>
      </c>
      <c r="X30" s="34"/>
      <c r="Y30" s="34">
        <v>9</v>
      </c>
      <c r="Z30" s="34"/>
      <c r="AA30" s="34"/>
      <c r="AB30" s="34"/>
      <c r="AC30" s="34"/>
      <c r="AD30" s="39">
        <f t="shared" si="1"/>
        <v>32</v>
      </c>
      <c r="AE30" s="39"/>
      <c r="AF30" s="39"/>
      <c r="AG30" s="48"/>
      <c r="AH30" s="48"/>
    </row>
    <row r="31" spans="1:35" x14ac:dyDescent="0.3">
      <c r="A31" s="1">
        <v>30</v>
      </c>
      <c r="B31" s="2" t="s">
        <v>26</v>
      </c>
      <c r="C31" s="4" t="s">
        <v>4</v>
      </c>
      <c r="D31" s="6" t="s">
        <v>31</v>
      </c>
      <c r="E31" s="32">
        <v>6.7899999999999991</v>
      </c>
      <c r="F31" s="34"/>
      <c r="G31" s="34"/>
      <c r="H31" s="34">
        <v>9</v>
      </c>
      <c r="I31" s="34"/>
      <c r="J31" s="34">
        <v>9</v>
      </c>
      <c r="K31" s="34"/>
      <c r="L31" s="40">
        <f t="shared" si="0"/>
        <v>18</v>
      </c>
      <c r="M31" s="34"/>
      <c r="N31" s="34"/>
      <c r="O31" s="34"/>
      <c r="P31" s="34"/>
      <c r="Q31" s="34"/>
      <c r="R31" s="34"/>
      <c r="S31" s="34"/>
      <c r="T31" s="34"/>
      <c r="U31" s="34">
        <v>9</v>
      </c>
      <c r="V31" s="34"/>
      <c r="W31" s="34">
        <v>9</v>
      </c>
      <c r="X31" s="34">
        <v>9</v>
      </c>
      <c r="Y31" s="34">
        <v>9</v>
      </c>
      <c r="Z31" s="34"/>
      <c r="AA31" s="34"/>
      <c r="AB31" s="34"/>
      <c r="AC31" s="34"/>
      <c r="AD31" s="39">
        <f t="shared" si="1"/>
        <v>36</v>
      </c>
      <c r="AE31" s="39"/>
      <c r="AF31" s="39"/>
      <c r="AG31" s="48"/>
      <c r="AH31" s="48"/>
    </row>
    <row r="32" spans="1:35" x14ac:dyDescent="0.3">
      <c r="A32" s="1">
        <v>31</v>
      </c>
      <c r="B32" s="2" t="s">
        <v>26</v>
      </c>
      <c r="C32" s="4" t="s">
        <v>4</v>
      </c>
      <c r="D32" s="6" t="s">
        <v>32</v>
      </c>
      <c r="E32" s="32">
        <v>48.810180000000003</v>
      </c>
      <c r="F32" s="34"/>
      <c r="G32" s="34"/>
      <c r="H32" s="34">
        <v>9</v>
      </c>
      <c r="I32" s="34"/>
      <c r="J32" s="34">
        <v>9</v>
      </c>
      <c r="K32" s="34"/>
      <c r="L32" s="40">
        <f t="shared" si="0"/>
        <v>18</v>
      </c>
      <c r="M32" s="34"/>
      <c r="N32" s="34"/>
      <c r="O32" s="34"/>
      <c r="P32" s="34"/>
      <c r="Q32" s="34"/>
      <c r="R32" s="34"/>
      <c r="S32" s="34"/>
      <c r="T32" s="34"/>
      <c r="U32" s="34"/>
      <c r="V32" s="34"/>
      <c r="W32" s="34">
        <v>9</v>
      </c>
      <c r="X32" s="34">
        <v>9</v>
      </c>
      <c r="Y32" s="34">
        <v>9</v>
      </c>
      <c r="Z32" s="34"/>
      <c r="AA32" s="34"/>
      <c r="AB32" s="34"/>
      <c r="AC32" s="34"/>
      <c r="AD32" s="39">
        <f t="shared" si="1"/>
        <v>27</v>
      </c>
      <c r="AE32" s="39">
        <f>SUM($AD27:$AD32)</f>
        <v>166</v>
      </c>
      <c r="AF32" s="39"/>
      <c r="AG32" s="46">
        <f>SUM($AD27:$AD32)/SUM($E27:$E32)</f>
        <v>1.818178233602606</v>
      </c>
      <c r="AH32" s="48"/>
      <c r="AI32" s="47">
        <f>AE32/6</f>
        <v>27.666666666666668</v>
      </c>
    </row>
    <row r="33" spans="1:36" x14ac:dyDescent="0.3">
      <c r="A33" s="1">
        <v>32</v>
      </c>
      <c r="B33" s="2" t="s">
        <v>33</v>
      </c>
      <c r="C33" s="4" t="s">
        <v>1</v>
      </c>
      <c r="D33" s="2" t="s">
        <v>34</v>
      </c>
      <c r="E33" s="32">
        <v>0.7400000000000001</v>
      </c>
      <c r="F33" s="34"/>
      <c r="G33" s="34"/>
      <c r="H33" s="34"/>
      <c r="I33" s="34">
        <v>9</v>
      </c>
      <c r="J33" s="34">
        <v>4</v>
      </c>
      <c r="K33" s="34"/>
      <c r="L33" s="40">
        <f t="shared" si="0"/>
        <v>13</v>
      </c>
      <c r="M33" s="34"/>
      <c r="N33" s="34"/>
      <c r="O33" s="34"/>
      <c r="P33" s="34"/>
      <c r="Q33" s="34"/>
      <c r="R33" s="34">
        <v>9</v>
      </c>
      <c r="S33" s="34"/>
      <c r="T33" s="34"/>
      <c r="U33" s="34"/>
      <c r="V33" s="34"/>
      <c r="W33" s="34">
        <v>4</v>
      </c>
      <c r="X33" s="34">
        <v>4</v>
      </c>
      <c r="Y33" s="34"/>
      <c r="Z33" s="34"/>
      <c r="AA33" s="34">
        <v>9</v>
      </c>
      <c r="AB33" s="34"/>
      <c r="AC33" s="34"/>
      <c r="AD33" s="39">
        <f t="shared" si="1"/>
        <v>26</v>
      </c>
      <c r="AE33" s="39"/>
      <c r="AF33" s="39"/>
      <c r="AG33" s="46"/>
      <c r="AH33" s="48"/>
    </row>
    <row r="34" spans="1:36" x14ac:dyDescent="0.3">
      <c r="A34" s="1">
        <v>33</v>
      </c>
      <c r="B34" s="2" t="s">
        <v>33</v>
      </c>
      <c r="C34" s="4" t="s">
        <v>4</v>
      </c>
      <c r="D34" s="6" t="s">
        <v>35</v>
      </c>
      <c r="E34" s="32">
        <v>11.764705882352942</v>
      </c>
      <c r="F34" s="34"/>
      <c r="G34" s="34"/>
      <c r="H34" s="34"/>
      <c r="I34" s="34"/>
      <c r="J34" s="34">
        <v>9</v>
      </c>
      <c r="K34" s="34"/>
      <c r="L34" s="40">
        <f t="shared" si="0"/>
        <v>9</v>
      </c>
      <c r="M34" s="34"/>
      <c r="N34" s="34"/>
      <c r="O34" s="34"/>
      <c r="P34" s="34"/>
      <c r="Q34" s="34"/>
      <c r="R34" s="34">
        <v>9</v>
      </c>
      <c r="S34" s="34"/>
      <c r="T34" s="34"/>
      <c r="U34" s="34"/>
      <c r="V34" s="34"/>
      <c r="W34" s="34">
        <v>1</v>
      </c>
      <c r="X34" s="34"/>
      <c r="Y34" s="34"/>
      <c r="Z34" s="34"/>
      <c r="AA34" s="34"/>
      <c r="AB34" s="34"/>
      <c r="AC34" s="34"/>
      <c r="AD34" s="39">
        <f t="shared" si="1"/>
        <v>10</v>
      </c>
      <c r="AE34" s="39"/>
      <c r="AF34" s="39"/>
      <c r="AG34" s="46"/>
      <c r="AH34" s="48"/>
    </row>
    <row r="35" spans="1:36" x14ac:dyDescent="0.3">
      <c r="A35" s="1">
        <v>34</v>
      </c>
      <c r="B35" s="2" t="s">
        <v>33</v>
      </c>
      <c r="C35" s="4" t="s">
        <v>4</v>
      </c>
      <c r="D35" s="6" t="s">
        <v>36</v>
      </c>
      <c r="E35" s="32">
        <v>6.0170427000000002</v>
      </c>
      <c r="F35" s="34"/>
      <c r="G35" s="34"/>
      <c r="H35" s="34"/>
      <c r="I35" s="34"/>
      <c r="J35" s="34">
        <v>9</v>
      </c>
      <c r="K35" s="34"/>
      <c r="L35" s="40">
        <f t="shared" si="0"/>
        <v>9</v>
      </c>
      <c r="M35" s="34"/>
      <c r="N35" s="34"/>
      <c r="O35" s="34">
        <v>9</v>
      </c>
      <c r="P35" s="34"/>
      <c r="Q35" s="34"/>
      <c r="R35" s="34">
        <v>9</v>
      </c>
      <c r="S35" s="34"/>
      <c r="T35" s="34"/>
      <c r="U35" s="34"/>
      <c r="V35" s="34"/>
      <c r="W35" s="34">
        <v>1</v>
      </c>
      <c r="X35" s="34"/>
      <c r="Y35" s="34"/>
      <c r="Z35" s="34"/>
      <c r="AA35" s="34"/>
      <c r="AB35" s="34"/>
      <c r="AC35" s="34"/>
      <c r="AD35" s="39">
        <f t="shared" si="1"/>
        <v>19</v>
      </c>
      <c r="AE35" s="39"/>
      <c r="AF35" s="39"/>
      <c r="AG35" s="46"/>
      <c r="AH35" s="48"/>
    </row>
    <row r="36" spans="1:36" x14ac:dyDescent="0.3">
      <c r="A36" s="1">
        <v>35</v>
      </c>
      <c r="B36" s="2" t="s">
        <v>33</v>
      </c>
      <c r="C36" s="4" t="s">
        <v>4</v>
      </c>
      <c r="D36" s="6" t="s">
        <v>37</v>
      </c>
      <c r="E36" s="32">
        <v>5.96</v>
      </c>
      <c r="F36" s="34"/>
      <c r="G36" s="34"/>
      <c r="H36" s="34"/>
      <c r="I36" s="34">
        <v>9</v>
      </c>
      <c r="J36" s="34">
        <v>9</v>
      </c>
      <c r="K36" s="34"/>
      <c r="L36" s="40">
        <f t="shared" si="0"/>
        <v>18</v>
      </c>
      <c r="M36" s="34"/>
      <c r="N36" s="34"/>
      <c r="O36" s="34"/>
      <c r="P36" s="34"/>
      <c r="Q36" s="34"/>
      <c r="R36" s="34">
        <v>9</v>
      </c>
      <c r="S36" s="34"/>
      <c r="T36" s="34"/>
      <c r="U36" s="34">
        <v>9</v>
      </c>
      <c r="V36" s="34"/>
      <c r="W36" s="34">
        <v>4</v>
      </c>
      <c r="X36" s="34">
        <v>4</v>
      </c>
      <c r="Y36" s="34"/>
      <c r="Z36" s="34"/>
      <c r="AA36" s="34">
        <v>9</v>
      </c>
      <c r="AB36" s="34"/>
      <c r="AC36" s="34"/>
      <c r="AD36" s="39">
        <f t="shared" si="1"/>
        <v>35</v>
      </c>
      <c r="AE36" s="39"/>
      <c r="AF36" s="39"/>
      <c r="AG36" s="46"/>
      <c r="AH36" s="48"/>
    </row>
    <row r="37" spans="1:36" x14ac:dyDescent="0.3">
      <c r="A37" s="1">
        <v>36</v>
      </c>
      <c r="B37" s="2" t="s">
        <v>33</v>
      </c>
      <c r="C37" s="4" t="s">
        <v>4</v>
      </c>
      <c r="D37" s="6" t="s">
        <v>38</v>
      </c>
      <c r="E37" s="32">
        <v>22.2</v>
      </c>
      <c r="F37" s="34"/>
      <c r="G37" s="34"/>
      <c r="H37" s="34"/>
      <c r="I37" s="34">
        <v>4</v>
      </c>
      <c r="J37" s="34">
        <v>4</v>
      </c>
      <c r="K37" s="34">
        <v>9</v>
      </c>
      <c r="L37" s="40">
        <f t="shared" si="0"/>
        <v>17</v>
      </c>
      <c r="M37" s="34"/>
      <c r="N37" s="34"/>
      <c r="O37" s="34"/>
      <c r="P37" s="34"/>
      <c r="Q37" s="34"/>
      <c r="R37" s="34">
        <v>4</v>
      </c>
      <c r="S37" s="34"/>
      <c r="T37" s="34"/>
      <c r="U37" s="34">
        <v>9</v>
      </c>
      <c r="V37" s="34"/>
      <c r="W37" s="34"/>
      <c r="X37" s="34"/>
      <c r="Y37" s="34"/>
      <c r="Z37" s="34"/>
      <c r="AA37" s="34"/>
      <c r="AB37" s="34"/>
      <c r="AC37" s="34"/>
      <c r="AD37" s="39">
        <f t="shared" si="1"/>
        <v>13</v>
      </c>
      <c r="AE37" s="39"/>
      <c r="AF37" s="39"/>
      <c r="AG37" s="46"/>
      <c r="AH37" s="48"/>
    </row>
    <row r="38" spans="1:36" x14ac:dyDescent="0.3">
      <c r="A38" s="1">
        <v>37</v>
      </c>
      <c r="B38" s="2" t="s">
        <v>33</v>
      </c>
      <c r="C38" s="4" t="s">
        <v>4</v>
      </c>
      <c r="D38" s="6" t="s">
        <v>39</v>
      </c>
      <c r="E38" s="32">
        <v>16</v>
      </c>
      <c r="F38" s="34"/>
      <c r="G38" s="34"/>
      <c r="H38" s="34"/>
      <c r="I38" s="34"/>
      <c r="J38" s="34">
        <v>9</v>
      </c>
      <c r="K38" s="34"/>
      <c r="L38" s="40">
        <f t="shared" si="0"/>
        <v>9</v>
      </c>
      <c r="M38" s="34"/>
      <c r="N38" s="34"/>
      <c r="O38" s="34"/>
      <c r="P38" s="34"/>
      <c r="Q38" s="34"/>
      <c r="R38" s="34"/>
      <c r="S38" s="34"/>
      <c r="T38" s="34"/>
      <c r="U38" s="34"/>
      <c r="V38" s="34"/>
      <c r="W38" s="34">
        <v>9</v>
      </c>
      <c r="X38" s="34"/>
      <c r="Y38" s="34">
        <v>9</v>
      </c>
      <c r="Z38" s="34"/>
      <c r="AA38" s="34">
        <v>4</v>
      </c>
      <c r="AB38" s="34"/>
      <c r="AC38" s="34"/>
      <c r="AD38" s="39">
        <f t="shared" si="1"/>
        <v>22</v>
      </c>
      <c r="AE38" s="39"/>
      <c r="AF38" s="39"/>
      <c r="AG38" s="46"/>
      <c r="AH38" s="48"/>
    </row>
    <row r="39" spans="1:36" x14ac:dyDescent="0.3">
      <c r="A39" s="1">
        <v>38</v>
      </c>
      <c r="B39" s="2" t="s">
        <v>33</v>
      </c>
      <c r="C39" s="4" t="s">
        <v>4</v>
      </c>
      <c r="D39" s="6" t="s">
        <v>40</v>
      </c>
      <c r="E39" s="32">
        <v>6.0486080000000007</v>
      </c>
      <c r="F39" s="34"/>
      <c r="G39" s="34"/>
      <c r="H39" s="34"/>
      <c r="I39" s="34"/>
      <c r="J39" s="34">
        <v>9</v>
      </c>
      <c r="K39" s="34"/>
      <c r="L39" s="40">
        <f t="shared" si="0"/>
        <v>9</v>
      </c>
      <c r="M39" s="34"/>
      <c r="N39" s="34"/>
      <c r="O39" s="34"/>
      <c r="P39" s="34"/>
      <c r="Q39" s="34"/>
      <c r="R39" s="34">
        <v>9</v>
      </c>
      <c r="S39" s="34"/>
      <c r="T39" s="34"/>
      <c r="U39" s="34"/>
      <c r="V39" s="34"/>
      <c r="W39" s="34"/>
      <c r="X39" s="34"/>
      <c r="Y39" s="34"/>
      <c r="Z39" s="34"/>
      <c r="AA39" s="34"/>
      <c r="AB39" s="34"/>
      <c r="AC39" s="34"/>
      <c r="AD39" s="39">
        <f t="shared" si="1"/>
        <v>9</v>
      </c>
      <c r="AE39" s="39"/>
      <c r="AF39" s="39"/>
      <c r="AG39" s="46"/>
      <c r="AH39" s="48"/>
    </row>
    <row r="40" spans="1:36" x14ac:dyDescent="0.3">
      <c r="A40" s="1">
        <v>39</v>
      </c>
      <c r="B40" s="2" t="s">
        <v>33</v>
      </c>
      <c r="C40" s="4" t="s">
        <v>4</v>
      </c>
      <c r="D40" s="6" t="s">
        <v>41</v>
      </c>
      <c r="E40" s="32">
        <v>10.95</v>
      </c>
      <c r="F40" s="34"/>
      <c r="G40" s="34"/>
      <c r="H40" s="34"/>
      <c r="I40" s="34">
        <v>9</v>
      </c>
      <c r="J40" s="34">
        <v>9</v>
      </c>
      <c r="K40" s="34"/>
      <c r="L40" s="40">
        <f t="shared" si="0"/>
        <v>18</v>
      </c>
      <c r="M40" s="34"/>
      <c r="N40" s="34"/>
      <c r="O40" s="34"/>
      <c r="P40" s="34"/>
      <c r="Q40" s="34"/>
      <c r="R40" s="34"/>
      <c r="S40" s="34"/>
      <c r="T40" s="34"/>
      <c r="U40" s="34"/>
      <c r="V40" s="34"/>
      <c r="W40" s="34">
        <v>9</v>
      </c>
      <c r="X40" s="34">
        <v>4</v>
      </c>
      <c r="Y40" s="34"/>
      <c r="Z40" s="34"/>
      <c r="AA40" s="34">
        <v>9</v>
      </c>
      <c r="AB40" s="34"/>
      <c r="AC40" s="34"/>
      <c r="AD40" s="39">
        <f t="shared" si="1"/>
        <v>22</v>
      </c>
      <c r="AE40" s="39"/>
      <c r="AF40" s="39"/>
      <c r="AG40" s="46"/>
      <c r="AH40" s="48"/>
    </row>
    <row r="41" spans="1:36" x14ac:dyDescent="0.3">
      <c r="A41" s="1">
        <v>40</v>
      </c>
      <c r="B41" s="2" t="s">
        <v>33</v>
      </c>
      <c r="C41" s="4" t="s">
        <v>4</v>
      </c>
      <c r="D41" s="6" t="s">
        <v>42</v>
      </c>
      <c r="E41" s="32">
        <v>8.0399999999999991</v>
      </c>
      <c r="F41" s="34"/>
      <c r="G41" s="34"/>
      <c r="H41" s="34">
        <v>9</v>
      </c>
      <c r="I41" s="34">
        <v>9</v>
      </c>
      <c r="J41" s="34"/>
      <c r="K41" s="34"/>
      <c r="L41" s="40">
        <f t="shared" si="0"/>
        <v>18</v>
      </c>
      <c r="M41" s="34"/>
      <c r="N41" s="34"/>
      <c r="O41" s="34">
        <v>4</v>
      </c>
      <c r="P41" s="34"/>
      <c r="Q41" s="34"/>
      <c r="R41" s="34"/>
      <c r="S41" s="34"/>
      <c r="T41" s="34"/>
      <c r="U41" s="34"/>
      <c r="V41" s="34"/>
      <c r="W41" s="34"/>
      <c r="X41" s="34"/>
      <c r="Y41" s="34"/>
      <c r="Z41" s="34">
        <v>9</v>
      </c>
      <c r="AA41" s="34">
        <v>9</v>
      </c>
      <c r="AB41" s="34"/>
      <c r="AC41" s="34"/>
      <c r="AD41" s="39">
        <f t="shared" si="1"/>
        <v>22</v>
      </c>
      <c r="AE41" s="39">
        <f>SUM($AD33:$AD41)</f>
        <v>178</v>
      </c>
      <c r="AF41" s="39">
        <f>SUM($AD12:$AD41)</f>
        <v>682</v>
      </c>
      <c r="AG41" s="46">
        <f>SUM($AD33:$AD41)/SUM($E33:$E41)</f>
        <v>2.0291755179185968</v>
      </c>
      <c r="AH41" s="46">
        <f>SUM($AD12:$AD41)/SUM($E12:$E41)</f>
        <v>1.5211890371763148</v>
      </c>
      <c r="AI41" s="47">
        <f>AE41/9</f>
        <v>19.777777777777779</v>
      </c>
      <c r="AJ41" s="47">
        <f>AF41/30</f>
        <v>22.733333333333334</v>
      </c>
    </row>
    <row r="42" spans="1:36" x14ac:dyDescent="0.3">
      <c r="A42" s="1">
        <v>41</v>
      </c>
      <c r="B42" s="2" t="s">
        <v>43</v>
      </c>
      <c r="C42" s="4" t="s">
        <v>1</v>
      </c>
      <c r="D42" s="6" t="s">
        <v>44</v>
      </c>
      <c r="E42" s="32"/>
      <c r="F42" s="34"/>
      <c r="G42" s="34"/>
      <c r="H42" s="34"/>
      <c r="I42" s="34">
        <v>9</v>
      </c>
      <c r="J42" s="34"/>
      <c r="K42" s="34"/>
      <c r="L42" s="40">
        <f t="shared" si="0"/>
        <v>9</v>
      </c>
      <c r="M42" s="34"/>
      <c r="N42" s="34">
        <v>9</v>
      </c>
      <c r="O42" s="34"/>
      <c r="P42" s="34"/>
      <c r="Q42" s="34"/>
      <c r="R42" s="34"/>
      <c r="S42" s="34"/>
      <c r="T42" s="34">
        <v>4</v>
      </c>
      <c r="U42" s="34">
        <v>4</v>
      </c>
      <c r="V42" s="34"/>
      <c r="W42" s="34"/>
      <c r="X42" s="34">
        <v>9</v>
      </c>
      <c r="Y42" s="34"/>
      <c r="Z42" s="34"/>
      <c r="AA42" s="34">
        <v>4</v>
      </c>
      <c r="AB42" s="34"/>
      <c r="AC42" s="34"/>
      <c r="AD42" s="39">
        <f t="shared" si="1"/>
        <v>30</v>
      </c>
      <c r="AE42" s="39"/>
      <c r="AF42" s="39"/>
      <c r="AG42" s="46"/>
      <c r="AH42" s="48"/>
    </row>
    <row r="43" spans="1:36" x14ac:dyDescent="0.3">
      <c r="A43" s="1">
        <v>42</v>
      </c>
      <c r="B43" s="2" t="s">
        <v>43</v>
      </c>
      <c r="C43" s="4" t="s">
        <v>1</v>
      </c>
      <c r="D43" s="6" t="s">
        <v>45</v>
      </c>
      <c r="E43" s="32">
        <v>0.54</v>
      </c>
      <c r="F43" s="34"/>
      <c r="G43" s="34"/>
      <c r="H43" s="34"/>
      <c r="I43" s="34">
        <v>9</v>
      </c>
      <c r="J43" s="34"/>
      <c r="K43" s="34">
        <v>9</v>
      </c>
      <c r="L43" s="40">
        <f t="shared" si="0"/>
        <v>18</v>
      </c>
      <c r="M43" s="34"/>
      <c r="N43" s="34">
        <v>9</v>
      </c>
      <c r="O43" s="34"/>
      <c r="P43" s="34"/>
      <c r="Q43" s="34"/>
      <c r="R43" s="34"/>
      <c r="S43" s="34"/>
      <c r="T43" s="34"/>
      <c r="U43" s="34">
        <v>9</v>
      </c>
      <c r="V43" s="34"/>
      <c r="W43" s="34"/>
      <c r="X43" s="34"/>
      <c r="Y43" s="34"/>
      <c r="Z43" s="34"/>
      <c r="AA43" s="34"/>
      <c r="AB43" s="34">
        <v>4</v>
      </c>
      <c r="AC43" s="34"/>
      <c r="AD43" s="39">
        <f t="shared" si="1"/>
        <v>22</v>
      </c>
      <c r="AE43" s="39"/>
      <c r="AF43" s="39"/>
      <c r="AG43" s="46"/>
      <c r="AH43" s="48"/>
    </row>
    <row r="44" spans="1:36" x14ac:dyDescent="0.3">
      <c r="A44" s="1">
        <v>43</v>
      </c>
      <c r="B44" s="2" t="s">
        <v>43</v>
      </c>
      <c r="C44" s="4" t="s">
        <v>1</v>
      </c>
      <c r="D44" s="6" t="s">
        <v>46</v>
      </c>
      <c r="E44" s="32">
        <v>5</v>
      </c>
      <c r="F44" s="34"/>
      <c r="G44" s="34"/>
      <c r="H44" s="34"/>
      <c r="I44" s="34">
        <v>9</v>
      </c>
      <c r="J44" s="34"/>
      <c r="K44" s="34"/>
      <c r="L44" s="40">
        <f t="shared" si="0"/>
        <v>9</v>
      </c>
      <c r="M44" s="34"/>
      <c r="N44" s="34">
        <v>9</v>
      </c>
      <c r="O44" s="34"/>
      <c r="P44" s="34"/>
      <c r="Q44" s="34"/>
      <c r="R44" s="34"/>
      <c r="S44" s="34"/>
      <c r="T44" s="34"/>
      <c r="U44" s="34"/>
      <c r="V44" s="34"/>
      <c r="W44" s="34"/>
      <c r="X44" s="34"/>
      <c r="Y44" s="34"/>
      <c r="Z44" s="34"/>
      <c r="AA44" s="34">
        <v>4</v>
      </c>
      <c r="AB44" s="34"/>
      <c r="AC44" s="34"/>
      <c r="AD44" s="39">
        <f t="shared" si="1"/>
        <v>13</v>
      </c>
      <c r="AE44" s="39"/>
      <c r="AF44" s="39"/>
      <c r="AG44" s="46"/>
      <c r="AH44" s="48"/>
    </row>
    <row r="45" spans="1:36" x14ac:dyDescent="0.3">
      <c r="A45" s="1">
        <v>44</v>
      </c>
      <c r="B45" s="2" t="s">
        <v>43</v>
      </c>
      <c r="C45" s="4" t="s">
        <v>1</v>
      </c>
      <c r="D45" s="6" t="s">
        <v>47</v>
      </c>
      <c r="E45" s="32">
        <v>15</v>
      </c>
      <c r="F45" s="34"/>
      <c r="G45" s="34"/>
      <c r="H45" s="34">
        <v>9</v>
      </c>
      <c r="I45" s="34"/>
      <c r="J45" s="34"/>
      <c r="K45" s="34"/>
      <c r="L45" s="40">
        <f t="shared" si="0"/>
        <v>9</v>
      </c>
      <c r="M45" s="34"/>
      <c r="N45" s="34"/>
      <c r="O45" s="34"/>
      <c r="P45" s="34"/>
      <c r="Q45" s="34"/>
      <c r="R45" s="34"/>
      <c r="S45" s="34"/>
      <c r="T45" s="34"/>
      <c r="U45" s="34">
        <v>4</v>
      </c>
      <c r="V45" s="34"/>
      <c r="W45" s="34"/>
      <c r="X45" s="34">
        <v>9</v>
      </c>
      <c r="Y45" s="34">
        <v>9</v>
      </c>
      <c r="Z45" s="34"/>
      <c r="AA45" s="34">
        <v>4</v>
      </c>
      <c r="AB45" s="34"/>
      <c r="AC45" s="34"/>
      <c r="AD45" s="39">
        <f t="shared" si="1"/>
        <v>26</v>
      </c>
      <c r="AE45" s="39"/>
      <c r="AF45" s="39"/>
      <c r="AG45" s="46"/>
      <c r="AH45" s="48"/>
    </row>
    <row r="46" spans="1:36" x14ac:dyDescent="0.3">
      <c r="A46" s="1">
        <v>45</v>
      </c>
      <c r="B46" s="2" t="s">
        <v>43</v>
      </c>
      <c r="C46" s="4" t="s">
        <v>1</v>
      </c>
      <c r="D46" s="6" t="s">
        <v>48</v>
      </c>
      <c r="E46" s="32">
        <v>0</v>
      </c>
      <c r="F46" s="34"/>
      <c r="G46" s="34"/>
      <c r="H46" s="34">
        <v>9</v>
      </c>
      <c r="I46" s="34"/>
      <c r="J46" s="34">
        <v>4</v>
      </c>
      <c r="K46" s="34"/>
      <c r="L46" s="40">
        <f t="shared" si="0"/>
        <v>13</v>
      </c>
      <c r="M46" s="34"/>
      <c r="N46" s="34"/>
      <c r="O46" s="34"/>
      <c r="P46" s="34"/>
      <c r="Q46" s="34"/>
      <c r="R46" s="34"/>
      <c r="S46" s="34"/>
      <c r="T46" s="34"/>
      <c r="U46" s="34"/>
      <c r="V46" s="34"/>
      <c r="W46" s="34">
        <v>4</v>
      </c>
      <c r="X46" s="34">
        <v>9</v>
      </c>
      <c r="Y46" s="34">
        <v>4</v>
      </c>
      <c r="Z46" s="34"/>
      <c r="AA46" s="34"/>
      <c r="AB46" s="34">
        <v>4</v>
      </c>
      <c r="AC46" s="34"/>
      <c r="AD46" s="39">
        <f t="shared" si="1"/>
        <v>21</v>
      </c>
      <c r="AE46" s="39"/>
      <c r="AF46" s="39"/>
      <c r="AG46" s="46"/>
      <c r="AH46" s="48"/>
    </row>
    <row r="47" spans="1:36" x14ac:dyDescent="0.3">
      <c r="A47" s="1">
        <v>46</v>
      </c>
      <c r="B47" s="2" t="s">
        <v>43</v>
      </c>
      <c r="C47" s="4" t="s">
        <v>4</v>
      </c>
      <c r="D47" s="6" t="s">
        <v>49</v>
      </c>
      <c r="E47" s="32">
        <v>29</v>
      </c>
      <c r="F47" s="34"/>
      <c r="G47" s="34"/>
      <c r="H47" s="34"/>
      <c r="I47" s="34">
        <v>9</v>
      </c>
      <c r="J47" s="34"/>
      <c r="K47" s="34"/>
      <c r="L47" s="40">
        <f t="shared" si="0"/>
        <v>9</v>
      </c>
      <c r="M47" s="34"/>
      <c r="N47" s="35">
        <v>4</v>
      </c>
      <c r="O47" s="34"/>
      <c r="P47" s="34"/>
      <c r="Q47" s="34"/>
      <c r="R47" s="34"/>
      <c r="S47" s="34"/>
      <c r="T47" s="35">
        <v>9</v>
      </c>
      <c r="U47" s="35"/>
      <c r="V47" s="34"/>
      <c r="W47" s="34"/>
      <c r="X47" s="34"/>
      <c r="Y47" s="34"/>
      <c r="Z47" s="34">
        <v>1</v>
      </c>
      <c r="AA47" s="34"/>
      <c r="AB47" s="34"/>
      <c r="AC47" s="34"/>
      <c r="AD47" s="39">
        <f t="shared" si="1"/>
        <v>14</v>
      </c>
      <c r="AE47" s="39"/>
      <c r="AF47" s="39"/>
      <c r="AG47" s="46"/>
      <c r="AH47" s="48"/>
    </row>
    <row r="48" spans="1:36" x14ac:dyDescent="0.3">
      <c r="A48" s="1">
        <v>47</v>
      </c>
      <c r="B48" s="2" t="s">
        <v>43</v>
      </c>
      <c r="C48" s="4" t="s">
        <v>4</v>
      </c>
      <c r="D48" s="6" t="s">
        <v>50</v>
      </c>
      <c r="E48" s="32">
        <v>1</v>
      </c>
      <c r="F48" s="34"/>
      <c r="G48" s="34"/>
      <c r="H48" s="34"/>
      <c r="I48" s="34">
        <v>9</v>
      </c>
      <c r="J48" s="34"/>
      <c r="K48" s="34"/>
      <c r="L48" s="40">
        <f t="shared" si="0"/>
        <v>9</v>
      </c>
      <c r="M48" s="34"/>
      <c r="N48" s="34">
        <v>9</v>
      </c>
      <c r="O48" s="34"/>
      <c r="P48" s="34"/>
      <c r="Q48" s="34"/>
      <c r="R48" s="34"/>
      <c r="S48" s="34"/>
      <c r="T48" s="34"/>
      <c r="U48" s="34">
        <v>9</v>
      </c>
      <c r="V48" s="34"/>
      <c r="W48" s="34"/>
      <c r="X48" s="34">
        <v>9</v>
      </c>
      <c r="Y48" s="34"/>
      <c r="Z48" s="34"/>
      <c r="AA48" s="34">
        <v>4</v>
      </c>
      <c r="AB48" s="34">
        <v>4</v>
      </c>
      <c r="AC48" s="34"/>
      <c r="AD48" s="39">
        <f t="shared" si="1"/>
        <v>35</v>
      </c>
      <c r="AE48" s="39"/>
      <c r="AF48" s="39"/>
      <c r="AG48" s="46"/>
      <c r="AH48" s="48"/>
    </row>
    <row r="49" spans="1:35" x14ac:dyDescent="0.3">
      <c r="A49" s="1">
        <v>48</v>
      </c>
      <c r="B49" s="2" t="s">
        <v>43</v>
      </c>
      <c r="C49" s="4" t="s">
        <v>4</v>
      </c>
      <c r="D49" s="6" t="s">
        <v>51</v>
      </c>
      <c r="E49" s="32"/>
      <c r="F49" s="34">
        <v>9</v>
      </c>
      <c r="G49" s="34"/>
      <c r="H49" s="34"/>
      <c r="I49" s="34">
        <v>9</v>
      </c>
      <c r="J49" s="34"/>
      <c r="K49" s="34"/>
      <c r="L49" s="40">
        <f t="shared" si="0"/>
        <v>18</v>
      </c>
      <c r="M49" s="34">
        <v>4</v>
      </c>
      <c r="N49" s="34"/>
      <c r="O49" s="34"/>
      <c r="P49" s="34">
        <v>9</v>
      </c>
      <c r="Q49" s="34"/>
      <c r="R49" s="34"/>
      <c r="S49" s="34"/>
      <c r="T49" s="34">
        <v>9</v>
      </c>
      <c r="U49" s="34"/>
      <c r="V49" s="34">
        <v>9</v>
      </c>
      <c r="W49" s="34"/>
      <c r="X49" s="34">
        <v>4</v>
      </c>
      <c r="Y49" s="34"/>
      <c r="Z49" s="34"/>
      <c r="AA49" s="34">
        <v>4</v>
      </c>
      <c r="AB49" s="34"/>
      <c r="AC49" s="34"/>
      <c r="AD49" s="39">
        <f t="shared" si="1"/>
        <v>39</v>
      </c>
      <c r="AE49" s="39"/>
      <c r="AF49" s="39"/>
      <c r="AG49" s="46"/>
      <c r="AH49" s="48"/>
    </row>
    <row r="50" spans="1:35" x14ac:dyDescent="0.3">
      <c r="A50" s="1">
        <v>49</v>
      </c>
      <c r="B50" s="2" t="s">
        <v>43</v>
      </c>
      <c r="C50" s="4" t="s">
        <v>4</v>
      </c>
      <c r="D50" s="6" t="s">
        <v>52</v>
      </c>
      <c r="E50" s="32">
        <v>0.1</v>
      </c>
      <c r="F50" s="34"/>
      <c r="G50" s="34"/>
      <c r="H50" s="34">
        <v>9</v>
      </c>
      <c r="I50" s="34">
        <v>9</v>
      </c>
      <c r="J50" s="34"/>
      <c r="K50" s="34"/>
      <c r="L50" s="40">
        <f t="shared" si="0"/>
        <v>18</v>
      </c>
      <c r="M50" s="34"/>
      <c r="N50" s="34"/>
      <c r="O50" s="34"/>
      <c r="P50" s="34"/>
      <c r="Q50" s="34"/>
      <c r="R50" s="34"/>
      <c r="S50" s="34"/>
      <c r="T50" s="34">
        <v>1</v>
      </c>
      <c r="U50" s="34">
        <v>1</v>
      </c>
      <c r="V50" s="34"/>
      <c r="W50" s="34"/>
      <c r="X50" s="34"/>
      <c r="Y50" s="34"/>
      <c r="Z50" s="34"/>
      <c r="AA50" s="34"/>
      <c r="AB50" s="34"/>
      <c r="AC50" s="34"/>
      <c r="AD50" s="39">
        <f t="shared" si="1"/>
        <v>2</v>
      </c>
      <c r="AE50" s="39"/>
      <c r="AF50" s="39"/>
      <c r="AG50" s="46"/>
      <c r="AH50" s="48"/>
    </row>
    <row r="51" spans="1:35" x14ac:dyDescent="0.3">
      <c r="A51" s="1">
        <v>50</v>
      </c>
      <c r="B51" s="2" t="s">
        <v>43</v>
      </c>
      <c r="C51" s="4" t="s">
        <v>4</v>
      </c>
      <c r="D51" s="6" t="s">
        <v>53</v>
      </c>
      <c r="E51" s="32">
        <v>0.18</v>
      </c>
      <c r="F51" s="34"/>
      <c r="G51" s="34"/>
      <c r="H51" s="34"/>
      <c r="I51" s="34">
        <v>9</v>
      </c>
      <c r="J51" s="34"/>
      <c r="K51" s="34"/>
      <c r="L51" s="40">
        <f t="shared" si="0"/>
        <v>9</v>
      </c>
      <c r="M51" s="34"/>
      <c r="N51" s="34"/>
      <c r="O51" s="34"/>
      <c r="P51" s="34"/>
      <c r="Q51" s="34">
        <v>4</v>
      </c>
      <c r="R51" s="34"/>
      <c r="S51" s="34"/>
      <c r="T51" s="34">
        <v>9</v>
      </c>
      <c r="U51" s="34">
        <v>4</v>
      </c>
      <c r="V51" s="34"/>
      <c r="W51" s="34">
        <v>4</v>
      </c>
      <c r="X51" s="34">
        <v>4</v>
      </c>
      <c r="Y51" s="34"/>
      <c r="Z51" s="34"/>
      <c r="AA51" s="34"/>
      <c r="AB51" s="34"/>
      <c r="AC51" s="34"/>
      <c r="AD51" s="39">
        <f t="shared" si="1"/>
        <v>25</v>
      </c>
      <c r="AE51" s="39"/>
      <c r="AF51" s="39"/>
      <c r="AG51" s="46"/>
      <c r="AH51" s="48"/>
    </row>
    <row r="52" spans="1:35" x14ac:dyDescent="0.3">
      <c r="A52" s="1">
        <v>51</v>
      </c>
      <c r="B52" s="2" t="s">
        <v>43</v>
      </c>
      <c r="C52" s="4" t="s">
        <v>4</v>
      </c>
      <c r="D52" s="6" t="s">
        <v>54</v>
      </c>
      <c r="E52" s="32">
        <v>25</v>
      </c>
      <c r="F52" s="34"/>
      <c r="G52" s="34"/>
      <c r="H52" s="34">
        <v>4</v>
      </c>
      <c r="I52" s="34"/>
      <c r="J52" s="34"/>
      <c r="K52" s="34">
        <v>9</v>
      </c>
      <c r="L52" s="40">
        <f t="shared" si="0"/>
        <v>13</v>
      </c>
      <c r="M52" s="34"/>
      <c r="N52" s="34"/>
      <c r="O52" s="34"/>
      <c r="P52" s="34"/>
      <c r="Q52" s="34"/>
      <c r="R52" s="34"/>
      <c r="S52" s="34"/>
      <c r="T52" s="34"/>
      <c r="U52" s="34">
        <v>9</v>
      </c>
      <c r="V52" s="34"/>
      <c r="W52" s="34"/>
      <c r="X52" s="34">
        <v>9</v>
      </c>
      <c r="Y52" s="34"/>
      <c r="Z52" s="34"/>
      <c r="AA52" s="34"/>
      <c r="AB52" s="34"/>
      <c r="AC52" s="34"/>
      <c r="AD52" s="39">
        <f t="shared" si="1"/>
        <v>18</v>
      </c>
      <c r="AE52" s="39"/>
      <c r="AF52" s="39"/>
      <c r="AG52" s="46"/>
      <c r="AH52" s="48"/>
    </row>
    <row r="53" spans="1:35" x14ac:dyDescent="0.3">
      <c r="A53" s="1">
        <v>52</v>
      </c>
      <c r="B53" s="2" t="s">
        <v>43</v>
      </c>
      <c r="C53" s="4" t="s">
        <v>4</v>
      </c>
      <c r="D53" s="6" t="s">
        <v>55</v>
      </c>
      <c r="E53" s="32">
        <v>10</v>
      </c>
      <c r="F53" s="34"/>
      <c r="G53" s="34"/>
      <c r="H53" s="34">
        <v>9</v>
      </c>
      <c r="I53" s="34"/>
      <c r="J53" s="34"/>
      <c r="K53" s="34"/>
      <c r="L53" s="40">
        <f t="shared" si="0"/>
        <v>9</v>
      </c>
      <c r="M53" s="34"/>
      <c r="N53" s="34"/>
      <c r="O53" s="34"/>
      <c r="P53" s="34"/>
      <c r="Q53" s="34"/>
      <c r="R53" s="34"/>
      <c r="S53" s="34"/>
      <c r="T53" s="34">
        <v>4</v>
      </c>
      <c r="U53" s="34">
        <v>9</v>
      </c>
      <c r="V53" s="34"/>
      <c r="W53" s="34"/>
      <c r="X53" s="34"/>
      <c r="Y53" s="34"/>
      <c r="Z53" s="34"/>
      <c r="AA53" s="34"/>
      <c r="AB53" s="34"/>
      <c r="AC53" s="34"/>
      <c r="AD53" s="39">
        <f t="shared" si="1"/>
        <v>13</v>
      </c>
      <c r="AE53" s="39"/>
      <c r="AF53" s="39"/>
      <c r="AG53" s="46"/>
      <c r="AH53" s="48"/>
    </row>
    <row r="54" spans="1:35" x14ac:dyDescent="0.3">
      <c r="A54" s="1">
        <v>53</v>
      </c>
      <c r="B54" s="2" t="s">
        <v>43</v>
      </c>
      <c r="C54" s="4" t="s">
        <v>4</v>
      </c>
      <c r="D54" s="6" t="s">
        <v>56</v>
      </c>
      <c r="E54" s="32">
        <v>26</v>
      </c>
      <c r="F54" s="34"/>
      <c r="G54" s="34"/>
      <c r="H54" s="34"/>
      <c r="I54" s="34"/>
      <c r="J54" s="34">
        <v>9</v>
      </c>
      <c r="K54" s="34"/>
      <c r="L54" s="40">
        <f t="shared" si="0"/>
        <v>9</v>
      </c>
      <c r="M54" s="34"/>
      <c r="N54" s="34"/>
      <c r="O54" s="34"/>
      <c r="P54" s="34"/>
      <c r="Q54" s="34"/>
      <c r="R54" s="34"/>
      <c r="S54" s="34"/>
      <c r="T54" s="34">
        <v>9</v>
      </c>
      <c r="U54" s="34"/>
      <c r="V54" s="34"/>
      <c r="W54" s="34"/>
      <c r="X54" s="34"/>
      <c r="Y54" s="34"/>
      <c r="Z54" s="34"/>
      <c r="AA54" s="34"/>
      <c r="AB54" s="34"/>
      <c r="AC54" s="34"/>
      <c r="AD54" s="39">
        <f t="shared" si="1"/>
        <v>9</v>
      </c>
      <c r="AE54" s="39"/>
      <c r="AF54" s="39"/>
      <c r="AG54" s="46"/>
      <c r="AH54" s="48"/>
    </row>
    <row r="55" spans="1:35" x14ac:dyDescent="0.3">
      <c r="A55" s="1">
        <v>54</v>
      </c>
      <c r="B55" s="2" t="s">
        <v>43</v>
      </c>
      <c r="C55" s="4" t="s">
        <v>4</v>
      </c>
      <c r="D55" s="6" t="s">
        <v>57</v>
      </c>
      <c r="E55" s="32">
        <v>1.4000000000000001</v>
      </c>
      <c r="F55" s="34"/>
      <c r="G55" s="34"/>
      <c r="H55" s="34">
        <v>9</v>
      </c>
      <c r="I55" s="34"/>
      <c r="J55" s="34"/>
      <c r="K55" s="34"/>
      <c r="L55" s="40">
        <f t="shared" si="0"/>
        <v>9</v>
      </c>
      <c r="M55" s="34"/>
      <c r="N55" s="34"/>
      <c r="O55" s="34"/>
      <c r="P55" s="34">
        <v>4</v>
      </c>
      <c r="Q55" s="34"/>
      <c r="R55" s="34"/>
      <c r="S55" s="34"/>
      <c r="T55" s="34"/>
      <c r="U55" s="34"/>
      <c r="V55" s="34"/>
      <c r="W55" s="34"/>
      <c r="X55" s="34">
        <v>9</v>
      </c>
      <c r="Y55" s="34"/>
      <c r="Z55" s="34"/>
      <c r="AA55" s="34"/>
      <c r="AB55" s="34"/>
      <c r="AC55" s="34"/>
      <c r="AD55" s="39">
        <f t="shared" si="1"/>
        <v>13</v>
      </c>
      <c r="AE55" s="39"/>
      <c r="AF55" s="39"/>
      <c r="AG55" s="46"/>
      <c r="AH55" s="48"/>
    </row>
    <row r="56" spans="1:35" x14ac:dyDescent="0.3">
      <c r="A56" s="1">
        <v>55</v>
      </c>
      <c r="B56" s="2" t="s">
        <v>43</v>
      </c>
      <c r="C56" s="4" t="s">
        <v>4</v>
      </c>
      <c r="D56" s="6" t="s">
        <v>58</v>
      </c>
      <c r="E56" s="32">
        <v>6.8</v>
      </c>
      <c r="F56" s="34">
        <v>4</v>
      </c>
      <c r="G56" s="34"/>
      <c r="H56" s="34">
        <v>4</v>
      </c>
      <c r="I56" s="34"/>
      <c r="J56" s="34">
        <v>4</v>
      </c>
      <c r="K56" s="34"/>
      <c r="L56" s="40">
        <f t="shared" si="0"/>
        <v>12</v>
      </c>
      <c r="M56" s="34"/>
      <c r="N56" s="34"/>
      <c r="O56" s="34"/>
      <c r="P56" s="34"/>
      <c r="Q56" s="34"/>
      <c r="R56" s="34"/>
      <c r="S56" s="34"/>
      <c r="T56" s="34">
        <v>9</v>
      </c>
      <c r="U56" s="34"/>
      <c r="V56" s="34">
        <v>1</v>
      </c>
      <c r="W56" s="34">
        <v>4</v>
      </c>
      <c r="X56" s="34"/>
      <c r="Y56" s="34"/>
      <c r="Z56" s="34"/>
      <c r="AA56" s="34"/>
      <c r="AB56" s="34"/>
      <c r="AC56" s="34"/>
      <c r="AD56" s="39">
        <f t="shared" si="1"/>
        <v>14</v>
      </c>
      <c r="AE56" s="39"/>
      <c r="AF56" s="39"/>
      <c r="AG56" s="48"/>
      <c r="AH56" s="48"/>
    </row>
    <row r="57" spans="1:35" x14ac:dyDescent="0.3">
      <c r="A57" s="1">
        <v>56</v>
      </c>
      <c r="B57" s="2" t="s">
        <v>43</v>
      </c>
      <c r="C57" s="4" t="s">
        <v>4</v>
      </c>
      <c r="D57" s="6" t="s">
        <v>59</v>
      </c>
      <c r="E57" s="32">
        <v>10</v>
      </c>
      <c r="F57" s="34"/>
      <c r="G57" s="34"/>
      <c r="H57" s="34">
        <v>4</v>
      </c>
      <c r="I57" s="34"/>
      <c r="J57" s="34">
        <v>9</v>
      </c>
      <c r="K57" s="34"/>
      <c r="L57" s="40">
        <f t="shared" si="0"/>
        <v>13</v>
      </c>
      <c r="M57" s="34"/>
      <c r="N57" s="34"/>
      <c r="O57" s="34"/>
      <c r="P57" s="34"/>
      <c r="Q57" s="34"/>
      <c r="R57" s="34"/>
      <c r="S57" s="34"/>
      <c r="T57" s="34"/>
      <c r="U57" s="34"/>
      <c r="V57" s="34"/>
      <c r="W57" s="34">
        <v>9</v>
      </c>
      <c r="X57" s="34">
        <v>9</v>
      </c>
      <c r="Y57" s="34">
        <v>9</v>
      </c>
      <c r="Z57" s="34"/>
      <c r="AA57" s="34"/>
      <c r="AB57" s="34"/>
      <c r="AC57" s="34"/>
      <c r="AD57" s="39">
        <f t="shared" si="1"/>
        <v>27</v>
      </c>
      <c r="AE57" s="39"/>
      <c r="AF57" s="39"/>
      <c r="AG57" s="48"/>
      <c r="AH57" s="48"/>
    </row>
    <row r="58" spans="1:35" x14ac:dyDescent="0.3">
      <c r="A58" s="1">
        <v>57</v>
      </c>
      <c r="B58" s="2" t="s">
        <v>43</v>
      </c>
      <c r="C58" s="4" t="s">
        <v>4</v>
      </c>
      <c r="D58" s="6" t="s">
        <v>60</v>
      </c>
      <c r="E58" s="32">
        <v>14.3</v>
      </c>
      <c r="F58" s="34"/>
      <c r="G58" s="34"/>
      <c r="H58" s="34">
        <v>9</v>
      </c>
      <c r="I58" s="34">
        <v>4</v>
      </c>
      <c r="J58" s="34">
        <v>9</v>
      </c>
      <c r="K58" s="34"/>
      <c r="L58" s="40">
        <f t="shared" si="0"/>
        <v>22</v>
      </c>
      <c r="M58" s="34"/>
      <c r="N58" s="34"/>
      <c r="O58" s="34"/>
      <c r="P58" s="34"/>
      <c r="Q58" s="34"/>
      <c r="R58" s="34"/>
      <c r="S58" s="34"/>
      <c r="T58" s="34"/>
      <c r="U58" s="34"/>
      <c r="V58" s="34"/>
      <c r="W58" s="34">
        <v>9</v>
      </c>
      <c r="X58" s="34">
        <v>9</v>
      </c>
      <c r="Y58" s="34">
        <v>9</v>
      </c>
      <c r="Z58" s="34"/>
      <c r="AA58" s="34"/>
      <c r="AB58" s="34"/>
      <c r="AC58" s="34"/>
      <c r="AD58" s="39">
        <f t="shared" si="1"/>
        <v>27</v>
      </c>
      <c r="AE58" s="39"/>
      <c r="AF58" s="39"/>
      <c r="AG58" s="48"/>
      <c r="AH58" s="48"/>
    </row>
    <row r="59" spans="1:35" x14ac:dyDescent="0.3">
      <c r="A59" s="1">
        <v>58</v>
      </c>
      <c r="B59" s="2" t="s">
        <v>43</v>
      </c>
      <c r="C59" s="4" t="s">
        <v>4</v>
      </c>
      <c r="D59" s="6" t="s">
        <v>61</v>
      </c>
      <c r="E59" s="32">
        <v>25</v>
      </c>
      <c r="F59" s="34"/>
      <c r="G59" s="34"/>
      <c r="H59" s="34">
        <v>9</v>
      </c>
      <c r="I59" s="34">
        <v>9</v>
      </c>
      <c r="J59" s="34">
        <v>9</v>
      </c>
      <c r="K59" s="34"/>
      <c r="L59" s="40">
        <f t="shared" si="0"/>
        <v>27</v>
      </c>
      <c r="M59" s="34"/>
      <c r="N59" s="34"/>
      <c r="O59" s="34">
        <v>9</v>
      </c>
      <c r="P59" s="34"/>
      <c r="Q59" s="34"/>
      <c r="R59" s="34"/>
      <c r="S59" s="34">
        <v>9</v>
      </c>
      <c r="T59" s="34"/>
      <c r="U59" s="34"/>
      <c r="V59" s="34"/>
      <c r="W59" s="34">
        <v>9</v>
      </c>
      <c r="X59" s="34">
        <v>9</v>
      </c>
      <c r="Y59" s="34">
        <v>9</v>
      </c>
      <c r="Z59" s="34"/>
      <c r="AA59" s="34"/>
      <c r="AB59" s="34"/>
      <c r="AC59" s="34"/>
      <c r="AD59" s="39">
        <f t="shared" si="1"/>
        <v>45</v>
      </c>
      <c r="AE59" s="39">
        <f>SUM($AD42:$AD59)</f>
        <v>393</v>
      </c>
      <c r="AF59" s="39"/>
      <c r="AG59" s="46">
        <f>SUM($AD42:$AD59)/SUM($E42:$E59)</f>
        <v>2.3210489014883064</v>
      </c>
      <c r="AH59" s="48"/>
      <c r="AI59" s="47">
        <f>AE59/18</f>
        <v>21.833333333333332</v>
      </c>
    </row>
    <row r="60" spans="1:35" x14ac:dyDescent="0.3">
      <c r="A60" s="1">
        <v>59</v>
      </c>
      <c r="B60" s="2" t="s">
        <v>62</v>
      </c>
      <c r="C60" s="2" t="s">
        <v>1</v>
      </c>
      <c r="D60" s="6" t="s">
        <v>63</v>
      </c>
      <c r="E60" s="32"/>
      <c r="F60" s="34">
        <v>9</v>
      </c>
      <c r="G60" s="34"/>
      <c r="H60" s="34"/>
      <c r="I60" s="34"/>
      <c r="J60" s="34"/>
      <c r="K60" s="34">
        <v>9</v>
      </c>
      <c r="L60" s="40">
        <f t="shared" si="0"/>
        <v>18</v>
      </c>
      <c r="M60" s="34"/>
      <c r="N60" s="34"/>
      <c r="O60" s="34"/>
      <c r="P60" s="34"/>
      <c r="Q60" s="34"/>
      <c r="R60" s="34"/>
      <c r="S60" s="34"/>
      <c r="T60" s="34">
        <v>4</v>
      </c>
      <c r="U60" s="34">
        <v>9</v>
      </c>
      <c r="V60" s="34"/>
      <c r="W60" s="34"/>
      <c r="X60" s="34"/>
      <c r="Y60" s="34"/>
      <c r="Z60" s="34"/>
      <c r="AA60" s="34"/>
      <c r="AB60" s="34"/>
      <c r="AC60" s="34">
        <v>1</v>
      </c>
      <c r="AD60" s="39">
        <f t="shared" si="1"/>
        <v>14</v>
      </c>
      <c r="AE60" s="39"/>
      <c r="AF60" s="39"/>
      <c r="AG60" s="48"/>
      <c r="AH60" s="48"/>
    </row>
    <row r="61" spans="1:35" x14ac:dyDescent="0.3">
      <c r="A61" s="1">
        <v>60</v>
      </c>
      <c r="B61" s="2" t="s">
        <v>62</v>
      </c>
      <c r="C61" s="2" t="s">
        <v>1</v>
      </c>
      <c r="D61" s="6" t="s">
        <v>64</v>
      </c>
      <c r="E61" s="32"/>
      <c r="F61" s="34">
        <v>9</v>
      </c>
      <c r="G61" s="34"/>
      <c r="H61" s="34"/>
      <c r="I61" s="34"/>
      <c r="J61" s="34"/>
      <c r="K61" s="34"/>
      <c r="L61" s="40">
        <f t="shared" si="0"/>
        <v>9</v>
      </c>
      <c r="M61" s="34"/>
      <c r="N61" s="34"/>
      <c r="O61" s="34"/>
      <c r="P61" s="34"/>
      <c r="Q61" s="34"/>
      <c r="R61" s="34"/>
      <c r="S61" s="34"/>
      <c r="T61" s="34">
        <v>9</v>
      </c>
      <c r="U61" s="34">
        <v>9</v>
      </c>
      <c r="V61" s="34"/>
      <c r="W61" s="34"/>
      <c r="X61" s="34"/>
      <c r="Y61" s="34"/>
      <c r="Z61" s="34"/>
      <c r="AA61" s="34"/>
      <c r="AB61" s="34"/>
      <c r="AC61" s="34">
        <v>1</v>
      </c>
      <c r="AD61" s="39">
        <f t="shared" si="1"/>
        <v>19</v>
      </c>
      <c r="AE61" s="39"/>
      <c r="AF61" s="39"/>
      <c r="AG61" s="48"/>
      <c r="AH61" s="48"/>
    </row>
    <row r="62" spans="1:35" x14ac:dyDescent="0.3">
      <c r="A62" s="1">
        <v>61</v>
      </c>
      <c r="B62" s="2" t="s">
        <v>62</v>
      </c>
      <c r="C62" s="2" t="s">
        <v>1</v>
      </c>
      <c r="D62" s="6" t="s">
        <v>65</v>
      </c>
      <c r="E62" s="32"/>
      <c r="F62" s="34">
        <v>9</v>
      </c>
      <c r="G62" s="34"/>
      <c r="H62" s="34"/>
      <c r="I62" s="34"/>
      <c r="J62" s="34"/>
      <c r="K62" s="34"/>
      <c r="L62" s="40">
        <f t="shared" si="0"/>
        <v>9</v>
      </c>
      <c r="M62" s="34"/>
      <c r="N62" s="34"/>
      <c r="O62" s="34"/>
      <c r="P62" s="34"/>
      <c r="Q62" s="34"/>
      <c r="R62" s="34"/>
      <c r="S62" s="34"/>
      <c r="T62" s="34"/>
      <c r="U62" s="34">
        <v>9</v>
      </c>
      <c r="V62" s="34"/>
      <c r="W62" s="34"/>
      <c r="X62" s="34"/>
      <c r="Y62" s="34"/>
      <c r="Z62" s="34"/>
      <c r="AA62" s="34"/>
      <c r="AB62" s="34"/>
      <c r="AC62" s="34">
        <v>1</v>
      </c>
      <c r="AD62" s="39">
        <f t="shared" si="1"/>
        <v>10</v>
      </c>
      <c r="AE62" s="39"/>
      <c r="AF62" s="39"/>
      <c r="AG62" s="48"/>
      <c r="AH62" s="48"/>
    </row>
    <row r="63" spans="1:35" x14ac:dyDescent="0.3">
      <c r="A63" s="1">
        <v>62</v>
      </c>
      <c r="B63" s="2" t="s">
        <v>62</v>
      </c>
      <c r="C63" s="2" t="s">
        <v>4</v>
      </c>
      <c r="D63" s="6" t="s">
        <v>66</v>
      </c>
      <c r="E63" s="32">
        <v>3</v>
      </c>
      <c r="F63" s="34">
        <v>9</v>
      </c>
      <c r="G63" s="34"/>
      <c r="H63" s="34"/>
      <c r="I63" s="34"/>
      <c r="J63" s="34"/>
      <c r="K63" s="34"/>
      <c r="L63" s="40">
        <f t="shared" si="0"/>
        <v>9</v>
      </c>
      <c r="M63" s="34"/>
      <c r="N63" s="34"/>
      <c r="O63" s="34"/>
      <c r="P63" s="34"/>
      <c r="Q63" s="34"/>
      <c r="R63" s="34"/>
      <c r="S63" s="34"/>
      <c r="T63" s="34"/>
      <c r="U63" s="34">
        <v>9</v>
      </c>
      <c r="V63" s="34"/>
      <c r="W63" s="34"/>
      <c r="X63" s="34"/>
      <c r="Y63" s="34"/>
      <c r="Z63" s="34"/>
      <c r="AA63" s="34"/>
      <c r="AB63" s="34">
        <v>4</v>
      </c>
      <c r="AC63" s="34">
        <v>4</v>
      </c>
      <c r="AD63" s="39">
        <f t="shared" si="1"/>
        <v>17</v>
      </c>
      <c r="AE63" s="39"/>
      <c r="AF63" s="39"/>
      <c r="AG63" s="48"/>
      <c r="AH63" s="48"/>
    </row>
    <row r="64" spans="1:35" x14ac:dyDescent="0.3">
      <c r="A64" s="1">
        <v>63</v>
      </c>
      <c r="B64" s="2" t="s">
        <v>62</v>
      </c>
      <c r="C64" s="2" t="s">
        <v>4</v>
      </c>
      <c r="D64" s="6" t="s">
        <v>67</v>
      </c>
      <c r="E64" s="32">
        <v>52.000868650000001</v>
      </c>
      <c r="F64" s="34">
        <v>9</v>
      </c>
      <c r="G64" s="34"/>
      <c r="H64" s="34"/>
      <c r="I64" s="34"/>
      <c r="J64" s="34"/>
      <c r="K64" s="34"/>
      <c r="L64" s="40">
        <f t="shared" si="0"/>
        <v>9</v>
      </c>
      <c r="M64" s="34"/>
      <c r="N64" s="34"/>
      <c r="O64" s="34"/>
      <c r="P64" s="34"/>
      <c r="Q64" s="34"/>
      <c r="R64" s="34"/>
      <c r="S64" s="34"/>
      <c r="T64" s="34">
        <v>4</v>
      </c>
      <c r="U64" s="34">
        <v>9</v>
      </c>
      <c r="V64" s="34"/>
      <c r="W64" s="34"/>
      <c r="X64" s="34"/>
      <c r="Y64" s="34"/>
      <c r="Z64" s="34"/>
      <c r="AA64" s="34"/>
      <c r="AB64" s="34"/>
      <c r="AC64" s="34">
        <v>4</v>
      </c>
      <c r="AD64" s="39">
        <f t="shared" si="1"/>
        <v>17</v>
      </c>
      <c r="AE64" s="39"/>
      <c r="AF64" s="39"/>
      <c r="AG64" s="48"/>
      <c r="AH64" s="48"/>
    </row>
    <row r="65" spans="1:35" x14ac:dyDescent="0.3">
      <c r="A65" s="1">
        <v>64</v>
      </c>
      <c r="B65" s="2" t="s">
        <v>62</v>
      </c>
      <c r="C65" s="2" t="s">
        <v>4</v>
      </c>
      <c r="D65" s="6" t="s">
        <v>68</v>
      </c>
      <c r="E65" s="32">
        <v>6</v>
      </c>
      <c r="F65" s="34">
        <v>9</v>
      </c>
      <c r="G65" s="34"/>
      <c r="H65" s="34">
        <v>9</v>
      </c>
      <c r="I65" s="34">
        <v>9</v>
      </c>
      <c r="J65" s="34"/>
      <c r="K65" s="34"/>
      <c r="L65" s="40">
        <f t="shared" si="0"/>
        <v>27</v>
      </c>
      <c r="M65" s="34"/>
      <c r="N65" s="34"/>
      <c r="O65" s="34"/>
      <c r="P65" s="34"/>
      <c r="Q65" s="34"/>
      <c r="R65" s="34">
        <v>9</v>
      </c>
      <c r="S65" s="34">
        <v>9</v>
      </c>
      <c r="T65" s="34">
        <v>4</v>
      </c>
      <c r="U65" s="34">
        <v>9</v>
      </c>
      <c r="V65" s="34"/>
      <c r="W65" s="34"/>
      <c r="X65" s="34">
        <v>9</v>
      </c>
      <c r="Y65" s="34">
        <v>9</v>
      </c>
      <c r="Z65" s="34">
        <v>9</v>
      </c>
      <c r="AA65" s="34">
        <v>9</v>
      </c>
      <c r="AB65" s="34"/>
      <c r="AC65" s="34">
        <v>4</v>
      </c>
      <c r="AD65" s="39">
        <f t="shared" si="1"/>
        <v>71</v>
      </c>
      <c r="AE65" s="39"/>
      <c r="AF65" s="39"/>
      <c r="AG65" s="48"/>
      <c r="AH65" s="48"/>
    </row>
    <row r="66" spans="1:35" x14ac:dyDescent="0.3">
      <c r="A66" s="1">
        <v>65</v>
      </c>
      <c r="B66" s="2" t="s">
        <v>62</v>
      </c>
      <c r="C66" s="2" t="s">
        <v>4</v>
      </c>
      <c r="D66" s="2" t="s">
        <v>69</v>
      </c>
      <c r="E66" s="32">
        <v>3</v>
      </c>
      <c r="F66" s="34">
        <v>9</v>
      </c>
      <c r="G66" s="34"/>
      <c r="H66" s="34">
        <v>1</v>
      </c>
      <c r="I66" s="34"/>
      <c r="J66" s="34"/>
      <c r="K66" s="34"/>
      <c r="L66" s="40">
        <f t="shared" si="0"/>
        <v>10</v>
      </c>
      <c r="M66" s="34"/>
      <c r="N66" s="34"/>
      <c r="O66" s="34"/>
      <c r="P66" s="34"/>
      <c r="Q66" s="34"/>
      <c r="R66" s="34"/>
      <c r="S66" s="34"/>
      <c r="T66" s="34"/>
      <c r="U66" s="34">
        <v>9</v>
      </c>
      <c r="V66" s="34"/>
      <c r="W66" s="34"/>
      <c r="X66" s="34"/>
      <c r="Y66" s="34"/>
      <c r="Z66" s="34"/>
      <c r="AA66" s="34"/>
      <c r="AB66" s="34">
        <v>4</v>
      </c>
      <c r="AC66" s="34">
        <v>4</v>
      </c>
      <c r="AD66" s="39">
        <f t="shared" si="1"/>
        <v>17</v>
      </c>
      <c r="AE66" s="39">
        <f>SUM($AD60:$AD66)</f>
        <v>165</v>
      </c>
      <c r="AF66" s="39"/>
      <c r="AG66" s="46">
        <f>SUM($AD60:$AD66)/SUM($E60:$E66)</f>
        <v>2.5780900084705336</v>
      </c>
      <c r="AH66" s="48"/>
      <c r="AI66" s="47">
        <f>AE66/7</f>
        <v>23.571428571428573</v>
      </c>
    </row>
    <row r="67" spans="1:35" x14ac:dyDescent="0.3">
      <c r="A67" s="1">
        <v>66</v>
      </c>
      <c r="B67" s="2" t="s">
        <v>70</v>
      </c>
      <c r="C67" s="4" t="s">
        <v>1</v>
      </c>
      <c r="D67" s="6" t="s">
        <v>71</v>
      </c>
      <c r="E67" s="32"/>
      <c r="F67" s="34"/>
      <c r="G67" s="34"/>
      <c r="H67" s="34"/>
      <c r="I67" s="34"/>
      <c r="J67" s="34"/>
      <c r="K67" s="34"/>
      <c r="L67" s="40">
        <f t="shared" ref="L67:L130" si="2">SUM(F67:K67)</f>
        <v>0</v>
      </c>
      <c r="M67" s="34"/>
      <c r="N67" s="34"/>
      <c r="O67" s="34"/>
      <c r="P67" s="34"/>
      <c r="Q67" s="34"/>
      <c r="R67" s="34"/>
      <c r="S67" s="34"/>
      <c r="T67" s="34">
        <v>9</v>
      </c>
      <c r="U67" s="34">
        <v>9</v>
      </c>
      <c r="V67" s="34"/>
      <c r="W67" s="34"/>
      <c r="X67" s="34"/>
      <c r="Y67" s="34"/>
      <c r="Z67" s="34"/>
      <c r="AA67" s="34"/>
      <c r="AB67" s="34"/>
      <c r="AC67" s="34"/>
      <c r="AD67" s="39">
        <f t="shared" ref="AD67:AD130" si="3">SUM(M67:AC67)</f>
        <v>18</v>
      </c>
      <c r="AE67" s="39"/>
      <c r="AF67" s="39"/>
      <c r="AG67" s="48"/>
      <c r="AH67" s="48"/>
    </row>
    <row r="68" spans="1:35" x14ac:dyDescent="0.3">
      <c r="A68" s="1">
        <v>67</v>
      </c>
      <c r="B68" s="2" t="s">
        <v>70</v>
      </c>
      <c r="C68" s="4" t="s">
        <v>1</v>
      </c>
      <c r="D68" s="6" t="s">
        <v>72</v>
      </c>
      <c r="E68" s="32"/>
      <c r="F68" s="34"/>
      <c r="G68" s="34"/>
      <c r="H68" s="34"/>
      <c r="I68" s="34"/>
      <c r="J68" s="34"/>
      <c r="K68" s="34"/>
      <c r="L68" s="40">
        <f t="shared" si="2"/>
        <v>0</v>
      </c>
      <c r="M68" s="34"/>
      <c r="N68" s="34"/>
      <c r="O68" s="34"/>
      <c r="P68" s="34"/>
      <c r="Q68" s="34"/>
      <c r="R68" s="34"/>
      <c r="S68" s="34"/>
      <c r="T68" s="34">
        <v>9</v>
      </c>
      <c r="U68" s="34">
        <v>9</v>
      </c>
      <c r="V68" s="34"/>
      <c r="W68" s="34"/>
      <c r="X68" s="34"/>
      <c r="Y68" s="34"/>
      <c r="Z68" s="34"/>
      <c r="AA68" s="34"/>
      <c r="AB68" s="34"/>
      <c r="AC68" s="34"/>
      <c r="AD68" s="39">
        <f t="shared" si="3"/>
        <v>18</v>
      </c>
      <c r="AE68" s="39"/>
      <c r="AF68" s="39"/>
      <c r="AG68" s="48"/>
      <c r="AH68" s="48"/>
    </row>
    <row r="69" spans="1:35" x14ac:dyDescent="0.3">
      <c r="A69" s="1">
        <v>68</v>
      </c>
      <c r="B69" s="2" t="s">
        <v>70</v>
      </c>
      <c r="C69" s="4" t="s">
        <v>1</v>
      </c>
      <c r="D69" s="6" t="s">
        <v>73</v>
      </c>
      <c r="E69" s="32">
        <v>1.75</v>
      </c>
      <c r="F69" s="34"/>
      <c r="G69" s="34"/>
      <c r="H69" s="34"/>
      <c r="I69" s="34"/>
      <c r="J69" s="34"/>
      <c r="K69" s="34"/>
      <c r="L69" s="40">
        <f t="shared" si="2"/>
        <v>0</v>
      </c>
      <c r="M69" s="34"/>
      <c r="N69" s="34"/>
      <c r="O69" s="34"/>
      <c r="P69" s="34"/>
      <c r="Q69" s="34"/>
      <c r="R69" s="34"/>
      <c r="S69" s="34"/>
      <c r="T69" s="34">
        <v>9</v>
      </c>
      <c r="U69" s="34">
        <v>9</v>
      </c>
      <c r="V69" s="34"/>
      <c r="W69" s="34"/>
      <c r="X69" s="34"/>
      <c r="Y69" s="34"/>
      <c r="Z69" s="34"/>
      <c r="AA69" s="34"/>
      <c r="AB69" s="34"/>
      <c r="AC69" s="34"/>
      <c r="AD69" s="39">
        <f t="shared" si="3"/>
        <v>18</v>
      </c>
      <c r="AE69" s="39"/>
      <c r="AF69" s="39"/>
      <c r="AG69" s="48"/>
      <c r="AH69" s="48"/>
    </row>
    <row r="70" spans="1:35" x14ac:dyDescent="0.3">
      <c r="A70" s="1">
        <v>69</v>
      </c>
      <c r="B70" s="2" t="s">
        <v>70</v>
      </c>
      <c r="C70" s="4" t="s">
        <v>1</v>
      </c>
      <c r="D70" s="6" t="s">
        <v>74</v>
      </c>
      <c r="E70" s="32">
        <v>0</v>
      </c>
      <c r="F70" s="34"/>
      <c r="G70" s="34"/>
      <c r="H70" s="34"/>
      <c r="I70" s="34"/>
      <c r="J70" s="34"/>
      <c r="K70" s="34"/>
      <c r="L70" s="40">
        <f t="shared" si="2"/>
        <v>0</v>
      </c>
      <c r="M70" s="34"/>
      <c r="N70" s="34"/>
      <c r="O70" s="34"/>
      <c r="P70" s="34"/>
      <c r="Q70" s="34"/>
      <c r="R70" s="34"/>
      <c r="S70" s="34"/>
      <c r="T70" s="34">
        <v>9</v>
      </c>
      <c r="U70" s="34">
        <v>9</v>
      </c>
      <c r="V70" s="34"/>
      <c r="W70" s="34"/>
      <c r="X70" s="34"/>
      <c r="Y70" s="34"/>
      <c r="Z70" s="34"/>
      <c r="AA70" s="34"/>
      <c r="AB70" s="34"/>
      <c r="AC70" s="34"/>
      <c r="AD70" s="39">
        <f t="shared" si="3"/>
        <v>18</v>
      </c>
      <c r="AE70" s="39"/>
      <c r="AF70" s="39"/>
      <c r="AG70" s="48"/>
      <c r="AH70" s="48"/>
    </row>
    <row r="71" spans="1:35" x14ac:dyDescent="0.3">
      <c r="A71" s="1">
        <v>70</v>
      </c>
      <c r="B71" s="2" t="s">
        <v>70</v>
      </c>
      <c r="C71" s="4" t="s">
        <v>1</v>
      </c>
      <c r="D71" s="6" t="s">
        <v>75</v>
      </c>
      <c r="E71" s="32"/>
      <c r="F71" s="34"/>
      <c r="G71" s="34"/>
      <c r="H71" s="34"/>
      <c r="I71" s="34"/>
      <c r="J71" s="34"/>
      <c r="K71" s="34"/>
      <c r="L71" s="40">
        <f t="shared" si="2"/>
        <v>0</v>
      </c>
      <c r="M71" s="34"/>
      <c r="N71" s="34"/>
      <c r="O71" s="34"/>
      <c r="P71" s="34"/>
      <c r="Q71" s="34"/>
      <c r="R71" s="34"/>
      <c r="S71" s="34"/>
      <c r="T71" s="34"/>
      <c r="U71" s="34">
        <v>9</v>
      </c>
      <c r="V71" s="34"/>
      <c r="W71" s="34"/>
      <c r="X71" s="34"/>
      <c r="Y71" s="34"/>
      <c r="Z71" s="34"/>
      <c r="AA71" s="34"/>
      <c r="AB71" s="34"/>
      <c r="AC71" s="34"/>
      <c r="AD71" s="39">
        <f t="shared" si="3"/>
        <v>9</v>
      </c>
      <c r="AE71" s="39"/>
      <c r="AF71" s="39"/>
      <c r="AG71" s="48"/>
      <c r="AH71" s="48"/>
    </row>
    <row r="72" spans="1:35" x14ac:dyDescent="0.3">
      <c r="A72" s="1">
        <v>71</v>
      </c>
      <c r="B72" s="2" t="s">
        <v>70</v>
      </c>
      <c r="C72" s="4" t="s">
        <v>1</v>
      </c>
      <c r="D72" s="6" t="s">
        <v>76</v>
      </c>
      <c r="E72" s="32">
        <v>0.71413000000000004</v>
      </c>
      <c r="F72" s="34"/>
      <c r="G72" s="34"/>
      <c r="H72" s="34"/>
      <c r="I72" s="34"/>
      <c r="J72" s="34"/>
      <c r="K72" s="34"/>
      <c r="L72" s="40">
        <f t="shared" si="2"/>
        <v>0</v>
      </c>
      <c r="M72" s="34"/>
      <c r="N72" s="34"/>
      <c r="O72" s="34"/>
      <c r="P72" s="34"/>
      <c r="Q72" s="34"/>
      <c r="R72" s="34"/>
      <c r="S72" s="34"/>
      <c r="T72" s="34">
        <v>9</v>
      </c>
      <c r="U72" s="34">
        <v>4</v>
      </c>
      <c r="V72" s="34"/>
      <c r="W72" s="34"/>
      <c r="X72" s="34"/>
      <c r="Y72" s="34"/>
      <c r="Z72" s="34"/>
      <c r="AA72" s="34"/>
      <c r="AB72" s="34"/>
      <c r="AC72" s="34"/>
      <c r="AD72" s="39">
        <f t="shared" si="3"/>
        <v>13</v>
      </c>
      <c r="AE72" s="39"/>
      <c r="AF72" s="39"/>
      <c r="AG72" s="48"/>
      <c r="AH72" s="48"/>
    </row>
    <row r="73" spans="1:35" x14ac:dyDescent="0.3">
      <c r="A73" s="1">
        <v>72</v>
      </c>
      <c r="B73" s="2" t="s">
        <v>70</v>
      </c>
      <c r="C73" s="4" t="s">
        <v>4</v>
      </c>
      <c r="D73" s="6" t="s">
        <v>77</v>
      </c>
      <c r="E73" s="32">
        <v>6.58</v>
      </c>
      <c r="F73" s="34"/>
      <c r="G73" s="34"/>
      <c r="H73" s="34"/>
      <c r="I73" s="34"/>
      <c r="J73" s="34"/>
      <c r="K73" s="34"/>
      <c r="L73" s="40">
        <f t="shared" si="2"/>
        <v>0</v>
      </c>
      <c r="M73" s="34"/>
      <c r="N73" s="34"/>
      <c r="O73" s="34"/>
      <c r="P73" s="34"/>
      <c r="Q73" s="34"/>
      <c r="R73" s="34"/>
      <c r="S73" s="34"/>
      <c r="T73" s="34">
        <v>9</v>
      </c>
      <c r="U73" s="34">
        <v>9</v>
      </c>
      <c r="V73" s="34"/>
      <c r="W73" s="34"/>
      <c r="X73" s="34"/>
      <c r="Y73" s="34"/>
      <c r="Z73" s="34"/>
      <c r="AA73" s="34"/>
      <c r="AB73" s="34"/>
      <c r="AC73" s="34"/>
      <c r="AD73" s="39">
        <f t="shared" si="3"/>
        <v>18</v>
      </c>
      <c r="AE73" s="39"/>
      <c r="AF73" s="39"/>
      <c r="AG73" s="48"/>
      <c r="AH73" s="48"/>
    </row>
    <row r="74" spans="1:35" x14ac:dyDescent="0.3">
      <c r="A74" s="1">
        <v>73</v>
      </c>
      <c r="B74" s="2" t="s">
        <v>70</v>
      </c>
      <c r="C74" s="4" t="s">
        <v>4</v>
      </c>
      <c r="D74" s="6" t="s">
        <v>78</v>
      </c>
      <c r="E74" s="32">
        <v>0.4</v>
      </c>
      <c r="F74" s="34"/>
      <c r="G74" s="34"/>
      <c r="H74" s="34"/>
      <c r="I74" s="34"/>
      <c r="J74" s="34"/>
      <c r="K74" s="34"/>
      <c r="L74" s="40">
        <f t="shared" si="2"/>
        <v>0</v>
      </c>
      <c r="M74" s="34"/>
      <c r="N74" s="34"/>
      <c r="O74" s="34"/>
      <c r="P74" s="34"/>
      <c r="Q74" s="34"/>
      <c r="R74" s="34"/>
      <c r="S74" s="34"/>
      <c r="T74" s="34">
        <v>9</v>
      </c>
      <c r="U74" s="34">
        <v>9</v>
      </c>
      <c r="V74" s="34"/>
      <c r="W74" s="34"/>
      <c r="X74" s="34"/>
      <c r="Y74" s="34"/>
      <c r="Z74" s="34"/>
      <c r="AA74" s="34"/>
      <c r="AB74" s="34"/>
      <c r="AC74" s="34"/>
      <c r="AD74" s="39">
        <f t="shared" si="3"/>
        <v>18</v>
      </c>
      <c r="AE74" s="39"/>
      <c r="AF74" s="39"/>
      <c r="AG74" s="48"/>
      <c r="AH74" s="48"/>
    </row>
    <row r="75" spans="1:35" x14ac:dyDescent="0.3">
      <c r="A75" s="1">
        <v>74</v>
      </c>
      <c r="B75" s="2" t="s">
        <v>70</v>
      </c>
      <c r="C75" s="4" t="s">
        <v>4</v>
      </c>
      <c r="D75" s="6" t="s">
        <v>79</v>
      </c>
      <c r="E75" s="32">
        <v>4</v>
      </c>
      <c r="F75" s="34"/>
      <c r="G75" s="34"/>
      <c r="H75" s="34"/>
      <c r="I75" s="34"/>
      <c r="J75" s="34"/>
      <c r="K75" s="34"/>
      <c r="L75" s="40">
        <f t="shared" si="2"/>
        <v>0</v>
      </c>
      <c r="M75" s="34"/>
      <c r="N75" s="34"/>
      <c r="O75" s="34"/>
      <c r="P75" s="34"/>
      <c r="Q75" s="34"/>
      <c r="R75" s="34"/>
      <c r="S75" s="34"/>
      <c r="T75" s="34">
        <v>9</v>
      </c>
      <c r="U75" s="34"/>
      <c r="V75" s="34">
        <v>4</v>
      </c>
      <c r="W75" s="34"/>
      <c r="X75" s="34"/>
      <c r="Y75" s="34"/>
      <c r="Z75" s="34"/>
      <c r="AA75" s="34"/>
      <c r="AB75" s="34"/>
      <c r="AC75" s="34"/>
      <c r="AD75" s="39">
        <f t="shared" si="3"/>
        <v>13</v>
      </c>
      <c r="AE75" s="39"/>
      <c r="AF75" s="39"/>
      <c r="AG75" s="48"/>
      <c r="AH75" s="48"/>
    </row>
    <row r="76" spans="1:35" x14ac:dyDescent="0.3">
      <c r="A76" s="1">
        <v>75</v>
      </c>
      <c r="B76" s="2" t="s">
        <v>70</v>
      </c>
      <c r="C76" s="4" t="s">
        <v>4</v>
      </c>
      <c r="D76" s="6" t="s">
        <v>80</v>
      </c>
      <c r="E76" s="32">
        <v>10</v>
      </c>
      <c r="F76" s="34"/>
      <c r="G76" s="34"/>
      <c r="H76" s="34"/>
      <c r="I76" s="34"/>
      <c r="J76" s="34"/>
      <c r="K76" s="34">
        <v>9</v>
      </c>
      <c r="L76" s="40">
        <f t="shared" si="2"/>
        <v>9</v>
      </c>
      <c r="M76" s="34"/>
      <c r="N76" s="34"/>
      <c r="O76" s="34"/>
      <c r="P76" s="34"/>
      <c r="Q76" s="34"/>
      <c r="R76" s="34"/>
      <c r="S76" s="34"/>
      <c r="T76" s="34">
        <v>9</v>
      </c>
      <c r="U76" s="34">
        <v>9</v>
      </c>
      <c r="V76" s="34"/>
      <c r="W76" s="34"/>
      <c r="X76" s="34"/>
      <c r="Y76" s="34"/>
      <c r="Z76" s="34"/>
      <c r="AA76" s="34"/>
      <c r="AB76" s="34"/>
      <c r="AC76" s="34"/>
      <c r="AD76" s="39">
        <f t="shared" si="3"/>
        <v>18</v>
      </c>
      <c r="AE76" s="39"/>
      <c r="AF76" s="39"/>
      <c r="AG76" s="48"/>
      <c r="AH76" s="48"/>
    </row>
    <row r="77" spans="1:35" x14ac:dyDescent="0.3">
      <c r="A77" s="1">
        <v>76</v>
      </c>
      <c r="B77" s="2" t="s">
        <v>70</v>
      </c>
      <c r="C77" s="4" t="s">
        <v>4</v>
      </c>
      <c r="D77" s="6" t="s">
        <v>81</v>
      </c>
      <c r="E77" s="32">
        <v>8.43</v>
      </c>
      <c r="F77" s="34"/>
      <c r="G77" s="34"/>
      <c r="H77" s="34"/>
      <c r="I77" s="34"/>
      <c r="J77" s="34"/>
      <c r="K77" s="34"/>
      <c r="L77" s="40">
        <f t="shared" si="2"/>
        <v>0</v>
      </c>
      <c r="M77" s="34"/>
      <c r="N77" s="34"/>
      <c r="O77" s="34"/>
      <c r="P77" s="34"/>
      <c r="Q77" s="34"/>
      <c r="R77" s="34"/>
      <c r="S77" s="34"/>
      <c r="T77" s="34">
        <v>9</v>
      </c>
      <c r="U77" s="34"/>
      <c r="V77" s="34"/>
      <c r="W77" s="34"/>
      <c r="X77" s="34"/>
      <c r="Y77" s="34"/>
      <c r="Z77" s="34"/>
      <c r="AA77" s="34"/>
      <c r="AB77" s="34"/>
      <c r="AC77" s="34"/>
      <c r="AD77" s="39">
        <f t="shared" si="3"/>
        <v>9</v>
      </c>
      <c r="AE77" s="39"/>
      <c r="AF77" s="39"/>
      <c r="AG77" s="48"/>
      <c r="AH77" s="48"/>
    </row>
    <row r="78" spans="1:35" x14ac:dyDescent="0.3">
      <c r="A78" s="1">
        <v>77</v>
      </c>
      <c r="B78" s="2" t="s">
        <v>70</v>
      </c>
      <c r="C78" s="4" t="s">
        <v>4</v>
      </c>
      <c r="D78" s="6" t="s">
        <v>82</v>
      </c>
      <c r="E78" s="32">
        <v>20</v>
      </c>
      <c r="F78" s="34"/>
      <c r="G78" s="34"/>
      <c r="H78" s="34"/>
      <c r="I78" s="34"/>
      <c r="J78" s="34"/>
      <c r="K78" s="34"/>
      <c r="L78" s="40">
        <f t="shared" si="2"/>
        <v>0</v>
      </c>
      <c r="M78" s="34"/>
      <c r="N78" s="34"/>
      <c r="O78" s="34"/>
      <c r="P78" s="34"/>
      <c r="Q78" s="34"/>
      <c r="R78" s="34"/>
      <c r="S78" s="34"/>
      <c r="T78" s="34">
        <v>9</v>
      </c>
      <c r="U78" s="34"/>
      <c r="V78" s="34"/>
      <c r="W78" s="34"/>
      <c r="X78" s="34"/>
      <c r="Y78" s="34"/>
      <c r="Z78" s="34"/>
      <c r="AA78" s="34"/>
      <c r="AB78" s="34"/>
      <c r="AC78" s="34"/>
      <c r="AD78" s="39">
        <f t="shared" si="3"/>
        <v>9</v>
      </c>
      <c r="AE78" s="39"/>
      <c r="AF78" s="39"/>
      <c r="AG78" s="48"/>
      <c r="AH78" s="48"/>
    </row>
    <row r="79" spans="1:35" x14ac:dyDescent="0.3">
      <c r="A79" s="1">
        <v>78</v>
      </c>
      <c r="B79" s="2" t="s">
        <v>70</v>
      </c>
      <c r="C79" s="4" t="s">
        <v>4</v>
      </c>
      <c r="D79" s="6" t="s">
        <v>83</v>
      </c>
      <c r="E79" s="32">
        <v>26.96</v>
      </c>
      <c r="F79" s="34"/>
      <c r="G79" s="34"/>
      <c r="H79" s="34"/>
      <c r="I79" s="34"/>
      <c r="J79" s="34"/>
      <c r="K79" s="34"/>
      <c r="L79" s="40">
        <f t="shared" si="2"/>
        <v>0</v>
      </c>
      <c r="M79" s="34"/>
      <c r="N79" s="34"/>
      <c r="O79" s="34"/>
      <c r="P79" s="34"/>
      <c r="Q79" s="34"/>
      <c r="R79" s="34"/>
      <c r="S79" s="34"/>
      <c r="T79" s="34">
        <v>9</v>
      </c>
      <c r="U79" s="34"/>
      <c r="V79" s="34"/>
      <c r="W79" s="34"/>
      <c r="X79" s="34"/>
      <c r="Y79" s="34"/>
      <c r="Z79" s="34"/>
      <c r="AA79" s="34"/>
      <c r="AB79" s="34"/>
      <c r="AC79" s="34"/>
      <c r="AD79" s="39">
        <f t="shared" si="3"/>
        <v>9</v>
      </c>
      <c r="AE79" s="39">
        <f>SUM($AD67:$AD79)</f>
        <v>188</v>
      </c>
      <c r="AF79" s="39"/>
      <c r="AG79" s="46">
        <f>SUM($AD67:$AD79)/SUM($E67:$E79)</f>
        <v>2.3847539130577071</v>
      </c>
      <c r="AH79" s="48"/>
      <c r="AI79" s="47">
        <f>AE79/13</f>
        <v>14.461538461538462</v>
      </c>
    </row>
    <row r="80" spans="1:35" x14ac:dyDescent="0.3">
      <c r="A80" s="1">
        <v>79</v>
      </c>
      <c r="B80" s="2" t="s">
        <v>84</v>
      </c>
      <c r="C80" s="4" t="s">
        <v>1</v>
      </c>
      <c r="D80" s="6" t="s">
        <v>85</v>
      </c>
      <c r="E80" s="32"/>
      <c r="F80" s="34"/>
      <c r="G80" s="34"/>
      <c r="H80" s="34"/>
      <c r="I80" s="34"/>
      <c r="J80" s="34"/>
      <c r="K80" s="34"/>
      <c r="L80" s="40">
        <f t="shared" si="2"/>
        <v>0</v>
      </c>
      <c r="M80" s="34"/>
      <c r="N80" s="34"/>
      <c r="O80" s="34"/>
      <c r="P80" s="34"/>
      <c r="Q80" s="34"/>
      <c r="R80" s="34"/>
      <c r="S80" s="34"/>
      <c r="T80" s="34"/>
      <c r="U80" s="34"/>
      <c r="V80" s="34"/>
      <c r="W80" s="34"/>
      <c r="X80" s="34"/>
      <c r="Y80" s="34"/>
      <c r="Z80" s="34"/>
      <c r="AA80" s="34"/>
      <c r="AB80" s="34">
        <v>9</v>
      </c>
      <c r="AC80" s="34"/>
      <c r="AD80" s="39">
        <f t="shared" si="3"/>
        <v>9</v>
      </c>
      <c r="AE80" s="39"/>
      <c r="AF80" s="39"/>
      <c r="AG80" s="48"/>
      <c r="AH80" s="48"/>
    </row>
    <row r="81" spans="1:35" x14ac:dyDescent="0.3">
      <c r="A81" s="1">
        <v>80</v>
      </c>
      <c r="B81" s="2" t="s">
        <v>84</v>
      </c>
      <c r="C81" s="4" t="s">
        <v>1</v>
      </c>
      <c r="D81" s="6" t="s">
        <v>86</v>
      </c>
      <c r="E81" s="32"/>
      <c r="F81" s="34">
        <v>9</v>
      </c>
      <c r="G81" s="34">
        <v>4</v>
      </c>
      <c r="H81" s="34"/>
      <c r="I81" s="34"/>
      <c r="J81" s="34"/>
      <c r="K81" s="34"/>
      <c r="L81" s="40">
        <f t="shared" si="2"/>
        <v>13</v>
      </c>
      <c r="M81" s="34"/>
      <c r="N81" s="34"/>
      <c r="O81" s="34"/>
      <c r="P81" s="34"/>
      <c r="Q81" s="34"/>
      <c r="R81" s="34"/>
      <c r="S81" s="34"/>
      <c r="T81" s="34"/>
      <c r="U81" s="34"/>
      <c r="V81" s="34"/>
      <c r="W81" s="34"/>
      <c r="X81" s="34"/>
      <c r="Y81" s="34"/>
      <c r="Z81" s="34"/>
      <c r="AA81" s="34"/>
      <c r="AB81" s="34">
        <v>9</v>
      </c>
      <c r="AC81" s="34"/>
      <c r="AD81" s="39">
        <f t="shared" si="3"/>
        <v>9</v>
      </c>
      <c r="AE81" s="39"/>
      <c r="AF81" s="39"/>
      <c r="AG81" s="48"/>
      <c r="AH81" s="48"/>
    </row>
    <row r="82" spans="1:35" x14ac:dyDescent="0.3">
      <c r="A82" s="1">
        <v>81</v>
      </c>
      <c r="B82" s="2" t="s">
        <v>84</v>
      </c>
      <c r="C82" s="4" t="s">
        <v>1</v>
      </c>
      <c r="D82" s="6" t="s">
        <v>87</v>
      </c>
      <c r="E82" s="32"/>
      <c r="F82" s="34"/>
      <c r="G82" s="34"/>
      <c r="H82" s="34"/>
      <c r="I82" s="34"/>
      <c r="J82" s="34"/>
      <c r="K82" s="34"/>
      <c r="L82" s="40">
        <f t="shared" si="2"/>
        <v>0</v>
      </c>
      <c r="M82" s="34"/>
      <c r="N82" s="34"/>
      <c r="O82" s="34"/>
      <c r="P82" s="34"/>
      <c r="Q82" s="34"/>
      <c r="R82" s="34"/>
      <c r="S82" s="34"/>
      <c r="T82" s="34"/>
      <c r="U82" s="34"/>
      <c r="V82" s="34"/>
      <c r="W82" s="34"/>
      <c r="X82" s="34"/>
      <c r="Y82" s="34"/>
      <c r="Z82" s="34"/>
      <c r="AA82" s="34"/>
      <c r="AB82" s="34">
        <v>9</v>
      </c>
      <c r="AC82" s="34"/>
      <c r="AD82" s="39">
        <f t="shared" si="3"/>
        <v>9</v>
      </c>
      <c r="AE82" s="39"/>
      <c r="AF82" s="39"/>
      <c r="AG82" s="48"/>
      <c r="AH82" s="48"/>
    </row>
    <row r="83" spans="1:35" x14ac:dyDescent="0.3">
      <c r="A83" s="1">
        <v>82</v>
      </c>
      <c r="B83" s="2" t="s">
        <v>84</v>
      </c>
      <c r="C83" s="4" t="s">
        <v>1</v>
      </c>
      <c r="D83" s="6" t="s">
        <v>88</v>
      </c>
      <c r="E83" s="32">
        <v>5</v>
      </c>
      <c r="F83" s="34"/>
      <c r="G83" s="34"/>
      <c r="H83" s="34"/>
      <c r="I83" s="34"/>
      <c r="J83" s="34"/>
      <c r="K83" s="34"/>
      <c r="L83" s="40">
        <f t="shared" si="2"/>
        <v>0</v>
      </c>
      <c r="M83" s="34"/>
      <c r="N83" s="34"/>
      <c r="O83" s="34"/>
      <c r="P83" s="34"/>
      <c r="Q83" s="34"/>
      <c r="R83" s="34"/>
      <c r="S83" s="34"/>
      <c r="T83" s="34"/>
      <c r="U83" s="34"/>
      <c r="V83" s="34"/>
      <c r="W83" s="34"/>
      <c r="X83" s="34"/>
      <c r="Y83" s="34"/>
      <c r="Z83" s="34"/>
      <c r="AA83" s="34"/>
      <c r="AB83" s="34">
        <v>9</v>
      </c>
      <c r="AC83" s="34"/>
      <c r="AD83" s="39">
        <f t="shared" si="3"/>
        <v>9</v>
      </c>
      <c r="AE83" s="39"/>
      <c r="AF83" s="39"/>
      <c r="AG83" s="48"/>
      <c r="AH83" s="48"/>
    </row>
    <row r="84" spans="1:35" x14ac:dyDescent="0.3">
      <c r="A84" s="1">
        <v>83</v>
      </c>
      <c r="B84" s="2" t="s">
        <v>84</v>
      </c>
      <c r="C84" s="4" t="s">
        <v>1</v>
      </c>
      <c r="D84" s="6" t="s">
        <v>89</v>
      </c>
      <c r="E84" s="32">
        <v>1.03</v>
      </c>
      <c r="F84" s="34"/>
      <c r="G84" s="34"/>
      <c r="H84" s="34"/>
      <c r="I84" s="34"/>
      <c r="J84" s="34"/>
      <c r="K84" s="34"/>
      <c r="L84" s="40">
        <f t="shared" si="2"/>
        <v>0</v>
      </c>
      <c r="M84" s="34"/>
      <c r="N84" s="34"/>
      <c r="O84" s="34"/>
      <c r="P84" s="34"/>
      <c r="Q84" s="34"/>
      <c r="R84" s="34"/>
      <c r="S84" s="34"/>
      <c r="T84" s="34"/>
      <c r="U84" s="34"/>
      <c r="V84" s="34"/>
      <c r="W84" s="34"/>
      <c r="X84" s="34"/>
      <c r="Y84" s="34"/>
      <c r="Z84" s="34"/>
      <c r="AA84" s="34"/>
      <c r="AB84" s="34">
        <v>9</v>
      </c>
      <c r="AC84" s="34"/>
      <c r="AD84" s="39">
        <f t="shared" si="3"/>
        <v>9</v>
      </c>
      <c r="AE84" s="39"/>
      <c r="AF84" s="39"/>
      <c r="AG84" s="48"/>
      <c r="AH84" s="48"/>
    </row>
    <row r="85" spans="1:35" x14ac:dyDescent="0.3">
      <c r="A85" s="1">
        <v>84</v>
      </c>
      <c r="B85" s="2" t="s">
        <v>84</v>
      </c>
      <c r="C85" s="4" t="s">
        <v>1</v>
      </c>
      <c r="D85" s="6" t="s">
        <v>90</v>
      </c>
      <c r="E85" s="32">
        <v>0.84000000000000008</v>
      </c>
      <c r="F85" s="34"/>
      <c r="G85" s="34"/>
      <c r="H85" s="34"/>
      <c r="I85" s="34"/>
      <c r="J85" s="34"/>
      <c r="K85" s="34"/>
      <c r="L85" s="40">
        <f t="shared" si="2"/>
        <v>0</v>
      </c>
      <c r="M85" s="34"/>
      <c r="N85" s="34"/>
      <c r="O85" s="34"/>
      <c r="P85" s="34"/>
      <c r="Q85" s="34"/>
      <c r="R85" s="34"/>
      <c r="S85" s="34"/>
      <c r="T85" s="34"/>
      <c r="U85" s="34"/>
      <c r="V85" s="34"/>
      <c r="W85" s="34"/>
      <c r="X85" s="34"/>
      <c r="Y85" s="34"/>
      <c r="Z85" s="34"/>
      <c r="AA85" s="34"/>
      <c r="AB85" s="34">
        <v>9</v>
      </c>
      <c r="AC85" s="34"/>
      <c r="AD85" s="39">
        <f t="shared" si="3"/>
        <v>9</v>
      </c>
      <c r="AE85" s="39"/>
      <c r="AF85" s="39"/>
      <c r="AG85" s="48"/>
      <c r="AH85" s="48"/>
    </row>
    <row r="86" spans="1:35" x14ac:dyDescent="0.3">
      <c r="A86" s="1">
        <v>85</v>
      </c>
      <c r="B86" s="2" t="s">
        <v>84</v>
      </c>
      <c r="C86" s="4" t="s">
        <v>1</v>
      </c>
      <c r="D86" s="6" t="s">
        <v>91</v>
      </c>
      <c r="E86" s="32">
        <v>0.45</v>
      </c>
      <c r="F86" s="34"/>
      <c r="G86" s="34"/>
      <c r="H86" s="34"/>
      <c r="I86" s="34"/>
      <c r="J86" s="34">
        <v>9</v>
      </c>
      <c r="K86" s="34"/>
      <c r="L86" s="40">
        <f t="shared" si="2"/>
        <v>9</v>
      </c>
      <c r="M86" s="34"/>
      <c r="N86" s="34"/>
      <c r="O86" s="34"/>
      <c r="P86" s="34"/>
      <c r="Q86" s="34"/>
      <c r="R86" s="34"/>
      <c r="S86" s="34"/>
      <c r="T86" s="34"/>
      <c r="U86" s="34"/>
      <c r="V86" s="34"/>
      <c r="W86" s="34">
        <v>1</v>
      </c>
      <c r="X86" s="34"/>
      <c r="Y86" s="34"/>
      <c r="Z86" s="34"/>
      <c r="AA86" s="34"/>
      <c r="AB86" s="34">
        <v>9</v>
      </c>
      <c r="AC86" s="34"/>
      <c r="AD86" s="39">
        <f t="shared" si="3"/>
        <v>10</v>
      </c>
      <c r="AE86" s="39"/>
      <c r="AF86" s="39"/>
      <c r="AG86" s="48"/>
      <c r="AH86" s="48"/>
    </row>
    <row r="87" spans="1:35" x14ac:dyDescent="0.3">
      <c r="A87" s="1">
        <v>86</v>
      </c>
      <c r="B87" s="2" t="s">
        <v>84</v>
      </c>
      <c r="C87" s="4" t="s">
        <v>1</v>
      </c>
      <c r="D87" s="6" t="s">
        <v>92</v>
      </c>
      <c r="E87" s="32"/>
      <c r="F87" s="34"/>
      <c r="G87" s="34"/>
      <c r="H87" s="34"/>
      <c r="I87" s="34"/>
      <c r="J87" s="34"/>
      <c r="K87" s="34"/>
      <c r="L87" s="40">
        <f t="shared" si="2"/>
        <v>0</v>
      </c>
      <c r="M87" s="34"/>
      <c r="N87" s="34"/>
      <c r="O87" s="34"/>
      <c r="P87" s="34"/>
      <c r="Q87" s="34"/>
      <c r="R87" s="34"/>
      <c r="S87" s="34"/>
      <c r="T87" s="34"/>
      <c r="U87" s="34"/>
      <c r="V87" s="34"/>
      <c r="W87" s="34"/>
      <c r="X87" s="34"/>
      <c r="Y87" s="34"/>
      <c r="Z87" s="34"/>
      <c r="AA87" s="34"/>
      <c r="AB87" s="34">
        <v>9</v>
      </c>
      <c r="AC87" s="34"/>
      <c r="AD87" s="39">
        <f t="shared" si="3"/>
        <v>9</v>
      </c>
      <c r="AE87" s="39"/>
      <c r="AF87" s="39"/>
      <c r="AG87" s="48"/>
      <c r="AH87" s="48"/>
    </row>
    <row r="88" spans="1:35" x14ac:dyDescent="0.3">
      <c r="A88" s="1">
        <v>87</v>
      </c>
      <c r="B88" s="2" t="s">
        <v>84</v>
      </c>
      <c r="C88" s="4" t="s">
        <v>1</v>
      </c>
      <c r="D88" s="6" t="s">
        <v>93</v>
      </c>
      <c r="E88" s="32">
        <v>11.17</v>
      </c>
      <c r="F88" s="34"/>
      <c r="G88" s="34"/>
      <c r="H88" s="34"/>
      <c r="I88" s="34"/>
      <c r="J88" s="34"/>
      <c r="K88" s="34">
        <v>9</v>
      </c>
      <c r="L88" s="40">
        <f t="shared" si="2"/>
        <v>9</v>
      </c>
      <c r="M88" s="34"/>
      <c r="N88" s="34"/>
      <c r="O88" s="34"/>
      <c r="P88" s="34"/>
      <c r="Q88" s="34"/>
      <c r="R88" s="34"/>
      <c r="S88" s="34"/>
      <c r="T88" s="34"/>
      <c r="U88" s="34">
        <v>9</v>
      </c>
      <c r="V88" s="34"/>
      <c r="W88" s="34"/>
      <c r="X88" s="34"/>
      <c r="Y88" s="34"/>
      <c r="Z88" s="34"/>
      <c r="AA88" s="34"/>
      <c r="AB88" s="34">
        <v>9</v>
      </c>
      <c r="AC88" s="34"/>
      <c r="AD88" s="39">
        <f t="shared" si="3"/>
        <v>18</v>
      </c>
      <c r="AE88" s="39">
        <f>SUM($AD80:$AD88)</f>
        <v>91</v>
      </c>
      <c r="AF88" s="39"/>
      <c r="AG88" s="46">
        <f>SUM($AD80:$AD88)/SUM($E80:$E88)</f>
        <v>4.9215792320173062</v>
      </c>
      <c r="AH88" s="48"/>
      <c r="AI88" s="47">
        <f>AE88/9</f>
        <v>10.111111111111111</v>
      </c>
    </row>
    <row r="89" spans="1:35" x14ac:dyDescent="0.3">
      <c r="A89" s="1">
        <v>88</v>
      </c>
      <c r="B89" s="2" t="s">
        <v>84</v>
      </c>
      <c r="C89" s="4" t="s">
        <v>1</v>
      </c>
      <c r="D89" s="6" t="s">
        <v>94</v>
      </c>
      <c r="E89" s="32">
        <v>5.53</v>
      </c>
      <c r="F89" s="34"/>
      <c r="G89" s="34"/>
      <c r="H89" s="34"/>
      <c r="I89" s="34"/>
      <c r="J89" s="34"/>
      <c r="K89" s="34"/>
      <c r="L89" s="40">
        <f t="shared" si="2"/>
        <v>0</v>
      </c>
      <c r="M89" s="34"/>
      <c r="N89" s="34"/>
      <c r="O89" s="34"/>
      <c r="P89" s="34"/>
      <c r="Q89" s="34"/>
      <c r="R89" s="34"/>
      <c r="S89" s="34"/>
      <c r="T89" s="34"/>
      <c r="U89" s="34"/>
      <c r="V89" s="34"/>
      <c r="W89" s="34"/>
      <c r="X89" s="34"/>
      <c r="Y89" s="34"/>
      <c r="Z89" s="34"/>
      <c r="AA89" s="34"/>
      <c r="AB89" s="34">
        <v>9</v>
      </c>
      <c r="AC89" s="34"/>
      <c r="AD89" s="39">
        <f t="shared" si="3"/>
        <v>9</v>
      </c>
      <c r="AE89" s="39"/>
      <c r="AF89" s="39"/>
      <c r="AG89" s="48"/>
      <c r="AH89" s="48"/>
    </row>
    <row r="90" spans="1:35" x14ac:dyDescent="0.3">
      <c r="A90" s="1">
        <v>89</v>
      </c>
      <c r="B90" s="2" t="s">
        <v>84</v>
      </c>
      <c r="C90" s="4" t="s">
        <v>4</v>
      </c>
      <c r="D90" s="6" t="s">
        <v>95</v>
      </c>
      <c r="E90" s="32">
        <v>0.55000000000000004</v>
      </c>
      <c r="F90" s="34">
        <v>9</v>
      </c>
      <c r="G90" s="34"/>
      <c r="H90" s="34"/>
      <c r="I90" s="34"/>
      <c r="J90" s="34"/>
      <c r="K90" s="34"/>
      <c r="L90" s="40">
        <f t="shared" si="2"/>
        <v>9</v>
      </c>
      <c r="M90" s="34"/>
      <c r="N90" s="34"/>
      <c r="O90" s="34"/>
      <c r="P90" s="34"/>
      <c r="Q90" s="34"/>
      <c r="R90" s="34"/>
      <c r="S90" s="34"/>
      <c r="T90" s="34">
        <v>4</v>
      </c>
      <c r="U90" s="34"/>
      <c r="V90" s="34"/>
      <c r="W90" s="34"/>
      <c r="X90" s="34"/>
      <c r="Y90" s="34"/>
      <c r="Z90" s="34"/>
      <c r="AA90" s="34"/>
      <c r="AB90" s="34"/>
      <c r="AC90" s="34"/>
      <c r="AD90" s="39">
        <f t="shared" si="3"/>
        <v>4</v>
      </c>
      <c r="AE90" s="39"/>
      <c r="AF90" s="39"/>
      <c r="AG90" s="48"/>
      <c r="AH90" s="48"/>
    </row>
    <row r="91" spans="1:35" x14ac:dyDescent="0.3">
      <c r="A91" s="1">
        <v>90</v>
      </c>
      <c r="B91" s="2" t="s">
        <v>84</v>
      </c>
      <c r="C91" s="4" t="s">
        <v>4</v>
      </c>
      <c r="D91" s="6" t="s">
        <v>96</v>
      </c>
      <c r="E91" s="32">
        <v>1.7200000000000002</v>
      </c>
      <c r="F91" s="34"/>
      <c r="G91" s="34"/>
      <c r="H91" s="34"/>
      <c r="I91" s="34"/>
      <c r="J91" s="34"/>
      <c r="K91" s="34">
        <v>9</v>
      </c>
      <c r="L91" s="40">
        <f t="shared" si="2"/>
        <v>9</v>
      </c>
      <c r="M91" s="34"/>
      <c r="N91" s="34"/>
      <c r="O91" s="34"/>
      <c r="P91" s="34"/>
      <c r="Q91" s="34"/>
      <c r="R91" s="34"/>
      <c r="S91" s="34"/>
      <c r="T91" s="34"/>
      <c r="U91" s="34">
        <v>9</v>
      </c>
      <c r="V91" s="34"/>
      <c r="W91" s="34"/>
      <c r="X91" s="34"/>
      <c r="Y91" s="34"/>
      <c r="Z91" s="34"/>
      <c r="AA91" s="34"/>
      <c r="AB91" s="34">
        <v>9</v>
      </c>
      <c r="AC91" s="34"/>
      <c r="AD91" s="39">
        <f t="shared" si="3"/>
        <v>18</v>
      </c>
      <c r="AE91" s="39"/>
      <c r="AF91" s="39"/>
      <c r="AG91" s="48"/>
      <c r="AH91" s="48"/>
    </row>
    <row r="92" spans="1:35" x14ac:dyDescent="0.3">
      <c r="A92" s="1">
        <v>91</v>
      </c>
      <c r="B92" s="2" t="s">
        <v>84</v>
      </c>
      <c r="C92" s="4" t="s">
        <v>4</v>
      </c>
      <c r="D92" s="6" t="s">
        <v>97</v>
      </c>
      <c r="E92" s="32">
        <v>1.39</v>
      </c>
      <c r="F92" s="34">
        <v>4</v>
      </c>
      <c r="G92" s="34"/>
      <c r="H92" s="34"/>
      <c r="I92" s="34"/>
      <c r="J92" s="34"/>
      <c r="K92" s="34"/>
      <c r="L92" s="40">
        <f t="shared" si="2"/>
        <v>4</v>
      </c>
      <c r="M92" s="34"/>
      <c r="N92" s="34"/>
      <c r="O92" s="34"/>
      <c r="P92" s="34">
        <v>4</v>
      </c>
      <c r="Q92" s="34"/>
      <c r="R92" s="34"/>
      <c r="S92" s="34"/>
      <c r="T92" s="34"/>
      <c r="U92" s="34">
        <v>9</v>
      </c>
      <c r="V92" s="34"/>
      <c r="W92" s="34"/>
      <c r="X92" s="34"/>
      <c r="Y92" s="34"/>
      <c r="Z92" s="34"/>
      <c r="AA92" s="34"/>
      <c r="AB92" s="34"/>
      <c r="AC92" s="34"/>
      <c r="AD92" s="39">
        <f t="shared" si="3"/>
        <v>13</v>
      </c>
      <c r="AE92" s="39"/>
      <c r="AF92" s="39"/>
      <c r="AG92" s="48"/>
      <c r="AH92" s="48"/>
    </row>
    <row r="93" spans="1:35" x14ac:dyDescent="0.3">
      <c r="A93" s="1">
        <v>92</v>
      </c>
      <c r="B93" s="2" t="s">
        <v>84</v>
      </c>
      <c r="C93" s="4" t="s">
        <v>4</v>
      </c>
      <c r="D93" s="6" t="s">
        <v>98</v>
      </c>
      <c r="E93" s="32">
        <v>1.1200000000000001</v>
      </c>
      <c r="F93" s="34"/>
      <c r="G93" s="34"/>
      <c r="H93" s="34"/>
      <c r="I93" s="34"/>
      <c r="J93" s="34"/>
      <c r="K93" s="34"/>
      <c r="L93" s="40">
        <f t="shared" si="2"/>
        <v>0</v>
      </c>
      <c r="M93" s="34"/>
      <c r="N93" s="34"/>
      <c r="O93" s="34"/>
      <c r="P93" s="34"/>
      <c r="Q93" s="34"/>
      <c r="R93" s="34"/>
      <c r="S93" s="34"/>
      <c r="T93" s="34"/>
      <c r="U93" s="34">
        <v>9</v>
      </c>
      <c r="V93" s="34"/>
      <c r="W93" s="34"/>
      <c r="X93" s="34"/>
      <c r="Y93" s="34"/>
      <c r="Z93" s="34"/>
      <c r="AA93" s="34"/>
      <c r="AB93" s="34">
        <v>9</v>
      </c>
      <c r="AC93" s="34"/>
      <c r="AD93" s="39">
        <f t="shared" si="3"/>
        <v>18</v>
      </c>
      <c r="AE93" s="39"/>
      <c r="AF93" s="39"/>
      <c r="AG93" s="48"/>
      <c r="AH93" s="48"/>
    </row>
    <row r="94" spans="1:35" x14ac:dyDescent="0.3">
      <c r="A94" s="1">
        <v>93</v>
      </c>
      <c r="B94" s="2" t="s">
        <v>84</v>
      </c>
      <c r="C94" s="4" t="s">
        <v>4</v>
      </c>
      <c r="D94" s="6" t="s">
        <v>99</v>
      </c>
      <c r="E94" s="32">
        <v>35</v>
      </c>
      <c r="F94" s="34"/>
      <c r="G94" s="34"/>
      <c r="H94" s="34"/>
      <c r="I94" s="34"/>
      <c r="J94" s="34">
        <v>9</v>
      </c>
      <c r="K94" s="34">
        <v>9</v>
      </c>
      <c r="L94" s="40">
        <f t="shared" si="2"/>
        <v>18</v>
      </c>
      <c r="M94" s="34"/>
      <c r="N94" s="34"/>
      <c r="O94" s="34"/>
      <c r="P94" s="34"/>
      <c r="Q94" s="34"/>
      <c r="R94" s="34"/>
      <c r="S94" s="34"/>
      <c r="T94" s="34"/>
      <c r="U94" s="34">
        <v>9</v>
      </c>
      <c r="V94" s="34"/>
      <c r="W94" s="34">
        <v>9</v>
      </c>
      <c r="X94" s="34">
        <v>9</v>
      </c>
      <c r="Y94" s="34"/>
      <c r="Z94" s="34"/>
      <c r="AA94" s="34"/>
      <c r="AB94" s="34"/>
      <c r="AC94" s="34"/>
      <c r="AD94" s="39">
        <f t="shared" si="3"/>
        <v>27</v>
      </c>
      <c r="AE94" s="39"/>
      <c r="AF94" s="39"/>
      <c r="AG94" s="48"/>
      <c r="AH94" s="48"/>
    </row>
    <row r="95" spans="1:35" x14ac:dyDescent="0.3">
      <c r="A95" s="1">
        <v>94</v>
      </c>
      <c r="B95" s="2" t="s">
        <v>84</v>
      </c>
      <c r="C95" s="4" t="s">
        <v>4</v>
      </c>
      <c r="D95" s="6" t="s">
        <v>100</v>
      </c>
      <c r="E95" s="32">
        <v>29.494120000000002</v>
      </c>
      <c r="F95" s="34"/>
      <c r="G95" s="34"/>
      <c r="H95" s="34"/>
      <c r="I95" s="34"/>
      <c r="J95" s="34">
        <v>9</v>
      </c>
      <c r="K95" s="34"/>
      <c r="L95" s="40">
        <f t="shared" si="2"/>
        <v>9</v>
      </c>
      <c r="M95" s="34"/>
      <c r="N95" s="34"/>
      <c r="O95" s="34"/>
      <c r="P95" s="34"/>
      <c r="Q95" s="34"/>
      <c r="R95" s="34"/>
      <c r="S95" s="34"/>
      <c r="T95" s="34">
        <v>4</v>
      </c>
      <c r="U95" s="34"/>
      <c r="V95" s="34"/>
      <c r="W95" s="34">
        <v>9</v>
      </c>
      <c r="X95" s="34"/>
      <c r="Y95" s="34"/>
      <c r="Z95" s="34"/>
      <c r="AA95" s="34"/>
      <c r="AB95" s="34"/>
      <c r="AC95" s="34"/>
      <c r="AD95" s="39">
        <f t="shared" si="3"/>
        <v>13</v>
      </c>
      <c r="AE95" s="39"/>
      <c r="AF95" s="39"/>
      <c r="AG95" s="48"/>
      <c r="AH95" s="48"/>
    </row>
    <row r="96" spans="1:35" x14ac:dyDescent="0.3">
      <c r="A96" s="1">
        <v>95</v>
      </c>
      <c r="B96" s="2" t="s">
        <v>84</v>
      </c>
      <c r="C96" s="4" t="s">
        <v>4</v>
      </c>
      <c r="D96" s="6" t="s">
        <v>101</v>
      </c>
      <c r="E96" s="32">
        <v>0.19367999999999999</v>
      </c>
      <c r="F96" s="34"/>
      <c r="G96" s="34"/>
      <c r="H96" s="34"/>
      <c r="I96" s="34"/>
      <c r="J96" s="34"/>
      <c r="K96" s="34"/>
      <c r="L96" s="40">
        <f t="shared" si="2"/>
        <v>0</v>
      </c>
      <c r="M96" s="34"/>
      <c r="N96" s="34"/>
      <c r="O96" s="34"/>
      <c r="P96" s="34">
        <v>1</v>
      </c>
      <c r="Q96" s="34"/>
      <c r="R96" s="34"/>
      <c r="S96" s="34"/>
      <c r="T96" s="34"/>
      <c r="U96" s="34"/>
      <c r="V96" s="34"/>
      <c r="W96" s="34"/>
      <c r="X96" s="34"/>
      <c r="Y96" s="34"/>
      <c r="Z96" s="34"/>
      <c r="AA96" s="34"/>
      <c r="AB96" s="34">
        <v>9</v>
      </c>
      <c r="AC96" s="34"/>
      <c r="AD96" s="39">
        <f t="shared" si="3"/>
        <v>10</v>
      </c>
      <c r="AE96" s="39"/>
      <c r="AF96" s="39"/>
      <c r="AG96" s="48"/>
      <c r="AH96" s="48"/>
    </row>
    <row r="97" spans="1:36" x14ac:dyDescent="0.3">
      <c r="A97" s="1">
        <v>96</v>
      </c>
      <c r="B97" s="2" t="s">
        <v>84</v>
      </c>
      <c r="C97" s="4" t="s">
        <v>4</v>
      </c>
      <c r="D97" s="6" t="s">
        <v>102</v>
      </c>
      <c r="E97" s="32">
        <v>2.5</v>
      </c>
      <c r="F97" s="34"/>
      <c r="G97" s="34"/>
      <c r="H97" s="34"/>
      <c r="I97" s="34"/>
      <c r="J97" s="34"/>
      <c r="K97" s="34">
        <v>9</v>
      </c>
      <c r="L97" s="40">
        <f t="shared" si="2"/>
        <v>9</v>
      </c>
      <c r="M97" s="34"/>
      <c r="N97" s="34"/>
      <c r="O97" s="34"/>
      <c r="P97" s="34"/>
      <c r="Q97" s="34"/>
      <c r="R97" s="34"/>
      <c r="S97" s="34"/>
      <c r="T97" s="34"/>
      <c r="U97" s="34"/>
      <c r="V97" s="34"/>
      <c r="W97" s="34"/>
      <c r="X97" s="34"/>
      <c r="Y97" s="34"/>
      <c r="Z97" s="34"/>
      <c r="AA97" s="34"/>
      <c r="AB97" s="34">
        <v>9</v>
      </c>
      <c r="AC97" s="34"/>
      <c r="AD97" s="39">
        <f t="shared" si="3"/>
        <v>9</v>
      </c>
      <c r="AE97" s="39"/>
      <c r="AF97" s="39"/>
      <c r="AG97" s="48"/>
      <c r="AH97" s="48"/>
    </row>
    <row r="98" spans="1:36" x14ac:dyDescent="0.3">
      <c r="A98" s="1">
        <v>97</v>
      </c>
      <c r="B98" s="2" t="s">
        <v>84</v>
      </c>
      <c r="C98" s="4" t="s">
        <v>4</v>
      </c>
      <c r="D98" s="6" t="s">
        <v>103</v>
      </c>
      <c r="E98" s="32">
        <v>2</v>
      </c>
      <c r="F98" s="34"/>
      <c r="G98" s="34"/>
      <c r="H98" s="34"/>
      <c r="I98" s="34"/>
      <c r="J98" s="34"/>
      <c r="K98" s="34"/>
      <c r="L98" s="40">
        <f t="shared" si="2"/>
        <v>0</v>
      </c>
      <c r="M98" s="34"/>
      <c r="N98" s="34"/>
      <c r="O98" s="34"/>
      <c r="P98" s="34"/>
      <c r="Q98" s="34"/>
      <c r="R98" s="34"/>
      <c r="S98" s="34"/>
      <c r="T98" s="34"/>
      <c r="U98" s="34"/>
      <c r="V98" s="34"/>
      <c r="W98" s="34"/>
      <c r="X98" s="34"/>
      <c r="Y98" s="34"/>
      <c r="Z98" s="34"/>
      <c r="AA98" s="34"/>
      <c r="AB98" s="34">
        <v>9</v>
      </c>
      <c r="AC98" s="34"/>
      <c r="AD98" s="39">
        <f t="shared" si="3"/>
        <v>9</v>
      </c>
      <c r="AE98" s="39"/>
      <c r="AF98" s="39"/>
      <c r="AG98" s="48"/>
      <c r="AH98" s="48"/>
    </row>
    <row r="99" spans="1:36" x14ac:dyDescent="0.3">
      <c r="A99" s="1">
        <v>98</v>
      </c>
      <c r="B99" s="6" t="s">
        <v>104</v>
      </c>
      <c r="C99" s="4" t="s">
        <v>1</v>
      </c>
      <c r="D99" s="9" t="s">
        <v>105</v>
      </c>
      <c r="E99" s="32"/>
      <c r="F99" s="34"/>
      <c r="G99" s="34"/>
      <c r="H99" s="34"/>
      <c r="I99" s="34"/>
      <c r="J99" s="34"/>
      <c r="K99" s="34"/>
      <c r="L99" s="40">
        <f t="shared" si="2"/>
        <v>0</v>
      </c>
      <c r="M99" s="34"/>
      <c r="N99" s="34"/>
      <c r="O99" s="34"/>
      <c r="P99" s="34"/>
      <c r="Q99" s="34"/>
      <c r="R99" s="34"/>
      <c r="S99" s="34"/>
      <c r="T99" s="34"/>
      <c r="U99" s="34"/>
      <c r="V99" s="34"/>
      <c r="W99" s="34"/>
      <c r="X99" s="34"/>
      <c r="Y99" s="34"/>
      <c r="Z99" s="34"/>
      <c r="AA99" s="34"/>
      <c r="AB99" s="34">
        <v>9</v>
      </c>
      <c r="AC99" s="34"/>
      <c r="AD99" s="39">
        <f t="shared" si="3"/>
        <v>9</v>
      </c>
      <c r="AE99" s="39"/>
      <c r="AF99" s="39"/>
      <c r="AG99" s="48"/>
      <c r="AH99" s="48"/>
    </row>
    <row r="100" spans="1:36" x14ac:dyDescent="0.3">
      <c r="A100" s="1">
        <v>99</v>
      </c>
      <c r="B100" s="6" t="s">
        <v>104</v>
      </c>
      <c r="C100" s="4" t="s">
        <v>1</v>
      </c>
      <c r="D100" s="9" t="s">
        <v>106</v>
      </c>
      <c r="E100" s="32"/>
      <c r="F100" s="34"/>
      <c r="G100" s="34"/>
      <c r="H100" s="34"/>
      <c r="I100" s="34"/>
      <c r="J100" s="34"/>
      <c r="K100" s="34"/>
      <c r="L100" s="40">
        <f t="shared" si="2"/>
        <v>0</v>
      </c>
      <c r="M100" s="34"/>
      <c r="N100" s="34"/>
      <c r="O100" s="34"/>
      <c r="P100" s="34"/>
      <c r="Q100" s="34"/>
      <c r="R100" s="34"/>
      <c r="S100" s="34"/>
      <c r="T100" s="34"/>
      <c r="U100" s="34"/>
      <c r="V100" s="34"/>
      <c r="W100" s="34"/>
      <c r="X100" s="34"/>
      <c r="Y100" s="34"/>
      <c r="Z100" s="34"/>
      <c r="AA100" s="34"/>
      <c r="AB100" s="34">
        <v>9</v>
      </c>
      <c r="AC100" s="34"/>
      <c r="AD100" s="39">
        <f t="shared" si="3"/>
        <v>9</v>
      </c>
      <c r="AE100" s="39"/>
      <c r="AF100" s="39"/>
      <c r="AG100" s="48"/>
      <c r="AH100" s="48"/>
    </row>
    <row r="101" spans="1:36" x14ac:dyDescent="0.3">
      <c r="A101" s="1">
        <v>100</v>
      </c>
      <c r="B101" s="6" t="s">
        <v>104</v>
      </c>
      <c r="C101" s="4" t="s">
        <v>1</v>
      </c>
      <c r="D101" s="9" t="s">
        <v>107</v>
      </c>
      <c r="E101" s="32"/>
      <c r="F101" s="34"/>
      <c r="G101" s="34"/>
      <c r="H101" s="34"/>
      <c r="I101" s="34"/>
      <c r="J101" s="34"/>
      <c r="K101" s="34"/>
      <c r="L101" s="40">
        <f t="shared" si="2"/>
        <v>0</v>
      </c>
      <c r="M101" s="34"/>
      <c r="N101" s="34"/>
      <c r="O101" s="34"/>
      <c r="P101" s="34"/>
      <c r="Q101" s="34"/>
      <c r="R101" s="34"/>
      <c r="S101" s="34"/>
      <c r="T101" s="34"/>
      <c r="U101" s="34">
        <v>9</v>
      </c>
      <c r="V101" s="34"/>
      <c r="W101" s="34"/>
      <c r="X101" s="34"/>
      <c r="Y101" s="34"/>
      <c r="Z101" s="34"/>
      <c r="AA101" s="34"/>
      <c r="AB101" s="34">
        <v>9</v>
      </c>
      <c r="AC101" s="34"/>
      <c r="AD101" s="39">
        <f t="shared" si="3"/>
        <v>18</v>
      </c>
      <c r="AE101" s="39"/>
      <c r="AF101" s="39"/>
      <c r="AG101" s="48"/>
      <c r="AH101" s="48"/>
    </row>
    <row r="102" spans="1:36" x14ac:dyDescent="0.3">
      <c r="A102" s="1">
        <v>101</v>
      </c>
      <c r="B102" s="6" t="s">
        <v>104</v>
      </c>
      <c r="C102" s="4" t="s">
        <v>1</v>
      </c>
      <c r="D102" s="9" t="s">
        <v>108</v>
      </c>
      <c r="E102" s="32"/>
      <c r="F102" s="34"/>
      <c r="G102" s="34"/>
      <c r="H102" s="34"/>
      <c r="I102" s="34"/>
      <c r="J102" s="34"/>
      <c r="K102" s="34"/>
      <c r="L102" s="40">
        <f t="shared" si="2"/>
        <v>0</v>
      </c>
      <c r="M102" s="34"/>
      <c r="N102" s="34"/>
      <c r="O102" s="34"/>
      <c r="P102" s="34"/>
      <c r="Q102" s="34"/>
      <c r="R102" s="34"/>
      <c r="S102" s="34"/>
      <c r="T102" s="34"/>
      <c r="U102" s="34">
        <v>4</v>
      </c>
      <c r="V102" s="34"/>
      <c r="W102" s="34"/>
      <c r="X102" s="34"/>
      <c r="Y102" s="34"/>
      <c r="Z102" s="34"/>
      <c r="AA102" s="34"/>
      <c r="AB102" s="34">
        <v>9</v>
      </c>
      <c r="AC102" s="34"/>
      <c r="AD102" s="39">
        <f t="shared" si="3"/>
        <v>13</v>
      </c>
      <c r="AE102" s="39"/>
      <c r="AF102" s="39"/>
      <c r="AG102" s="48"/>
      <c r="AH102" s="48"/>
    </row>
    <row r="103" spans="1:36" x14ac:dyDescent="0.3">
      <c r="A103" s="1">
        <v>102</v>
      </c>
      <c r="B103" s="6" t="s">
        <v>104</v>
      </c>
      <c r="C103" s="4" t="s">
        <v>1</v>
      </c>
      <c r="D103" s="9" t="s">
        <v>109</v>
      </c>
      <c r="E103" s="32"/>
      <c r="F103" s="34"/>
      <c r="G103" s="34"/>
      <c r="H103" s="34"/>
      <c r="I103" s="34"/>
      <c r="J103" s="34"/>
      <c r="K103" s="34"/>
      <c r="L103" s="40">
        <f t="shared" si="2"/>
        <v>0</v>
      </c>
      <c r="M103" s="34"/>
      <c r="N103" s="34"/>
      <c r="O103" s="34"/>
      <c r="P103" s="34"/>
      <c r="Q103" s="34"/>
      <c r="R103" s="34"/>
      <c r="S103" s="34"/>
      <c r="T103" s="34"/>
      <c r="U103" s="34"/>
      <c r="V103" s="34"/>
      <c r="W103" s="34"/>
      <c r="X103" s="34"/>
      <c r="Y103" s="34"/>
      <c r="Z103" s="34"/>
      <c r="AA103" s="34"/>
      <c r="AB103" s="34">
        <v>9</v>
      </c>
      <c r="AC103" s="34"/>
      <c r="AD103" s="39">
        <f t="shared" si="3"/>
        <v>9</v>
      </c>
      <c r="AE103" s="39"/>
      <c r="AF103" s="39"/>
      <c r="AG103" s="48"/>
      <c r="AH103" s="48"/>
    </row>
    <row r="104" spans="1:36" x14ac:dyDescent="0.3">
      <c r="A104" s="1">
        <v>103</v>
      </c>
      <c r="B104" s="6" t="s">
        <v>104</v>
      </c>
      <c r="C104" s="4" t="s">
        <v>1</v>
      </c>
      <c r="D104" s="9" t="s">
        <v>110</v>
      </c>
      <c r="E104" s="32">
        <v>0.76</v>
      </c>
      <c r="F104" s="34"/>
      <c r="G104" s="34"/>
      <c r="H104" s="34"/>
      <c r="I104" s="34"/>
      <c r="J104" s="34"/>
      <c r="K104" s="34"/>
      <c r="L104" s="40">
        <f t="shared" si="2"/>
        <v>0</v>
      </c>
      <c r="M104" s="34"/>
      <c r="N104" s="34"/>
      <c r="O104" s="34"/>
      <c r="P104" s="34"/>
      <c r="Q104" s="34"/>
      <c r="R104" s="34"/>
      <c r="S104" s="34"/>
      <c r="T104" s="34"/>
      <c r="U104" s="34"/>
      <c r="V104" s="34"/>
      <c r="W104" s="34"/>
      <c r="X104" s="34"/>
      <c r="Y104" s="34"/>
      <c r="Z104" s="34"/>
      <c r="AA104" s="34"/>
      <c r="AB104" s="34">
        <v>9</v>
      </c>
      <c r="AC104" s="34"/>
      <c r="AD104" s="39">
        <f t="shared" si="3"/>
        <v>9</v>
      </c>
      <c r="AE104" s="39"/>
      <c r="AF104" s="39"/>
      <c r="AG104" s="48"/>
      <c r="AH104" s="48"/>
    </row>
    <row r="105" spans="1:36" x14ac:dyDescent="0.3">
      <c r="A105" s="1">
        <v>104</v>
      </c>
      <c r="B105" s="6" t="s">
        <v>104</v>
      </c>
      <c r="C105" s="4" t="s">
        <v>1</v>
      </c>
      <c r="D105" s="9" t="s">
        <v>111</v>
      </c>
      <c r="E105" s="32"/>
      <c r="F105" s="34">
        <v>9</v>
      </c>
      <c r="G105" s="34"/>
      <c r="H105" s="34"/>
      <c r="I105" s="34"/>
      <c r="J105" s="34"/>
      <c r="K105" s="34"/>
      <c r="L105" s="40">
        <f t="shared" si="2"/>
        <v>9</v>
      </c>
      <c r="M105" s="34"/>
      <c r="N105" s="34"/>
      <c r="O105" s="34"/>
      <c r="P105" s="34">
        <v>9</v>
      </c>
      <c r="Q105" s="34"/>
      <c r="R105" s="34"/>
      <c r="S105" s="34"/>
      <c r="T105" s="34"/>
      <c r="U105" s="34"/>
      <c r="V105" s="34">
        <v>4</v>
      </c>
      <c r="W105" s="34"/>
      <c r="X105" s="34"/>
      <c r="Y105" s="34"/>
      <c r="Z105" s="34"/>
      <c r="AA105" s="34"/>
      <c r="AB105" s="34"/>
      <c r="AC105" s="34"/>
      <c r="AD105" s="39">
        <f t="shared" si="3"/>
        <v>13</v>
      </c>
      <c r="AE105" s="39"/>
      <c r="AF105" s="39"/>
      <c r="AG105" s="48"/>
      <c r="AH105" s="48"/>
    </row>
    <row r="106" spans="1:36" x14ac:dyDescent="0.3">
      <c r="A106" s="1">
        <v>105</v>
      </c>
      <c r="B106" s="6" t="s">
        <v>104</v>
      </c>
      <c r="C106" s="4" t="s">
        <v>1</v>
      </c>
      <c r="D106" s="9" t="s">
        <v>112</v>
      </c>
      <c r="E106" s="32"/>
      <c r="F106" s="34"/>
      <c r="G106" s="34"/>
      <c r="H106" s="34"/>
      <c r="I106" s="34"/>
      <c r="J106" s="34"/>
      <c r="K106" s="34"/>
      <c r="L106" s="40">
        <f t="shared" si="2"/>
        <v>0</v>
      </c>
      <c r="M106" s="34"/>
      <c r="N106" s="34"/>
      <c r="O106" s="34"/>
      <c r="P106" s="34"/>
      <c r="Q106" s="34"/>
      <c r="R106" s="34"/>
      <c r="S106" s="34"/>
      <c r="T106" s="34"/>
      <c r="U106" s="34"/>
      <c r="V106" s="34"/>
      <c r="W106" s="34"/>
      <c r="X106" s="34"/>
      <c r="Y106" s="34"/>
      <c r="Z106" s="34"/>
      <c r="AA106" s="34"/>
      <c r="AB106" s="34">
        <v>9</v>
      </c>
      <c r="AC106" s="34"/>
      <c r="AD106" s="39">
        <f t="shared" si="3"/>
        <v>9</v>
      </c>
      <c r="AE106" s="39"/>
      <c r="AF106" s="39"/>
      <c r="AG106" s="48"/>
      <c r="AH106" s="48"/>
    </row>
    <row r="107" spans="1:36" x14ac:dyDescent="0.3">
      <c r="A107" s="1">
        <v>106</v>
      </c>
      <c r="B107" s="6" t="s">
        <v>104</v>
      </c>
      <c r="C107" s="4" t="s">
        <v>1</v>
      </c>
      <c r="D107" s="9" t="s">
        <v>113</v>
      </c>
      <c r="E107" s="32">
        <v>32.93</v>
      </c>
      <c r="F107" s="34"/>
      <c r="G107" s="34"/>
      <c r="H107" s="34"/>
      <c r="I107" s="34"/>
      <c r="J107" s="34"/>
      <c r="K107" s="34"/>
      <c r="L107" s="40">
        <f t="shared" si="2"/>
        <v>0</v>
      </c>
      <c r="M107" s="34"/>
      <c r="N107" s="34"/>
      <c r="O107" s="34"/>
      <c r="P107" s="34"/>
      <c r="Q107" s="34"/>
      <c r="R107" s="34"/>
      <c r="S107" s="34"/>
      <c r="T107" s="34"/>
      <c r="U107" s="34"/>
      <c r="V107" s="34"/>
      <c r="W107" s="34"/>
      <c r="X107" s="34"/>
      <c r="Y107" s="34"/>
      <c r="Z107" s="34"/>
      <c r="AA107" s="34"/>
      <c r="AB107" s="34">
        <v>9</v>
      </c>
      <c r="AC107" s="34">
        <v>9</v>
      </c>
      <c r="AD107" s="39">
        <f t="shared" si="3"/>
        <v>18</v>
      </c>
      <c r="AE107" s="39"/>
      <c r="AF107" s="39"/>
      <c r="AG107" s="48"/>
      <c r="AH107" s="48"/>
    </row>
    <row r="108" spans="1:36" x14ac:dyDescent="0.3">
      <c r="A108" s="1">
        <v>107</v>
      </c>
      <c r="B108" s="6" t="s">
        <v>104</v>
      </c>
      <c r="C108" s="4" t="s">
        <v>1</v>
      </c>
      <c r="D108" s="9" t="s">
        <v>114</v>
      </c>
      <c r="E108" s="32"/>
      <c r="F108" s="34"/>
      <c r="G108" s="34"/>
      <c r="H108" s="34"/>
      <c r="I108" s="34"/>
      <c r="J108" s="34"/>
      <c r="K108" s="34"/>
      <c r="L108" s="40">
        <f t="shared" si="2"/>
        <v>0</v>
      </c>
      <c r="M108" s="34"/>
      <c r="N108" s="34"/>
      <c r="O108" s="34"/>
      <c r="P108" s="34"/>
      <c r="Q108" s="34"/>
      <c r="R108" s="34"/>
      <c r="S108" s="34"/>
      <c r="T108" s="34"/>
      <c r="U108" s="34"/>
      <c r="V108" s="34"/>
      <c r="W108" s="34"/>
      <c r="X108" s="34"/>
      <c r="Y108" s="34"/>
      <c r="Z108" s="34"/>
      <c r="AA108" s="34"/>
      <c r="AB108" s="34">
        <v>9</v>
      </c>
      <c r="AC108" s="34">
        <v>9</v>
      </c>
      <c r="AD108" s="39">
        <f t="shared" si="3"/>
        <v>18</v>
      </c>
      <c r="AE108" s="39"/>
      <c r="AF108" s="39"/>
      <c r="AG108" s="48"/>
      <c r="AH108" s="48"/>
    </row>
    <row r="109" spans="1:36" x14ac:dyDescent="0.3">
      <c r="A109" s="1">
        <v>108</v>
      </c>
      <c r="B109" s="6" t="s">
        <v>104</v>
      </c>
      <c r="C109" s="4" t="s">
        <v>4</v>
      </c>
      <c r="D109" s="9" t="s">
        <v>115</v>
      </c>
      <c r="E109" s="32">
        <v>0.245</v>
      </c>
      <c r="F109" s="34"/>
      <c r="G109" s="34"/>
      <c r="H109" s="34"/>
      <c r="I109" s="34"/>
      <c r="J109" s="34"/>
      <c r="K109" s="34"/>
      <c r="L109" s="40">
        <f t="shared" si="2"/>
        <v>0</v>
      </c>
      <c r="M109" s="34"/>
      <c r="N109" s="34"/>
      <c r="O109" s="34"/>
      <c r="P109" s="34"/>
      <c r="Q109" s="34"/>
      <c r="R109" s="34"/>
      <c r="S109" s="34"/>
      <c r="T109" s="34"/>
      <c r="U109" s="34"/>
      <c r="V109" s="34"/>
      <c r="W109" s="34"/>
      <c r="X109" s="34"/>
      <c r="Y109" s="34"/>
      <c r="Z109" s="34"/>
      <c r="AA109" s="34"/>
      <c r="AB109" s="34">
        <v>9</v>
      </c>
      <c r="AC109" s="34"/>
      <c r="AD109" s="39">
        <f t="shared" si="3"/>
        <v>9</v>
      </c>
      <c r="AE109" s="39"/>
      <c r="AF109" s="39"/>
      <c r="AG109" s="48"/>
      <c r="AH109" s="48"/>
    </row>
    <row r="110" spans="1:36" x14ac:dyDescent="0.3">
      <c r="A110" s="1">
        <v>109</v>
      </c>
      <c r="B110" s="6" t="s">
        <v>104</v>
      </c>
      <c r="C110" s="4" t="s">
        <v>4</v>
      </c>
      <c r="D110" s="9" t="s">
        <v>116</v>
      </c>
      <c r="E110" s="32">
        <v>10.6</v>
      </c>
      <c r="F110" s="34"/>
      <c r="G110" s="34"/>
      <c r="H110" s="34"/>
      <c r="I110" s="34"/>
      <c r="J110" s="34"/>
      <c r="K110" s="34">
        <v>9</v>
      </c>
      <c r="L110" s="40">
        <f t="shared" si="2"/>
        <v>9</v>
      </c>
      <c r="M110" s="34"/>
      <c r="N110" s="34"/>
      <c r="O110" s="34"/>
      <c r="P110" s="34"/>
      <c r="Q110" s="34"/>
      <c r="R110" s="34"/>
      <c r="S110" s="34"/>
      <c r="T110" s="34"/>
      <c r="U110" s="34">
        <v>9</v>
      </c>
      <c r="V110" s="34"/>
      <c r="W110" s="34"/>
      <c r="X110" s="34"/>
      <c r="Y110" s="34"/>
      <c r="Z110" s="34"/>
      <c r="AA110" s="34"/>
      <c r="AB110" s="34"/>
      <c r="AC110" s="34"/>
      <c r="AD110" s="39">
        <f t="shared" si="3"/>
        <v>9</v>
      </c>
      <c r="AE110" s="39">
        <f>SUM($AD89:$AD110)</f>
        <v>273</v>
      </c>
      <c r="AF110" s="39">
        <f>SUM($AD42:$AD110)</f>
        <v>1110</v>
      </c>
      <c r="AG110" s="46">
        <f>SUM($AD89:$AD110)/SUM($E89:$E110)</f>
        <v>2.2010306951064558</v>
      </c>
      <c r="AH110" s="46">
        <f>SUM($AD42:$AD110)/SUM($E42:$E110)</f>
        <v>2.441289201486724</v>
      </c>
      <c r="AI110" s="47">
        <f>AE110/22</f>
        <v>12.409090909090908</v>
      </c>
      <c r="AJ110" s="47">
        <f>AF110/69</f>
        <v>16.086956521739129</v>
      </c>
    </row>
    <row r="111" spans="1:36" x14ac:dyDescent="0.3">
      <c r="A111" s="1">
        <v>110</v>
      </c>
      <c r="B111" s="2" t="s">
        <v>117</v>
      </c>
      <c r="C111" s="5" t="s">
        <v>1</v>
      </c>
      <c r="D111" s="6" t="s">
        <v>118</v>
      </c>
      <c r="E111" s="32">
        <v>0.5</v>
      </c>
      <c r="F111" s="34"/>
      <c r="G111" s="34"/>
      <c r="H111" s="34"/>
      <c r="I111" s="34"/>
      <c r="J111" s="34"/>
      <c r="K111" s="34">
        <v>9</v>
      </c>
      <c r="L111" s="40">
        <f t="shared" si="2"/>
        <v>9</v>
      </c>
      <c r="M111" s="34"/>
      <c r="N111" s="34"/>
      <c r="O111" s="34"/>
      <c r="P111" s="34"/>
      <c r="Q111" s="34"/>
      <c r="R111" s="34"/>
      <c r="S111" s="34"/>
      <c r="T111" s="34"/>
      <c r="U111" s="34"/>
      <c r="V111" s="34"/>
      <c r="W111" s="34"/>
      <c r="X111" s="34"/>
      <c r="Y111" s="34"/>
      <c r="Z111" s="34"/>
      <c r="AA111" s="34"/>
      <c r="AB111" s="34">
        <v>9</v>
      </c>
      <c r="AC111" s="34"/>
      <c r="AD111" s="39">
        <f t="shared" si="3"/>
        <v>9</v>
      </c>
      <c r="AE111" s="39"/>
      <c r="AF111" s="39"/>
      <c r="AG111" s="48"/>
      <c r="AH111" s="48"/>
    </row>
    <row r="112" spans="1:36" x14ac:dyDescent="0.3">
      <c r="A112" s="1">
        <v>111</v>
      </c>
      <c r="B112" s="2" t="s">
        <v>117</v>
      </c>
      <c r="C112" s="5" t="s">
        <v>1</v>
      </c>
      <c r="D112" s="6" t="s">
        <v>119</v>
      </c>
      <c r="E112" s="32">
        <v>0</v>
      </c>
      <c r="F112" s="34"/>
      <c r="G112" s="34"/>
      <c r="H112" s="34"/>
      <c r="I112" s="34"/>
      <c r="J112" s="34"/>
      <c r="K112" s="34">
        <v>9</v>
      </c>
      <c r="L112" s="40">
        <f t="shared" si="2"/>
        <v>9</v>
      </c>
      <c r="M112" s="34"/>
      <c r="N112" s="34"/>
      <c r="O112" s="34"/>
      <c r="P112" s="34"/>
      <c r="Q112" s="34"/>
      <c r="R112" s="34"/>
      <c r="S112" s="34"/>
      <c r="T112" s="34"/>
      <c r="U112" s="34">
        <v>9</v>
      </c>
      <c r="V112" s="34"/>
      <c r="W112" s="34"/>
      <c r="X112" s="34"/>
      <c r="Y112" s="34"/>
      <c r="Z112" s="34"/>
      <c r="AA112" s="34"/>
      <c r="AB112" s="34"/>
      <c r="AC112" s="34"/>
      <c r="AD112" s="39">
        <f t="shared" si="3"/>
        <v>9</v>
      </c>
      <c r="AE112" s="39"/>
      <c r="AF112" s="39"/>
      <c r="AG112" s="48"/>
      <c r="AH112" s="48"/>
    </row>
    <row r="113" spans="1:36" x14ac:dyDescent="0.3">
      <c r="A113" s="1">
        <v>112</v>
      </c>
      <c r="B113" s="2" t="s">
        <v>117</v>
      </c>
      <c r="C113" s="5" t="s">
        <v>4</v>
      </c>
      <c r="D113" s="6" t="s">
        <v>120</v>
      </c>
      <c r="E113" s="32">
        <v>35</v>
      </c>
      <c r="F113" s="34"/>
      <c r="G113" s="34"/>
      <c r="H113" s="34"/>
      <c r="I113" s="34"/>
      <c r="J113" s="34"/>
      <c r="K113" s="34">
        <v>9</v>
      </c>
      <c r="L113" s="40">
        <f t="shared" si="2"/>
        <v>9</v>
      </c>
      <c r="M113" s="34"/>
      <c r="N113" s="34"/>
      <c r="O113" s="34"/>
      <c r="P113" s="34"/>
      <c r="Q113" s="34"/>
      <c r="R113" s="34"/>
      <c r="S113" s="34"/>
      <c r="T113" s="34"/>
      <c r="U113" s="34">
        <v>9</v>
      </c>
      <c r="V113" s="34"/>
      <c r="W113" s="34"/>
      <c r="X113" s="34"/>
      <c r="Y113" s="34"/>
      <c r="Z113" s="34"/>
      <c r="AA113" s="34"/>
      <c r="AB113" s="34"/>
      <c r="AC113" s="34"/>
      <c r="AD113" s="39">
        <f t="shared" si="3"/>
        <v>9</v>
      </c>
      <c r="AE113" s="39"/>
      <c r="AF113" s="39"/>
      <c r="AG113" s="48"/>
      <c r="AH113" s="48"/>
    </row>
    <row r="114" spans="1:36" x14ac:dyDescent="0.3">
      <c r="A114" s="1">
        <v>113</v>
      </c>
      <c r="B114" s="2" t="s">
        <v>117</v>
      </c>
      <c r="C114" s="5" t="s">
        <v>4</v>
      </c>
      <c r="D114" s="6" t="s">
        <v>121</v>
      </c>
      <c r="E114" s="32">
        <v>10</v>
      </c>
      <c r="F114" s="34"/>
      <c r="G114" s="34"/>
      <c r="H114" s="34"/>
      <c r="I114" s="34"/>
      <c r="J114" s="34"/>
      <c r="K114" s="34">
        <v>9</v>
      </c>
      <c r="L114" s="40">
        <f t="shared" si="2"/>
        <v>9</v>
      </c>
      <c r="M114" s="34"/>
      <c r="N114" s="34"/>
      <c r="O114" s="34"/>
      <c r="P114" s="34"/>
      <c r="Q114" s="34"/>
      <c r="R114" s="34"/>
      <c r="S114" s="34"/>
      <c r="T114" s="34"/>
      <c r="U114" s="34">
        <v>9</v>
      </c>
      <c r="V114" s="34"/>
      <c r="W114" s="34"/>
      <c r="X114" s="34"/>
      <c r="Y114" s="34"/>
      <c r="Z114" s="34"/>
      <c r="AA114" s="34"/>
      <c r="AB114" s="34"/>
      <c r="AC114" s="34"/>
      <c r="AD114" s="39">
        <f t="shared" si="3"/>
        <v>9</v>
      </c>
      <c r="AE114" s="39"/>
      <c r="AF114" s="39"/>
      <c r="AG114" s="48"/>
      <c r="AH114" s="48"/>
    </row>
    <row r="115" spans="1:36" x14ac:dyDescent="0.3">
      <c r="A115" s="1">
        <v>114</v>
      </c>
      <c r="B115" s="2" t="s">
        <v>117</v>
      </c>
      <c r="C115" s="5" t="s">
        <v>4</v>
      </c>
      <c r="D115" s="6" t="s">
        <v>122</v>
      </c>
      <c r="E115" s="32">
        <v>7.5</v>
      </c>
      <c r="F115" s="34"/>
      <c r="G115" s="34"/>
      <c r="H115" s="34"/>
      <c r="I115" s="34"/>
      <c r="J115" s="34"/>
      <c r="K115" s="34">
        <v>9</v>
      </c>
      <c r="L115" s="40">
        <f t="shared" si="2"/>
        <v>9</v>
      </c>
      <c r="M115" s="34"/>
      <c r="N115" s="34"/>
      <c r="O115" s="34"/>
      <c r="P115" s="34"/>
      <c r="Q115" s="34"/>
      <c r="R115" s="34"/>
      <c r="S115" s="34"/>
      <c r="T115" s="34"/>
      <c r="U115" s="34">
        <v>9</v>
      </c>
      <c r="V115" s="34"/>
      <c r="W115" s="34"/>
      <c r="X115" s="34"/>
      <c r="Y115" s="34"/>
      <c r="Z115" s="34"/>
      <c r="AA115" s="34"/>
      <c r="AB115" s="34"/>
      <c r="AC115" s="34"/>
      <c r="AD115" s="39">
        <f t="shared" si="3"/>
        <v>9</v>
      </c>
      <c r="AE115" s="39">
        <f>SUM($AD111:$AD115)</f>
        <v>45</v>
      </c>
      <c r="AF115" s="39"/>
      <c r="AG115" s="46">
        <f>SUM($AD111:$AD115)/SUM($E111:$E115)</f>
        <v>0.84905660377358494</v>
      </c>
      <c r="AH115" s="48"/>
      <c r="AI115" s="47">
        <f>AE115/5</f>
        <v>9</v>
      </c>
    </row>
    <row r="116" spans="1:36" x14ac:dyDescent="0.3">
      <c r="A116" s="1">
        <v>115</v>
      </c>
      <c r="B116" s="2" t="s">
        <v>123</v>
      </c>
      <c r="C116" s="4" t="s">
        <v>1</v>
      </c>
      <c r="D116" s="9" t="s">
        <v>124</v>
      </c>
      <c r="E116" s="32">
        <v>12.89</v>
      </c>
      <c r="F116" s="34"/>
      <c r="G116" s="34"/>
      <c r="H116" s="34"/>
      <c r="I116" s="34"/>
      <c r="J116" s="34"/>
      <c r="K116" s="34">
        <v>9</v>
      </c>
      <c r="L116" s="40">
        <f t="shared" si="2"/>
        <v>9</v>
      </c>
      <c r="M116" s="34"/>
      <c r="N116" s="34"/>
      <c r="O116" s="34"/>
      <c r="P116" s="34"/>
      <c r="Q116" s="34"/>
      <c r="R116" s="34"/>
      <c r="S116" s="34"/>
      <c r="T116" s="34"/>
      <c r="U116" s="34">
        <v>9</v>
      </c>
      <c r="V116" s="34"/>
      <c r="W116" s="34"/>
      <c r="X116" s="34"/>
      <c r="Y116" s="34"/>
      <c r="Z116" s="34"/>
      <c r="AA116" s="34"/>
      <c r="AB116" s="34"/>
      <c r="AC116" s="34"/>
      <c r="AD116" s="39">
        <f t="shared" si="3"/>
        <v>9</v>
      </c>
      <c r="AE116" s="39"/>
      <c r="AF116" s="39"/>
      <c r="AG116" s="48"/>
      <c r="AH116" s="48"/>
    </row>
    <row r="117" spans="1:36" x14ac:dyDescent="0.3">
      <c r="A117" s="1">
        <v>116</v>
      </c>
      <c r="B117" s="2" t="s">
        <v>123</v>
      </c>
      <c r="C117" s="4" t="s">
        <v>1</v>
      </c>
      <c r="D117" s="9" t="s">
        <v>125</v>
      </c>
      <c r="E117" s="32">
        <v>3.28</v>
      </c>
      <c r="F117" s="34"/>
      <c r="G117" s="34"/>
      <c r="H117" s="34"/>
      <c r="I117" s="34"/>
      <c r="J117" s="34"/>
      <c r="K117" s="34">
        <v>9</v>
      </c>
      <c r="L117" s="40">
        <f t="shared" si="2"/>
        <v>9</v>
      </c>
      <c r="M117" s="34"/>
      <c r="N117" s="34"/>
      <c r="O117" s="34"/>
      <c r="P117" s="34"/>
      <c r="Q117" s="34"/>
      <c r="R117" s="34"/>
      <c r="S117" s="34"/>
      <c r="T117" s="34"/>
      <c r="U117" s="34">
        <v>9</v>
      </c>
      <c r="V117" s="34"/>
      <c r="W117" s="34"/>
      <c r="X117" s="34"/>
      <c r="Y117" s="34"/>
      <c r="Z117" s="34"/>
      <c r="AA117" s="34"/>
      <c r="AB117" s="34"/>
      <c r="AC117" s="34"/>
      <c r="AD117" s="39">
        <f t="shared" si="3"/>
        <v>9</v>
      </c>
      <c r="AE117" s="39"/>
      <c r="AF117" s="39"/>
      <c r="AG117" s="48"/>
      <c r="AH117" s="48"/>
    </row>
    <row r="118" spans="1:36" x14ac:dyDescent="0.3">
      <c r="A118" s="1">
        <v>117</v>
      </c>
      <c r="B118" s="2" t="s">
        <v>123</v>
      </c>
      <c r="C118" s="4" t="s">
        <v>1</v>
      </c>
      <c r="D118" s="9" t="s">
        <v>126</v>
      </c>
      <c r="E118" s="32">
        <v>4.8000000000000007</v>
      </c>
      <c r="F118" s="34"/>
      <c r="G118" s="34"/>
      <c r="H118" s="34"/>
      <c r="I118" s="34"/>
      <c r="J118" s="34"/>
      <c r="K118" s="34">
        <v>9</v>
      </c>
      <c r="L118" s="40">
        <f t="shared" si="2"/>
        <v>9</v>
      </c>
      <c r="M118" s="34"/>
      <c r="N118" s="34"/>
      <c r="O118" s="34"/>
      <c r="P118" s="34"/>
      <c r="Q118" s="34"/>
      <c r="R118" s="34"/>
      <c r="S118" s="34"/>
      <c r="T118" s="34"/>
      <c r="U118" s="34">
        <v>9</v>
      </c>
      <c r="V118" s="34"/>
      <c r="W118" s="34"/>
      <c r="X118" s="34"/>
      <c r="Y118" s="34"/>
      <c r="Z118" s="34"/>
      <c r="AA118" s="34"/>
      <c r="AB118" s="34">
        <v>9</v>
      </c>
      <c r="AC118" s="34"/>
      <c r="AD118" s="39">
        <f t="shared" si="3"/>
        <v>18</v>
      </c>
      <c r="AE118" s="39"/>
      <c r="AF118" s="39"/>
      <c r="AG118" s="48"/>
      <c r="AH118" s="48"/>
    </row>
    <row r="119" spans="1:36" x14ac:dyDescent="0.3">
      <c r="A119" s="1">
        <v>118</v>
      </c>
      <c r="B119" s="2" t="s">
        <v>123</v>
      </c>
      <c r="C119" s="4" t="s">
        <v>1</v>
      </c>
      <c r="D119" s="9" t="s">
        <v>127</v>
      </c>
      <c r="E119" s="32">
        <v>6</v>
      </c>
      <c r="F119" s="34"/>
      <c r="G119" s="34"/>
      <c r="H119" s="34"/>
      <c r="I119" s="34"/>
      <c r="J119" s="34"/>
      <c r="K119" s="34">
        <v>9</v>
      </c>
      <c r="L119" s="40">
        <f t="shared" si="2"/>
        <v>9</v>
      </c>
      <c r="M119" s="34"/>
      <c r="N119" s="34"/>
      <c r="O119" s="34"/>
      <c r="P119" s="34"/>
      <c r="Q119" s="34"/>
      <c r="R119" s="34"/>
      <c r="S119" s="34"/>
      <c r="T119" s="34"/>
      <c r="U119" s="34"/>
      <c r="V119" s="34"/>
      <c r="W119" s="34"/>
      <c r="X119" s="34"/>
      <c r="Y119" s="34"/>
      <c r="Z119" s="34"/>
      <c r="AA119" s="34"/>
      <c r="AB119" s="34">
        <v>9</v>
      </c>
      <c r="AC119" s="34"/>
      <c r="AD119" s="39">
        <f t="shared" si="3"/>
        <v>9</v>
      </c>
      <c r="AE119" s="39"/>
      <c r="AF119" s="39"/>
      <c r="AG119" s="48"/>
      <c r="AH119" s="48"/>
    </row>
    <row r="120" spans="1:36" x14ac:dyDescent="0.3">
      <c r="A120" s="1">
        <v>119</v>
      </c>
      <c r="B120" s="2" t="s">
        <v>123</v>
      </c>
      <c r="C120" s="4" t="s">
        <v>4</v>
      </c>
      <c r="D120" s="9" t="s">
        <v>128</v>
      </c>
      <c r="E120" s="32">
        <v>8</v>
      </c>
      <c r="F120" s="34"/>
      <c r="G120" s="34"/>
      <c r="H120" s="34"/>
      <c r="I120" s="34"/>
      <c r="J120" s="34"/>
      <c r="K120" s="34">
        <v>9</v>
      </c>
      <c r="L120" s="40">
        <f t="shared" si="2"/>
        <v>9</v>
      </c>
      <c r="M120" s="34"/>
      <c r="N120" s="34"/>
      <c r="O120" s="34"/>
      <c r="P120" s="34"/>
      <c r="Q120" s="34"/>
      <c r="R120" s="34"/>
      <c r="S120" s="34"/>
      <c r="T120" s="34"/>
      <c r="U120" s="34">
        <v>9</v>
      </c>
      <c r="V120" s="34"/>
      <c r="W120" s="34"/>
      <c r="X120" s="34"/>
      <c r="Y120" s="34"/>
      <c r="Z120" s="34"/>
      <c r="AA120" s="34"/>
      <c r="AB120" s="34"/>
      <c r="AC120" s="34"/>
      <c r="AD120" s="39">
        <f t="shared" si="3"/>
        <v>9</v>
      </c>
      <c r="AE120" s="39"/>
      <c r="AF120" s="39"/>
      <c r="AG120" s="48"/>
      <c r="AH120" s="48"/>
    </row>
    <row r="121" spans="1:36" x14ac:dyDescent="0.3">
      <c r="A121" s="1">
        <v>120</v>
      </c>
      <c r="B121" s="2" t="s">
        <v>123</v>
      </c>
      <c r="C121" s="4" t="s">
        <v>4</v>
      </c>
      <c r="D121" s="9" t="s">
        <v>129</v>
      </c>
      <c r="E121" s="32">
        <v>0.4</v>
      </c>
      <c r="F121" s="34"/>
      <c r="G121" s="34"/>
      <c r="H121" s="34"/>
      <c r="I121" s="34"/>
      <c r="J121" s="34"/>
      <c r="K121" s="34">
        <v>9</v>
      </c>
      <c r="L121" s="40">
        <f t="shared" si="2"/>
        <v>9</v>
      </c>
      <c r="M121" s="34"/>
      <c r="N121" s="34"/>
      <c r="O121" s="34"/>
      <c r="P121" s="34"/>
      <c r="Q121" s="34"/>
      <c r="R121" s="34"/>
      <c r="S121" s="34"/>
      <c r="T121" s="34"/>
      <c r="U121" s="34">
        <v>9</v>
      </c>
      <c r="V121" s="34"/>
      <c r="W121" s="34"/>
      <c r="X121" s="34"/>
      <c r="Y121" s="34"/>
      <c r="Z121" s="34"/>
      <c r="AA121" s="34"/>
      <c r="AB121" s="34"/>
      <c r="AC121" s="34"/>
      <c r="AD121" s="39">
        <f t="shared" si="3"/>
        <v>9</v>
      </c>
      <c r="AE121" s="39">
        <f>SUM($AD116:$AD121)</f>
        <v>63</v>
      </c>
      <c r="AF121" s="39">
        <f>SUM($AD111:$AD121)</f>
        <v>108</v>
      </c>
      <c r="AG121" s="46">
        <f>SUM($AD116:$AD121)/SUM($E116:$E121)</f>
        <v>1.78117048346056</v>
      </c>
      <c r="AH121" s="46">
        <f>SUM($AD111:$AD121)/SUM($E111:$E121)</f>
        <v>1.2221342084417788</v>
      </c>
      <c r="AI121" s="47">
        <f>AE121/6</f>
        <v>10.5</v>
      </c>
      <c r="AJ121" s="47">
        <f>AF121/11</f>
        <v>9.8181818181818183</v>
      </c>
    </row>
    <row r="122" spans="1:36" x14ac:dyDescent="0.3">
      <c r="A122" s="1">
        <v>121</v>
      </c>
      <c r="B122" s="2" t="s">
        <v>130</v>
      </c>
      <c r="C122" s="2" t="s">
        <v>1</v>
      </c>
      <c r="D122" s="9" t="s">
        <v>131</v>
      </c>
      <c r="E122" s="32">
        <v>12.561</v>
      </c>
      <c r="F122" s="34">
        <v>9</v>
      </c>
      <c r="G122" s="34"/>
      <c r="H122" s="34"/>
      <c r="I122" s="34"/>
      <c r="J122" s="34"/>
      <c r="K122" s="34"/>
      <c r="L122" s="40">
        <f t="shared" si="2"/>
        <v>9</v>
      </c>
      <c r="M122" s="34">
        <v>4</v>
      </c>
      <c r="N122" s="34"/>
      <c r="O122" s="34"/>
      <c r="P122" s="34">
        <v>9</v>
      </c>
      <c r="Q122" s="34"/>
      <c r="R122" s="34"/>
      <c r="S122" s="34"/>
      <c r="T122" s="34">
        <v>9</v>
      </c>
      <c r="U122" s="34"/>
      <c r="V122" s="34"/>
      <c r="W122" s="34"/>
      <c r="X122" s="34"/>
      <c r="Y122" s="34"/>
      <c r="Z122" s="34"/>
      <c r="AA122" s="34"/>
      <c r="AB122" s="34"/>
      <c r="AC122" s="34"/>
      <c r="AD122" s="39">
        <f t="shared" si="3"/>
        <v>22</v>
      </c>
      <c r="AE122" s="39"/>
      <c r="AF122" s="39"/>
      <c r="AG122" s="48"/>
      <c r="AH122" s="48"/>
    </row>
    <row r="123" spans="1:36" x14ac:dyDescent="0.3">
      <c r="A123" s="1">
        <v>122</v>
      </c>
      <c r="B123" s="2" t="s">
        <v>130</v>
      </c>
      <c r="C123" s="2" t="s">
        <v>1</v>
      </c>
      <c r="D123" s="9" t="s">
        <v>132</v>
      </c>
      <c r="E123" s="32">
        <v>0.54999999999999993</v>
      </c>
      <c r="F123" s="34">
        <v>9</v>
      </c>
      <c r="G123" s="34"/>
      <c r="H123" s="34"/>
      <c r="I123" s="34"/>
      <c r="J123" s="34"/>
      <c r="K123" s="34"/>
      <c r="L123" s="40">
        <f t="shared" si="2"/>
        <v>9</v>
      </c>
      <c r="M123" s="34"/>
      <c r="N123" s="34"/>
      <c r="O123" s="34"/>
      <c r="P123" s="34">
        <v>9</v>
      </c>
      <c r="Q123" s="34"/>
      <c r="R123" s="34"/>
      <c r="S123" s="34"/>
      <c r="T123" s="34"/>
      <c r="U123" s="34"/>
      <c r="V123" s="34"/>
      <c r="W123" s="34"/>
      <c r="X123" s="34"/>
      <c r="Y123" s="34"/>
      <c r="Z123" s="34"/>
      <c r="AA123" s="34"/>
      <c r="AB123" s="34"/>
      <c r="AC123" s="34"/>
      <c r="AD123" s="39">
        <f t="shared" si="3"/>
        <v>9</v>
      </c>
      <c r="AE123" s="39"/>
      <c r="AF123" s="39"/>
      <c r="AG123" s="48"/>
      <c r="AH123" s="48"/>
    </row>
    <row r="124" spans="1:36" x14ac:dyDescent="0.3">
      <c r="A124" s="1">
        <v>123</v>
      </c>
      <c r="B124" s="2" t="s">
        <v>130</v>
      </c>
      <c r="C124" s="2" t="s">
        <v>1</v>
      </c>
      <c r="D124" s="9" t="s">
        <v>133</v>
      </c>
      <c r="E124" s="32">
        <v>12.225</v>
      </c>
      <c r="F124" s="34">
        <v>9</v>
      </c>
      <c r="G124" s="34"/>
      <c r="H124" s="34"/>
      <c r="I124" s="34"/>
      <c r="J124" s="34"/>
      <c r="K124" s="34"/>
      <c r="L124" s="40">
        <f t="shared" si="2"/>
        <v>9</v>
      </c>
      <c r="M124" s="34">
        <v>4</v>
      </c>
      <c r="N124" s="34"/>
      <c r="O124" s="34"/>
      <c r="P124" s="34">
        <v>9</v>
      </c>
      <c r="Q124" s="34">
        <v>9</v>
      </c>
      <c r="R124" s="34"/>
      <c r="S124" s="34"/>
      <c r="T124" s="34"/>
      <c r="U124" s="34"/>
      <c r="V124" s="34">
        <v>1</v>
      </c>
      <c r="W124" s="34"/>
      <c r="X124" s="34"/>
      <c r="Y124" s="34"/>
      <c r="Z124" s="34"/>
      <c r="AA124" s="34"/>
      <c r="AB124" s="34"/>
      <c r="AC124" s="34"/>
      <c r="AD124" s="39">
        <f t="shared" si="3"/>
        <v>23</v>
      </c>
      <c r="AE124" s="39"/>
      <c r="AF124" s="39"/>
      <c r="AG124" s="48"/>
      <c r="AH124" s="48"/>
    </row>
    <row r="125" spans="1:36" x14ac:dyDescent="0.3">
      <c r="A125" s="1">
        <v>124</v>
      </c>
      <c r="B125" s="2" t="s">
        <v>130</v>
      </c>
      <c r="C125" s="2" t="s">
        <v>1</v>
      </c>
      <c r="D125" s="9" t="s">
        <v>134</v>
      </c>
      <c r="E125" s="32">
        <v>13.8</v>
      </c>
      <c r="F125" s="34">
        <v>9</v>
      </c>
      <c r="G125" s="34"/>
      <c r="H125" s="34"/>
      <c r="I125" s="34"/>
      <c r="J125" s="34"/>
      <c r="K125" s="34">
        <v>9</v>
      </c>
      <c r="L125" s="40">
        <f t="shared" si="2"/>
        <v>18</v>
      </c>
      <c r="M125" s="34"/>
      <c r="N125" s="34"/>
      <c r="O125" s="34"/>
      <c r="P125" s="34">
        <v>9</v>
      </c>
      <c r="Q125" s="34">
        <v>4</v>
      </c>
      <c r="R125" s="34"/>
      <c r="S125" s="34"/>
      <c r="T125" s="34"/>
      <c r="U125" s="34">
        <v>9</v>
      </c>
      <c r="V125" s="34">
        <v>1</v>
      </c>
      <c r="W125" s="34"/>
      <c r="X125" s="34"/>
      <c r="Y125" s="34"/>
      <c r="Z125" s="34"/>
      <c r="AA125" s="34"/>
      <c r="AB125" s="34"/>
      <c r="AC125" s="34"/>
      <c r="AD125" s="39">
        <f t="shared" si="3"/>
        <v>23</v>
      </c>
      <c r="AE125" s="39"/>
      <c r="AF125" s="39"/>
      <c r="AG125" s="48"/>
      <c r="AH125" s="48"/>
    </row>
    <row r="126" spans="1:36" x14ac:dyDescent="0.3">
      <c r="A126" s="1">
        <v>125</v>
      </c>
      <c r="B126" s="2" t="s">
        <v>130</v>
      </c>
      <c r="C126" s="2" t="s">
        <v>1</v>
      </c>
      <c r="D126" s="9" t="s">
        <v>135</v>
      </c>
      <c r="E126" s="32">
        <v>1.85</v>
      </c>
      <c r="F126" s="34">
        <v>9</v>
      </c>
      <c r="G126" s="34"/>
      <c r="H126" s="34"/>
      <c r="I126" s="34"/>
      <c r="J126" s="34"/>
      <c r="K126" s="34">
        <v>9</v>
      </c>
      <c r="L126" s="40">
        <f t="shared" si="2"/>
        <v>18</v>
      </c>
      <c r="M126" s="34">
        <v>4</v>
      </c>
      <c r="N126" s="34"/>
      <c r="O126" s="34"/>
      <c r="P126" s="34">
        <v>9</v>
      </c>
      <c r="Q126" s="34"/>
      <c r="R126" s="34"/>
      <c r="S126" s="34"/>
      <c r="T126" s="34"/>
      <c r="U126" s="34"/>
      <c r="V126" s="34">
        <v>9</v>
      </c>
      <c r="W126" s="34"/>
      <c r="X126" s="34"/>
      <c r="Y126" s="34"/>
      <c r="Z126" s="34"/>
      <c r="AA126" s="34"/>
      <c r="AB126" s="34"/>
      <c r="AC126" s="34"/>
      <c r="AD126" s="39">
        <f t="shared" si="3"/>
        <v>22</v>
      </c>
      <c r="AE126" s="39"/>
      <c r="AF126" s="39"/>
      <c r="AG126" s="48"/>
      <c r="AH126" s="48"/>
    </row>
    <row r="127" spans="1:36" x14ac:dyDescent="0.3">
      <c r="A127" s="1">
        <v>126</v>
      </c>
      <c r="B127" s="2" t="s">
        <v>130</v>
      </c>
      <c r="C127" s="2" t="s">
        <v>4</v>
      </c>
      <c r="D127" s="9" t="s">
        <v>136</v>
      </c>
      <c r="E127" s="32">
        <v>37.999999999999993</v>
      </c>
      <c r="F127" s="34">
        <v>9</v>
      </c>
      <c r="G127" s="34"/>
      <c r="H127" s="34"/>
      <c r="I127" s="34"/>
      <c r="J127" s="34"/>
      <c r="K127" s="34"/>
      <c r="L127" s="40">
        <f t="shared" si="2"/>
        <v>9</v>
      </c>
      <c r="M127" s="34"/>
      <c r="N127" s="34"/>
      <c r="O127" s="34"/>
      <c r="P127" s="34">
        <v>9</v>
      </c>
      <c r="Q127" s="34"/>
      <c r="R127" s="34"/>
      <c r="S127" s="34"/>
      <c r="T127" s="34"/>
      <c r="U127" s="34"/>
      <c r="V127" s="34">
        <v>4</v>
      </c>
      <c r="W127" s="34"/>
      <c r="X127" s="34"/>
      <c r="Y127" s="34"/>
      <c r="Z127" s="34"/>
      <c r="AA127" s="34"/>
      <c r="AB127" s="34"/>
      <c r="AC127" s="34"/>
      <c r="AD127" s="39">
        <f t="shared" si="3"/>
        <v>13</v>
      </c>
      <c r="AE127" s="39"/>
      <c r="AF127" s="39"/>
      <c r="AG127" s="48"/>
      <c r="AH127" s="48"/>
    </row>
    <row r="128" spans="1:36" x14ac:dyDescent="0.3">
      <c r="A128" s="1">
        <v>127</v>
      </c>
      <c r="B128" s="2" t="s">
        <v>130</v>
      </c>
      <c r="C128" s="2" t="s">
        <v>4</v>
      </c>
      <c r="D128" s="9" t="s">
        <v>137</v>
      </c>
      <c r="E128" s="32">
        <v>14.999119999999998</v>
      </c>
      <c r="F128" s="34">
        <v>9</v>
      </c>
      <c r="G128" s="34"/>
      <c r="H128" s="34"/>
      <c r="I128" s="34"/>
      <c r="J128" s="34"/>
      <c r="K128" s="34"/>
      <c r="L128" s="40">
        <f t="shared" si="2"/>
        <v>9</v>
      </c>
      <c r="M128" s="34">
        <v>4</v>
      </c>
      <c r="N128" s="34"/>
      <c r="O128" s="34"/>
      <c r="P128" s="34">
        <v>4</v>
      </c>
      <c r="Q128" s="34">
        <v>4</v>
      </c>
      <c r="R128" s="34">
        <v>4</v>
      </c>
      <c r="S128" s="34">
        <v>4</v>
      </c>
      <c r="T128" s="34">
        <v>9</v>
      </c>
      <c r="U128" s="34">
        <v>4</v>
      </c>
      <c r="V128" s="34">
        <v>9</v>
      </c>
      <c r="W128" s="34"/>
      <c r="X128" s="34"/>
      <c r="Y128" s="34">
        <v>4</v>
      </c>
      <c r="Z128" s="34">
        <v>4</v>
      </c>
      <c r="AA128" s="34">
        <v>4</v>
      </c>
      <c r="AB128" s="34"/>
      <c r="AC128" s="34"/>
      <c r="AD128" s="39">
        <f t="shared" si="3"/>
        <v>54</v>
      </c>
      <c r="AE128" s="39">
        <f>SUM($AD122:$AD128)</f>
        <v>166</v>
      </c>
      <c r="AF128" s="39"/>
      <c r="AG128" s="46">
        <f>SUM($AD122:$AD128)/SUM($E122:$E128)</f>
        <v>1.7662370383737342</v>
      </c>
      <c r="AH128" s="48"/>
      <c r="AI128" s="47">
        <f>AE128/7</f>
        <v>23.714285714285715</v>
      </c>
    </row>
    <row r="129" spans="1:36" x14ac:dyDescent="0.3">
      <c r="A129" s="1">
        <v>128</v>
      </c>
      <c r="B129" s="2" t="s">
        <v>138</v>
      </c>
      <c r="C129" s="2" t="s">
        <v>1</v>
      </c>
      <c r="D129" s="6" t="s">
        <v>139</v>
      </c>
      <c r="E129" s="32">
        <v>10</v>
      </c>
      <c r="F129" s="34">
        <v>9</v>
      </c>
      <c r="G129" s="34"/>
      <c r="H129" s="34"/>
      <c r="I129" s="34"/>
      <c r="J129" s="34"/>
      <c r="K129" s="34"/>
      <c r="L129" s="40">
        <f t="shared" si="2"/>
        <v>9</v>
      </c>
      <c r="M129" s="34">
        <v>4</v>
      </c>
      <c r="N129" s="34"/>
      <c r="O129" s="34">
        <v>4</v>
      </c>
      <c r="P129" s="34"/>
      <c r="Q129" s="34"/>
      <c r="R129" s="34"/>
      <c r="S129" s="34"/>
      <c r="T129" s="34">
        <v>9</v>
      </c>
      <c r="U129" s="34"/>
      <c r="V129" s="34">
        <v>9</v>
      </c>
      <c r="W129" s="34"/>
      <c r="X129" s="34"/>
      <c r="Y129" s="34"/>
      <c r="Z129" s="34"/>
      <c r="AA129" s="34"/>
      <c r="AB129" s="34">
        <v>1</v>
      </c>
      <c r="AC129" s="34"/>
      <c r="AD129" s="39">
        <f t="shared" si="3"/>
        <v>27</v>
      </c>
      <c r="AE129" s="39"/>
      <c r="AF129" s="39"/>
      <c r="AG129" s="48"/>
      <c r="AH129" s="48"/>
    </row>
    <row r="130" spans="1:36" x14ac:dyDescent="0.3">
      <c r="A130" s="1">
        <v>129</v>
      </c>
      <c r="B130" s="2" t="s">
        <v>138</v>
      </c>
      <c r="C130" s="2" t="s">
        <v>1</v>
      </c>
      <c r="D130" s="6" t="s">
        <v>140</v>
      </c>
      <c r="E130" s="32">
        <v>4</v>
      </c>
      <c r="F130" s="34">
        <v>9</v>
      </c>
      <c r="G130" s="34"/>
      <c r="H130" s="34"/>
      <c r="I130" s="34"/>
      <c r="J130" s="34"/>
      <c r="K130" s="34"/>
      <c r="L130" s="40">
        <f t="shared" si="2"/>
        <v>9</v>
      </c>
      <c r="M130" s="34"/>
      <c r="N130" s="34"/>
      <c r="O130" s="34"/>
      <c r="P130" s="34"/>
      <c r="Q130" s="34">
        <v>9</v>
      </c>
      <c r="R130" s="34"/>
      <c r="S130" s="34"/>
      <c r="T130" s="34">
        <v>9</v>
      </c>
      <c r="U130" s="34"/>
      <c r="V130" s="34">
        <v>4</v>
      </c>
      <c r="W130" s="34"/>
      <c r="X130" s="34"/>
      <c r="Y130" s="34"/>
      <c r="Z130" s="34"/>
      <c r="AA130" s="34"/>
      <c r="AB130" s="34"/>
      <c r="AC130" s="34"/>
      <c r="AD130" s="39">
        <f t="shared" si="3"/>
        <v>22</v>
      </c>
      <c r="AE130" s="39"/>
      <c r="AF130" s="39"/>
      <c r="AG130" s="48"/>
      <c r="AH130" s="48"/>
    </row>
    <row r="131" spans="1:36" x14ac:dyDescent="0.3">
      <c r="A131" s="1">
        <v>130</v>
      </c>
      <c r="B131" s="2" t="s">
        <v>138</v>
      </c>
      <c r="C131" s="2" t="s">
        <v>4</v>
      </c>
      <c r="D131" s="6" t="s">
        <v>141</v>
      </c>
      <c r="E131" s="32">
        <v>8.64</v>
      </c>
      <c r="F131" s="34">
        <v>9</v>
      </c>
      <c r="G131" s="34"/>
      <c r="H131" s="34"/>
      <c r="I131" s="34"/>
      <c r="J131" s="34"/>
      <c r="K131" s="34"/>
      <c r="L131" s="40">
        <f t="shared" ref="L131:L135" si="4">SUM(F131:K131)</f>
        <v>9</v>
      </c>
      <c r="M131" s="34"/>
      <c r="N131" s="34"/>
      <c r="O131" s="34"/>
      <c r="P131" s="34"/>
      <c r="Q131" s="34"/>
      <c r="R131" s="34"/>
      <c r="S131" s="34"/>
      <c r="T131" s="34">
        <v>9</v>
      </c>
      <c r="U131" s="34"/>
      <c r="V131" s="34">
        <v>4</v>
      </c>
      <c r="W131" s="34"/>
      <c r="X131" s="34"/>
      <c r="Y131" s="34"/>
      <c r="Z131" s="34"/>
      <c r="AA131" s="34"/>
      <c r="AB131" s="34">
        <v>1</v>
      </c>
      <c r="AC131" s="34"/>
      <c r="AD131" s="39">
        <f t="shared" ref="AD131:AD135" si="5">SUM(M131:AC131)</f>
        <v>14</v>
      </c>
      <c r="AE131" s="39"/>
      <c r="AF131" s="39"/>
      <c r="AG131" s="48"/>
      <c r="AH131" s="48"/>
    </row>
    <row r="132" spans="1:36" x14ac:dyDescent="0.3">
      <c r="A132" s="1">
        <v>132</v>
      </c>
      <c r="B132" s="2" t="s">
        <v>138</v>
      </c>
      <c r="C132" s="2" t="s">
        <v>4</v>
      </c>
      <c r="D132" s="6" t="s">
        <v>196</v>
      </c>
      <c r="E132" s="32">
        <v>23</v>
      </c>
      <c r="F132" s="34">
        <v>9</v>
      </c>
      <c r="G132" s="34"/>
      <c r="H132" s="34"/>
      <c r="I132" s="34"/>
      <c r="J132" s="34"/>
      <c r="K132" s="34"/>
      <c r="L132" s="40">
        <f t="shared" si="4"/>
        <v>9</v>
      </c>
      <c r="M132" s="34">
        <v>4</v>
      </c>
      <c r="N132" s="34"/>
      <c r="O132" s="34"/>
      <c r="P132" s="34">
        <v>9</v>
      </c>
      <c r="Q132" s="34">
        <v>9</v>
      </c>
      <c r="R132" s="34"/>
      <c r="S132" s="34"/>
      <c r="T132" s="34"/>
      <c r="U132" s="34"/>
      <c r="V132" s="34">
        <v>9</v>
      </c>
      <c r="W132" s="34"/>
      <c r="X132" s="34"/>
      <c r="Y132" s="34"/>
      <c r="Z132" s="34"/>
      <c r="AA132" s="34"/>
      <c r="AB132" s="34"/>
      <c r="AC132" s="34"/>
      <c r="AD132" s="39">
        <f t="shared" si="5"/>
        <v>31</v>
      </c>
      <c r="AE132" s="39"/>
      <c r="AF132" s="39"/>
      <c r="AG132" s="48"/>
      <c r="AH132" s="48"/>
    </row>
    <row r="133" spans="1:36" x14ac:dyDescent="0.3">
      <c r="A133" s="1">
        <v>133</v>
      </c>
      <c r="B133" s="2" t="s">
        <v>138</v>
      </c>
      <c r="C133" s="2" t="s">
        <v>4</v>
      </c>
      <c r="D133" s="6" t="s">
        <v>197</v>
      </c>
      <c r="E133" s="32">
        <v>15.399999999999999</v>
      </c>
      <c r="F133" s="34">
        <v>9</v>
      </c>
      <c r="G133" s="34"/>
      <c r="H133" s="34"/>
      <c r="I133" s="34"/>
      <c r="J133" s="34"/>
      <c r="K133" s="34"/>
      <c r="L133" s="40">
        <f t="shared" si="4"/>
        <v>9</v>
      </c>
      <c r="M133" s="34"/>
      <c r="N133" s="34"/>
      <c r="O133" s="34">
        <v>4</v>
      </c>
      <c r="P133" s="34"/>
      <c r="Q133" s="34">
        <v>9</v>
      </c>
      <c r="R133" s="34"/>
      <c r="S133" s="34"/>
      <c r="T133" s="34"/>
      <c r="U133" s="34"/>
      <c r="V133" s="34">
        <v>4</v>
      </c>
      <c r="W133" s="34"/>
      <c r="X133" s="34"/>
      <c r="Y133" s="34"/>
      <c r="Z133" s="34"/>
      <c r="AA133" s="34"/>
      <c r="AB133" s="34"/>
      <c r="AC133" s="34"/>
      <c r="AD133" s="39">
        <f t="shared" si="5"/>
        <v>17</v>
      </c>
      <c r="AE133" s="39"/>
      <c r="AF133" s="39"/>
      <c r="AG133" s="48"/>
      <c r="AH133" s="48"/>
    </row>
    <row r="134" spans="1:36" x14ac:dyDescent="0.3">
      <c r="A134" s="1">
        <v>134</v>
      </c>
      <c r="B134" s="2" t="s">
        <v>138</v>
      </c>
      <c r="C134" s="2" t="s">
        <v>4</v>
      </c>
      <c r="D134" s="6" t="s">
        <v>195</v>
      </c>
      <c r="E134" s="32">
        <v>5.5</v>
      </c>
      <c r="F134" s="34">
        <v>9</v>
      </c>
      <c r="G134" s="34"/>
      <c r="H134" s="34"/>
      <c r="I134" s="34"/>
      <c r="J134" s="34"/>
      <c r="K134" s="34"/>
      <c r="L134" s="40">
        <f t="shared" si="4"/>
        <v>9</v>
      </c>
      <c r="M134" s="34">
        <v>1</v>
      </c>
      <c r="N134" s="34"/>
      <c r="O134" s="34">
        <v>4</v>
      </c>
      <c r="P134" s="34">
        <v>4</v>
      </c>
      <c r="Q134" s="34">
        <v>9</v>
      </c>
      <c r="R134" s="34"/>
      <c r="S134" s="34"/>
      <c r="T134" s="34"/>
      <c r="U134" s="34"/>
      <c r="V134" s="34">
        <v>9</v>
      </c>
      <c r="W134" s="34"/>
      <c r="X134" s="34"/>
      <c r="Y134" s="34"/>
      <c r="Z134" s="34"/>
      <c r="AA134" s="34"/>
      <c r="AB134" s="34"/>
      <c r="AC134" s="34"/>
      <c r="AD134" s="39">
        <f t="shared" si="5"/>
        <v>27</v>
      </c>
      <c r="AE134" s="39"/>
      <c r="AF134" s="39"/>
      <c r="AG134" s="48"/>
      <c r="AH134" s="48"/>
    </row>
    <row r="135" spans="1:36" x14ac:dyDescent="0.3">
      <c r="A135" s="1">
        <v>127</v>
      </c>
      <c r="B135" s="2" t="s">
        <v>138</v>
      </c>
      <c r="C135" s="2" t="s">
        <v>4</v>
      </c>
      <c r="D135" s="9" t="s">
        <v>194</v>
      </c>
      <c r="E135" s="32">
        <v>15.152837629999999</v>
      </c>
      <c r="F135" s="34">
        <v>9</v>
      </c>
      <c r="G135" s="34"/>
      <c r="H135" s="34"/>
      <c r="I135" s="34"/>
      <c r="J135" s="34"/>
      <c r="K135" s="34"/>
      <c r="L135" s="40">
        <f t="shared" si="4"/>
        <v>9</v>
      </c>
      <c r="M135" s="34">
        <v>1</v>
      </c>
      <c r="N135" s="34"/>
      <c r="O135" s="34">
        <v>9</v>
      </c>
      <c r="P135" s="34"/>
      <c r="Q135" s="34">
        <v>4</v>
      </c>
      <c r="R135" s="34"/>
      <c r="S135" s="34"/>
      <c r="T135" s="34"/>
      <c r="U135" s="34"/>
      <c r="V135" s="34">
        <v>4</v>
      </c>
      <c r="W135" s="34"/>
      <c r="X135" s="34"/>
      <c r="Y135" s="34"/>
      <c r="Z135" s="34"/>
      <c r="AA135" s="34"/>
      <c r="AB135" s="34"/>
      <c r="AC135" s="34"/>
      <c r="AD135" s="39">
        <f t="shared" si="5"/>
        <v>18</v>
      </c>
      <c r="AE135" s="39">
        <f>SUM($AD129:$AD135)</f>
        <v>156</v>
      </c>
      <c r="AF135" s="39">
        <f>SUM($AD122:$AD135)</f>
        <v>322</v>
      </c>
      <c r="AG135" s="46">
        <f>SUM($AD129:$AD135)/SUM($E129:$E135)</f>
        <v>1.9095921322570422</v>
      </c>
      <c r="AH135" s="46">
        <f>SUM($AD122:$AD135)/SUM($E122:$E135)</f>
        <v>1.83289926832012</v>
      </c>
      <c r="AI135" s="47">
        <f>AE135/7</f>
        <v>22.285714285714285</v>
      </c>
      <c r="AJ135" s="47">
        <f>AF135/14</f>
        <v>23</v>
      </c>
    </row>
    <row r="136" spans="1:36" x14ac:dyDescent="0.3">
      <c r="E136" s="33">
        <f>SUM(E2:E135)</f>
        <v>1241.1540078623525</v>
      </c>
      <c r="F136" s="34"/>
      <c r="G136" s="34"/>
      <c r="H136" s="34"/>
      <c r="I136" s="34"/>
      <c r="J136" s="34"/>
      <c r="K136" s="34"/>
      <c r="L136" s="40"/>
      <c r="AG136" s="48"/>
    </row>
    <row r="137" spans="1:36" x14ac:dyDescent="0.3">
      <c r="D137" s="15" t="s">
        <v>207</v>
      </c>
      <c r="E137" s="14"/>
      <c r="F137" s="19">
        <f t="shared" ref="F137:K137" si="6">SUM(F2:F136)</f>
        <v>246</v>
      </c>
      <c r="G137" s="19">
        <f t="shared" si="6"/>
        <v>98</v>
      </c>
      <c r="H137" s="19">
        <f t="shared" si="6"/>
        <v>265</v>
      </c>
      <c r="I137" s="19">
        <f t="shared" si="6"/>
        <v>147</v>
      </c>
      <c r="J137" s="19">
        <f t="shared" si="6"/>
        <v>182</v>
      </c>
      <c r="K137" s="19">
        <f t="shared" si="6"/>
        <v>243</v>
      </c>
      <c r="L137" s="41"/>
      <c r="M137" s="19">
        <f t="shared" ref="M137:AC137" si="7">SUM(M2:M136)</f>
        <v>39</v>
      </c>
      <c r="N137" s="19">
        <f t="shared" si="7"/>
        <v>46</v>
      </c>
      <c r="O137" s="19">
        <f t="shared" si="7"/>
        <v>170</v>
      </c>
      <c r="P137" s="19">
        <f t="shared" si="7"/>
        <v>102</v>
      </c>
      <c r="Q137" s="19">
        <f t="shared" si="7"/>
        <v>61</v>
      </c>
      <c r="R137" s="19">
        <f t="shared" si="7"/>
        <v>66</v>
      </c>
      <c r="S137" s="19">
        <f t="shared" si="7"/>
        <v>139</v>
      </c>
      <c r="T137" s="19">
        <f t="shared" si="7"/>
        <v>236</v>
      </c>
      <c r="U137" s="19">
        <f t="shared" si="7"/>
        <v>411</v>
      </c>
      <c r="V137" s="19">
        <f t="shared" si="7"/>
        <v>90</v>
      </c>
      <c r="W137" s="19">
        <f t="shared" si="7"/>
        <v>150</v>
      </c>
      <c r="X137" s="19">
        <f t="shared" si="7"/>
        <v>160</v>
      </c>
      <c r="Y137" s="19">
        <f t="shared" si="7"/>
        <v>228</v>
      </c>
      <c r="Z137" s="19">
        <f t="shared" si="7"/>
        <v>23</v>
      </c>
      <c r="AA137" s="19">
        <f t="shared" si="7"/>
        <v>90</v>
      </c>
      <c r="AB137" s="19">
        <f t="shared" si="7"/>
        <v>274</v>
      </c>
      <c r="AC137" s="19">
        <f t="shared" si="7"/>
        <v>45</v>
      </c>
      <c r="AF137" s="19">
        <f>SUM(AF2:AF135)</f>
        <v>2330</v>
      </c>
      <c r="AG137" s="48"/>
    </row>
    <row r="138" spans="1:36" x14ac:dyDescent="0.3">
      <c r="D138" s="15" t="s">
        <v>164</v>
      </c>
      <c r="F138" s="18">
        <f t="shared" ref="F138:K138" si="8">SUMPRODUCT($E2:$E135,F2:F135)</f>
        <v>2385.6832765200002</v>
      </c>
      <c r="G138" s="18">
        <f t="shared" si="8"/>
        <v>748.85279500000001</v>
      </c>
      <c r="H138" s="18">
        <f t="shared" si="8"/>
        <v>3930.2482599999998</v>
      </c>
      <c r="I138" s="18">
        <f t="shared" si="8"/>
        <v>1164.22</v>
      </c>
      <c r="J138" s="18">
        <f t="shared" si="8"/>
        <v>2693.5219092411767</v>
      </c>
      <c r="K138" s="18">
        <f t="shared" si="8"/>
        <v>2128.77</v>
      </c>
      <c r="L138" s="42"/>
      <c r="M138" s="18">
        <f t="shared" ref="M138:AC138" si="9">SUMPRODUCT($E2:$E135,M2:M135)</f>
        <v>503.69331763000002</v>
      </c>
      <c r="N138" s="18">
        <f t="shared" si="9"/>
        <v>290.76</v>
      </c>
      <c r="O138" s="18">
        <f t="shared" si="9"/>
        <v>1711.9417179699999</v>
      </c>
      <c r="P138" s="18">
        <f t="shared" si="9"/>
        <v>1017.588</v>
      </c>
      <c r="Q138" s="18">
        <f t="shared" si="9"/>
        <v>717.65283051999995</v>
      </c>
      <c r="R138" s="18">
        <f t="shared" si="9"/>
        <v>557.56968924117655</v>
      </c>
      <c r="S138" s="18">
        <f t="shared" si="9"/>
        <v>2555.1831199999997</v>
      </c>
      <c r="T138" s="18">
        <f t="shared" si="9"/>
        <v>2111.4082046000003</v>
      </c>
      <c r="U138" s="18">
        <f t="shared" si="9"/>
        <v>3113.0894578499997</v>
      </c>
      <c r="V138" s="18">
        <f t="shared" si="9"/>
        <v>1018.2384305200001</v>
      </c>
      <c r="W138" s="18">
        <f t="shared" si="9"/>
        <v>2295.9724485823535</v>
      </c>
      <c r="X138" s="18">
        <f t="shared" si="9"/>
        <v>1963.6216200000001</v>
      </c>
      <c r="Y138" s="18">
        <f t="shared" si="9"/>
        <v>3958.4447399999995</v>
      </c>
      <c r="Z138" s="18">
        <f t="shared" si="9"/>
        <v>215.35647999999998</v>
      </c>
      <c r="AA138" s="18">
        <f t="shared" si="9"/>
        <v>741.23648000000003</v>
      </c>
      <c r="AB138" s="18">
        <f t="shared" si="9"/>
        <v>739.89812000000006</v>
      </c>
      <c r="AC138" s="18">
        <f t="shared" si="9"/>
        <v>952.37347460000001</v>
      </c>
      <c r="AG138" s="48"/>
    </row>
    <row r="139" spans="1:36" x14ac:dyDescent="0.3">
      <c r="D139" s="15" t="s">
        <v>166</v>
      </c>
      <c r="F139" s="17">
        <f t="shared" ref="F139:K139" si="10">F138/$E$136</f>
        <v>1.9221492751160492</v>
      </c>
      <c r="G139" s="17">
        <f t="shared" si="10"/>
        <v>0.60335203387833714</v>
      </c>
      <c r="H139" s="17">
        <f t="shared" si="10"/>
        <v>3.1666080398588825</v>
      </c>
      <c r="I139" s="17">
        <f t="shared" si="10"/>
        <v>0.93801413251296961</v>
      </c>
      <c r="J139" s="17">
        <f t="shared" si="10"/>
        <v>2.1701754110920102</v>
      </c>
      <c r="K139" s="17">
        <f t="shared" si="10"/>
        <v>1.7151537895497708</v>
      </c>
      <c r="L139" s="43"/>
      <c r="M139" s="17">
        <f>M138/$E$136</f>
        <v>0.40582660527158448</v>
      </c>
      <c r="N139" s="17">
        <f t="shared" ref="N139:AC139" si="11">N138/$E$136</f>
        <v>0.23426585110157103</v>
      </c>
      <c r="O139" s="17">
        <f t="shared" si="11"/>
        <v>1.3793144985435677</v>
      </c>
      <c r="P139" s="17">
        <f t="shared" si="11"/>
        <v>0.81987246832695504</v>
      </c>
      <c r="Q139" s="17">
        <f t="shared" si="11"/>
        <v>0.57821416679467363</v>
      </c>
      <c r="R139" s="17">
        <f t="shared" si="11"/>
        <v>0.44923489406563044</v>
      </c>
      <c r="S139" s="17">
        <f t="shared" si="11"/>
        <v>2.0587156016204693</v>
      </c>
      <c r="T139" s="17">
        <f t="shared" si="11"/>
        <v>1.7011653599995153</v>
      </c>
      <c r="U139" s="17">
        <f t="shared" si="11"/>
        <v>2.5082217340712565</v>
      </c>
      <c r="V139" s="17">
        <f t="shared" si="11"/>
        <v>0.82039652135815011</v>
      </c>
      <c r="W139" s="17">
        <f t="shared" si="11"/>
        <v>1.8498691008835573</v>
      </c>
      <c r="X139" s="17">
        <f t="shared" si="11"/>
        <v>1.5820934449399702</v>
      </c>
      <c r="Y139" s="17">
        <f t="shared" si="11"/>
        <v>3.1893259941348084</v>
      </c>
      <c r="Z139" s="17">
        <f t="shared" si="11"/>
        <v>0.17351310041765874</v>
      </c>
      <c r="AA139" s="17">
        <f t="shared" si="11"/>
        <v>0.59721555528522718</v>
      </c>
      <c r="AB139" s="17">
        <f t="shared" si="11"/>
        <v>0.59613723624381743</v>
      </c>
      <c r="AC139" s="17">
        <f t="shared" si="11"/>
        <v>0.76732900878294619</v>
      </c>
      <c r="AG139" s="48"/>
    </row>
    <row r="140" spans="1:36" x14ac:dyDescent="0.3">
      <c r="D140" s="44" t="s">
        <v>205</v>
      </c>
      <c r="E140" s="38">
        <f>COUNTIF(L2:L135,"=0")</f>
        <v>32</v>
      </c>
      <c r="F140" s="17"/>
      <c r="G140" s="17"/>
      <c r="H140" s="17"/>
      <c r="I140" s="17"/>
      <c r="J140" s="17"/>
      <c r="K140" s="17"/>
      <c r="L140" s="17"/>
      <c r="AG140" s="48"/>
    </row>
    <row r="141" spans="1:36" x14ac:dyDescent="0.3">
      <c r="AG141" s="48"/>
    </row>
    <row r="142" spans="1:36" x14ac:dyDescent="0.3">
      <c r="AG142" s="48"/>
    </row>
    <row r="143" spans="1:36" x14ac:dyDescent="0.3">
      <c r="AG143" s="48"/>
    </row>
    <row r="144" spans="1:36" x14ac:dyDescent="0.3">
      <c r="AG144" s="48"/>
    </row>
    <row r="145" spans="33:33" x14ac:dyDescent="0.3">
      <c r="AG145" s="48"/>
    </row>
    <row r="146" spans="33:33" x14ac:dyDescent="0.3">
      <c r="AG146" s="48"/>
    </row>
    <row r="147" spans="33:33" x14ac:dyDescent="0.3">
      <c r="AG147" s="48"/>
    </row>
    <row r="148" spans="33:33" x14ac:dyDescent="0.3">
      <c r="AG148" s="48"/>
    </row>
    <row r="149" spans="33:33" x14ac:dyDescent="0.3">
      <c r="AG149" s="48"/>
    </row>
    <row r="150" spans="33:33" x14ac:dyDescent="0.3">
      <c r="AG150" s="48"/>
    </row>
    <row r="151" spans="33:33" x14ac:dyDescent="0.3">
      <c r="AG151" s="48"/>
    </row>
    <row r="152" spans="33:33" x14ac:dyDescent="0.3">
      <c r="AG152" s="48"/>
    </row>
    <row r="153" spans="33:33" x14ac:dyDescent="0.3">
      <c r="AG153" s="48"/>
    </row>
    <row r="154" spans="33:33" x14ac:dyDescent="0.3">
      <c r="AG154" s="48"/>
    </row>
    <row r="155" spans="33:33" x14ac:dyDescent="0.3">
      <c r="AG155" s="48"/>
    </row>
    <row r="156" spans="33:33" x14ac:dyDescent="0.3">
      <c r="AG156" s="48"/>
    </row>
  </sheetData>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28EA1-16D8-4BBC-B375-D86592AFB721}">
  <dimension ref="A1:S6"/>
  <sheetViews>
    <sheetView zoomScale="81" zoomScaleNormal="81" workbookViewId="0"/>
  </sheetViews>
  <sheetFormatPr defaultRowHeight="14.4" x14ac:dyDescent="0.3"/>
  <cols>
    <col min="1" max="1" width="27.109375" customWidth="1"/>
    <col min="4" max="4" width="11.6640625" customWidth="1"/>
    <col min="5" max="5" width="10.109375" customWidth="1"/>
    <col min="7" max="7" width="11.33203125" customWidth="1"/>
    <col min="8" max="8" width="11" customWidth="1"/>
    <col min="9" max="9" width="10.6640625" customWidth="1"/>
    <col min="10" max="10" width="13.88671875" customWidth="1"/>
    <col min="11" max="11" width="12.6640625" customWidth="1"/>
    <col min="12" max="12" width="14.33203125" customWidth="1"/>
    <col min="13" max="13" width="13.44140625" customWidth="1"/>
    <col min="17" max="17" width="12.21875" customWidth="1"/>
    <col min="18" max="18" width="14" customWidth="1"/>
  </cols>
  <sheetData>
    <row r="1" spans="1:19" x14ac:dyDescent="0.3">
      <c r="B1" s="20" t="s">
        <v>186</v>
      </c>
      <c r="C1" s="20" t="s">
        <v>185</v>
      </c>
      <c r="D1" s="20" t="s">
        <v>184</v>
      </c>
      <c r="E1" s="20" t="s">
        <v>183</v>
      </c>
      <c r="F1" s="20" t="s">
        <v>182</v>
      </c>
      <c r="G1" s="20" t="s">
        <v>181</v>
      </c>
      <c r="H1" s="20" t="s">
        <v>180</v>
      </c>
      <c r="I1" s="20" t="s">
        <v>179</v>
      </c>
      <c r="J1" s="20" t="s">
        <v>178</v>
      </c>
      <c r="K1" s="20" t="s">
        <v>177</v>
      </c>
      <c r="L1" s="20" t="s">
        <v>176</v>
      </c>
      <c r="M1" s="20" t="s">
        <v>175</v>
      </c>
      <c r="N1" s="20" t="s">
        <v>174</v>
      </c>
      <c r="O1" s="20" t="s">
        <v>173</v>
      </c>
      <c r="P1" s="20" t="s">
        <v>172</v>
      </c>
      <c r="Q1" s="20" t="s">
        <v>171</v>
      </c>
      <c r="R1" s="20" t="s">
        <v>170</v>
      </c>
    </row>
    <row r="2" spans="1:19" ht="78" x14ac:dyDescent="0.3">
      <c r="B2" s="24" t="s">
        <v>146</v>
      </c>
      <c r="C2" s="24" t="s">
        <v>147</v>
      </c>
      <c r="D2" s="24" t="s">
        <v>148</v>
      </c>
      <c r="E2" s="24" t="s">
        <v>149</v>
      </c>
      <c r="F2" s="24" t="s">
        <v>150</v>
      </c>
      <c r="G2" s="24" t="s">
        <v>151</v>
      </c>
      <c r="H2" s="24" t="s">
        <v>152</v>
      </c>
      <c r="I2" s="24" t="s">
        <v>153</v>
      </c>
      <c r="J2" s="24" t="s">
        <v>154</v>
      </c>
      <c r="K2" s="24" t="s">
        <v>155</v>
      </c>
      <c r="L2" s="24" t="s">
        <v>156</v>
      </c>
      <c r="M2" s="24" t="s">
        <v>157</v>
      </c>
      <c r="N2" s="24" t="s">
        <v>158</v>
      </c>
      <c r="O2" s="24" t="s">
        <v>159</v>
      </c>
      <c r="P2" s="24" t="s">
        <v>160</v>
      </c>
      <c r="Q2" s="24" t="s">
        <v>161</v>
      </c>
      <c r="R2" s="24" t="s">
        <v>162</v>
      </c>
    </row>
    <row r="3" spans="1:19" ht="28.8" x14ac:dyDescent="0.3">
      <c r="A3" s="22" t="s">
        <v>163</v>
      </c>
      <c r="B3" s="20">
        <f>Mapping!M137</f>
        <v>7</v>
      </c>
      <c r="C3" s="20">
        <f>Mapping!N137</f>
        <v>8</v>
      </c>
      <c r="D3" s="20">
        <f>Mapping!O137</f>
        <v>22</v>
      </c>
      <c r="E3" s="20">
        <f>Mapping!P137</f>
        <v>15</v>
      </c>
      <c r="F3" s="20">
        <f>Mapping!Q137</f>
        <v>8</v>
      </c>
      <c r="G3" s="20">
        <f>Mapping!R137</f>
        <v>9</v>
      </c>
      <c r="H3" s="20">
        <f>Mapping!S137</f>
        <v>16</v>
      </c>
      <c r="I3" s="20">
        <f>Mapping!T137</f>
        <v>29</v>
      </c>
      <c r="J3" s="20">
        <f>Mapping!U137</f>
        <v>53</v>
      </c>
      <c r="K3" s="20">
        <f>Mapping!V137</f>
        <v>18</v>
      </c>
      <c r="L3" s="20">
        <f>Mapping!W137</f>
        <v>30</v>
      </c>
      <c r="M3" s="20">
        <f>Mapping!X137</f>
        <v>22</v>
      </c>
      <c r="N3" s="20">
        <f>Mapping!Y137</f>
        <v>29</v>
      </c>
      <c r="O3" s="20">
        <f>Mapping!Z137</f>
        <v>4</v>
      </c>
      <c r="P3" s="20">
        <f>Mapping!AA137</f>
        <v>15</v>
      </c>
      <c r="Q3" s="20">
        <f>Mapping!AB137</f>
        <v>33</v>
      </c>
      <c r="R3" s="20">
        <f>Mapping!AC137</f>
        <v>3</v>
      </c>
      <c r="S3" s="20"/>
    </row>
    <row r="4" spans="1:19" ht="28.8" x14ac:dyDescent="0.3">
      <c r="A4" s="22" t="s">
        <v>169</v>
      </c>
      <c r="B4" s="21">
        <f>B3/135</f>
        <v>5.185185185185185E-2</v>
      </c>
      <c r="C4" s="21">
        <f t="shared" ref="C4:R4" si="0">C3/135</f>
        <v>5.9259259259259262E-2</v>
      </c>
      <c r="D4" s="21">
        <f t="shared" si="0"/>
        <v>0.16296296296296298</v>
      </c>
      <c r="E4" s="21">
        <f t="shared" si="0"/>
        <v>0.1111111111111111</v>
      </c>
      <c r="F4" s="21">
        <f t="shared" si="0"/>
        <v>5.9259259259259262E-2</v>
      </c>
      <c r="G4" s="21">
        <f t="shared" si="0"/>
        <v>6.6666666666666666E-2</v>
      </c>
      <c r="H4" s="21">
        <f t="shared" si="0"/>
        <v>0.11851851851851852</v>
      </c>
      <c r="I4" s="21">
        <f t="shared" si="0"/>
        <v>0.21481481481481482</v>
      </c>
      <c r="J4" s="21">
        <f t="shared" si="0"/>
        <v>0.3925925925925926</v>
      </c>
      <c r="K4" s="21">
        <f t="shared" si="0"/>
        <v>0.13333333333333333</v>
      </c>
      <c r="L4" s="21">
        <f t="shared" si="0"/>
        <v>0.22222222222222221</v>
      </c>
      <c r="M4" s="21">
        <f t="shared" si="0"/>
        <v>0.16296296296296298</v>
      </c>
      <c r="N4" s="21">
        <f t="shared" si="0"/>
        <v>0.21481481481481482</v>
      </c>
      <c r="O4" s="21">
        <f t="shared" si="0"/>
        <v>2.9629629629629631E-2</v>
      </c>
      <c r="P4" s="21">
        <f t="shared" si="0"/>
        <v>0.1111111111111111</v>
      </c>
      <c r="Q4" s="21">
        <f t="shared" si="0"/>
        <v>0.24444444444444444</v>
      </c>
      <c r="R4" s="21">
        <f t="shared" si="0"/>
        <v>2.2222222222222223E-2</v>
      </c>
      <c r="S4" s="20"/>
    </row>
    <row r="5" spans="1:19" ht="43.2" x14ac:dyDescent="0.3">
      <c r="A5" s="22" t="s">
        <v>168</v>
      </c>
      <c r="B5" s="23">
        <f>Mapping!M138</f>
        <v>72.135120000000001</v>
      </c>
      <c r="C5" s="23">
        <f>Mapping!N138</f>
        <v>91.44</v>
      </c>
      <c r="D5" s="23">
        <f>Mapping!O138</f>
        <v>215.40463532999999</v>
      </c>
      <c r="E5" s="23">
        <f>Mapping!P138</f>
        <v>127.05975999999998</v>
      </c>
      <c r="F5" s="23">
        <f>Mapping!Q138</f>
        <v>89.257837629999983</v>
      </c>
      <c r="G5" s="23">
        <f>Mapping!R138</f>
        <v>93.72947658235293</v>
      </c>
      <c r="H5" s="23">
        <f>Mapping!S138</f>
        <v>292.24207999999999</v>
      </c>
      <c r="I5" s="23">
        <f>Mapping!T138</f>
        <v>282.35923865000001</v>
      </c>
      <c r="J5" s="23">
        <f>Mapping!U138</f>
        <v>382.95507864999996</v>
      </c>
      <c r="K5" s="23">
        <f>Mapping!V138</f>
        <v>225.36695763</v>
      </c>
      <c r="L5" s="23">
        <f>Mapping!W138</f>
        <v>357.73804858235292</v>
      </c>
      <c r="M5" s="23">
        <f>Mapping!X138</f>
        <v>230.53018</v>
      </c>
      <c r="N5" s="23">
        <f>Mapping!Y138</f>
        <v>450.74225999999999</v>
      </c>
      <c r="O5" s="23">
        <f>Mapping!Z138</f>
        <v>58.039119999999997</v>
      </c>
      <c r="P5" s="23">
        <f>Mapping!AA138</f>
        <v>122.35912000000002</v>
      </c>
      <c r="Q5" s="23">
        <f>Mapping!AB138</f>
        <v>84.328680000000006</v>
      </c>
      <c r="R5" s="23">
        <f>Mapping!AC138</f>
        <v>32.93</v>
      </c>
      <c r="S5" s="23"/>
    </row>
    <row r="6" spans="1:19" ht="72" x14ac:dyDescent="0.3">
      <c r="A6" s="22" t="s">
        <v>167</v>
      </c>
      <c r="B6" s="21">
        <f>Mapping!M139</f>
        <v>5.8119394968750716E-2</v>
      </c>
      <c r="C6" s="21">
        <f>Mapping!N139</f>
        <v>7.3673371250267072E-2</v>
      </c>
      <c r="D6" s="21">
        <f>Mapping!O139</f>
        <v>0.17355189925301276</v>
      </c>
      <c r="E6" s="21">
        <f>Mapping!P139</f>
        <v>0.10237227547517316</v>
      </c>
      <c r="F6" s="21">
        <f>Mapping!Q139</f>
        <v>7.1915199132885479E-2</v>
      </c>
      <c r="G6" s="21">
        <f>Mapping!R139</f>
        <v>7.5518006620132347E-2</v>
      </c>
      <c r="H6" s="21">
        <f>Mapping!S139</f>
        <v>0.23545996560356791</v>
      </c>
      <c r="I6" s="21">
        <f>Mapping!T139</f>
        <v>0.22749734268377308</v>
      </c>
      <c r="J6" s="21">
        <f>Mapping!U139</f>
        <v>0.30854759056820513</v>
      </c>
      <c r="K6" s="21">
        <f>Mapping!V139</f>
        <v>0.18157856011612206</v>
      </c>
      <c r="L6" s="21">
        <f>Mapping!W139</f>
        <v>0.28823018442206655</v>
      </c>
      <c r="M6" s="21">
        <f>Mapping!X139</f>
        <v>0.18573857759766946</v>
      </c>
      <c r="N6" s="21">
        <f>Mapping!Y139</f>
        <v>0.36316384360416021</v>
      </c>
      <c r="O6" s="21">
        <f>Mapping!Z139</f>
        <v>4.6762222602786535E-2</v>
      </c>
      <c r="P6" s="21">
        <f>Mapping!AA139</f>
        <v>9.8584961434995413E-2</v>
      </c>
      <c r="Q6" s="21">
        <f>Mapping!AB139</f>
        <v>6.7943768030238105E-2</v>
      </c>
      <c r="R6" s="21">
        <f>Mapping!AC139</f>
        <v>2.6531759790805937E-2</v>
      </c>
      <c r="S6" s="20"/>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2EB5F-E3FC-489B-8E5C-B004CEE64D8E}">
  <dimension ref="A1:S6"/>
  <sheetViews>
    <sheetView topLeftCell="A83" zoomScale="65" zoomScaleNormal="81" workbookViewId="0">
      <selection activeCell="AA95" sqref="AA95"/>
    </sheetView>
  </sheetViews>
  <sheetFormatPr defaultRowHeight="14.4" x14ac:dyDescent="0.3"/>
  <cols>
    <col min="1" max="1" width="27.109375" customWidth="1"/>
    <col min="4" max="4" width="11.6640625" customWidth="1"/>
    <col min="5" max="5" width="10.109375" customWidth="1"/>
    <col min="7" max="7" width="11.33203125" customWidth="1"/>
    <col min="8" max="8" width="11" customWidth="1"/>
    <col min="9" max="9" width="10.6640625" customWidth="1"/>
    <col min="10" max="10" width="13.88671875" customWidth="1"/>
    <col min="11" max="11" width="12.6640625" customWidth="1"/>
    <col min="12" max="12" width="14.33203125" customWidth="1"/>
    <col min="13" max="13" width="13.44140625" customWidth="1"/>
    <col min="17" max="17" width="12.21875" customWidth="1"/>
    <col min="18" max="18" width="14" customWidth="1"/>
  </cols>
  <sheetData>
    <row r="1" spans="1:19" x14ac:dyDescent="0.3">
      <c r="B1" s="20" t="s">
        <v>186</v>
      </c>
      <c r="C1" s="20" t="s">
        <v>185</v>
      </c>
      <c r="D1" s="20" t="s">
        <v>184</v>
      </c>
      <c r="E1" s="20" t="s">
        <v>183</v>
      </c>
      <c r="F1" s="20" t="s">
        <v>182</v>
      </c>
      <c r="G1" s="20" t="s">
        <v>181</v>
      </c>
      <c r="H1" s="20" t="s">
        <v>180</v>
      </c>
      <c r="I1" s="20" t="s">
        <v>179</v>
      </c>
      <c r="J1" s="20" t="s">
        <v>178</v>
      </c>
      <c r="K1" s="20" t="s">
        <v>177</v>
      </c>
      <c r="L1" s="20" t="s">
        <v>176</v>
      </c>
      <c r="M1" s="20" t="s">
        <v>175</v>
      </c>
      <c r="N1" s="20" t="s">
        <v>174</v>
      </c>
      <c r="O1" s="20" t="s">
        <v>173</v>
      </c>
      <c r="P1" s="20" t="s">
        <v>172</v>
      </c>
      <c r="Q1" s="20" t="s">
        <v>171</v>
      </c>
      <c r="R1" s="20" t="s">
        <v>170</v>
      </c>
    </row>
    <row r="2" spans="1:19" ht="78" x14ac:dyDescent="0.3">
      <c r="B2" s="24" t="s">
        <v>146</v>
      </c>
      <c r="C2" s="24" t="s">
        <v>147</v>
      </c>
      <c r="D2" s="24" t="s">
        <v>148</v>
      </c>
      <c r="E2" s="24" t="s">
        <v>149</v>
      </c>
      <c r="F2" s="24" t="s">
        <v>150</v>
      </c>
      <c r="G2" s="24" t="s">
        <v>151</v>
      </c>
      <c r="H2" s="24" t="s">
        <v>152</v>
      </c>
      <c r="I2" s="24" t="s">
        <v>153</v>
      </c>
      <c r="J2" s="24" t="s">
        <v>154</v>
      </c>
      <c r="K2" s="24" t="s">
        <v>155</v>
      </c>
      <c r="L2" s="24" t="s">
        <v>156</v>
      </c>
      <c r="M2" s="24" t="s">
        <v>157</v>
      </c>
      <c r="N2" s="24" t="s">
        <v>158</v>
      </c>
      <c r="O2" s="24" t="s">
        <v>159</v>
      </c>
      <c r="P2" s="24" t="s">
        <v>160</v>
      </c>
      <c r="Q2" s="24" t="s">
        <v>161</v>
      </c>
      <c r="R2" s="24" t="s">
        <v>162</v>
      </c>
    </row>
    <row r="3" spans="1:19" x14ac:dyDescent="0.3">
      <c r="A3" s="22" t="s">
        <v>208</v>
      </c>
      <c r="B3" s="20">
        <f>Mapping_with_weights!M137</f>
        <v>19</v>
      </c>
      <c r="C3" s="20">
        <f>Mapping_with_weights!N137</f>
        <v>18</v>
      </c>
      <c r="D3" s="20">
        <f>Mapping_with_weights!O137</f>
        <v>60</v>
      </c>
      <c r="E3" s="20">
        <f>Mapping_with_weights!P137</f>
        <v>38</v>
      </c>
      <c r="F3" s="20">
        <f>Mapping_with_weights!Q137</f>
        <v>23</v>
      </c>
      <c r="G3" s="20">
        <f>Mapping_with_weights!R137</f>
        <v>24</v>
      </c>
      <c r="H3" s="20">
        <f>Mapping_with_weights!S137</f>
        <v>47</v>
      </c>
      <c r="I3" s="20">
        <f>Mapping_with_weights!T137</f>
        <v>84</v>
      </c>
      <c r="J3" s="20">
        <f>Mapping_with_weights!U137</f>
        <v>145</v>
      </c>
      <c r="K3" s="20">
        <f>Mapping_with_weights!V137</f>
        <v>38</v>
      </c>
      <c r="L3" s="20">
        <f>Mapping_with_weights!W137</f>
        <v>62</v>
      </c>
      <c r="M3" s="20">
        <f>Mapping_with_weights!X137</f>
        <v>58</v>
      </c>
      <c r="N3" s="20">
        <f>Mapping_with_weights!Y137</f>
        <v>80</v>
      </c>
      <c r="O3" s="20">
        <f>Mapping_with_weights!Z137</f>
        <v>9</v>
      </c>
      <c r="P3" s="20">
        <f>Mapping_with_weights!AA137</f>
        <v>36</v>
      </c>
      <c r="Q3" s="20">
        <f>Mapping_with_weights!AB137</f>
        <v>96</v>
      </c>
      <c r="R3" s="20">
        <f>Mapping_with_weights!AC137</f>
        <v>21</v>
      </c>
      <c r="S3" s="20"/>
    </row>
    <row r="4" spans="1:19" ht="28.8" x14ac:dyDescent="0.3">
      <c r="A4" s="22" t="s">
        <v>169</v>
      </c>
      <c r="B4" s="21"/>
      <c r="C4" s="21"/>
      <c r="D4" s="21"/>
      <c r="E4" s="21"/>
      <c r="F4" s="21"/>
      <c r="G4" s="21"/>
      <c r="H4" s="21"/>
      <c r="I4" s="21"/>
      <c r="J4" s="21"/>
      <c r="K4" s="21"/>
      <c r="L4" s="21"/>
      <c r="M4" s="21"/>
      <c r="N4" s="21"/>
      <c r="O4" s="21"/>
      <c r="P4" s="21"/>
      <c r="Q4" s="21"/>
      <c r="R4" s="21"/>
      <c r="S4" s="20"/>
    </row>
    <row r="5" spans="1:19" ht="43.2" x14ac:dyDescent="0.3">
      <c r="A5" s="22" t="s">
        <v>168</v>
      </c>
      <c r="B5" s="23">
        <f>Mapping_with_weights!M138</f>
        <v>231.42307762999999</v>
      </c>
      <c r="C5" s="23">
        <f>Mapping_with_weights!N138</f>
        <v>153.52000000000001</v>
      </c>
      <c r="D5" s="23">
        <f>Mapping_with_weights!O138</f>
        <v>599.27390598999989</v>
      </c>
      <c r="E5" s="23">
        <f>Mapping_with_weights!P138</f>
        <v>355.91183999999998</v>
      </c>
      <c r="F5" s="23">
        <f>Mapping_with_weights!Q138</f>
        <v>268.63891525999998</v>
      </c>
      <c r="G5" s="23">
        <f>Mapping_with_weights!R138</f>
        <v>223.98930974705883</v>
      </c>
      <c r="H5" s="23">
        <f>Mapping_with_weights!S138</f>
        <v>861.72712000000001</v>
      </c>
      <c r="I5" s="23">
        <f>Mapping_with_weights!T138</f>
        <v>769.23272729999996</v>
      </c>
      <c r="J5" s="23">
        <f>Mapping_with_weights!U138</f>
        <v>1082.0119859499998</v>
      </c>
      <c r="K5" s="23">
        <f>Mapping_with_weights!V138</f>
        <v>452.75803525999993</v>
      </c>
      <c r="L5" s="23">
        <f>Mapping_with_weights!W138</f>
        <v>851.786648582353</v>
      </c>
      <c r="M5" s="23">
        <f>Mapping_with_weights!X138</f>
        <v>669.36054000000001</v>
      </c>
      <c r="N5" s="23">
        <f>Mapping_with_weights!Y138</f>
        <v>1332.46766</v>
      </c>
      <c r="O5" s="23">
        <f>Mapping_with_weights!Z138</f>
        <v>101.11824</v>
      </c>
      <c r="P5" s="23">
        <f>Mapping_with_weights!AA138</f>
        <v>295.07823999999999</v>
      </c>
      <c r="Q5" s="23">
        <f>Mapping_with_weights!AB138</f>
        <v>264.08604000000003</v>
      </c>
      <c r="R5" s="23">
        <f>Mapping_with_weights!AC138</f>
        <v>426.79173730000002</v>
      </c>
      <c r="S5" s="23"/>
    </row>
    <row r="6" spans="1:19" ht="72" x14ac:dyDescent="0.3">
      <c r="A6" s="22" t="s">
        <v>167</v>
      </c>
      <c r="B6" s="21"/>
      <c r="C6" s="21"/>
      <c r="D6" s="21"/>
      <c r="E6" s="21"/>
      <c r="F6" s="21"/>
      <c r="G6" s="21"/>
      <c r="H6" s="21"/>
      <c r="I6" s="21"/>
      <c r="J6" s="21"/>
      <c r="K6" s="21"/>
      <c r="L6" s="21"/>
      <c r="M6" s="21"/>
      <c r="N6" s="21"/>
      <c r="O6" s="21"/>
      <c r="P6" s="21"/>
      <c r="Q6" s="21"/>
      <c r="R6" s="21"/>
      <c r="S6" s="20"/>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C003F-D37C-4BBB-B11D-387A55BDAEAF}">
  <dimension ref="A1:S6"/>
  <sheetViews>
    <sheetView zoomScale="73" zoomScaleNormal="81" workbookViewId="0"/>
  </sheetViews>
  <sheetFormatPr defaultRowHeight="14.4" x14ac:dyDescent="0.3"/>
  <cols>
    <col min="1" max="1" width="27.109375" customWidth="1"/>
    <col min="2" max="3" width="15.44140625" bestFit="1" customWidth="1"/>
    <col min="4" max="4" width="17" customWidth="1"/>
    <col min="5" max="7" width="15.44140625" bestFit="1" customWidth="1"/>
    <col min="8" max="8" width="11" customWidth="1"/>
    <col min="9" max="9" width="10.6640625" customWidth="1"/>
    <col min="10" max="10" width="13.88671875" customWidth="1"/>
    <col min="11" max="11" width="12.6640625" customWidth="1"/>
    <col min="12" max="12" width="14.33203125" customWidth="1"/>
    <col min="13" max="13" width="13.44140625" customWidth="1"/>
    <col min="17" max="17" width="12.21875" customWidth="1"/>
    <col min="18" max="18" width="14" customWidth="1"/>
  </cols>
  <sheetData>
    <row r="1" spans="1:19" x14ac:dyDescent="0.3">
      <c r="B1" s="20" t="s">
        <v>216</v>
      </c>
      <c r="C1" s="20" t="s">
        <v>215</v>
      </c>
      <c r="D1" s="20" t="s">
        <v>217</v>
      </c>
      <c r="E1" s="20" t="s">
        <v>218</v>
      </c>
      <c r="F1" s="20" t="s">
        <v>219</v>
      </c>
      <c r="G1" s="20" t="s">
        <v>220</v>
      </c>
      <c r="H1" s="20"/>
      <c r="I1" s="20"/>
      <c r="J1" s="20"/>
      <c r="K1" s="20"/>
      <c r="L1" s="20"/>
      <c r="M1" s="20"/>
      <c r="N1" s="20"/>
      <c r="O1" s="20"/>
      <c r="P1" s="20"/>
      <c r="Q1" s="20"/>
      <c r="R1" s="20"/>
    </row>
    <row r="2" spans="1:19" ht="78" x14ac:dyDescent="0.3">
      <c r="B2" s="24" t="s">
        <v>209</v>
      </c>
      <c r="C2" s="24" t="s">
        <v>210</v>
      </c>
      <c r="D2" s="24" t="s">
        <v>211</v>
      </c>
      <c r="E2" s="24" t="s">
        <v>212</v>
      </c>
      <c r="F2" s="24" t="s">
        <v>213</v>
      </c>
      <c r="G2" s="24" t="s">
        <v>214</v>
      </c>
      <c r="H2" s="24"/>
      <c r="I2" s="24"/>
      <c r="J2" s="24"/>
      <c r="K2" s="24"/>
      <c r="L2" s="24"/>
      <c r="M2" s="24"/>
      <c r="N2" s="24"/>
      <c r="O2" s="24"/>
      <c r="P2" s="24"/>
      <c r="Q2" s="24"/>
      <c r="R2" s="24"/>
    </row>
    <row r="3" spans="1:19" x14ac:dyDescent="0.3">
      <c r="A3" s="22" t="s">
        <v>208</v>
      </c>
      <c r="B3" s="20">
        <f>Mapping_with_weights!F137</f>
        <v>84</v>
      </c>
      <c r="C3" s="20">
        <f>Mapping_with_weights!G137</f>
        <v>34</v>
      </c>
      <c r="D3" s="20">
        <f>Mapping_with_weights!H137</f>
        <v>91</v>
      </c>
      <c r="E3" s="20">
        <f>Mapping_with_weights!I137</f>
        <v>51</v>
      </c>
      <c r="F3" s="20">
        <f>Mapping_with_weights!J137</f>
        <v>64</v>
      </c>
      <c r="G3" s="20">
        <f>Mapping_with_weights!K137</f>
        <v>81</v>
      </c>
      <c r="H3" s="20"/>
      <c r="I3" s="20"/>
      <c r="J3" s="20"/>
      <c r="K3" s="20"/>
      <c r="L3" s="20"/>
      <c r="M3" s="20"/>
      <c r="N3" s="20"/>
      <c r="O3" s="20"/>
      <c r="P3" s="20"/>
      <c r="Q3" s="20"/>
      <c r="R3" s="20"/>
      <c r="S3" s="20"/>
    </row>
    <row r="4" spans="1:19" ht="28.8" x14ac:dyDescent="0.3">
      <c r="A4" s="22" t="s">
        <v>169</v>
      </c>
      <c r="B4" s="21"/>
      <c r="C4" s="21"/>
      <c r="D4" s="21"/>
      <c r="E4" s="21"/>
      <c r="F4" s="21"/>
      <c r="G4" s="21"/>
      <c r="H4" s="21"/>
      <c r="I4" s="21"/>
      <c r="J4" s="21"/>
      <c r="K4" s="21"/>
      <c r="L4" s="21"/>
      <c r="M4" s="21"/>
      <c r="N4" s="21"/>
      <c r="O4" s="21"/>
      <c r="P4" s="21"/>
      <c r="Q4" s="21"/>
      <c r="R4" s="21"/>
      <c r="S4" s="20"/>
    </row>
    <row r="5" spans="1:19" ht="43.2" x14ac:dyDescent="0.3">
      <c r="A5" s="22" t="s">
        <v>168</v>
      </c>
      <c r="B5" s="23">
        <f>Mapping_with_weights!F138</f>
        <v>801.74839883999982</v>
      </c>
      <c r="C5" s="23">
        <f>Mapping_with_weights!G138</f>
        <v>263.284265</v>
      </c>
      <c r="D5" s="23">
        <f>Mapping_with_weights!H138</f>
        <v>1339.9494199999999</v>
      </c>
      <c r="E5" s="23">
        <f>Mapping_with_weights!I138</f>
        <v>415.34000000000003</v>
      </c>
      <c r="F5" s="23">
        <f>Mapping_with_weights!J138</f>
        <v>920.33396974705875</v>
      </c>
      <c r="G5" s="23">
        <f>Mapping_with_weights!K138</f>
        <v>709.58999999999992</v>
      </c>
      <c r="H5" s="23"/>
      <c r="I5" s="23"/>
      <c r="J5" s="23"/>
      <c r="K5" s="23"/>
      <c r="L5" s="23"/>
      <c r="M5" s="23"/>
      <c r="N5" s="23"/>
      <c r="O5" s="23"/>
      <c r="P5" s="23"/>
      <c r="Q5" s="23"/>
      <c r="R5" s="23"/>
      <c r="S5" s="23"/>
    </row>
    <row r="6" spans="1:19" ht="72" x14ac:dyDescent="0.3">
      <c r="A6" s="22" t="s">
        <v>167</v>
      </c>
      <c r="B6" s="21"/>
      <c r="C6" s="21"/>
      <c r="D6" s="21"/>
      <c r="E6" s="21"/>
      <c r="F6" s="21"/>
      <c r="G6" s="21"/>
      <c r="H6" s="21"/>
      <c r="I6" s="21"/>
      <c r="J6" s="21"/>
      <c r="K6" s="21"/>
      <c r="L6" s="21"/>
      <c r="M6" s="21"/>
      <c r="N6" s="21"/>
      <c r="O6" s="21"/>
      <c r="P6" s="21"/>
      <c r="Q6" s="21"/>
      <c r="R6" s="21"/>
      <c r="S6" s="20"/>
    </row>
  </sheetData>
  <phoneticPr fontId="17"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38111-C2F9-4A92-82DF-2FC10907CCAA}">
  <sheetPr>
    <outlinePr summaryBelow="0" summaryRight="0"/>
  </sheetPr>
  <dimension ref="A1:AA975"/>
  <sheetViews>
    <sheetView zoomScale="95" zoomScaleNormal="70" workbookViewId="0">
      <selection activeCell="D20" sqref="D20"/>
    </sheetView>
  </sheetViews>
  <sheetFormatPr defaultColWidth="14.109375" defaultRowHeight="15" customHeight="1" x14ac:dyDescent="0.25"/>
  <cols>
    <col min="1" max="1" width="44.6640625" style="27" customWidth="1"/>
    <col min="2" max="2" width="14.109375" style="27"/>
    <col min="3" max="3" width="15.77734375" style="27" customWidth="1"/>
    <col min="4" max="16384" width="14.109375" style="27"/>
  </cols>
  <sheetData>
    <row r="1" spans="1:27" ht="36" x14ac:dyDescent="0.25">
      <c r="A1" s="25" t="s">
        <v>187</v>
      </c>
      <c r="B1" s="25" t="s">
        <v>188</v>
      </c>
      <c r="C1" s="25" t="s">
        <v>198</v>
      </c>
      <c r="D1" s="25" t="s">
        <v>189</v>
      </c>
      <c r="E1" s="25" t="s">
        <v>190</v>
      </c>
      <c r="F1" s="26"/>
      <c r="G1" s="26"/>
      <c r="H1" s="26"/>
      <c r="I1" s="26"/>
      <c r="J1" s="26"/>
      <c r="K1" s="26"/>
      <c r="L1" s="26"/>
      <c r="M1" s="26"/>
      <c r="N1" s="26"/>
      <c r="O1" s="26"/>
      <c r="P1" s="26"/>
      <c r="Q1" s="26"/>
      <c r="R1" s="26"/>
      <c r="S1" s="26"/>
      <c r="T1" s="26"/>
      <c r="U1" s="26"/>
      <c r="V1" s="26"/>
      <c r="W1" s="26"/>
      <c r="X1" s="26"/>
      <c r="Y1" s="26"/>
      <c r="Z1" s="26"/>
      <c r="AA1" s="26"/>
    </row>
    <row r="2" spans="1:27" ht="15" customHeight="1" x14ac:dyDescent="0.25">
      <c r="A2" s="28" t="s">
        <v>146</v>
      </c>
      <c r="B2" s="29">
        <f>Mapping!$M$137</f>
        <v>7</v>
      </c>
      <c r="C2" s="30">
        <f t="shared" ref="C2:C18" si="0">B2/134</f>
        <v>5.2238805970149252E-2</v>
      </c>
      <c r="D2" s="31">
        <f>Mapping!$M$138</f>
        <v>72.135120000000001</v>
      </c>
      <c r="E2" s="30">
        <f>Mapping!$M$139</f>
        <v>5.8119394968750716E-2</v>
      </c>
      <c r="F2" s="26"/>
      <c r="G2" s="26"/>
      <c r="H2" s="26"/>
      <c r="I2" s="26"/>
      <c r="J2" s="26"/>
      <c r="K2" s="26"/>
      <c r="L2" s="26"/>
      <c r="M2" s="26"/>
      <c r="N2" s="26"/>
      <c r="O2" s="26"/>
      <c r="P2" s="26"/>
      <c r="Q2" s="26"/>
      <c r="R2" s="26"/>
      <c r="S2" s="26"/>
      <c r="T2" s="26"/>
      <c r="U2" s="26"/>
      <c r="V2" s="26"/>
      <c r="W2" s="26"/>
      <c r="X2" s="26"/>
      <c r="Y2" s="26"/>
      <c r="Z2" s="26"/>
      <c r="AA2" s="26"/>
    </row>
    <row r="3" spans="1:27" ht="15" customHeight="1" x14ac:dyDescent="0.25">
      <c r="A3" s="28" t="s">
        <v>147</v>
      </c>
      <c r="B3" s="29">
        <f>Mapping!$N$137</f>
        <v>8</v>
      </c>
      <c r="C3" s="30">
        <f t="shared" si="0"/>
        <v>5.9701492537313432E-2</v>
      </c>
      <c r="D3" s="31">
        <f>Mapping!$N$138</f>
        <v>91.44</v>
      </c>
      <c r="E3" s="30">
        <f>Mapping!$N$139</f>
        <v>7.3673371250267072E-2</v>
      </c>
      <c r="F3" s="26"/>
      <c r="G3" s="26"/>
      <c r="H3" s="26"/>
      <c r="I3" s="26"/>
      <c r="J3" s="26"/>
      <c r="K3" s="26"/>
      <c r="L3" s="26"/>
      <c r="M3" s="26"/>
      <c r="N3" s="26"/>
      <c r="O3" s="26"/>
      <c r="P3" s="26"/>
      <c r="Q3" s="26"/>
      <c r="R3" s="26"/>
      <c r="S3" s="26"/>
      <c r="T3" s="26"/>
      <c r="U3" s="26"/>
      <c r="V3" s="26"/>
      <c r="W3" s="26"/>
      <c r="X3" s="26"/>
      <c r="Y3" s="26"/>
      <c r="Z3" s="26"/>
      <c r="AA3" s="26"/>
    </row>
    <row r="4" spans="1:27" ht="15" customHeight="1" x14ac:dyDescent="0.25">
      <c r="A4" s="28" t="s">
        <v>148</v>
      </c>
      <c r="B4" s="29">
        <f>Mapping!$O$137</f>
        <v>22</v>
      </c>
      <c r="C4" s="30">
        <f t="shared" si="0"/>
        <v>0.16417910447761194</v>
      </c>
      <c r="D4" s="31">
        <f>Mapping!$O$138</f>
        <v>215.40463532999999</v>
      </c>
      <c r="E4" s="30">
        <f>Mapping!$O$139</f>
        <v>0.17355189925301276</v>
      </c>
      <c r="F4" s="26"/>
      <c r="G4" s="26"/>
      <c r="H4" s="26"/>
      <c r="I4" s="26"/>
      <c r="J4" s="26"/>
      <c r="K4" s="26"/>
      <c r="L4" s="26"/>
      <c r="M4" s="26"/>
      <c r="N4" s="26"/>
      <c r="O4" s="26"/>
      <c r="P4" s="26"/>
      <c r="Q4" s="26"/>
      <c r="R4" s="26"/>
      <c r="S4" s="26"/>
      <c r="T4" s="26"/>
      <c r="U4" s="26"/>
      <c r="V4" s="26"/>
      <c r="W4" s="26"/>
      <c r="X4" s="26"/>
      <c r="Y4" s="26"/>
      <c r="Z4" s="26"/>
      <c r="AA4" s="26"/>
    </row>
    <row r="5" spans="1:27" ht="15" customHeight="1" x14ac:dyDescent="0.25">
      <c r="A5" s="28" t="s">
        <v>149</v>
      </c>
      <c r="B5" s="29">
        <f>Mapping!$P$137</f>
        <v>15</v>
      </c>
      <c r="C5" s="30">
        <f t="shared" si="0"/>
        <v>0.11194029850746269</v>
      </c>
      <c r="D5" s="31">
        <f>Mapping!$P$138</f>
        <v>127.05975999999998</v>
      </c>
      <c r="E5" s="30">
        <f>Mapping!$P$139</f>
        <v>0.10237227547517316</v>
      </c>
      <c r="F5" s="26"/>
      <c r="G5" s="26"/>
      <c r="H5" s="26"/>
      <c r="I5" s="26"/>
      <c r="J5" s="26"/>
      <c r="K5" s="26"/>
      <c r="L5" s="26"/>
      <c r="M5" s="26"/>
      <c r="N5" s="26"/>
      <c r="O5" s="26"/>
      <c r="P5" s="26"/>
      <c r="Q5" s="26"/>
      <c r="R5" s="26"/>
      <c r="S5" s="26"/>
      <c r="T5" s="26"/>
      <c r="U5" s="26"/>
      <c r="V5" s="26"/>
      <c r="W5" s="26"/>
      <c r="X5" s="26"/>
      <c r="Y5" s="26"/>
      <c r="Z5" s="26"/>
      <c r="AA5" s="26"/>
    </row>
    <row r="6" spans="1:27" ht="15" customHeight="1" x14ac:dyDescent="0.25">
      <c r="A6" s="28" t="s">
        <v>150</v>
      </c>
      <c r="B6" s="29">
        <f>Mapping!$Q$137</f>
        <v>8</v>
      </c>
      <c r="C6" s="30">
        <f t="shared" si="0"/>
        <v>5.9701492537313432E-2</v>
      </c>
      <c r="D6" s="31">
        <f>Mapping!$Q$138</f>
        <v>89.257837629999983</v>
      </c>
      <c r="E6" s="30">
        <f>Mapping!$Q$139</f>
        <v>7.1915199132885479E-2</v>
      </c>
      <c r="F6" s="26"/>
      <c r="G6" s="26"/>
      <c r="H6" s="26"/>
      <c r="I6" s="26"/>
      <c r="J6" s="26"/>
      <c r="K6" s="26"/>
      <c r="L6" s="26"/>
      <c r="M6" s="26"/>
      <c r="N6" s="26"/>
      <c r="O6" s="26"/>
      <c r="P6" s="26"/>
      <c r="Q6" s="26"/>
      <c r="R6" s="26"/>
      <c r="S6" s="26"/>
      <c r="T6" s="26"/>
      <c r="U6" s="26"/>
      <c r="V6" s="26"/>
      <c r="W6" s="26"/>
      <c r="X6" s="26"/>
      <c r="Y6" s="26"/>
      <c r="Z6" s="26"/>
      <c r="AA6" s="26"/>
    </row>
    <row r="7" spans="1:27" ht="15" customHeight="1" x14ac:dyDescent="0.25">
      <c r="A7" s="28" t="s">
        <v>151</v>
      </c>
      <c r="B7" s="29">
        <f>Mapping!$R$137</f>
        <v>9</v>
      </c>
      <c r="C7" s="30">
        <f t="shared" si="0"/>
        <v>6.7164179104477612E-2</v>
      </c>
      <c r="D7" s="31">
        <f>Mapping!$R$138</f>
        <v>93.72947658235293</v>
      </c>
      <c r="E7" s="30">
        <f>Mapping!$R$139</f>
        <v>7.5518006620132347E-2</v>
      </c>
      <c r="F7" s="26"/>
      <c r="G7" s="26"/>
      <c r="H7" s="26"/>
      <c r="I7" s="26"/>
      <c r="J7" s="26"/>
      <c r="K7" s="26"/>
      <c r="L7" s="26"/>
      <c r="M7" s="26"/>
      <c r="N7" s="26"/>
      <c r="O7" s="26"/>
      <c r="P7" s="26"/>
      <c r="Q7" s="26"/>
      <c r="R7" s="26"/>
      <c r="S7" s="26"/>
      <c r="T7" s="26"/>
      <c r="U7" s="26"/>
      <c r="V7" s="26"/>
      <c r="W7" s="26"/>
      <c r="X7" s="26"/>
      <c r="Y7" s="26"/>
      <c r="Z7" s="26"/>
      <c r="AA7" s="26"/>
    </row>
    <row r="8" spans="1:27" ht="15" customHeight="1" x14ac:dyDescent="0.25">
      <c r="A8" s="28" t="s">
        <v>152</v>
      </c>
      <c r="B8" s="29">
        <f>Mapping!$S$137</f>
        <v>16</v>
      </c>
      <c r="C8" s="30">
        <f t="shared" si="0"/>
        <v>0.11940298507462686</v>
      </c>
      <c r="D8" s="31">
        <f>Mapping!$S$138</f>
        <v>292.24207999999999</v>
      </c>
      <c r="E8" s="30">
        <f>Mapping!$S$139</f>
        <v>0.23545996560356791</v>
      </c>
      <c r="F8" s="26"/>
      <c r="G8" s="26"/>
      <c r="H8" s="26"/>
      <c r="I8" s="26"/>
      <c r="J8" s="26"/>
      <c r="K8" s="26"/>
      <c r="L8" s="26"/>
      <c r="M8" s="26"/>
      <c r="N8" s="26"/>
      <c r="O8" s="26"/>
      <c r="P8" s="26"/>
      <c r="Q8" s="26"/>
      <c r="R8" s="26"/>
      <c r="S8" s="26"/>
      <c r="T8" s="26"/>
      <c r="U8" s="26"/>
      <c r="V8" s="26"/>
      <c r="W8" s="26"/>
      <c r="X8" s="26"/>
      <c r="Y8" s="26"/>
      <c r="Z8" s="26"/>
      <c r="AA8" s="26"/>
    </row>
    <row r="9" spans="1:27" ht="15" customHeight="1" x14ac:dyDescent="0.25">
      <c r="A9" s="28" t="s">
        <v>153</v>
      </c>
      <c r="B9" s="29">
        <f>Mapping!$T$137</f>
        <v>29</v>
      </c>
      <c r="C9" s="30">
        <f t="shared" si="0"/>
        <v>0.21641791044776118</v>
      </c>
      <c r="D9" s="31">
        <f>Mapping!$T$138</f>
        <v>282.35923865000001</v>
      </c>
      <c r="E9" s="30">
        <f>Mapping!$T$139</f>
        <v>0.22749734268377308</v>
      </c>
      <c r="F9" s="26"/>
      <c r="G9" s="26"/>
      <c r="H9" s="26"/>
      <c r="I9" s="26"/>
      <c r="J9" s="26"/>
      <c r="K9" s="26"/>
      <c r="L9" s="26"/>
      <c r="M9" s="26"/>
      <c r="N9" s="26"/>
      <c r="O9" s="26"/>
      <c r="P9" s="26"/>
      <c r="Q9" s="26"/>
      <c r="R9" s="26"/>
      <c r="S9" s="26"/>
      <c r="T9" s="26"/>
      <c r="U9" s="26"/>
      <c r="V9" s="26"/>
      <c r="W9" s="26"/>
      <c r="X9" s="26"/>
      <c r="Y9" s="26"/>
      <c r="Z9" s="26"/>
      <c r="AA9" s="26"/>
    </row>
    <row r="10" spans="1:27" ht="15" customHeight="1" x14ac:dyDescent="0.25">
      <c r="A10" s="28" t="s">
        <v>154</v>
      </c>
      <c r="B10" s="29">
        <f>Mapping!$U$137</f>
        <v>53</v>
      </c>
      <c r="C10" s="30">
        <f t="shared" si="0"/>
        <v>0.39552238805970147</v>
      </c>
      <c r="D10" s="31">
        <f>Mapping!$U$138</f>
        <v>382.95507864999996</v>
      </c>
      <c r="E10" s="30">
        <f>Mapping!$U$139</f>
        <v>0.30854759056820513</v>
      </c>
      <c r="F10" s="26"/>
      <c r="G10" s="26"/>
      <c r="H10" s="26"/>
      <c r="I10" s="26"/>
      <c r="J10" s="26"/>
      <c r="K10" s="26"/>
      <c r="L10" s="26"/>
      <c r="M10" s="26"/>
      <c r="N10" s="26"/>
      <c r="O10" s="26"/>
      <c r="P10" s="26"/>
      <c r="Q10" s="26"/>
      <c r="R10" s="26"/>
      <c r="S10" s="26"/>
      <c r="T10" s="26"/>
      <c r="U10" s="26"/>
      <c r="V10" s="26"/>
      <c r="W10" s="26"/>
      <c r="X10" s="26"/>
      <c r="Y10" s="26"/>
      <c r="Z10" s="26"/>
      <c r="AA10" s="26"/>
    </row>
    <row r="11" spans="1:27" ht="15" customHeight="1" x14ac:dyDescent="0.25">
      <c r="A11" s="28" t="s">
        <v>155</v>
      </c>
      <c r="B11" s="29">
        <f>Mapping!$V$137</f>
        <v>18</v>
      </c>
      <c r="C11" s="30">
        <f t="shared" si="0"/>
        <v>0.13432835820895522</v>
      </c>
      <c r="D11" s="31">
        <f>Mapping!$V$138</f>
        <v>225.36695763</v>
      </c>
      <c r="E11" s="30">
        <f>Mapping!$V$139</f>
        <v>0.18157856011612206</v>
      </c>
      <c r="F11" s="26"/>
      <c r="G11" s="26"/>
      <c r="H11" s="26"/>
      <c r="I11" s="26"/>
      <c r="J11" s="26"/>
      <c r="K11" s="26"/>
      <c r="L11" s="26"/>
      <c r="M11" s="26"/>
      <c r="N11" s="26"/>
      <c r="O11" s="26"/>
      <c r="P11" s="26"/>
      <c r="Q11" s="26"/>
      <c r="R11" s="26"/>
      <c r="S11" s="26"/>
      <c r="T11" s="26"/>
      <c r="U11" s="26"/>
      <c r="V11" s="26"/>
      <c r="W11" s="26"/>
      <c r="X11" s="26"/>
      <c r="Y11" s="26"/>
      <c r="Z11" s="26"/>
      <c r="AA11" s="26"/>
    </row>
    <row r="12" spans="1:27" ht="15" customHeight="1" x14ac:dyDescent="0.25">
      <c r="A12" s="28" t="s">
        <v>156</v>
      </c>
      <c r="B12" s="29">
        <f>Mapping!$W$137</f>
        <v>30</v>
      </c>
      <c r="C12" s="30">
        <f t="shared" si="0"/>
        <v>0.22388059701492538</v>
      </c>
      <c r="D12" s="31">
        <f>Mapping!$W$138</f>
        <v>357.73804858235292</v>
      </c>
      <c r="E12" s="30">
        <f>Mapping!$W$139</f>
        <v>0.28823018442206655</v>
      </c>
      <c r="F12" s="26"/>
      <c r="G12" s="26"/>
      <c r="H12" s="26"/>
      <c r="I12" s="26"/>
      <c r="J12" s="26"/>
      <c r="K12" s="26"/>
      <c r="L12" s="26"/>
      <c r="M12" s="26"/>
      <c r="N12" s="26"/>
      <c r="O12" s="26"/>
      <c r="P12" s="26"/>
      <c r="Q12" s="26"/>
      <c r="R12" s="26"/>
      <c r="S12" s="26"/>
      <c r="T12" s="26"/>
      <c r="U12" s="26"/>
      <c r="V12" s="26"/>
      <c r="W12" s="26"/>
      <c r="X12" s="26"/>
      <c r="Y12" s="26"/>
      <c r="Z12" s="26"/>
      <c r="AA12" s="26"/>
    </row>
    <row r="13" spans="1:27" ht="15" customHeight="1" x14ac:dyDescent="0.25">
      <c r="A13" s="28" t="s">
        <v>157</v>
      </c>
      <c r="B13" s="29">
        <f>Mapping!$X$137</f>
        <v>22</v>
      </c>
      <c r="C13" s="30">
        <f t="shared" si="0"/>
        <v>0.16417910447761194</v>
      </c>
      <c r="D13" s="31">
        <f>Mapping!$X$138</f>
        <v>230.53018</v>
      </c>
      <c r="E13" s="30">
        <f>Mapping!$X$139</f>
        <v>0.18573857759766946</v>
      </c>
      <c r="F13" s="26"/>
      <c r="G13" s="26"/>
      <c r="H13" s="26"/>
      <c r="I13" s="26"/>
      <c r="J13" s="26"/>
      <c r="K13" s="26"/>
      <c r="L13" s="26"/>
      <c r="M13" s="26"/>
      <c r="N13" s="26"/>
      <c r="O13" s="26"/>
      <c r="P13" s="26"/>
      <c r="Q13" s="26"/>
      <c r="R13" s="26"/>
      <c r="S13" s="26"/>
      <c r="T13" s="26"/>
      <c r="U13" s="26"/>
      <c r="V13" s="26"/>
      <c r="W13" s="26"/>
      <c r="X13" s="26"/>
      <c r="Y13" s="26"/>
      <c r="Z13" s="26"/>
      <c r="AA13" s="26"/>
    </row>
    <row r="14" spans="1:27" ht="15" customHeight="1" x14ac:dyDescent="0.25">
      <c r="A14" s="28" t="s">
        <v>158</v>
      </c>
      <c r="B14" s="29">
        <f>Mapping!$Y$137</f>
        <v>29</v>
      </c>
      <c r="C14" s="30">
        <f t="shared" si="0"/>
        <v>0.21641791044776118</v>
      </c>
      <c r="D14" s="31">
        <f>Mapping!$Y$138</f>
        <v>450.74225999999999</v>
      </c>
      <c r="E14" s="30">
        <f>Mapping!$Y$139</f>
        <v>0.36316384360416021</v>
      </c>
      <c r="F14" s="26"/>
      <c r="G14" s="26"/>
      <c r="H14" s="26"/>
      <c r="I14" s="26"/>
      <c r="J14" s="26"/>
      <c r="K14" s="26"/>
      <c r="L14" s="26"/>
      <c r="M14" s="26"/>
      <c r="N14" s="26"/>
      <c r="O14" s="26"/>
      <c r="P14" s="26"/>
      <c r="Q14" s="26"/>
      <c r="R14" s="26"/>
      <c r="S14" s="26"/>
      <c r="T14" s="26"/>
      <c r="U14" s="26"/>
      <c r="V14" s="26"/>
      <c r="W14" s="26"/>
      <c r="X14" s="26"/>
      <c r="Y14" s="26"/>
      <c r="Z14" s="26"/>
      <c r="AA14" s="26"/>
    </row>
    <row r="15" spans="1:27" ht="15" customHeight="1" x14ac:dyDescent="0.25">
      <c r="A15" s="28" t="s">
        <v>159</v>
      </c>
      <c r="B15" s="29">
        <f>Mapping!$Z$137</f>
        <v>4</v>
      </c>
      <c r="C15" s="30">
        <f t="shared" si="0"/>
        <v>2.9850746268656716E-2</v>
      </c>
      <c r="D15" s="31">
        <f>Mapping!$Z$138</f>
        <v>58.039119999999997</v>
      </c>
      <c r="E15" s="30">
        <f>Mapping!$Z$139</f>
        <v>4.6762222602786535E-2</v>
      </c>
      <c r="F15" s="26"/>
      <c r="G15" s="26"/>
      <c r="H15" s="26"/>
      <c r="I15" s="26"/>
      <c r="J15" s="26"/>
      <c r="K15" s="26"/>
      <c r="L15" s="26"/>
      <c r="M15" s="26"/>
      <c r="N15" s="26"/>
      <c r="O15" s="26"/>
      <c r="P15" s="26"/>
      <c r="Q15" s="26"/>
      <c r="R15" s="26"/>
      <c r="S15" s="26"/>
      <c r="T15" s="26"/>
      <c r="U15" s="26"/>
      <c r="V15" s="26"/>
      <c r="W15" s="26"/>
      <c r="X15" s="26"/>
      <c r="Y15" s="26"/>
      <c r="Z15" s="26"/>
      <c r="AA15" s="26"/>
    </row>
    <row r="16" spans="1:27" ht="15" customHeight="1" x14ac:dyDescent="0.25">
      <c r="A16" s="28" t="s">
        <v>160</v>
      </c>
      <c r="B16" s="29">
        <f>Mapping!$AA$137</f>
        <v>15</v>
      </c>
      <c r="C16" s="30">
        <f t="shared" si="0"/>
        <v>0.11194029850746269</v>
      </c>
      <c r="D16" s="31">
        <f>Mapping!$AA$138</f>
        <v>122.35912000000002</v>
      </c>
      <c r="E16" s="30">
        <f>Mapping!$AA$139</f>
        <v>9.8584961434995413E-2</v>
      </c>
      <c r="F16" s="26"/>
      <c r="G16" s="26"/>
      <c r="H16" s="26"/>
      <c r="I16" s="26"/>
      <c r="J16" s="26"/>
      <c r="K16" s="26"/>
      <c r="L16" s="26"/>
      <c r="M16" s="26"/>
      <c r="N16" s="26"/>
      <c r="O16" s="26"/>
      <c r="P16" s="26"/>
      <c r="Q16" s="26"/>
      <c r="R16" s="26"/>
      <c r="S16" s="26"/>
      <c r="T16" s="26"/>
      <c r="U16" s="26"/>
      <c r="V16" s="26"/>
      <c r="W16" s="26"/>
      <c r="X16" s="26"/>
      <c r="Y16" s="26"/>
      <c r="Z16" s="26"/>
      <c r="AA16" s="26"/>
    </row>
    <row r="17" spans="1:27" ht="15" customHeight="1" x14ac:dyDescent="0.25">
      <c r="A17" s="28" t="s">
        <v>161</v>
      </c>
      <c r="B17" s="29">
        <f>Mapping!$AB$137</f>
        <v>33</v>
      </c>
      <c r="C17" s="30">
        <f t="shared" si="0"/>
        <v>0.2462686567164179</v>
      </c>
      <c r="D17" s="31">
        <f>Mapping!$AB$138</f>
        <v>84.328680000000006</v>
      </c>
      <c r="E17" s="30">
        <f>Mapping!$AB$139</f>
        <v>6.7943768030238105E-2</v>
      </c>
      <c r="F17" s="26"/>
      <c r="G17" s="26"/>
      <c r="H17" s="26"/>
      <c r="I17" s="26"/>
      <c r="J17" s="26"/>
      <c r="K17" s="26"/>
      <c r="L17" s="26"/>
      <c r="M17" s="26"/>
      <c r="N17" s="26"/>
      <c r="O17" s="26"/>
      <c r="P17" s="26"/>
      <c r="Q17" s="26"/>
      <c r="R17" s="26"/>
      <c r="S17" s="26"/>
      <c r="T17" s="26"/>
      <c r="U17" s="26"/>
      <c r="V17" s="26"/>
      <c r="W17" s="26"/>
      <c r="X17" s="26"/>
      <c r="Y17" s="26"/>
      <c r="Z17" s="26"/>
      <c r="AA17" s="26"/>
    </row>
    <row r="18" spans="1:27" ht="15" customHeight="1" x14ac:dyDescent="0.25">
      <c r="A18" s="28" t="s">
        <v>162</v>
      </c>
      <c r="B18" s="29">
        <f>Mapping!$AC$137</f>
        <v>3</v>
      </c>
      <c r="C18" s="30">
        <f t="shared" si="0"/>
        <v>2.2388059701492536E-2</v>
      </c>
      <c r="D18" s="31">
        <f>Mapping!$AC$138</f>
        <v>32.93</v>
      </c>
      <c r="E18" s="30">
        <f>Mapping!$AC$139</f>
        <v>2.6531759790805937E-2</v>
      </c>
      <c r="F18" s="26"/>
      <c r="G18" s="26"/>
      <c r="H18" s="26"/>
      <c r="I18" s="26"/>
      <c r="J18" s="26"/>
      <c r="K18" s="26"/>
      <c r="L18" s="26"/>
      <c r="M18" s="26"/>
      <c r="N18" s="26"/>
      <c r="O18" s="26"/>
      <c r="P18" s="26"/>
      <c r="Q18" s="26"/>
      <c r="R18" s="26"/>
      <c r="S18" s="26"/>
      <c r="T18" s="26"/>
      <c r="U18" s="26"/>
      <c r="V18" s="26"/>
      <c r="W18" s="26"/>
      <c r="X18" s="26"/>
      <c r="Y18" s="26"/>
      <c r="Z18" s="26"/>
      <c r="AA18" s="26"/>
    </row>
    <row r="19" spans="1:27" ht="15" customHeight="1" x14ac:dyDescent="0.25">
      <c r="F19" s="26"/>
      <c r="G19" s="26"/>
      <c r="H19" s="26"/>
      <c r="I19" s="26"/>
      <c r="J19" s="26"/>
      <c r="K19" s="26"/>
      <c r="L19" s="26"/>
      <c r="M19" s="26"/>
      <c r="N19" s="26"/>
      <c r="O19" s="26"/>
      <c r="P19" s="26"/>
      <c r="Q19" s="26"/>
      <c r="R19" s="26"/>
      <c r="S19" s="26"/>
      <c r="T19" s="26"/>
      <c r="U19" s="26"/>
      <c r="V19" s="26"/>
      <c r="W19" s="26"/>
      <c r="X19" s="26"/>
      <c r="Y19" s="26"/>
      <c r="Z19" s="26"/>
      <c r="AA19" s="26"/>
    </row>
    <row r="20" spans="1:27" ht="13.8" x14ac:dyDescent="0.25">
      <c r="F20" s="26"/>
      <c r="G20" s="26"/>
      <c r="H20" s="26"/>
      <c r="I20" s="26"/>
      <c r="J20" s="26"/>
      <c r="K20" s="26"/>
      <c r="L20" s="26"/>
      <c r="M20" s="26"/>
      <c r="N20" s="26"/>
      <c r="O20" s="26"/>
      <c r="P20" s="26"/>
      <c r="Q20" s="26"/>
      <c r="R20" s="26"/>
      <c r="S20" s="26"/>
      <c r="T20" s="26"/>
      <c r="U20" s="26"/>
      <c r="V20" s="26"/>
      <c r="W20" s="26"/>
      <c r="X20" s="26"/>
      <c r="Y20" s="26"/>
      <c r="Z20" s="26"/>
      <c r="AA20" s="26"/>
    </row>
    <row r="21" spans="1:27" ht="13.8" x14ac:dyDescent="0.25">
      <c r="F21" s="26"/>
      <c r="G21" s="26"/>
      <c r="H21" s="26"/>
      <c r="I21" s="26"/>
      <c r="J21" s="26"/>
      <c r="K21" s="26"/>
      <c r="L21" s="26"/>
      <c r="M21" s="26"/>
      <c r="N21" s="26"/>
      <c r="O21" s="26"/>
      <c r="P21" s="26"/>
      <c r="Q21" s="26"/>
      <c r="R21" s="26"/>
      <c r="S21" s="26"/>
      <c r="T21" s="26"/>
      <c r="U21" s="26"/>
      <c r="V21" s="26"/>
      <c r="W21" s="26"/>
      <c r="X21" s="26"/>
      <c r="Y21" s="26"/>
      <c r="Z21" s="26"/>
      <c r="AA21" s="26"/>
    </row>
    <row r="22" spans="1:27" ht="13.8" x14ac:dyDescent="0.25">
      <c r="F22" s="26"/>
      <c r="G22" s="26"/>
      <c r="H22" s="26"/>
      <c r="I22" s="26"/>
      <c r="J22" s="26"/>
      <c r="K22" s="26"/>
      <c r="L22" s="26"/>
      <c r="M22" s="26"/>
      <c r="N22" s="26"/>
      <c r="O22" s="26"/>
      <c r="P22" s="26"/>
      <c r="Q22" s="26"/>
      <c r="R22" s="26"/>
      <c r="S22" s="26"/>
      <c r="T22" s="26"/>
      <c r="U22" s="26"/>
      <c r="V22" s="26"/>
      <c r="W22" s="26"/>
      <c r="X22" s="26"/>
      <c r="Y22" s="26"/>
      <c r="Z22" s="26"/>
      <c r="AA22" s="26"/>
    </row>
    <row r="23" spans="1:27" ht="13.8" x14ac:dyDescent="0.25">
      <c r="F23" s="26"/>
      <c r="G23" s="26"/>
      <c r="H23" s="26"/>
      <c r="I23" s="26"/>
      <c r="J23" s="26"/>
      <c r="K23" s="26"/>
      <c r="L23" s="26"/>
      <c r="M23" s="26"/>
      <c r="N23" s="26"/>
      <c r="O23" s="26"/>
      <c r="P23" s="26"/>
      <c r="Q23" s="26"/>
      <c r="R23" s="26"/>
      <c r="S23" s="26"/>
      <c r="T23" s="26"/>
      <c r="U23" s="26"/>
      <c r="V23" s="26"/>
      <c r="W23" s="26"/>
      <c r="X23" s="26"/>
      <c r="Y23" s="26"/>
      <c r="Z23" s="26"/>
      <c r="AA23" s="26"/>
    </row>
    <row r="24" spans="1:27" ht="13.8" x14ac:dyDescent="0.25">
      <c r="F24" s="26"/>
      <c r="G24" s="26"/>
      <c r="H24" s="26"/>
      <c r="I24" s="26"/>
      <c r="J24" s="26"/>
      <c r="K24" s="26"/>
      <c r="L24" s="26"/>
      <c r="M24" s="26"/>
      <c r="N24" s="26"/>
      <c r="O24" s="26"/>
      <c r="P24" s="26"/>
      <c r="Q24" s="26"/>
      <c r="R24" s="26"/>
      <c r="S24" s="26"/>
      <c r="T24" s="26"/>
      <c r="U24" s="26"/>
      <c r="V24" s="26"/>
      <c r="W24" s="26"/>
      <c r="X24" s="26"/>
      <c r="Y24" s="26"/>
      <c r="Z24" s="26"/>
      <c r="AA24" s="26"/>
    </row>
    <row r="25" spans="1:27" ht="13.8" x14ac:dyDescent="0.25">
      <c r="F25" s="26"/>
      <c r="G25" s="26"/>
      <c r="H25" s="26"/>
      <c r="I25" s="26"/>
      <c r="J25" s="26"/>
      <c r="K25" s="26"/>
      <c r="L25" s="26"/>
      <c r="M25" s="26"/>
      <c r="N25" s="26"/>
      <c r="O25" s="26"/>
      <c r="P25" s="26"/>
      <c r="Q25" s="26"/>
      <c r="R25" s="26"/>
      <c r="S25" s="26"/>
      <c r="T25" s="26"/>
      <c r="U25" s="26"/>
      <c r="V25" s="26"/>
      <c r="W25" s="26"/>
      <c r="X25" s="26"/>
      <c r="Y25" s="26"/>
      <c r="Z25" s="26"/>
      <c r="AA25" s="26"/>
    </row>
    <row r="26" spans="1:27" ht="13.8" x14ac:dyDescent="0.25">
      <c r="F26" s="26"/>
      <c r="G26" s="26"/>
      <c r="H26" s="26"/>
      <c r="I26" s="26"/>
      <c r="J26" s="26"/>
      <c r="K26" s="26"/>
      <c r="L26" s="26"/>
      <c r="M26" s="26"/>
      <c r="N26" s="26"/>
      <c r="O26" s="26"/>
      <c r="P26" s="26"/>
      <c r="Q26" s="26"/>
      <c r="R26" s="26"/>
      <c r="S26" s="26"/>
      <c r="T26" s="26"/>
      <c r="U26" s="26"/>
      <c r="V26" s="26"/>
      <c r="W26" s="26"/>
      <c r="X26" s="26"/>
      <c r="Y26" s="26"/>
      <c r="Z26" s="26"/>
      <c r="AA26" s="26"/>
    </row>
    <row r="27" spans="1:27" ht="13.8" x14ac:dyDescent="0.25">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row>
    <row r="28" spans="1:27" ht="13.8" x14ac:dyDescent="0.25">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row>
    <row r="29" spans="1:27" ht="13.8" x14ac:dyDescent="0.25">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row>
    <row r="30" spans="1:27" ht="13.8" x14ac:dyDescent="0.25">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row>
    <row r="31" spans="1:27" ht="13.8" x14ac:dyDescent="0.25">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row>
    <row r="32" spans="1:27" ht="13.8" x14ac:dyDescent="0.25">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row>
    <row r="33" spans="1:27" ht="13.8" x14ac:dyDescent="0.25">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row>
    <row r="34" spans="1:27" ht="13.8" x14ac:dyDescent="0.25">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27" ht="13.8" x14ac:dyDescent="0.25">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27" ht="13.8" x14ac:dyDescent="0.25">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13.8" x14ac:dyDescent="0.25">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row>
    <row r="38" spans="1:27" ht="13.8" x14ac:dyDescent="0.25">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row>
    <row r="39" spans="1:27" ht="13.8" x14ac:dyDescent="0.25">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row>
    <row r="40" spans="1:27" ht="13.8" x14ac:dyDescent="0.25">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row>
    <row r="41" spans="1:27" ht="13.8" x14ac:dyDescent="0.2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row>
    <row r="42" spans="1:27" ht="13.8" x14ac:dyDescent="0.25">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row>
    <row r="43" spans="1:27" ht="13.8" x14ac:dyDescent="0.25">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row>
    <row r="44" spans="1:27" ht="13.8" x14ac:dyDescent="0.25">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row>
    <row r="45" spans="1:27" ht="13.8" x14ac:dyDescent="0.25">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row>
    <row r="46" spans="1:27" ht="13.8" x14ac:dyDescent="0.2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row>
    <row r="47" spans="1:27" ht="13.8" x14ac:dyDescent="0.25">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row>
    <row r="48" spans="1:27" ht="13.8" x14ac:dyDescent="0.25">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row>
    <row r="49" spans="1:27" ht="13.8" x14ac:dyDescent="0.25">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row>
    <row r="50" spans="1:27" ht="13.8" x14ac:dyDescent="0.25">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row>
    <row r="51" spans="1:27" ht="13.8" x14ac:dyDescent="0.2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row>
    <row r="52" spans="1:27" ht="13.8" x14ac:dyDescent="0.25">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row>
    <row r="53" spans="1:27" ht="13.8" x14ac:dyDescent="0.25">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row>
    <row r="54" spans="1:27" ht="13.8" x14ac:dyDescent="0.25">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row>
    <row r="55" spans="1:27" ht="13.8" x14ac:dyDescent="0.25">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row>
    <row r="56" spans="1:27" ht="13.8" x14ac:dyDescent="0.25">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row>
    <row r="57" spans="1:27" ht="13.8" x14ac:dyDescent="0.25">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row>
    <row r="58" spans="1:27" ht="13.8" x14ac:dyDescent="0.25">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row>
    <row r="59" spans="1:27" ht="13.8" x14ac:dyDescent="0.25">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row>
    <row r="60" spans="1:27" ht="13.8" x14ac:dyDescent="0.25">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row>
    <row r="61" spans="1:27" ht="13.8" x14ac:dyDescent="0.25">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row>
    <row r="62" spans="1:27" ht="13.8" x14ac:dyDescent="0.2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row>
    <row r="63" spans="1:27" ht="13.8" x14ac:dyDescent="0.25">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row>
    <row r="64" spans="1:27" ht="13.8" x14ac:dyDescent="0.25">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row>
    <row r="65" spans="1:27" ht="13.8" x14ac:dyDescent="0.2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row>
    <row r="66" spans="1:27" ht="13.8" x14ac:dyDescent="0.25">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row>
    <row r="67" spans="1:27" ht="13.8" x14ac:dyDescent="0.25">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row>
    <row r="68" spans="1:27" ht="13.8" x14ac:dyDescent="0.2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row>
    <row r="69" spans="1:27" ht="13.8" x14ac:dyDescent="0.2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row>
    <row r="70" spans="1:27" ht="13.8" x14ac:dyDescent="0.2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row>
    <row r="71" spans="1:27" ht="13.8" x14ac:dyDescent="0.25">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row>
    <row r="72" spans="1:27" ht="13.8" x14ac:dyDescent="0.25">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row>
    <row r="73" spans="1:27" ht="13.8" x14ac:dyDescent="0.25">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row>
    <row r="74" spans="1:27" ht="13.8" x14ac:dyDescent="0.25">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row>
    <row r="75" spans="1:27" ht="13.8" x14ac:dyDescent="0.25">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row>
    <row r="76" spans="1:27" ht="13.8" x14ac:dyDescent="0.25">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row>
    <row r="77" spans="1:27" ht="13.8" x14ac:dyDescent="0.25">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row>
    <row r="78" spans="1:27" ht="13.8" x14ac:dyDescent="0.25">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row>
    <row r="79" spans="1:27" ht="13.8" x14ac:dyDescent="0.25">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row>
    <row r="80" spans="1:27" ht="13.8" x14ac:dyDescent="0.25">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row>
    <row r="81" spans="1:27" ht="13.8" x14ac:dyDescent="0.25">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row>
    <row r="82" spans="1:27" ht="13.8" x14ac:dyDescent="0.25">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row>
    <row r="83" spans="1:27" ht="13.8" x14ac:dyDescent="0.25">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row>
    <row r="84" spans="1:27" ht="13.8" x14ac:dyDescent="0.25">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row>
    <row r="85" spans="1:27" ht="13.8" x14ac:dyDescent="0.2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row>
    <row r="86" spans="1:27" ht="13.8" x14ac:dyDescent="0.25">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row>
    <row r="87" spans="1:27" ht="13.8" x14ac:dyDescent="0.2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row>
    <row r="88" spans="1:27" ht="13.8" x14ac:dyDescent="0.25">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row>
    <row r="89" spans="1:27" ht="13.8" x14ac:dyDescent="0.25">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row>
    <row r="90" spans="1:27" ht="13.8" x14ac:dyDescent="0.25">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row>
    <row r="91" spans="1:27" ht="13.8" x14ac:dyDescent="0.2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row>
    <row r="92" spans="1:27" ht="13.8" x14ac:dyDescent="0.25">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row>
    <row r="93" spans="1:27" ht="13.8" x14ac:dyDescent="0.25">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row>
    <row r="94" spans="1:27" ht="13.8" x14ac:dyDescent="0.25">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row>
    <row r="95" spans="1:27" ht="13.8" x14ac:dyDescent="0.25">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row>
    <row r="96" spans="1:27" ht="13.8" x14ac:dyDescent="0.25">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row>
    <row r="97" spans="1:27" ht="13.8" x14ac:dyDescent="0.25">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row>
    <row r="98" spans="1:27" ht="13.8" x14ac:dyDescent="0.25">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row>
    <row r="99" spans="1:27" ht="13.8" x14ac:dyDescent="0.25">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row>
    <row r="100" spans="1:27" ht="13.8" x14ac:dyDescent="0.25">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row>
    <row r="101" spans="1:27" ht="13.8" x14ac:dyDescent="0.25">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row>
    <row r="102" spans="1:27" ht="13.8" x14ac:dyDescent="0.25">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row>
    <row r="103" spans="1:27" ht="13.8" x14ac:dyDescent="0.25">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row>
    <row r="104" spans="1:27" ht="13.8" x14ac:dyDescent="0.25">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row>
    <row r="105" spans="1:27" ht="13.8" x14ac:dyDescent="0.25">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row>
    <row r="106" spans="1:27" ht="13.8" x14ac:dyDescent="0.25">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row>
    <row r="107" spans="1:27" ht="13.8" x14ac:dyDescent="0.25">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row>
    <row r="108" spans="1:27" ht="13.8" x14ac:dyDescent="0.25">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row>
    <row r="109" spans="1:27" ht="13.8" x14ac:dyDescent="0.25">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row>
    <row r="110" spans="1:27" ht="13.8" x14ac:dyDescent="0.25">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row>
    <row r="111" spans="1:27" ht="13.8" x14ac:dyDescent="0.25">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row>
    <row r="112" spans="1:27" ht="13.8" x14ac:dyDescent="0.25">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row>
    <row r="113" spans="1:27" ht="13.8" x14ac:dyDescent="0.25">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row>
    <row r="114" spans="1:27" ht="13.8" x14ac:dyDescent="0.25">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row>
    <row r="115" spans="1:27" ht="13.8" x14ac:dyDescent="0.25">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row>
    <row r="116" spans="1:27" ht="13.8" x14ac:dyDescent="0.25">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row>
    <row r="117" spans="1:27" ht="13.8" x14ac:dyDescent="0.25">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row>
    <row r="118" spans="1:27" ht="13.8" x14ac:dyDescent="0.25">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row>
    <row r="119" spans="1:27" ht="13.8" x14ac:dyDescent="0.25">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row>
    <row r="120" spans="1:27" ht="13.8" x14ac:dyDescent="0.25">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row>
    <row r="121" spans="1:27" ht="13.8" x14ac:dyDescent="0.25">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row>
    <row r="122" spans="1:27" ht="13.8" x14ac:dyDescent="0.25">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row>
    <row r="123" spans="1:27" ht="13.8" x14ac:dyDescent="0.25">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row>
    <row r="124" spans="1:27" ht="13.8" x14ac:dyDescent="0.25">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row>
    <row r="125" spans="1:27" ht="13.8" x14ac:dyDescent="0.25">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row>
    <row r="126" spans="1:27" ht="13.8" x14ac:dyDescent="0.25">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row>
    <row r="127" spans="1:27" ht="13.8" x14ac:dyDescent="0.25">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row>
    <row r="128" spans="1:27" ht="13.8" x14ac:dyDescent="0.25">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row>
    <row r="129" spans="1:27" ht="13.8" x14ac:dyDescent="0.25">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row>
    <row r="130" spans="1:27" ht="13.8" x14ac:dyDescent="0.25">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row>
    <row r="131" spans="1:27" ht="13.8" x14ac:dyDescent="0.25">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row>
    <row r="132" spans="1:27" ht="13.8" x14ac:dyDescent="0.25">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row>
    <row r="133" spans="1:27" ht="13.8" x14ac:dyDescent="0.25">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row>
    <row r="134" spans="1:27" ht="13.8" x14ac:dyDescent="0.25">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row>
    <row r="135" spans="1:27" ht="13.8" x14ac:dyDescent="0.25">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row>
    <row r="136" spans="1:27" ht="13.8" x14ac:dyDescent="0.25">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row>
    <row r="137" spans="1:27" ht="13.8" x14ac:dyDescent="0.25">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row>
    <row r="138" spans="1:27" ht="13.8" x14ac:dyDescent="0.25">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row>
    <row r="139" spans="1:27" ht="13.8" x14ac:dyDescent="0.25">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row>
    <row r="140" spans="1:27" ht="13.8" x14ac:dyDescent="0.25">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row>
    <row r="141" spans="1:27" ht="13.8" x14ac:dyDescent="0.25">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row>
    <row r="142" spans="1:27" ht="13.8" x14ac:dyDescent="0.25">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row>
    <row r="143" spans="1:27" ht="13.8" x14ac:dyDescent="0.25">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row>
    <row r="144" spans="1:27" ht="13.8" x14ac:dyDescent="0.25">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row>
    <row r="145" spans="1:27" ht="13.8" x14ac:dyDescent="0.25">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row>
    <row r="146" spans="1:27" ht="13.8" x14ac:dyDescent="0.25">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row>
    <row r="147" spans="1:27" ht="13.8" x14ac:dyDescent="0.25">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row>
    <row r="148" spans="1:27" ht="13.8" x14ac:dyDescent="0.25">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row>
    <row r="149" spans="1:27" ht="13.8" x14ac:dyDescent="0.25">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row>
    <row r="150" spans="1:27" ht="13.8" x14ac:dyDescent="0.25">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row>
    <row r="151" spans="1:27" ht="13.8" x14ac:dyDescent="0.25">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row>
    <row r="152" spans="1:27" ht="13.8" x14ac:dyDescent="0.25">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row>
    <row r="153" spans="1:27" ht="13.8" x14ac:dyDescent="0.25">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row>
    <row r="154" spans="1:27" ht="13.8" x14ac:dyDescent="0.25">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row>
    <row r="155" spans="1:27" ht="13.8" x14ac:dyDescent="0.25">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row>
    <row r="156" spans="1:27" ht="13.8" x14ac:dyDescent="0.25">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row>
    <row r="157" spans="1:27" ht="13.8" x14ac:dyDescent="0.25">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row>
    <row r="158" spans="1:27" ht="13.8" x14ac:dyDescent="0.25">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row>
    <row r="159" spans="1:27" ht="13.8" x14ac:dyDescent="0.25">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row>
    <row r="160" spans="1:27" ht="13.8" x14ac:dyDescent="0.25">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row>
    <row r="161" spans="1:27" ht="13.8" x14ac:dyDescent="0.25">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row>
    <row r="162" spans="1:27" ht="13.8" x14ac:dyDescent="0.25">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row>
    <row r="163" spans="1:27" ht="13.8" x14ac:dyDescent="0.25">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row>
    <row r="164" spans="1:27" ht="13.8" x14ac:dyDescent="0.25">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row>
    <row r="165" spans="1:27" ht="13.8" x14ac:dyDescent="0.25">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row>
    <row r="166" spans="1:27" ht="13.8" x14ac:dyDescent="0.25">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row>
    <row r="167" spans="1:27" ht="13.8" x14ac:dyDescent="0.25">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row>
    <row r="168" spans="1:27" ht="13.8" x14ac:dyDescent="0.25">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row>
    <row r="169" spans="1:27" ht="13.8" x14ac:dyDescent="0.25">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row>
    <row r="170" spans="1:27" ht="13.8" x14ac:dyDescent="0.25">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row>
    <row r="171" spans="1:27" ht="13.8" x14ac:dyDescent="0.25">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row>
    <row r="172" spans="1:27" ht="13.8" x14ac:dyDescent="0.25">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row>
    <row r="173" spans="1:27" ht="13.8" x14ac:dyDescent="0.25">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row>
    <row r="174" spans="1:27" ht="13.8" x14ac:dyDescent="0.25">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row>
    <row r="175" spans="1:27" ht="13.8" x14ac:dyDescent="0.25">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row>
    <row r="176" spans="1:27" ht="13.8" x14ac:dyDescent="0.25">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row>
    <row r="177" spans="1:27" ht="13.8" x14ac:dyDescent="0.25">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row>
    <row r="178" spans="1:27" ht="13.8" x14ac:dyDescent="0.25">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row>
    <row r="179" spans="1:27" ht="13.8" x14ac:dyDescent="0.25">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row>
    <row r="180" spans="1:27" ht="13.8" x14ac:dyDescent="0.25">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row>
    <row r="181" spans="1:27" ht="13.8" x14ac:dyDescent="0.25">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row>
    <row r="182" spans="1:27" ht="13.8" x14ac:dyDescent="0.25">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row>
    <row r="183" spans="1:27" ht="13.8" x14ac:dyDescent="0.25">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row>
    <row r="184" spans="1:27" ht="13.8" x14ac:dyDescent="0.25">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row>
    <row r="185" spans="1:27" ht="13.8" x14ac:dyDescent="0.25">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row>
    <row r="186" spans="1:27" ht="13.8" x14ac:dyDescent="0.25">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row>
    <row r="187" spans="1:27" ht="13.8" x14ac:dyDescent="0.25">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row>
    <row r="188" spans="1:27" ht="13.8" x14ac:dyDescent="0.25">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row>
    <row r="189" spans="1:27" ht="13.8" x14ac:dyDescent="0.25">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row>
    <row r="190" spans="1:27" ht="13.8" x14ac:dyDescent="0.25">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row>
    <row r="191" spans="1:27" ht="13.8" x14ac:dyDescent="0.25">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row>
    <row r="192" spans="1:27" ht="13.8" x14ac:dyDescent="0.25">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row>
    <row r="193" spans="1:27" ht="13.8" x14ac:dyDescent="0.25">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row>
    <row r="194" spans="1:27" ht="13.8" x14ac:dyDescent="0.25">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row>
    <row r="195" spans="1:27" ht="13.8" x14ac:dyDescent="0.25">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row>
    <row r="196" spans="1:27" ht="13.8" x14ac:dyDescent="0.25">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row>
    <row r="197" spans="1:27" ht="13.8" x14ac:dyDescent="0.25">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row>
    <row r="198" spans="1:27" ht="13.8" x14ac:dyDescent="0.25">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row>
    <row r="199" spans="1:27" ht="13.8" x14ac:dyDescent="0.25">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row>
    <row r="200" spans="1:27" ht="13.8" x14ac:dyDescent="0.25">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row>
    <row r="201" spans="1:27" ht="13.8" x14ac:dyDescent="0.25">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row>
    <row r="202" spans="1:27" ht="13.8" x14ac:dyDescent="0.25">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row>
    <row r="203" spans="1:27" ht="13.8" x14ac:dyDescent="0.25">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row>
    <row r="204" spans="1:27" ht="13.8" x14ac:dyDescent="0.25">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row>
    <row r="205" spans="1:27" ht="13.8" x14ac:dyDescent="0.25">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row>
    <row r="206" spans="1:27" ht="13.8" x14ac:dyDescent="0.25">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row>
    <row r="207" spans="1:27" ht="13.8" x14ac:dyDescent="0.25">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row>
    <row r="208" spans="1:27" ht="13.8" x14ac:dyDescent="0.25">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row>
    <row r="209" spans="1:27" ht="13.8" x14ac:dyDescent="0.25">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row>
    <row r="210" spans="1:27" ht="13.8" x14ac:dyDescent="0.25">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row>
    <row r="211" spans="1:27" ht="13.8" x14ac:dyDescent="0.25">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row>
    <row r="212" spans="1:27" ht="13.8" x14ac:dyDescent="0.25">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row>
    <row r="213" spans="1:27" ht="13.8" x14ac:dyDescent="0.25">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row>
    <row r="214" spans="1:27" ht="13.8" x14ac:dyDescent="0.25">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row>
    <row r="215" spans="1:27" ht="13.8" x14ac:dyDescent="0.25">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row>
    <row r="216" spans="1:27" ht="13.8" x14ac:dyDescent="0.25">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row>
    <row r="217" spans="1:27" ht="13.8" x14ac:dyDescent="0.25">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row>
    <row r="218" spans="1:27" ht="13.8" x14ac:dyDescent="0.25">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row>
    <row r="219" spans="1:27" ht="13.8" x14ac:dyDescent="0.25">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row>
    <row r="220" spans="1:27" ht="13.8" x14ac:dyDescent="0.25">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row>
    <row r="221" spans="1:27" ht="13.8" x14ac:dyDescent="0.25">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row>
    <row r="222" spans="1:27" ht="13.8" x14ac:dyDescent="0.25">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row>
    <row r="223" spans="1:27" ht="13.8" x14ac:dyDescent="0.25">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row>
    <row r="224" spans="1:27" ht="13.8" x14ac:dyDescent="0.25">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row>
    <row r="225" spans="1:27" ht="13.8" x14ac:dyDescent="0.25">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row>
    <row r="226" spans="1:27" ht="13.8" x14ac:dyDescent="0.25">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row>
    <row r="227" spans="1:27" ht="13.8" x14ac:dyDescent="0.25">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row>
    <row r="228" spans="1:27" ht="13.8" x14ac:dyDescent="0.25">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row>
    <row r="229" spans="1:27" ht="13.8" x14ac:dyDescent="0.25">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row>
    <row r="230" spans="1:27" ht="13.8" x14ac:dyDescent="0.25">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row>
    <row r="231" spans="1:27" ht="13.8" x14ac:dyDescent="0.25">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row>
    <row r="232" spans="1:27" ht="13.8" x14ac:dyDescent="0.25">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row>
    <row r="233" spans="1:27" ht="13.8" x14ac:dyDescent="0.25">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row>
    <row r="234" spans="1:27" ht="13.8" x14ac:dyDescent="0.25">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row>
    <row r="235" spans="1:27" ht="13.8" x14ac:dyDescent="0.25">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row>
    <row r="236" spans="1:27" ht="13.8" x14ac:dyDescent="0.25">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row>
    <row r="237" spans="1:27" ht="13.8" x14ac:dyDescent="0.25">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row>
    <row r="238" spans="1:27" ht="13.8" x14ac:dyDescent="0.25">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row>
    <row r="239" spans="1:27" ht="13.8" x14ac:dyDescent="0.25">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row>
    <row r="240" spans="1:27" ht="13.8" x14ac:dyDescent="0.25">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row>
    <row r="241" spans="1:27" ht="13.8" x14ac:dyDescent="0.25">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row>
    <row r="242" spans="1:27" ht="13.8" x14ac:dyDescent="0.25">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row>
    <row r="243" spans="1:27" ht="13.8" x14ac:dyDescent="0.25">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row>
    <row r="244" spans="1:27" ht="13.8" x14ac:dyDescent="0.25">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row>
    <row r="245" spans="1:27" ht="13.8" x14ac:dyDescent="0.25">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row>
    <row r="246" spans="1:27" ht="13.8" x14ac:dyDescent="0.25">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row>
    <row r="247" spans="1:27" ht="13.8" x14ac:dyDescent="0.25">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row>
    <row r="248" spans="1:27" ht="13.8" x14ac:dyDescent="0.25">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row>
    <row r="249" spans="1:27" ht="13.8" x14ac:dyDescent="0.25">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row>
    <row r="250" spans="1:27" ht="13.8" x14ac:dyDescent="0.25">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row>
    <row r="251" spans="1:27" ht="13.8" x14ac:dyDescent="0.25">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row>
    <row r="252" spans="1:27" ht="13.8" x14ac:dyDescent="0.25">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row>
    <row r="253" spans="1:27" ht="13.8" x14ac:dyDescent="0.25">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row>
    <row r="254" spans="1:27" ht="13.8" x14ac:dyDescent="0.25">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row>
    <row r="255" spans="1:27" ht="13.8" x14ac:dyDescent="0.25">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row>
    <row r="256" spans="1:27" ht="13.8" x14ac:dyDescent="0.25">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row>
    <row r="257" spans="1:27" ht="13.8" x14ac:dyDescent="0.25">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row>
    <row r="258" spans="1:27" ht="13.8" x14ac:dyDescent="0.25">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row>
    <row r="259" spans="1:27" ht="13.8" x14ac:dyDescent="0.25">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row>
    <row r="260" spans="1:27" ht="13.8" x14ac:dyDescent="0.25">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row>
    <row r="261" spans="1:27" ht="13.8" x14ac:dyDescent="0.25">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row>
    <row r="262" spans="1:27" ht="13.8" x14ac:dyDescent="0.25">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row>
    <row r="263" spans="1:27" ht="13.8" x14ac:dyDescent="0.25">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row>
    <row r="264" spans="1:27" ht="13.8" x14ac:dyDescent="0.25">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row>
    <row r="265" spans="1:27" ht="13.8" x14ac:dyDescent="0.25">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row>
    <row r="266" spans="1:27" ht="13.8" x14ac:dyDescent="0.25">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row>
    <row r="267" spans="1:27" ht="13.8" x14ac:dyDescent="0.25">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row>
    <row r="268" spans="1:27" ht="13.8" x14ac:dyDescent="0.25">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row>
    <row r="269" spans="1:27" ht="13.8" x14ac:dyDescent="0.25">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row>
    <row r="270" spans="1:27" ht="13.8" x14ac:dyDescent="0.25">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row>
    <row r="271" spans="1:27" ht="13.8" x14ac:dyDescent="0.25">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row>
    <row r="272" spans="1:27" ht="13.8" x14ac:dyDescent="0.25">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row>
    <row r="273" spans="1:27" ht="13.8" x14ac:dyDescent="0.25">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row>
    <row r="274" spans="1:27" ht="13.8" x14ac:dyDescent="0.25">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row>
    <row r="275" spans="1:27" ht="13.8" x14ac:dyDescent="0.25">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row>
    <row r="276" spans="1:27" ht="13.8" x14ac:dyDescent="0.25">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row>
    <row r="277" spans="1:27" ht="13.8" x14ac:dyDescent="0.25">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row>
    <row r="278" spans="1:27" ht="13.8" x14ac:dyDescent="0.25">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row>
    <row r="279" spans="1:27" ht="13.8" x14ac:dyDescent="0.25">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row>
    <row r="280" spans="1:27" ht="13.8" x14ac:dyDescent="0.25">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row>
    <row r="281" spans="1:27" ht="13.8" x14ac:dyDescent="0.25">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row>
    <row r="282" spans="1:27" ht="13.8" x14ac:dyDescent="0.25">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row>
    <row r="283" spans="1:27" ht="13.8" x14ac:dyDescent="0.25">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row>
    <row r="284" spans="1:27" ht="13.8" x14ac:dyDescent="0.25">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row>
    <row r="285" spans="1:27" ht="13.8" x14ac:dyDescent="0.25">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row>
    <row r="286" spans="1:27" ht="13.8" x14ac:dyDescent="0.25">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row>
    <row r="287" spans="1:27" ht="13.8" x14ac:dyDescent="0.25">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row>
    <row r="288" spans="1:27" ht="13.8" x14ac:dyDescent="0.25">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row>
    <row r="289" spans="1:27" ht="13.8" x14ac:dyDescent="0.25">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row>
    <row r="290" spans="1:27" ht="13.8" x14ac:dyDescent="0.25">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row>
    <row r="291" spans="1:27" ht="13.8" x14ac:dyDescent="0.25">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row>
    <row r="292" spans="1:27" ht="13.8" x14ac:dyDescent="0.25">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row>
    <row r="293" spans="1:27" ht="13.8" x14ac:dyDescent="0.25">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row>
    <row r="294" spans="1:27" ht="13.8" x14ac:dyDescent="0.25">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row>
    <row r="295" spans="1:27" ht="13.8" x14ac:dyDescent="0.25">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row>
    <row r="296" spans="1:27" ht="13.8" x14ac:dyDescent="0.25">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row>
    <row r="297" spans="1:27" ht="13.8" x14ac:dyDescent="0.25">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row>
    <row r="298" spans="1:27" ht="13.8" x14ac:dyDescent="0.25">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row>
    <row r="299" spans="1:27" ht="13.8" x14ac:dyDescent="0.25">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row>
    <row r="300" spans="1:27" ht="13.8" x14ac:dyDescent="0.25">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row>
    <row r="301" spans="1:27" ht="13.8" x14ac:dyDescent="0.25">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row>
    <row r="302" spans="1:27" ht="13.8" x14ac:dyDescent="0.25">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row>
    <row r="303" spans="1:27" ht="13.8" x14ac:dyDescent="0.25">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row>
    <row r="304" spans="1:27" ht="13.8" x14ac:dyDescent="0.25">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row>
    <row r="305" spans="1:27" ht="13.8" x14ac:dyDescent="0.25">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row>
    <row r="306" spans="1:27" ht="13.8" x14ac:dyDescent="0.25">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row>
    <row r="307" spans="1:27" ht="13.8" x14ac:dyDescent="0.25">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row>
    <row r="308" spans="1:27" ht="13.8" x14ac:dyDescent="0.25">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row>
    <row r="309" spans="1:27" ht="13.8" x14ac:dyDescent="0.25">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row>
    <row r="310" spans="1:27" ht="13.8" x14ac:dyDescent="0.25">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row>
    <row r="311" spans="1:27" ht="13.8" x14ac:dyDescent="0.25">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row>
    <row r="312" spans="1:27" ht="13.8" x14ac:dyDescent="0.25">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row>
    <row r="313" spans="1:27" ht="13.8" x14ac:dyDescent="0.25">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row>
    <row r="314" spans="1:27" ht="13.8" x14ac:dyDescent="0.25">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row>
    <row r="315" spans="1:27" ht="13.8" x14ac:dyDescent="0.25">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row>
    <row r="316" spans="1:27" ht="13.8" x14ac:dyDescent="0.25">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row>
    <row r="317" spans="1:27" ht="13.8" x14ac:dyDescent="0.25">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row>
    <row r="318" spans="1:27" ht="13.8" x14ac:dyDescent="0.25">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row>
    <row r="319" spans="1:27" ht="13.8" x14ac:dyDescent="0.25">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row>
    <row r="320" spans="1:27" ht="13.8" x14ac:dyDescent="0.25">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row>
    <row r="321" spans="1:27" ht="13.8" x14ac:dyDescent="0.25">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row>
    <row r="322" spans="1:27" ht="13.8" x14ac:dyDescent="0.25">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row>
    <row r="323" spans="1:27" ht="13.8" x14ac:dyDescent="0.25">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row>
    <row r="324" spans="1:27" ht="13.8" x14ac:dyDescent="0.25">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row>
    <row r="325" spans="1:27" ht="13.8" x14ac:dyDescent="0.25">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row>
    <row r="326" spans="1:27" ht="13.8" x14ac:dyDescent="0.25">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row>
    <row r="327" spans="1:27" ht="13.8" x14ac:dyDescent="0.25">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row>
    <row r="328" spans="1:27" ht="13.8" x14ac:dyDescent="0.25">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row>
    <row r="329" spans="1:27" ht="13.8" x14ac:dyDescent="0.25">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row>
    <row r="330" spans="1:27" ht="13.8" x14ac:dyDescent="0.25">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row>
    <row r="331" spans="1:27" ht="13.8" x14ac:dyDescent="0.25">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row>
    <row r="332" spans="1:27" ht="13.8" x14ac:dyDescent="0.25">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row>
    <row r="333" spans="1:27" ht="13.8" x14ac:dyDescent="0.25">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row>
    <row r="334" spans="1:27" ht="13.8" x14ac:dyDescent="0.25">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row>
    <row r="335" spans="1:27" ht="13.8" x14ac:dyDescent="0.25">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row>
    <row r="336" spans="1:27" ht="13.8" x14ac:dyDescent="0.25">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row>
    <row r="337" spans="1:27" ht="13.8" x14ac:dyDescent="0.25">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row>
    <row r="338" spans="1:27" ht="13.8" x14ac:dyDescent="0.25">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row>
    <row r="339" spans="1:27" ht="13.8" x14ac:dyDescent="0.25">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row>
    <row r="340" spans="1:27" ht="13.8" x14ac:dyDescent="0.25">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row>
    <row r="341" spans="1:27" ht="13.8" x14ac:dyDescent="0.25">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row>
    <row r="342" spans="1:27" ht="13.8" x14ac:dyDescent="0.25">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row>
    <row r="343" spans="1:27" ht="13.8" x14ac:dyDescent="0.25">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row>
    <row r="344" spans="1:27" ht="13.8" x14ac:dyDescent="0.25">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row>
    <row r="345" spans="1:27" ht="13.8" x14ac:dyDescent="0.25">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row>
    <row r="346" spans="1:27" ht="13.8" x14ac:dyDescent="0.25">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row>
    <row r="347" spans="1:27" ht="13.8" x14ac:dyDescent="0.25">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row>
    <row r="348" spans="1:27" ht="13.8" x14ac:dyDescent="0.25">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row>
    <row r="349" spans="1:27" ht="13.8" x14ac:dyDescent="0.25">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row>
    <row r="350" spans="1:27" ht="13.8" x14ac:dyDescent="0.25">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row>
    <row r="351" spans="1:27" ht="13.8" x14ac:dyDescent="0.25">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row>
    <row r="352" spans="1:27" ht="13.8" x14ac:dyDescent="0.25">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row>
    <row r="353" spans="1:27" ht="13.8" x14ac:dyDescent="0.25">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row>
    <row r="354" spans="1:27" ht="13.8" x14ac:dyDescent="0.25">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row>
    <row r="355" spans="1:27" ht="13.8" x14ac:dyDescent="0.25">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row>
    <row r="356" spans="1:27" ht="13.8" x14ac:dyDescent="0.25">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row>
    <row r="357" spans="1:27" ht="13.8" x14ac:dyDescent="0.25">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row>
    <row r="358" spans="1:27" ht="13.8" x14ac:dyDescent="0.25">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row>
    <row r="359" spans="1:27" ht="13.8" x14ac:dyDescent="0.25">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row>
    <row r="360" spans="1:27" ht="13.8" x14ac:dyDescent="0.25">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row>
    <row r="361" spans="1:27" ht="13.8" x14ac:dyDescent="0.25">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row>
    <row r="362" spans="1:27" ht="13.8" x14ac:dyDescent="0.25">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row>
    <row r="363" spans="1:27" ht="13.8" x14ac:dyDescent="0.25">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row>
    <row r="364" spans="1:27" ht="13.8" x14ac:dyDescent="0.25">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row>
    <row r="365" spans="1:27" ht="13.8" x14ac:dyDescent="0.25">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row>
    <row r="366" spans="1:27" ht="13.8" x14ac:dyDescent="0.25">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row>
    <row r="367" spans="1:27" ht="13.8" x14ac:dyDescent="0.25">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row>
    <row r="368" spans="1:27" ht="13.8" x14ac:dyDescent="0.25">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row>
    <row r="369" spans="1:27" ht="13.8" x14ac:dyDescent="0.25">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row>
    <row r="370" spans="1:27" ht="13.8" x14ac:dyDescent="0.25">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row>
    <row r="371" spans="1:27" ht="13.8" x14ac:dyDescent="0.25">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row>
    <row r="372" spans="1:27" ht="13.8" x14ac:dyDescent="0.25">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row>
    <row r="373" spans="1:27" ht="13.8" x14ac:dyDescent="0.25">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row>
    <row r="374" spans="1:27" ht="13.8" x14ac:dyDescent="0.25">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row>
    <row r="375" spans="1:27" ht="13.8" x14ac:dyDescent="0.25">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row>
    <row r="376" spans="1:27" ht="13.8" x14ac:dyDescent="0.25">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row>
    <row r="377" spans="1:27" ht="13.8" x14ac:dyDescent="0.25">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row>
    <row r="378" spans="1:27" ht="13.8" x14ac:dyDescent="0.25">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row>
    <row r="379" spans="1:27" ht="13.8" x14ac:dyDescent="0.25">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row>
    <row r="380" spans="1:27" ht="13.8" x14ac:dyDescent="0.25">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row>
    <row r="381" spans="1:27" ht="13.8" x14ac:dyDescent="0.25">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row>
    <row r="382" spans="1:27" ht="13.8" x14ac:dyDescent="0.25">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row>
    <row r="383" spans="1:27" ht="13.8" x14ac:dyDescent="0.25">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row>
    <row r="384" spans="1:27" ht="13.8" x14ac:dyDescent="0.25">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row>
    <row r="385" spans="1:27" ht="13.8" x14ac:dyDescent="0.25">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row>
    <row r="386" spans="1:27" ht="13.8" x14ac:dyDescent="0.25">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row>
    <row r="387" spans="1:27" ht="13.8" x14ac:dyDescent="0.25">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row>
    <row r="388" spans="1:27" ht="13.8" x14ac:dyDescent="0.25">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row>
    <row r="389" spans="1:27" ht="13.8" x14ac:dyDescent="0.25">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row>
    <row r="390" spans="1:27" ht="13.8" x14ac:dyDescent="0.25">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row>
    <row r="391" spans="1:27" ht="13.8" x14ac:dyDescent="0.25">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row>
    <row r="392" spans="1:27" ht="13.8" x14ac:dyDescent="0.25">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row>
    <row r="393" spans="1:27" ht="13.8" x14ac:dyDescent="0.25">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row>
    <row r="394" spans="1:27" ht="13.8" x14ac:dyDescent="0.25">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row>
    <row r="395" spans="1:27" ht="13.8" x14ac:dyDescent="0.25">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row>
    <row r="396" spans="1:27" ht="13.8" x14ac:dyDescent="0.25">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row>
    <row r="397" spans="1:27" ht="13.8" x14ac:dyDescent="0.25">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row>
    <row r="398" spans="1:27" ht="13.8" x14ac:dyDescent="0.25">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row>
    <row r="399" spans="1:27" ht="13.8" x14ac:dyDescent="0.25">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row>
    <row r="400" spans="1:27" ht="13.8" x14ac:dyDescent="0.25">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row>
    <row r="401" spans="1:27" ht="13.8" x14ac:dyDescent="0.25">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row>
    <row r="402" spans="1:27" ht="13.8" x14ac:dyDescent="0.25">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row>
    <row r="403" spans="1:27" ht="13.8" x14ac:dyDescent="0.25">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row>
    <row r="404" spans="1:27" ht="13.8" x14ac:dyDescent="0.25">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row>
    <row r="405" spans="1:27" ht="13.8" x14ac:dyDescent="0.25">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row>
    <row r="406" spans="1:27" ht="13.8" x14ac:dyDescent="0.25">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row>
    <row r="407" spans="1:27" ht="13.8" x14ac:dyDescent="0.25">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row>
    <row r="408" spans="1:27" ht="13.8" x14ac:dyDescent="0.25">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row>
    <row r="409" spans="1:27" ht="13.8" x14ac:dyDescent="0.25">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row>
    <row r="410" spans="1:27" ht="13.8" x14ac:dyDescent="0.25">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row>
    <row r="411" spans="1:27" ht="13.8" x14ac:dyDescent="0.25">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row>
    <row r="412" spans="1:27" ht="13.8" x14ac:dyDescent="0.25">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row>
    <row r="413" spans="1:27" ht="13.8" x14ac:dyDescent="0.25">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row>
    <row r="414" spans="1:27" ht="13.8" x14ac:dyDescent="0.25">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row>
    <row r="415" spans="1:27" ht="13.8" x14ac:dyDescent="0.25">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row>
    <row r="416" spans="1:27" ht="13.8" x14ac:dyDescent="0.25">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row>
    <row r="417" spans="1:27" ht="13.8" x14ac:dyDescent="0.25">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row>
    <row r="418" spans="1:27" ht="13.8" x14ac:dyDescent="0.25">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row>
    <row r="419" spans="1:27" ht="13.8" x14ac:dyDescent="0.25">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row>
    <row r="420" spans="1:27" ht="13.8" x14ac:dyDescent="0.25">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row>
    <row r="421" spans="1:27" ht="13.8" x14ac:dyDescent="0.25">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row>
    <row r="422" spans="1:27" ht="13.8" x14ac:dyDescent="0.25">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row>
    <row r="423" spans="1:27" ht="13.8" x14ac:dyDescent="0.25">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row>
    <row r="424" spans="1:27" ht="13.8" x14ac:dyDescent="0.25">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row>
    <row r="425" spans="1:27" ht="13.8" x14ac:dyDescent="0.25">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row>
    <row r="426" spans="1:27" ht="13.8" x14ac:dyDescent="0.25">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row>
    <row r="427" spans="1:27" ht="13.8" x14ac:dyDescent="0.25">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row>
    <row r="428" spans="1:27" ht="13.8" x14ac:dyDescent="0.25">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row>
    <row r="429" spans="1:27" ht="13.8" x14ac:dyDescent="0.25">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row>
    <row r="430" spans="1:27" ht="13.8" x14ac:dyDescent="0.25">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row>
    <row r="431" spans="1:27" ht="13.8" x14ac:dyDescent="0.25">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row>
    <row r="432" spans="1:27" ht="13.8" x14ac:dyDescent="0.25">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row>
    <row r="433" spans="1:27" ht="13.8" x14ac:dyDescent="0.25">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row>
    <row r="434" spans="1:27" ht="13.8" x14ac:dyDescent="0.25">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row>
    <row r="435" spans="1:27" ht="13.8" x14ac:dyDescent="0.25">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row>
    <row r="436" spans="1:27" ht="13.8" x14ac:dyDescent="0.25">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row>
    <row r="437" spans="1:27" ht="13.8" x14ac:dyDescent="0.25">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row>
    <row r="438" spans="1:27" ht="13.8" x14ac:dyDescent="0.25">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row>
    <row r="439" spans="1:27" ht="13.8" x14ac:dyDescent="0.25">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row>
    <row r="440" spans="1:27" ht="13.8" x14ac:dyDescent="0.25">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row>
    <row r="441" spans="1:27" ht="13.8" x14ac:dyDescent="0.25">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row>
    <row r="442" spans="1:27" ht="13.8" x14ac:dyDescent="0.25">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row>
    <row r="443" spans="1:27" ht="13.8" x14ac:dyDescent="0.25">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row>
    <row r="444" spans="1:27" ht="13.8" x14ac:dyDescent="0.25">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row>
    <row r="445" spans="1:27" ht="13.8" x14ac:dyDescent="0.25">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row>
    <row r="446" spans="1:27" ht="13.8" x14ac:dyDescent="0.25">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row>
    <row r="447" spans="1:27" ht="13.8" x14ac:dyDescent="0.25">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row>
    <row r="448" spans="1:27" ht="13.8" x14ac:dyDescent="0.25">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row>
    <row r="449" spans="1:27" ht="13.8" x14ac:dyDescent="0.25">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row>
    <row r="450" spans="1:27" ht="13.8" x14ac:dyDescent="0.25">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row>
    <row r="451" spans="1:27" ht="13.8" x14ac:dyDescent="0.25">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row>
    <row r="452" spans="1:27" ht="13.8" x14ac:dyDescent="0.25">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row>
    <row r="453" spans="1:27" ht="13.8" x14ac:dyDescent="0.25">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row>
    <row r="454" spans="1:27" ht="13.8" x14ac:dyDescent="0.25">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row>
    <row r="455" spans="1:27" ht="13.8" x14ac:dyDescent="0.25">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row>
    <row r="456" spans="1:27" ht="13.8" x14ac:dyDescent="0.25">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row>
    <row r="457" spans="1:27" ht="13.8" x14ac:dyDescent="0.25">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row>
    <row r="458" spans="1:27" ht="13.8" x14ac:dyDescent="0.25">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row>
    <row r="459" spans="1:27" ht="13.8" x14ac:dyDescent="0.25">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row>
    <row r="460" spans="1:27" ht="13.8" x14ac:dyDescent="0.25">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row>
    <row r="461" spans="1:27" ht="13.8" x14ac:dyDescent="0.25">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row>
    <row r="462" spans="1:27" ht="13.8" x14ac:dyDescent="0.25">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row>
    <row r="463" spans="1:27" ht="13.8" x14ac:dyDescent="0.25">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row>
    <row r="464" spans="1:27" ht="13.8" x14ac:dyDescent="0.25">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row>
    <row r="465" spans="1:27" ht="13.8" x14ac:dyDescent="0.25">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row>
    <row r="466" spans="1:27" ht="13.8" x14ac:dyDescent="0.25">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row>
    <row r="467" spans="1:27" ht="13.8" x14ac:dyDescent="0.25">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row>
    <row r="468" spans="1:27" ht="13.8" x14ac:dyDescent="0.25">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row>
    <row r="469" spans="1:27" ht="13.8" x14ac:dyDescent="0.25">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row>
    <row r="470" spans="1:27" ht="13.8" x14ac:dyDescent="0.25">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row>
    <row r="471" spans="1:27" ht="13.8" x14ac:dyDescent="0.25">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row>
    <row r="472" spans="1:27" ht="13.8" x14ac:dyDescent="0.25">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row>
    <row r="473" spans="1:27" ht="13.8" x14ac:dyDescent="0.25">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row>
    <row r="474" spans="1:27" ht="13.8" x14ac:dyDescent="0.25">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row>
    <row r="475" spans="1:27" ht="13.8" x14ac:dyDescent="0.25">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row>
    <row r="476" spans="1:27" ht="13.8" x14ac:dyDescent="0.25">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row>
    <row r="477" spans="1:27" ht="13.8" x14ac:dyDescent="0.25">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row>
    <row r="478" spans="1:27" ht="13.8" x14ac:dyDescent="0.25">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row>
    <row r="479" spans="1:27" ht="13.8" x14ac:dyDescent="0.25">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row>
    <row r="480" spans="1:27" ht="13.8" x14ac:dyDescent="0.25">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row>
    <row r="481" spans="1:27" ht="13.8" x14ac:dyDescent="0.25">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row>
    <row r="482" spans="1:27" ht="13.8" x14ac:dyDescent="0.25">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row>
    <row r="483" spans="1:27" ht="13.8" x14ac:dyDescent="0.25">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row>
    <row r="484" spans="1:27" ht="13.8" x14ac:dyDescent="0.25">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row>
    <row r="485" spans="1:27" ht="13.8" x14ac:dyDescent="0.25">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row>
    <row r="486" spans="1:27" ht="13.8" x14ac:dyDescent="0.25">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row>
    <row r="487" spans="1:27" ht="13.8" x14ac:dyDescent="0.25">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row>
    <row r="488" spans="1:27" ht="13.8" x14ac:dyDescent="0.25">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row>
    <row r="489" spans="1:27" ht="13.8" x14ac:dyDescent="0.25">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row>
    <row r="490" spans="1:27" ht="13.8" x14ac:dyDescent="0.25">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row>
    <row r="491" spans="1:27" ht="13.8" x14ac:dyDescent="0.25">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row>
    <row r="492" spans="1:27" ht="13.8" x14ac:dyDescent="0.25">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row>
    <row r="493" spans="1:27" ht="13.8" x14ac:dyDescent="0.25">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row>
    <row r="494" spans="1:27" ht="13.8" x14ac:dyDescent="0.25">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row>
    <row r="495" spans="1:27" ht="13.8" x14ac:dyDescent="0.25">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row>
    <row r="496" spans="1:27" ht="13.8" x14ac:dyDescent="0.25">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row>
    <row r="497" spans="1:27" ht="13.8" x14ac:dyDescent="0.25">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row>
    <row r="498" spans="1:27" ht="13.8" x14ac:dyDescent="0.25">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row>
    <row r="499" spans="1:27" ht="13.8" x14ac:dyDescent="0.25">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row>
    <row r="500" spans="1:27" ht="13.8" x14ac:dyDescent="0.25">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row>
    <row r="501" spans="1:27" ht="13.8" x14ac:dyDescent="0.25">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row>
    <row r="502" spans="1:27" ht="13.8" x14ac:dyDescent="0.25">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row>
    <row r="503" spans="1:27" ht="13.8" x14ac:dyDescent="0.25">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row>
    <row r="504" spans="1:27" ht="13.8" x14ac:dyDescent="0.25">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row>
    <row r="505" spans="1:27" ht="13.8" x14ac:dyDescent="0.25">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row>
    <row r="506" spans="1:27" ht="13.8" x14ac:dyDescent="0.25">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row>
    <row r="507" spans="1:27" ht="13.8" x14ac:dyDescent="0.25">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row>
    <row r="508" spans="1:27" ht="13.8" x14ac:dyDescent="0.25">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row>
    <row r="509" spans="1:27" ht="13.8" x14ac:dyDescent="0.25">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row>
    <row r="510" spans="1:27" ht="13.8" x14ac:dyDescent="0.25">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row>
    <row r="511" spans="1:27" ht="13.8" x14ac:dyDescent="0.25">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row>
    <row r="512" spans="1:27" ht="13.8" x14ac:dyDescent="0.25">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row>
    <row r="513" spans="1:27" ht="13.8" x14ac:dyDescent="0.25">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row>
    <row r="514" spans="1:27" ht="13.8" x14ac:dyDescent="0.25">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row>
    <row r="515" spans="1:27" ht="13.8" x14ac:dyDescent="0.25">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row>
    <row r="516" spans="1:27" ht="13.8" x14ac:dyDescent="0.25">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row>
    <row r="517" spans="1:27" ht="13.8" x14ac:dyDescent="0.25">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row>
    <row r="518" spans="1:27" ht="13.8" x14ac:dyDescent="0.25">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row>
    <row r="519" spans="1:27" ht="13.8" x14ac:dyDescent="0.25">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row>
    <row r="520" spans="1:27" ht="13.8" x14ac:dyDescent="0.25">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row>
    <row r="521" spans="1:27" ht="13.8" x14ac:dyDescent="0.25">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row>
    <row r="522" spans="1:27" ht="13.8" x14ac:dyDescent="0.25">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row>
    <row r="523" spans="1:27" ht="13.8" x14ac:dyDescent="0.25">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row>
    <row r="524" spans="1:27" ht="13.8" x14ac:dyDescent="0.25">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row>
    <row r="525" spans="1:27" ht="13.8" x14ac:dyDescent="0.25">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row>
    <row r="526" spans="1:27" ht="13.8" x14ac:dyDescent="0.25">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row>
    <row r="527" spans="1:27" ht="13.8" x14ac:dyDescent="0.25">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row>
    <row r="528" spans="1:27" ht="13.8" x14ac:dyDescent="0.25">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row>
    <row r="529" spans="1:27" ht="13.8" x14ac:dyDescent="0.25">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row>
    <row r="530" spans="1:27" ht="13.8" x14ac:dyDescent="0.25">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row>
    <row r="531" spans="1:27" ht="13.8" x14ac:dyDescent="0.25">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row>
    <row r="532" spans="1:27" ht="13.8" x14ac:dyDescent="0.25">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row>
    <row r="533" spans="1:27" ht="13.8" x14ac:dyDescent="0.25">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row>
    <row r="534" spans="1:27" ht="13.8" x14ac:dyDescent="0.25">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row>
    <row r="535" spans="1:27" ht="13.8" x14ac:dyDescent="0.25">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row>
    <row r="536" spans="1:27" ht="13.8" x14ac:dyDescent="0.25">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row>
    <row r="537" spans="1:27" ht="13.8" x14ac:dyDescent="0.25">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row>
    <row r="538" spans="1:27" ht="13.8" x14ac:dyDescent="0.25">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row>
    <row r="539" spans="1:27" ht="13.8" x14ac:dyDescent="0.25">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row>
    <row r="540" spans="1:27" ht="13.8" x14ac:dyDescent="0.25">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row>
    <row r="541" spans="1:27" ht="13.8" x14ac:dyDescent="0.25">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row>
    <row r="542" spans="1:27" ht="13.8" x14ac:dyDescent="0.25">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row>
    <row r="543" spans="1:27" ht="13.8" x14ac:dyDescent="0.25">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row>
    <row r="544" spans="1:27" ht="13.8" x14ac:dyDescent="0.25">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row>
    <row r="545" spans="1:27" ht="13.8" x14ac:dyDescent="0.25">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row>
    <row r="546" spans="1:27" ht="13.8" x14ac:dyDescent="0.25">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row>
    <row r="547" spans="1:27" ht="13.8" x14ac:dyDescent="0.25">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row>
    <row r="548" spans="1:27" ht="13.8" x14ac:dyDescent="0.25">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row>
    <row r="549" spans="1:27" ht="13.8" x14ac:dyDescent="0.25">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row>
    <row r="550" spans="1:27" ht="13.8" x14ac:dyDescent="0.25">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row>
    <row r="551" spans="1:27" ht="13.8" x14ac:dyDescent="0.25">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row>
    <row r="552" spans="1:27" ht="13.8" x14ac:dyDescent="0.25">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row>
    <row r="553" spans="1:27" ht="13.8" x14ac:dyDescent="0.25">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row>
    <row r="554" spans="1:27" ht="13.8" x14ac:dyDescent="0.25">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row>
    <row r="555" spans="1:27" ht="13.8" x14ac:dyDescent="0.25">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row>
    <row r="556" spans="1:27" ht="13.8" x14ac:dyDescent="0.25">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row>
    <row r="557" spans="1:27" ht="13.8" x14ac:dyDescent="0.25">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row>
    <row r="558" spans="1:27" ht="13.8" x14ac:dyDescent="0.25">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row>
    <row r="559" spans="1:27" ht="13.8" x14ac:dyDescent="0.25">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row>
    <row r="560" spans="1:27" ht="13.8" x14ac:dyDescent="0.25">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row>
    <row r="561" spans="1:27" ht="13.8" x14ac:dyDescent="0.25">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row>
    <row r="562" spans="1:27" ht="13.8" x14ac:dyDescent="0.25">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row>
    <row r="563" spans="1:27" ht="13.8" x14ac:dyDescent="0.25">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row>
    <row r="564" spans="1:27" ht="13.8" x14ac:dyDescent="0.25">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row>
    <row r="565" spans="1:27" ht="13.8" x14ac:dyDescent="0.25">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row>
    <row r="566" spans="1:27" ht="13.8" x14ac:dyDescent="0.25">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row>
    <row r="567" spans="1:27" ht="13.8" x14ac:dyDescent="0.25">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row>
    <row r="568" spans="1:27" ht="13.8" x14ac:dyDescent="0.25">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row>
    <row r="569" spans="1:27" ht="13.8" x14ac:dyDescent="0.25">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row>
    <row r="570" spans="1:27" ht="13.8" x14ac:dyDescent="0.25">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row>
    <row r="571" spans="1:27" ht="13.8" x14ac:dyDescent="0.25">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row>
    <row r="572" spans="1:27" ht="13.8" x14ac:dyDescent="0.25">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row>
    <row r="573" spans="1:27" ht="13.8" x14ac:dyDescent="0.25">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row>
    <row r="574" spans="1:27" ht="13.8" x14ac:dyDescent="0.25">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row>
    <row r="575" spans="1:27" ht="13.8" x14ac:dyDescent="0.25">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row>
    <row r="576" spans="1:27" ht="13.8" x14ac:dyDescent="0.25">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row>
    <row r="577" spans="1:27" ht="13.8" x14ac:dyDescent="0.25">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row>
    <row r="578" spans="1:27" ht="13.8" x14ac:dyDescent="0.25">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row>
    <row r="579" spans="1:27" ht="13.8" x14ac:dyDescent="0.25">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row>
    <row r="580" spans="1:27" ht="13.8" x14ac:dyDescent="0.25">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row>
    <row r="581" spans="1:27" ht="13.8" x14ac:dyDescent="0.25">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row>
    <row r="582" spans="1:27" ht="13.8" x14ac:dyDescent="0.25">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row>
    <row r="583" spans="1:27" ht="13.8" x14ac:dyDescent="0.25">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row>
    <row r="584" spans="1:27" ht="13.8" x14ac:dyDescent="0.25">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row>
    <row r="585" spans="1:27" ht="13.8" x14ac:dyDescent="0.25">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row>
    <row r="586" spans="1:27" ht="13.8" x14ac:dyDescent="0.25">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row>
    <row r="587" spans="1:27" ht="13.8" x14ac:dyDescent="0.25">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row>
    <row r="588" spans="1:27" ht="13.8" x14ac:dyDescent="0.25">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row>
    <row r="589" spans="1:27" ht="13.8" x14ac:dyDescent="0.25">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row>
    <row r="590" spans="1:27" ht="13.8" x14ac:dyDescent="0.25">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row>
    <row r="591" spans="1:27" ht="13.8" x14ac:dyDescent="0.25">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row>
    <row r="592" spans="1:27" ht="13.8" x14ac:dyDescent="0.25">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row>
    <row r="593" spans="1:27" ht="13.8" x14ac:dyDescent="0.25">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row>
    <row r="594" spans="1:27" ht="13.8" x14ac:dyDescent="0.25">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row>
    <row r="595" spans="1:27" ht="13.8" x14ac:dyDescent="0.25">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row>
    <row r="596" spans="1:27" ht="13.8" x14ac:dyDescent="0.25">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row>
    <row r="597" spans="1:27" ht="13.8" x14ac:dyDescent="0.25">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row>
    <row r="598" spans="1:27" ht="13.8" x14ac:dyDescent="0.25">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row>
    <row r="599" spans="1:27" ht="13.8" x14ac:dyDescent="0.25">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row>
    <row r="600" spans="1:27" ht="13.8" x14ac:dyDescent="0.25">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row>
    <row r="601" spans="1:27" ht="13.8" x14ac:dyDescent="0.25">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row>
    <row r="602" spans="1:27" ht="13.8" x14ac:dyDescent="0.25">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row>
    <row r="603" spans="1:27" ht="13.8" x14ac:dyDescent="0.25">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row>
    <row r="604" spans="1:27" ht="13.8" x14ac:dyDescent="0.25">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row>
    <row r="605" spans="1:27" ht="13.8" x14ac:dyDescent="0.25">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row>
    <row r="606" spans="1:27" ht="13.8" x14ac:dyDescent="0.25">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row>
    <row r="607" spans="1:27" ht="13.8" x14ac:dyDescent="0.25">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row>
    <row r="608" spans="1:27" ht="13.8" x14ac:dyDescent="0.25">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row>
    <row r="609" spans="1:27" ht="13.8" x14ac:dyDescent="0.25">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row>
    <row r="610" spans="1:27" ht="13.8" x14ac:dyDescent="0.25">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row>
    <row r="611" spans="1:27" ht="13.8" x14ac:dyDescent="0.25">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row>
    <row r="612" spans="1:27" ht="13.8" x14ac:dyDescent="0.25">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row>
    <row r="613" spans="1:27" ht="13.8" x14ac:dyDescent="0.25">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row>
    <row r="614" spans="1:27" ht="13.8" x14ac:dyDescent="0.25">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row>
    <row r="615" spans="1:27" ht="13.8" x14ac:dyDescent="0.25">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row>
    <row r="616" spans="1:27" ht="13.8" x14ac:dyDescent="0.25">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row>
    <row r="617" spans="1:27" ht="13.8" x14ac:dyDescent="0.25">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row>
    <row r="618" spans="1:27" ht="13.8" x14ac:dyDescent="0.25">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row>
    <row r="619" spans="1:27" ht="13.8" x14ac:dyDescent="0.25">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row>
    <row r="620" spans="1:27" ht="13.8" x14ac:dyDescent="0.25">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row>
    <row r="621" spans="1:27" ht="13.8" x14ac:dyDescent="0.25">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row>
    <row r="622" spans="1:27" ht="13.8" x14ac:dyDescent="0.25">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row>
    <row r="623" spans="1:27" ht="13.8" x14ac:dyDescent="0.25">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row>
    <row r="624" spans="1:27" ht="13.8" x14ac:dyDescent="0.25">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row>
    <row r="625" spans="1:27" ht="13.8" x14ac:dyDescent="0.25">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row>
    <row r="626" spans="1:27" ht="13.8" x14ac:dyDescent="0.25">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row>
    <row r="627" spans="1:27" ht="13.8" x14ac:dyDescent="0.25">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row>
    <row r="628" spans="1:27" ht="13.8" x14ac:dyDescent="0.25">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row>
    <row r="629" spans="1:27" ht="13.8" x14ac:dyDescent="0.25">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row>
    <row r="630" spans="1:27" ht="13.8" x14ac:dyDescent="0.25">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row>
    <row r="631" spans="1:27" ht="13.8" x14ac:dyDescent="0.25">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row>
    <row r="632" spans="1:27" ht="13.8" x14ac:dyDescent="0.25">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row>
    <row r="633" spans="1:27" ht="13.8" x14ac:dyDescent="0.25">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row>
    <row r="634" spans="1:27" ht="13.8" x14ac:dyDescent="0.25">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row>
    <row r="635" spans="1:27" ht="13.8" x14ac:dyDescent="0.25">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row>
    <row r="636" spans="1:27" ht="13.8" x14ac:dyDescent="0.25">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row>
    <row r="637" spans="1:27" ht="13.8" x14ac:dyDescent="0.25">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row>
    <row r="638" spans="1:27" ht="13.8" x14ac:dyDescent="0.25">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row>
    <row r="639" spans="1:27" ht="13.8" x14ac:dyDescent="0.25">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row>
    <row r="640" spans="1:27" ht="13.8" x14ac:dyDescent="0.25">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row>
    <row r="641" spans="1:27" ht="13.8" x14ac:dyDescent="0.25">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row>
    <row r="642" spans="1:27" ht="13.8" x14ac:dyDescent="0.25">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row>
    <row r="643" spans="1:27" ht="13.8" x14ac:dyDescent="0.25">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row>
    <row r="644" spans="1:27" ht="13.8" x14ac:dyDescent="0.25">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row>
    <row r="645" spans="1:27" ht="13.8" x14ac:dyDescent="0.25">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row>
    <row r="646" spans="1:27" ht="13.8" x14ac:dyDescent="0.25">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row>
    <row r="647" spans="1:27" ht="13.8" x14ac:dyDescent="0.25">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row>
    <row r="648" spans="1:27" ht="13.8" x14ac:dyDescent="0.25">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row>
    <row r="649" spans="1:27" ht="13.8" x14ac:dyDescent="0.25">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row>
    <row r="650" spans="1:27" ht="13.8" x14ac:dyDescent="0.25">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row>
    <row r="651" spans="1:27" ht="13.8" x14ac:dyDescent="0.25">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row>
    <row r="652" spans="1:27" ht="13.8" x14ac:dyDescent="0.25">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row>
    <row r="653" spans="1:27" ht="13.8" x14ac:dyDescent="0.25">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row>
    <row r="654" spans="1:27" ht="13.8" x14ac:dyDescent="0.25">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row>
    <row r="655" spans="1:27" ht="13.8" x14ac:dyDescent="0.25">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row>
    <row r="656" spans="1:27" ht="13.8" x14ac:dyDescent="0.25">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row>
    <row r="657" spans="1:27" ht="13.8" x14ac:dyDescent="0.25">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row>
    <row r="658" spans="1:27" ht="13.8" x14ac:dyDescent="0.25">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row>
    <row r="659" spans="1:27" ht="13.8" x14ac:dyDescent="0.25">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row>
    <row r="660" spans="1:27" ht="13.8" x14ac:dyDescent="0.25">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row>
    <row r="661" spans="1:27" ht="13.8" x14ac:dyDescent="0.25">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row>
    <row r="662" spans="1:27" ht="13.8" x14ac:dyDescent="0.25">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row>
    <row r="663" spans="1:27" ht="13.8" x14ac:dyDescent="0.25">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row>
    <row r="664" spans="1:27" ht="13.8" x14ac:dyDescent="0.25">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row>
    <row r="665" spans="1:27" ht="13.8" x14ac:dyDescent="0.25">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row>
    <row r="666" spans="1:27" ht="13.8" x14ac:dyDescent="0.25">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row>
    <row r="667" spans="1:27" ht="13.8" x14ac:dyDescent="0.25">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row>
    <row r="668" spans="1:27" ht="13.8" x14ac:dyDescent="0.25">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row>
    <row r="669" spans="1:27" ht="13.8" x14ac:dyDescent="0.25">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row>
    <row r="670" spans="1:27" ht="13.8" x14ac:dyDescent="0.25">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row>
    <row r="671" spans="1:27" ht="13.8" x14ac:dyDescent="0.25">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row>
    <row r="672" spans="1:27" ht="13.8" x14ac:dyDescent="0.25">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row>
    <row r="673" spans="1:27" ht="13.8" x14ac:dyDescent="0.25">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row>
    <row r="674" spans="1:27" ht="13.8" x14ac:dyDescent="0.25">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row>
    <row r="675" spans="1:27" ht="13.8" x14ac:dyDescent="0.25">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row>
    <row r="676" spans="1:27" ht="13.8" x14ac:dyDescent="0.25">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row>
    <row r="677" spans="1:27" ht="13.8" x14ac:dyDescent="0.25">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row>
    <row r="678" spans="1:27" ht="13.8" x14ac:dyDescent="0.25">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row>
    <row r="679" spans="1:27" ht="13.8" x14ac:dyDescent="0.25">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row>
    <row r="680" spans="1:27" ht="13.8" x14ac:dyDescent="0.25">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row>
    <row r="681" spans="1:27" ht="13.8" x14ac:dyDescent="0.25">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row>
    <row r="682" spans="1:27" ht="13.8" x14ac:dyDescent="0.25">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row>
    <row r="683" spans="1:27" ht="13.8" x14ac:dyDescent="0.25">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row>
    <row r="684" spans="1:27" ht="13.8" x14ac:dyDescent="0.25">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row>
    <row r="685" spans="1:27" ht="13.8" x14ac:dyDescent="0.25">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row>
    <row r="686" spans="1:27" ht="13.8" x14ac:dyDescent="0.25">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row>
    <row r="687" spans="1:27" ht="13.8" x14ac:dyDescent="0.25">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row>
    <row r="688" spans="1:27" ht="13.8" x14ac:dyDescent="0.25">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row>
    <row r="689" spans="1:27" ht="13.8" x14ac:dyDescent="0.25">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row>
    <row r="690" spans="1:27" ht="13.8" x14ac:dyDescent="0.25">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row>
    <row r="691" spans="1:27" ht="13.8" x14ac:dyDescent="0.25">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row>
    <row r="692" spans="1:27" ht="13.8" x14ac:dyDescent="0.25">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row>
    <row r="693" spans="1:27" ht="13.8" x14ac:dyDescent="0.25">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row>
    <row r="694" spans="1:27" ht="13.8" x14ac:dyDescent="0.25">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row>
    <row r="695" spans="1:27" ht="13.8" x14ac:dyDescent="0.25">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row>
    <row r="696" spans="1:27" ht="13.8" x14ac:dyDescent="0.25">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row>
    <row r="697" spans="1:27" ht="13.8" x14ac:dyDescent="0.25">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row>
    <row r="698" spans="1:27" ht="13.8" x14ac:dyDescent="0.25">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row>
    <row r="699" spans="1:27" ht="13.8" x14ac:dyDescent="0.25">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row>
    <row r="700" spans="1:27" ht="13.8" x14ac:dyDescent="0.25">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row>
    <row r="701" spans="1:27" ht="13.8" x14ac:dyDescent="0.25">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row>
    <row r="702" spans="1:27" ht="13.8" x14ac:dyDescent="0.25">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row>
    <row r="703" spans="1:27" ht="13.8" x14ac:dyDescent="0.25">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row>
    <row r="704" spans="1:27" ht="13.8" x14ac:dyDescent="0.25">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row>
    <row r="705" spans="1:27" ht="13.8" x14ac:dyDescent="0.25">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row>
    <row r="706" spans="1:27" ht="13.8" x14ac:dyDescent="0.25">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row>
    <row r="707" spans="1:27" ht="13.8" x14ac:dyDescent="0.25">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row>
    <row r="708" spans="1:27" ht="13.8" x14ac:dyDescent="0.25">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row>
    <row r="709" spans="1:27" ht="13.8" x14ac:dyDescent="0.25">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row>
    <row r="710" spans="1:27" ht="13.8" x14ac:dyDescent="0.25">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row>
    <row r="711" spans="1:27" ht="13.8" x14ac:dyDescent="0.25">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row>
    <row r="712" spans="1:27" ht="13.8" x14ac:dyDescent="0.25">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row>
    <row r="713" spans="1:27" ht="13.8" x14ac:dyDescent="0.25">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row>
    <row r="714" spans="1:27" ht="13.8" x14ac:dyDescent="0.25">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row>
    <row r="715" spans="1:27" ht="13.8" x14ac:dyDescent="0.25">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row>
    <row r="716" spans="1:27" ht="13.8" x14ac:dyDescent="0.25">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row>
    <row r="717" spans="1:27" ht="13.8" x14ac:dyDescent="0.25">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row>
    <row r="718" spans="1:27" ht="13.8" x14ac:dyDescent="0.25">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row>
    <row r="719" spans="1:27" ht="13.8" x14ac:dyDescent="0.25">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row>
    <row r="720" spans="1:27" ht="13.8" x14ac:dyDescent="0.25">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row>
    <row r="721" spans="1:27" ht="13.8" x14ac:dyDescent="0.25">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row>
    <row r="722" spans="1:27" ht="13.8" x14ac:dyDescent="0.25">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row>
    <row r="723" spans="1:27" ht="13.8" x14ac:dyDescent="0.25">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row>
    <row r="724" spans="1:27" ht="13.8" x14ac:dyDescent="0.25">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row>
    <row r="725" spans="1:27" ht="13.8" x14ac:dyDescent="0.25">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row>
    <row r="726" spans="1:27" ht="13.8" x14ac:dyDescent="0.25">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row>
    <row r="727" spans="1:27" ht="13.8" x14ac:dyDescent="0.25">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row>
    <row r="728" spans="1:27" ht="13.8" x14ac:dyDescent="0.25">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row>
    <row r="729" spans="1:27" ht="13.8" x14ac:dyDescent="0.25">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row>
    <row r="730" spans="1:27" ht="13.8" x14ac:dyDescent="0.25">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row>
    <row r="731" spans="1:27" ht="13.8" x14ac:dyDescent="0.25">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row>
    <row r="732" spans="1:27" ht="13.8" x14ac:dyDescent="0.25">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row>
    <row r="733" spans="1:27" ht="13.8" x14ac:dyDescent="0.25">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row>
    <row r="734" spans="1:27" ht="13.8" x14ac:dyDescent="0.25">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row>
    <row r="735" spans="1:27" ht="13.8" x14ac:dyDescent="0.25">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row>
    <row r="736" spans="1:27" ht="13.8" x14ac:dyDescent="0.25">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row>
    <row r="737" spans="1:27" ht="13.8" x14ac:dyDescent="0.25">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row>
    <row r="738" spans="1:27" ht="13.8" x14ac:dyDescent="0.25">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row>
    <row r="739" spans="1:27" ht="13.8" x14ac:dyDescent="0.25">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row>
    <row r="740" spans="1:27" ht="13.8" x14ac:dyDescent="0.25">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row>
    <row r="741" spans="1:27" ht="13.8" x14ac:dyDescent="0.25">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row>
    <row r="742" spans="1:27" ht="13.8" x14ac:dyDescent="0.25">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row>
    <row r="743" spans="1:27" ht="13.8" x14ac:dyDescent="0.25">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row>
    <row r="744" spans="1:27" ht="13.8" x14ac:dyDescent="0.25">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row>
    <row r="745" spans="1:27" ht="13.8" x14ac:dyDescent="0.25">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row>
    <row r="746" spans="1:27" ht="13.8" x14ac:dyDescent="0.25">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row>
    <row r="747" spans="1:27" ht="13.8" x14ac:dyDescent="0.25">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row>
    <row r="748" spans="1:27" ht="13.8" x14ac:dyDescent="0.25">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row>
    <row r="749" spans="1:27" ht="13.8" x14ac:dyDescent="0.25">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row>
    <row r="750" spans="1:27" ht="13.8" x14ac:dyDescent="0.25">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row>
    <row r="751" spans="1:27" ht="13.8" x14ac:dyDescent="0.25">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row>
    <row r="752" spans="1:27" ht="13.8" x14ac:dyDescent="0.25">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row>
    <row r="753" spans="1:27" ht="13.8" x14ac:dyDescent="0.25">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row>
    <row r="754" spans="1:27" ht="13.8" x14ac:dyDescent="0.25">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row>
    <row r="755" spans="1:27" ht="13.8" x14ac:dyDescent="0.25">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row>
    <row r="756" spans="1:27" ht="13.8" x14ac:dyDescent="0.25">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row>
    <row r="757" spans="1:27" ht="13.8" x14ac:dyDescent="0.25">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row>
    <row r="758" spans="1:27" ht="13.8" x14ac:dyDescent="0.25">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row>
    <row r="759" spans="1:27" ht="13.8" x14ac:dyDescent="0.25">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row>
    <row r="760" spans="1:27" ht="13.8" x14ac:dyDescent="0.25">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row>
    <row r="761" spans="1:27" ht="13.8" x14ac:dyDescent="0.25">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row>
    <row r="762" spans="1:27" ht="13.8" x14ac:dyDescent="0.25">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row>
    <row r="763" spans="1:27" ht="13.8" x14ac:dyDescent="0.25">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row>
    <row r="764" spans="1:27" ht="13.8" x14ac:dyDescent="0.25">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row>
    <row r="765" spans="1:27" ht="13.8" x14ac:dyDescent="0.25">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row>
    <row r="766" spans="1:27" ht="13.8" x14ac:dyDescent="0.25">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row>
    <row r="767" spans="1:27" ht="13.8" x14ac:dyDescent="0.25">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row>
    <row r="768" spans="1:27" ht="13.8" x14ac:dyDescent="0.25">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row>
    <row r="769" spans="1:27" ht="13.8" x14ac:dyDescent="0.25">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row>
    <row r="770" spans="1:27" ht="13.8" x14ac:dyDescent="0.25">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row>
    <row r="771" spans="1:27" ht="13.8" x14ac:dyDescent="0.25">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row>
    <row r="772" spans="1:27" ht="13.8" x14ac:dyDescent="0.25">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row>
    <row r="773" spans="1:27" ht="13.8" x14ac:dyDescent="0.25">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row>
    <row r="774" spans="1:27" ht="13.8" x14ac:dyDescent="0.25">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row>
    <row r="775" spans="1:27" ht="13.8" x14ac:dyDescent="0.25">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row>
    <row r="776" spans="1:27" ht="13.8" x14ac:dyDescent="0.25">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row>
    <row r="777" spans="1:27" ht="13.8" x14ac:dyDescent="0.25">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row>
    <row r="778" spans="1:27" ht="13.8" x14ac:dyDescent="0.25">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row>
    <row r="779" spans="1:27" ht="13.8" x14ac:dyDescent="0.25">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row>
    <row r="780" spans="1:27" ht="13.8" x14ac:dyDescent="0.25">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row>
    <row r="781" spans="1:27" ht="13.8" x14ac:dyDescent="0.25">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row>
    <row r="782" spans="1:27" ht="13.8" x14ac:dyDescent="0.25">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row>
    <row r="783" spans="1:27" ht="13.8" x14ac:dyDescent="0.25">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row>
    <row r="784" spans="1:27" ht="13.8" x14ac:dyDescent="0.25">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row>
    <row r="785" spans="1:27" ht="13.8" x14ac:dyDescent="0.25">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row>
    <row r="786" spans="1:27" ht="13.8" x14ac:dyDescent="0.25">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row>
    <row r="787" spans="1:27" ht="13.8" x14ac:dyDescent="0.25">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row>
    <row r="788" spans="1:27" ht="13.8" x14ac:dyDescent="0.25">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row>
    <row r="789" spans="1:27" ht="13.8" x14ac:dyDescent="0.25">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row>
    <row r="790" spans="1:27" ht="13.8" x14ac:dyDescent="0.25">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row>
    <row r="791" spans="1:27" ht="13.8" x14ac:dyDescent="0.25">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row>
    <row r="792" spans="1:27" ht="13.8" x14ac:dyDescent="0.25">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row>
    <row r="793" spans="1:27" ht="13.8" x14ac:dyDescent="0.25">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row>
    <row r="794" spans="1:27" ht="13.8" x14ac:dyDescent="0.25">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row>
    <row r="795" spans="1:27" ht="13.8" x14ac:dyDescent="0.25">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row>
    <row r="796" spans="1:27" ht="13.8" x14ac:dyDescent="0.25">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row>
    <row r="797" spans="1:27" ht="13.8" x14ac:dyDescent="0.25">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row>
    <row r="798" spans="1:27" ht="13.8" x14ac:dyDescent="0.25">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row>
    <row r="799" spans="1:27" ht="13.8" x14ac:dyDescent="0.25">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row>
    <row r="800" spans="1:27" ht="13.8" x14ac:dyDescent="0.25">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row>
    <row r="801" spans="1:27" ht="13.8" x14ac:dyDescent="0.25">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row>
    <row r="802" spans="1:27" ht="13.8" x14ac:dyDescent="0.25">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row>
    <row r="803" spans="1:27" ht="13.8" x14ac:dyDescent="0.25">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row>
    <row r="804" spans="1:27" ht="13.8" x14ac:dyDescent="0.25">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row>
    <row r="805" spans="1:27" ht="13.8" x14ac:dyDescent="0.25">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row>
    <row r="806" spans="1:27" ht="13.8" x14ac:dyDescent="0.25">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row>
    <row r="807" spans="1:27" ht="13.8" x14ac:dyDescent="0.25">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row>
    <row r="808" spans="1:27" ht="13.8" x14ac:dyDescent="0.25">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row>
    <row r="809" spans="1:27" ht="13.8" x14ac:dyDescent="0.25">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row>
    <row r="810" spans="1:27" ht="13.8" x14ac:dyDescent="0.25">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row>
    <row r="811" spans="1:27" ht="13.8" x14ac:dyDescent="0.25">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row>
    <row r="812" spans="1:27" ht="13.8" x14ac:dyDescent="0.25">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row>
    <row r="813" spans="1:27" ht="13.8" x14ac:dyDescent="0.25">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row>
    <row r="814" spans="1:27" ht="13.8" x14ac:dyDescent="0.25">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row>
    <row r="815" spans="1:27" ht="13.8" x14ac:dyDescent="0.25">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row>
    <row r="816" spans="1:27" ht="13.8" x14ac:dyDescent="0.25">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row>
    <row r="817" spans="1:27" ht="13.8" x14ac:dyDescent="0.25">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row>
    <row r="818" spans="1:27" ht="13.8" x14ac:dyDescent="0.25">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row>
    <row r="819" spans="1:27" ht="13.8" x14ac:dyDescent="0.25">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row>
    <row r="820" spans="1:27" ht="13.8" x14ac:dyDescent="0.25">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row>
    <row r="821" spans="1:27" ht="13.8" x14ac:dyDescent="0.25">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row>
    <row r="822" spans="1:27" ht="13.8" x14ac:dyDescent="0.25">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row>
    <row r="823" spans="1:27" ht="13.8" x14ac:dyDescent="0.25">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row>
    <row r="824" spans="1:27" ht="13.8" x14ac:dyDescent="0.25">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row>
    <row r="825" spans="1:27" ht="13.8" x14ac:dyDescent="0.25">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row>
    <row r="826" spans="1:27" ht="13.8" x14ac:dyDescent="0.25">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row>
    <row r="827" spans="1:27" ht="13.8" x14ac:dyDescent="0.25">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row>
    <row r="828" spans="1:27" ht="13.8" x14ac:dyDescent="0.25">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row>
    <row r="829" spans="1:27" ht="13.8" x14ac:dyDescent="0.25">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row>
    <row r="830" spans="1:27" ht="13.8" x14ac:dyDescent="0.25">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row>
    <row r="831" spans="1:27" ht="13.8" x14ac:dyDescent="0.25">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row>
    <row r="832" spans="1:27" ht="13.8" x14ac:dyDescent="0.25">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row>
    <row r="833" spans="1:27" ht="13.8" x14ac:dyDescent="0.25">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row>
    <row r="834" spans="1:27" ht="13.8" x14ac:dyDescent="0.25">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row>
    <row r="835" spans="1:27" ht="13.8" x14ac:dyDescent="0.25">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row>
    <row r="836" spans="1:27" ht="13.8" x14ac:dyDescent="0.25">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row>
    <row r="837" spans="1:27" ht="13.8" x14ac:dyDescent="0.25">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row>
    <row r="838" spans="1:27" ht="13.8" x14ac:dyDescent="0.25">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row>
    <row r="839" spans="1:27" ht="13.8" x14ac:dyDescent="0.25">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row>
    <row r="840" spans="1:27" ht="13.8" x14ac:dyDescent="0.25">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row>
    <row r="841" spans="1:27" ht="13.8" x14ac:dyDescent="0.25">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row>
    <row r="842" spans="1:27" ht="13.8" x14ac:dyDescent="0.25">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row>
    <row r="843" spans="1:27" ht="13.8" x14ac:dyDescent="0.25">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row>
    <row r="844" spans="1:27" ht="13.8" x14ac:dyDescent="0.25">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row>
    <row r="845" spans="1:27" ht="13.8" x14ac:dyDescent="0.25">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row>
    <row r="846" spans="1:27" ht="13.8" x14ac:dyDescent="0.25">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row>
    <row r="847" spans="1:27" ht="13.8" x14ac:dyDescent="0.25">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row>
    <row r="848" spans="1:27" ht="13.8" x14ac:dyDescent="0.25">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row>
    <row r="849" spans="1:27" ht="13.8" x14ac:dyDescent="0.25">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row>
    <row r="850" spans="1:27" ht="13.8" x14ac:dyDescent="0.25">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row>
    <row r="851" spans="1:27" ht="13.8" x14ac:dyDescent="0.25">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row>
    <row r="852" spans="1:27" ht="13.8" x14ac:dyDescent="0.25">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row>
    <row r="853" spans="1:27" ht="13.8" x14ac:dyDescent="0.25">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row>
    <row r="854" spans="1:27" ht="13.8" x14ac:dyDescent="0.25">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row>
    <row r="855" spans="1:27" ht="13.8" x14ac:dyDescent="0.25">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row>
    <row r="856" spans="1:27" ht="13.8" x14ac:dyDescent="0.25">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row>
    <row r="857" spans="1:27" ht="13.8" x14ac:dyDescent="0.25">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row>
    <row r="858" spans="1:27" ht="13.8" x14ac:dyDescent="0.25">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row>
    <row r="859" spans="1:27" ht="13.8" x14ac:dyDescent="0.25">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row>
    <row r="860" spans="1:27" ht="13.8" x14ac:dyDescent="0.25">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row>
    <row r="861" spans="1:27" ht="13.8" x14ac:dyDescent="0.25">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row>
    <row r="862" spans="1:27" ht="13.8" x14ac:dyDescent="0.25">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row>
    <row r="863" spans="1:27" ht="13.8" x14ac:dyDescent="0.25">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row>
    <row r="864" spans="1:27" ht="13.8" x14ac:dyDescent="0.25">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row>
    <row r="865" spans="1:27" ht="13.8" x14ac:dyDescent="0.25">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row>
    <row r="866" spans="1:27" ht="13.8" x14ac:dyDescent="0.25">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row>
    <row r="867" spans="1:27" ht="13.8" x14ac:dyDescent="0.25">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row>
    <row r="868" spans="1:27" ht="13.8" x14ac:dyDescent="0.25">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row>
    <row r="869" spans="1:27" ht="13.8" x14ac:dyDescent="0.25">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row>
    <row r="870" spans="1:27" ht="13.8" x14ac:dyDescent="0.25">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row>
    <row r="871" spans="1:27" ht="13.8" x14ac:dyDescent="0.25">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row>
    <row r="872" spans="1:27" ht="13.8" x14ac:dyDescent="0.25">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row>
    <row r="873" spans="1:27" ht="13.8" x14ac:dyDescent="0.25">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row>
    <row r="874" spans="1:27" ht="13.8" x14ac:dyDescent="0.25">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row>
    <row r="875" spans="1:27" ht="13.8" x14ac:dyDescent="0.25">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row>
    <row r="876" spans="1:27" ht="13.8" x14ac:dyDescent="0.25">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row>
    <row r="877" spans="1:27" ht="13.8" x14ac:dyDescent="0.25">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row>
    <row r="878" spans="1:27" ht="13.8" x14ac:dyDescent="0.25">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row>
    <row r="879" spans="1:27" ht="13.8" x14ac:dyDescent="0.25">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row>
    <row r="880" spans="1:27" ht="13.8" x14ac:dyDescent="0.25">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row>
    <row r="881" spans="1:27" ht="13.8" x14ac:dyDescent="0.25">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row>
    <row r="882" spans="1:27" ht="13.8" x14ac:dyDescent="0.25">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row>
    <row r="883" spans="1:27" ht="13.8" x14ac:dyDescent="0.25">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row>
    <row r="884" spans="1:27" ht="13.8" x14ac:dyDescent="0.25">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row>
    <row r="885" spans="1:27" ht="13.8" x14ac:dyDescent="0.25">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row>
    <row r="886" spans="1:27" ht="13.8" x14ac:dyDescent="0.25">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row>
    <row r="887" spans="1:27" ht="13.8" x14ac:dyDescent="0.25">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row>
    <row r="888" spans="1:27" ht="13.8" x14ac:dyDescent="0.25">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row>
    <row r="889" spans="1:27" ht="13.8" x14ac:dyDescent="0.25">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row>
    <row r="890" spans="1:27" ht="13.8" x14ac:dyDescent="0.25">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row>
    <row r="891" spans="1:27" ht="13.8" x14ac:dyDescent="0.25">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row>
    <row r="892" spans="1:27" ht="13.8" x14ac:dyDescent="0.25">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row>
    <row r="893" spans="1:27" ht="13.8" x14ac:dyDescent="0.25">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row>
    <row r="894" spans="1:27" ht="13.8" x14ac:dyDescent="0.25">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row>
    <row r="895" spans="1:27" ht="13.8" x14ac:dyDescent="0.25">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row>
    <row r="896" spans="1:27" ht="13.8" x14ac:dyDescent="0.25">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row>
    <row r="897" spans="1:27" ht="13.8" x14ac:dyDescent="0.25">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row>
    <row r="898" spans="1:27" ht="13.8" x14ac:dyDescent="0.25">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row>
    <row r="899" spans="1:27" ht="13.8" x14ac:dyDescent="0.25">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row>
    <row r="900" spans="1:27" ht="13.8" x14ac:dyDescent="0.25">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row>
    <row r="901" spans="1:27" ht="13.8" x14ac:dyDescent="0.25">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row>
    <row r="902" spans="1:27" ht="13.8" x14ac:dyDescent="0.25">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row>
    <row r="903" spans="1:27" ht="13.8" x14ac:dyDescent="0.25">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row>
    <row r="904" spans="1:27" ht="13.8" x14ac:dyDescent="0.25">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row>
    <row r="905" spans="1:27" ht="13.8" x14ac:dyDescent="0.25">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row>
    <row r="906" spans="1:27" ht="13.8" x14ac:dyDescent="0.25">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row>
    <row r="907" spans="1:27" ht="13.8" x14ac:dyDescent="0.25">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row>
    <row r="908" spans="1:27" ht="13.8" x14ac:dyDescent="0.25">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row>
    <row r="909" spans="1:27" ht="13.8" x14ac:dyDescent="0.25">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row>
    <row r="910" spans="1:27" ht="13.8" x14ac:dyDescent="0.25">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row>
    <row r="911" spans="1:27" ht="13.8" x14ac:dyDescent="0.25">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row>
    <row r="912" spans="1:27" ht="13.8" x14ac:dyDescent="0.25">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row>
    <row r="913" spans="1:27" ht="13.8" x14ac:dyDescent="0.25">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row>
    <row r="914" spans="1:27" ht="13.8" x14ac:dyDescent="0.25">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row>
    <row r="915" spans="1:27" ht="13.8" x14ac:dyDescent="0.25">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row>
    <row r="916" spans="1:27" ht="13.8" x14ac:dyDescent="0.25">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row>
    <row r="917" spans="1:27" ht="13.8" x14ac:dyDescent="0.25">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row>
    <row r="918" spans="1:27" ht="13.8" x14ac:dyDescent="0.25">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row>
    <row r="919" spans="1:27" ht="13.8" x14ac:dyDescent="0.25">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row>
    <row r="920" spans="1:27" ht="13.8" x14ac:dyDescent="0.25">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row>
    <row r="921" spans="1:27" ht="13.8" x14ac:dyDescent="0.25">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row>
    <row r="922" spans="1:27" ht="13.8" x14ac:dyDescent="0.25">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row>
    <row r="923" spans="1:27" ht="13.8" x14ac:dyDescent="0.25">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row>
    <row r="924" spans="1:27" ht="13.8" x14ac:dyDescent="0.25">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row>
    <row r="925" spans="1:27" ht="13.8" x14ac:dyDescent="0.25">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row>
    <row r="926" spans="1:27" ht="13.8" x14ac:dyDescent="0.25">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row>
    <row r="927" spans="1:27" ht="13.8" x14ac:dyDescent="0.25">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row>
    <row r="928" spans="1:27" ht="13.8" x14ac:dyDescent="0.25">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row>
    <row r="929" spans="1:27" ht="13.8" x14ac:dyDescent="0.25">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row>
    <row r="930" spans="1:27" ht="13.8" x14ac:dyDescent="0.25">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row>
    <row r="931" spans="1:27" ht="13.8" x14ac:dyDescent="0.25">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row>
    <row r="932" spans="1:27" ht="13.8" x14ac:dyDescent="0.25">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row>
    <row r="933" spans="1:27" ht="13.8" x14ac:dyDescent="0.25">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row>
    <row r="934" spans="1:27" ht="13.8" x14ac:dyDescent="0.25">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row>
    <row r="935" spans="1:27" ht="13.8" x14ac:dyDescent="0.25">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row>
    <row r="936" spans="1:27" ht="13.8" x14ac:dyDescent="0.25">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row>
    <row r="937" spans="1:27" ht="13.8" x14ac:dyDescent="0.25">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row>
    <row r="938" spans="1:27" ht="13.8" x14ac:dyDescent="0.25">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row>
    <row r="939" spans="1:27" ht="13.8" x14ac:dyDescent="0.25">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row>
    <row r="940" spans="1:27" ht="13.8" x14ac:dyDescent="0.25">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row>
    <row r="941" spans="1:27" ht="13.8" x14ac:dyDescent="0.25">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row>
    <row r="942" spans="1:27" ht="13.8" x14ac:dyDescent="0.25">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row>
    <row r="943" spans="1:27" ht="13.8" x14ac:dyDescent="0.25">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row>
    <row r="944" spans="1:27" ht="13.8" x14ac:dyDescent="0.25">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row>
    <row r="945" spans="1:27" ht="13.8" x14ac:dyDescent="0.25">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row>
    <row r="946" spans="1:27" ht="13.8" x14ac:dyDescent="0.25">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row>
    <row r="947" spans="1:27" ht="13.8" x14ac:dyDescent="0.25">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row>
    <row r="948" spans="1:27" ht="13.8" x14ac:dyDescent="0.25">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row>
    <row r="949" spans="1:27" ht="13.8" x14ac:dyDescent="0.25">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row>
    <row r="950" spans="1:27" ht="13.8" x14ac:dyDescent="0.25">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row>
    <row r="951" spans="1:27" ht="13.8" x14ac:dyDescent="0.25">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row>
    <row r="952" spans="1:27" ht="13.8" x14ac:dyDescent="0.25">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row>
    <row r="953" spans="1:27" ht="13.8" x14ac:dyDescent="0.25">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row>
    <row r="954" spans="1:27" ht="13.8" x14ac:dyDescent="0.25">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row>
    <row r="955" spans="1:27" ht="13.8" x14ac:dyDescent="0.25">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row>
    <row r="956" spans="1:27" ht="13.8" x14ac:dyDescent="0.25">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row>
    <row r="957" spans="1:27" ht="13.8" x14ac:dyDescent="0.25">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row>
    <row r="958" spans="1:27" ht="13.8" x14ac:dyDescent="0.25">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row>
    <row r="959" spans="1:27" ht="13.8" x14ac:dyDescent="0.25">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row>
    <row r="960" spans="1:27" ht="13.8" x14ac:dyDescent="0.25">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row>
    <row r="961" spans="1:27" ht="13.8" x14ac:dyDescent="0.25">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row>
    <row r="962" spans="1:27" ht="13.8" x14ac:dyDescent="0.25">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row>
    <row r="963" spans="1:27" ht="13.8" x14ac:dyDescent="0.25">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row>
    <row r="964" spans="1:27" ht="13.8" x14ac:dyDescent="0.25">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row>
    <row r="965" spans="1:27" ht="13.8" x14ac:dyDescent="0.25">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row>
    <row r="966" spans="1:27" ht="13.8" x14ac:dyDescent="0.25">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row>
    <row r="967" spans="1:27" ht="13.8" x14ac:dyDescent="0.25">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row>
    <row r="968" spans="1:27" ht="13.8" x14ac:dyDescent="0.25">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row>
    <row r="969" spans="1:27" ht="13.8" x14ac:dyDescent="0.25">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row>
    <row r="970" spans="1:27" ht="13.8" x14ac:dyDescent="0.25">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row>
    <row r="971" spans="1:27" ht="13.8" x14ac:dyDescent="0.25">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row>
    <row r="972" spans="1:27" ht="13.8" x14ac:dyDescent="0.25">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row>
    <row r="973" spans="1:27" ht="13.8" x14ac:dyDescent="0.25">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row>
    <row r="974" spans="1:27" ht="13.8" x14ac:dyDescent="0.25">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row>
    <row r="975" spans="1:27" ht="13.8" x14ac:dyDescent="0.25">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Mapping</vt:lpstr>
      <vt:lpstr>Mapping_with_weights</vt:lpstr>
      <vt:lpstr>Mapping_with_weights_squared</vt:lpstr>
      <vt:lpstr>Sheet2</vt:lpstr>
      <vt:lpstr>Sheet2_with_weights</vt:lpstr>
      <vt:lpstr>Transformations_with_weights</vt:lpstr>
      <vt:lpstr>RRP - SDGs Charts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Theodoros Zachariadis</dc:creator>
  <cp:lastModifiedBy>Theodoros Zachariadis</cp:lastModifiedBy>
  <dcterms:created xsi:type="dcterms:W3CDTF">2021-05-05T11:29:58Z</dcterms:created>
  <dcterms:modified xsi:type="dcterms:W3CDTF">2021-05-29T19:01:53Z</dcterms:modified>
</cp:coreProperties>
</file>