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cbde6e5f37b524b2/Desktop/"/>
    </mc:Choice>
  </mc:AlternateContent>
  <xr:revisionPtr revIDLastSave="36" documentId="11_F25DC773A252ABDACC1048D5811E58C65ADE58E7" xr6:coauthVersionLast="47" xr6:coauthVersionMax="47" xr10:uidLastSave="{8A1E5346-2FF1-4043-81FB-B42FD955649B}"/>
  <bookViews>
    <workbookView xWindow="-110" yWindow="-110" windowWidth="19420" windowHeight="10300" activeTab="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5" l="1"/>
  <c r="U18" i="5"/>
  <c r="T18" i="5"/>
  <c r="S18" i="5"/>
  <c r="R18" i="5"/>
  <c r="Q18" i="5"/>
  <c r="P18" i="5"/>
  <c r="O18" i="5"/>
  <c r="N18" i="5"/>
  <c r="M18" i="5"/>
  <c r="L18" i="5"/>
  <c r="K18" i="5"/>
  <c r="J18" i="5"/>
  <c r="H18" i="5"/>
  <c r="G18" i="5"/>
  <c r="F18" i="5"/>
  <c r="E18" i="5"/>
  <c r="D18" i="5"/>
  <c r="H11" i="5"/>
  <c r="I5" i="5"/>
  <c r="I18" i="5" s="1"/>
  <c r="E23" i="3"/>
  <c r="D23" i="3"/>
  <c r="K22" i="3"/>
  <c r="G22" i="3"/>
  <c r="E22" i="3"/>
  <c r="K21" i="3"/>
  <c r="I21" i="3"/>
  <c r="H21" i="3"/>
  <c r="E21" i="3"/>
  <c r="D21" i="3"/>
  <c r="K20" i="3"/>
  <c r="G20" i="3"/>
  <c r="E20" i="3"/>
  <c r="D20" i="3"/>
  <c r="K19" i="3"/>
  <c r="H19" i="3"/>
  <c r="F19" i="3"/>
  <c r="E19" i="3"/>
  <c r="N31" i="2"/>
  <c r="M31" i="2"/>
  <c r="E31" i="2"/>
  <c r="N30" i="2"/>
  <c r="M30" i="2"/>
  <c r="E30" i="2"/>
  <c r="N29" i="2"/>
  <c r="M29" i="2"/>
  <c r="E29" i="2"/>
  <c r="N28" i="2"/>
  <c r="M28" i="2"/>
  <c r="E28" i="2"/>
  <c r="N27" i="2"/>
  <c r="M27" i="2"/>
  <c r="E27" i="2"/>
  <c r="N26" i="2"/>
  <c r="M26" i="2"/>
  <c r="E26" i="2"/>
  <c r="N25" i="2"/>
  <c r="E25" i="2"/>
  <c r="N24" i="2"/>
  <c r="M24" i="2"/>
  <c r="E24" i="2"/>
  <c r="N23" i="2"/>
  <c r="M23" i="2"/>
  <c r="E23" i="2"/>
  <c r="N22" i="2"/>
  <c r="M22" i="2"/>
  <c r="E22" i="2"/>
  <c r="N21" i="2"/>
  <c r="M21" i="2"/>
  <c r="E21" i="2"/>
  <c r="H14" i="2"/>
  <c r="J13" i="2"/>
  <c r="H13" i="2"/>
</calcChain>
</file>

<file path=xl/sharedStrings.xml><?xml version="1.0" encoding="utf-8"?>
<sst xmlns="http://schemas.openxmlformats.org/spreadsheetml/2006/main" count="586" uniqueCount="173">
  <si>
    <t>Molucular epidrmiology and drug resiatance tuberculosis</t>
  </si>
  <si>
    <t>SN</t>
  </si>
  <si>
    <t>Reference</t>
  </si>
  <si>
    <t>Country</t>
  </si>
  <si>
    <t xml:space="preserve">Study site </t>
  </si>
  <si>
    <t>Study duration</t>
  </si>
  <si>
    <t>Study type</t>
  </si>
  <si>
    <t xml:space="preserve">Sample </t>
  </si>
  <si>
    <t>Sample size</t>
  </si>
  <si>
    <t>smear +</t>
  </si>
  <si>
    <t xml:space="preserve">culture on </t>
  </si>
  <si>
    <t>isolates</t>
  </si>
  <si>
    <t>DST</t>
  </si>
  <si>
    <t xml:space="preserve">Identification </t>
  </si>
  <si>
    <t>Ist line drugs</t>
  </si>
  <si>
    <t>Moleucular analysis</t>
  </si>
  <si>
    <t>Srikar et al., 2023</t>
  </si>
  <si>
    <t>India</t>
  </si>
  <si>
    <t>Tripati, Andhara</t>
  </si>
  <si>
    <t>Sep.2018 to August 2019</t>
  </si>
  <si>
    <t>cross-sectional study</t>
  </si>
  <si>
    <t xml:space="preserve">sputum </t>
  </si>
  <si>
    <t>LJ solid media</t>
  </si>
  <si>
    <t xml:space="preserve">Protional methods </t>
  </si>
  <si>
    <t>RIF</t>
  </si>
  <si>
    <t>INH</t>
  </si>
  <si>
    <t>STR</t>
  </si>
  <si>
    <t>ETH</t>
  </si>
  <si>
    <t>PZA</t>
  </si>
  <si>
    <t>Spoligo</t>
  </si>
  <si>
    <t>MIRU-VNTR</t>
  </si>
  <si>
    <t>Flores et al., 2023</t>
  </si>
  <si>
    <t xml:space="preserve"> Mexico</t>
  </si>
  <si>
    <t>Monterrey</t>
  </si>
  <si>
    <t>August 2017 to June 2021.</t>
  </si>
  <si>
    <t>FQ</t>
  </si>
  <si>
    <t>Benjamin et al., 2021</t>
  </si>
  <si>
    <t>Ghana</t>
  </si>
  <si>
    <t xml:space="preserve">Eastern region </t>
  </si>
  <si>
    <t xml:space="preserve">cross sectional study </t>
  </si>
  <si>
    <t>BACTEC MGIT 960</t>
  </si>
  <si>
    <t>Diriba et al., 2020</t>
  </si>
  <si>
    <t>Ethiopia</t>
  </si>
  <si>
    <t>Addis  Ababa</t>
  </si>
  <si>
    <t>NR</t>
  </si>
  <si>
    <t>Worku et al., 2022</t>
  </si>
  <si>
    <t>Jigjiga city</t>
  </si>
  <si>
    <t>October 2018 and Dec. 2019</t>
  </si>
  <si>
    <t>Lin et al., 2021</t>
  </si>
  <si>
    <t>China</t>
  </si>
  <si>
    <t>Fujian province</t>
  </si>
  <si>
    <t>August 2016 to August 2017</t>
  </si>
  <si>
    <t>Bai et al., 2019</t>
  </si>
  <si>
    <t>Yunnan province</t>
  </si>
  <si>
    <t>July 2014 to Dec.r 2016</t>
  </si>
  <si>
    <t>MGIT</t>
  </si>
  <si>
    <t>SIVIT database</t>
  </si>
  <si>
    <t>Ogari et al., 2019</t>
  </si>
  <si>
    <t>Kenya</t>
  </si>
  <si>
    <t>Nairobi</t>
  </si>
  <si>
    <t>September 2015 to August 2016</t>
  </si>
  <si>
    <r>
      <t>MTBDR</t>
    </r>
    <r>
      <rPr>
        <i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and genotupe 
MTBD</t>
    </r>
    <r>
      <rPr>
        <i/>
        <sz val="11"/>
        <color theme="1"/>
        <rFont val="Calibri"/>
        <family val="2"/>
        <scheme val="minor"/>
      </rPr>
      <t>sl</t>
    </r>
  </si>
  <si>
    <t>NA</t>
  </si>
  <si>
    <t>Ameke et al., 2021</t>
  </si>
  <si>
    <t>Volta</t>
  </si>
  <si>
    <t xml:space="preserve"> January 2016  toJanuary2017</t>
  </si>
  <si>
    <r>
      <t>MTBDR</t>
    </r>
    <r>
      <rPr>
        <i/>
        <sz val="11"/>
        <color theme="1"/>
        <rFont val="Calibri"/>
        <family val="2"/>
        <scheme val="minor"/>
      </rPr>
      <t>plus</t>
    </r>
    <r>
      <rPr>
        <sz val="11"/>
        <color theme="1"/>
        <rFont val="Calibri"/>
        <family val="2"/>
        <scheme val="minor"/>
      </rPr>
      <t xml:space="preserve"> </t>
    </r>
  </si>
  <si>
    <t>IS6110</t>
  </si>
  <si>
    <t>Gupta et al., 2019</t>
  </si>
  <si>
    <t>Madhya Pradesh</t>
  </si>
  <si>
    <t xml:space="preserve"> 2014–2017</t>
  </si>
  <si>
    <t>Yin et al., 2023</t>
  </si>
  <si>
    <t>Southern Xinjiang</t>
  </si>
  <si>
    <t>September 2017 to Septmber  2019</t>
  </si>
  <si>
    <t>SITVIT2 databas</t>
  </si>
  <si>
    <t>Gautam et al., 2018</t>
  </si>
  <si>
    <t>Australia</t>
  </si>
  <si>
    <t>Tasmaniya</t>
  </si>
  <si>
    <t>2014 to 2016</t>
  </si>
  <si>
    <t>LJ solid media
MGIT</t>
  </si>
  <si>
    <t>WGS</t>
  </si>
  <si>
    <t>Devi et al., 2021</t>
  </si>
  <si>
    <t>Sikim</t>
  </si>
  <si>
    <t>2016-2018</t>
  </si>
  <si>
    <t>Luo et al., 2019</t>
  </si>
  <si>
    <t>Jiangxi province</t>
  </si>
  <si>
    <t xml:space="preserve">January 2014 to December 2016 </t>
  </si>
  <si>
    <t xml:space="preserve"> MIRU-VNTR genotypin</t>
  </si>
  <si>
    <t>Sn</t>
  </si>
  <si>
    <t>Age group</t>
  </si>
  <si>
    <t>mean age</t>
  </si>
  <si>
    <t>Gender</t>
  </si>
  <si>
    <t>Drug resistance</t>
  </si>
  <si>
    <t>MDR</t>
  </si>
  <si>
    <t>Male</t>
  </si>
  <si>
    <t>Female</t>
  </si>
  <si>
    <t>SM</t>
  </si>
  <si>
    <t>EMB</t>
  </si>
  <si>
    <t>Daibetes</t>
  </si>
  <si>
    <t>HIV</t>
  </si>
  <si>
    <t>No.</t>
  </si>
  <si>
    <t>%</t>
  </si>
  <si>
    <t>No</t>
  </si>
  <si>
    <t>N0</t>
  </si>
  <si>
    <t>no</t>
  </si>
  <si>
    <t>Cross sectional</t>
  </si>
  <si>
    <t xml:space="preserve">10 to 90 </t>
  </si>
  <si>
    <t>Flores-aréchiga et al. 2023</t>
  </si>
  <si>
    <t>Mexiko</t>
  </si>
  <si>
    <t>0-61</t>
  </si>
  <si>
    <t>17-89</t>
  </si>
  <si>
    <t>15-80</t>
  </si>
  <si>
    <t>18-60</t>
  </si>
  <si>
    <t>12 to 86</t>
  </si>
  <si>
    <t>17 to 95</t>
  </si>
  <si>
    <t>0.4 to 70</t>
  </si>
  <si>
    <t>male</t>
  </si>
  <si>
    <t>famale</t>
  </si>
  <si>
    <t>Total</t>
  </si>
  <si>
    <t>DRTB</t>
  </si>
  <si>
    <t xml:space="preserve"> </t>
  </si>
  <si>
    <t>Lineage</t>
  </si>
  <si>
    <t>Ural</t>
  </si>
  <si>
    <t>CAS</t>
  </si>
  <si>
    <t>CAS 2</t>
  </si>
  <si>
    <t>MANU2</t>
  </si>
  <si>
    <t>EAI7</t>
  </si>
  <si>
    <t>URAL2</t>
  </si>
  <si>
    <t>other</t>
  </si>
  <si>
    <t>H3</t>
  </si>
  <si>
    <t>EAI6</t>
  </si>
  <si>
    <t>EAI 4</t>
  </si>
  <si>
    <t>M. bois</t>
  </si>
  <si>
    <t>EAI3- Ind</t>
  </si>
  <si>
    <t xml:space="preserve">EAI5 </t>
  </si>
  <si>
    <t>Beijing</t>
  </si>
  <si>
    <t xml:space="preserve">CAS1-Delhi </t>
  </si>
  <si>
    <t>T-H37rv</t>
  </si>
  <si>
    <t>Orphan</t>
  </si>
  <si>
    <t>X</t>
  </si>
  <si>
    <t>EAI</t>
  </si>
  <si>
    <t>S</t>
  </si>
  <si>
    <t>Haarlem</t>
  </si>
  <si>
    <t>Uganda</t>
  </si>
  <si>
    <t>LAM</t>
  </si>
  <si>
    <t>Cam</t>
  </si>
  <si>
    <t>W.Afrlca 1</t>
  </si>
  <si>
    <t>W.Afrlca 2</t>
  </si>
  <si>
    <t>T</t>
  </si>
  <si>
    <t>Mexico</t>
  </si>
  <si>
    <t>Author</t>
  </si>
  <si>
    <t>L1</t>
  </si>
  <si>
    <t>L2</t>
  </si>
  <si>
    <t>L3</t>
  </si>
  <si>
    <t>L4</t>
  </si>
  <si>
    <t>L5</t>
  </si>
  <si>
    <t>L6</t>
  </si>
  <si>
    <t>L7</t>
  </si>
  <si>
    <t>Other</t>
  </si>
  <si>
    <t xml:space="preserve">MDR Association </t>
  </si>
  <si>
    <t>ioslates</t>
  </si>
  <si>
    <t>female</t>
  </si>
  <si>
    <t>P</t>
  </si>
  <si>
    <t>&lt;25</t>
  </si>
  <si>
    <t>25-34</t>
  </si>
  <si>
    <t>35-44</t>
  </si>
  <si>
    <t>45-54</t>
  </si>
  <si>
    <t>55-64</t>
  </si>
  <si>
    <t>&gt;64</t>
  </si>
  <si>
    <t>Isolates</t>
  </si>
  <si>
    <t>M</t>
  </si>
  <si>
    <t>F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</si>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</sst>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2" borderId="0" xfId="0" applyFill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opLeftCell="B1" workbookViewId="0">
      <selection activeCell="H8" sqref="H8"/>
    </sheetView>
  </sheetViews>
  <sheetFormatPr defaultRowHeight="14.5" x14ac:dyDescent="0.35"/>
  <cols>
    <col min="8" max="8" width="10.453125" bestFit="1" customWidth="1"/>
    <col min="10" max="10" width="12.26953125" bestFit="1" customWidth="1"/>
    <col min="12" max="12" width="16.7265625" bestFit="1" customWidth="1"/>
    <col min="13" max="13" width="15.81640625" bestFit="1" customWidth="1"/>
  </cols>
  <sheetData>
    <row r="1" spans="1:22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s="1" t="s">
        <v>14</v>
      </c>
      <c r="O2" s="1"/>
      <c r="P2" s="1"/>
      <c r="Q2" s="1"/>
      <c r="R2" s="1"/>
      <c r="S2" s="1"/>
      <c r="T2" s="1" t="s">
        <v>15</v>
      </c>
      <c r="U2" s="1"/>
      <c r="V2" s="1"/>
    </row>
    <row r="3" spans="1:22" x14ac:dyDescent="0.35">
      <c r="A3">
        <v>1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I3">
        <v>104</v>
      </c>
      <c r="J3" t="s">
        <v>22</v>
      </c>
      <c r="K3">
        <v>104</v>
      </c>
      <c r="L3" t="s">
        <v>23</v>
      </c>
      <c r="N3" t="s">
        <v>24</v>
      </c>
      <c r="O3" t="s">
        <v>25</v>
      </c>
      <c r="P3" t="s">
        <v>26</v>
      </c>
      <c r="Q3" t="s">
        <v>27</v>
      </c>
      <c r="R3" t="s">
        <v>28</v>
      </c>
      <c r="T3" t="s">
        <v>29</v>
      </c>
      <c r="U3" t="s">
        <v>30</v>
      </c>
    </row>
    <row r="4" spans="1:22" x14ac:dyDescent="0.35">
      <c r="A4">
        <v>2</v>
      </c>
      <c r="B4" t="s">
        <v>31</v>
      </c>
      <c r="C4" t="s">
        <v>32</v>
      </c>
      <c r="D4" t="s">
        <v>33</v>
      </c>
      <c r="E4" t="s">
        <v>34</v>
      </c>
      <c r="F4" t="s">
        <v>20</v>
      </c>
      <c r="G4" t="s">
        <v>21</v>
      </c>
      <c r="I4">
        <v>190</v>
      </c>
      <c r="J4" t="s">
        <v>22</v>
      </c>
      <c r="K4">
        <v>190</v>
      </c>
      <c r="L4" t="s">
        <v>23</v>
      </c>
      <c r="N4" s="2" t="s">
        <v>24</v>
      </c>
      <c r="O4" t="s">
        <v>25</v>
      </c>
      <c r="S4" t="s">
        <v>35</v>
      </c>
      <c r="T4" t="s">
        <v>29</v>
      </c>
      <c r="U4" t="s">
        <v>30</v>
      </c>
    </row>
    <row r="5" spans="1:22" x14ac:dyDescent="0.35">
      <c r="A5">
        <v>3</v>
      </c>
      <c r="B5" t="s">
        <v>36</v>
      </c>
      <c r="C5" t="s">
        <v>37</v>
      </c>
      <c r="D5" t="s">
        <v>38</v>
      </c>
      <c r="E5">
        <v>2017</v>
      </c>
      <c r="F5" t="s">
        <v>39</v>
      </c>
      <c r="G5" t="s">
        <v>21</v>
      </c>
      <c r="H5">
        <v>920</v>
      </c>
      <c r="J5" t="s">
        <v>22</v>
      </c>
      <c r="K5">
        <v>143</v>
      </c>
      <c r="L5" t="s">
        <v>23</v>
      </c>
      <c r="M5" t="s">
        <v>40</v>
      </c>
      <c r="N5" t="s">
        <v>24</v>
      </c>
      <c r="O5" t="s">
        <v>25</v>
      </c>
      <c r="P5" t="s">
        <v>26</v>
      </c>
      <c r="Q5" t="s">
        <v>27</v>
      </c>
      <c r="T5" t="s">
        <v>29</v>
      </c>
      <c r="U5" t="s">
        <v>30</v>
      </c>
    </row>
    <row r="6" spans="1:22" x14ac:dyDescent="0.35">
      <c r="A6">
        <v>4</v>
      </c>
      <c r="B6" t="s">
        <v>41</v>
      </c>
      <c r="C6" t="s">
        <v>42</v>
      </c>
      <c r="D6" t="s">
        <v>43</v>
      </c>
      <c r="E6" s="3" t="s">
        <v>44</v>
      </c>
      <c r="F6" t="s">
        <v>39</v>
      </c>
      <c r="G6" t="s">
        <v>21</v>
      </c>
      <c r="J6" t="s">
        <v>22</v>
      </c>
      <c r="K6">
        <v>153</v>
      </c>
      <c r="L6" t="s">
        <v>23</v>
      </c>
      <c r="M6" t="s">
        <v>40</v>
      </c>
      <c r="N6" t="s">
        <v>24</v>
      </c>
      <c r="O6" t="s">
        <v>25</v>
      </c>
      <c r="P6" t="s">
        <v>26</v>
      </c>
      <c r="Q6" t="s">
        <v>27</v>
      </c>
      <c r="T6" t="s">
        <v>29</v>
      </c>
      <c r="U6" t="s">
        <v>30</v>
      </c>
    </row>
    <row r="7" spans="1:22" x14ac:dyDescent="0.35">
      <c r="A7">
        <v>5</v>
      </c>
      <c r="B7" t="s">
        <v>45</v>
      </c>
      <c r="C7" t="s">
        <v>42</v>
      </c>
      <c r="D7" t="s">
        <v>46</v>
      </c>
      <c r="E7" t="s">
        <v>47</v>
      </c>
      <c r="F7" t="s">
        <v>39</v>
      </c>
      <c r="G7" t="s">
        <v>21</v>
      </c>
      <c r="I7">
        <v>323</v>
      </c>
      <c r="J7" t="s">
        <v>22</v>
      </c>
      <c r="K7">
        <v>323</v>
      </c>
      <c r="L7" t="s">
        <v>23</v>
      </c>
      <c r="M7" t="s">
        <v>40</v>
      </c>
      <c r="N7" t="s">
        <v>24</v>
      </c>
      <c r="O7" t="s">
        <v>25</v>
      </c>
      <c r="P7" t="s">
        <v>26</v>
      </c>
      <c r="Q7" t="s">
        <v>27</v>
      </c>
      <c r="R7" t="s">
        <v>28</v>
      </c>
      <c r="T7" t="s">
        <v>29</v>
      </c>
      <c r="U7" t="s">
        <v>30</v>
      </c>
    </row>
    <row r="8" spans="1:22" x14ac:dyDescent="0.35">
      <c r="A8">
        <v>6</v>
      </c>
      <c r="B8" t="s">
        <v>48</v>
      </c>
      <c r="C8" t="s">
        <v>49</v>
      </c>
      <c r="D8" t="s">
        <v>50</v>
      </c>
      <c r="E8" t="s">
        <v>51</v>
      </c>
      <c r="F8" t="s">
        <v>39</v>
      </c>
      <c r="G8" t="s">
        <v>21</v>
      </c>
      <c r="J8" t="s">
        <v>22</v>
      </c>
      <c r="K8">
        <v>119</v>
      </c>
      <c r="L8" t="s">
        <v>23</v>
      </c>
      <c r="M8" t="s">
        <v>40</v>
      </c>
      <c r="N8" t="s">
        <v>24</v>
      </c>
      <c r="O8" t="s">
        <v>25</v>
      </c>
      <c r="P8" t="s">
        <v>26</v>
      </c>
      <c r="Q8" t="s">
        <v>27</v>
      </c>
      <c r="R8" t="s">
        <v>28</v>
      </c>
      <c r="T8" t="s">
        <v>29</v>
      </c>
      <c r="U8" t="s">
        <v>30</v>
      </c>
    </row>
    <row r="9" spans="1:22" x14ac:dyDescent="0.35">
      <c r="A9">
        <v>7</v>
      </c>
      <c r="B9" t="s">
        <v>52</v>
      </c>
      <c r="C9" t="s">
        <v>49</v>
      </c>
      <c r="D9" t="s">
        <v>53</v>
      </c>
      <c r="E9" t="s">
        <v>54</v>
      </c>
      <c r="F9" t="s">
        <v>39</v>
      </c>
      <c r="G9" t="s">
        <v>21</v>
      </c>
      <c r="J9" t="s">
        <v>55</v>
      </c>
      <c r="K9">
        <v>270</v>
      </c>
      <c r="L9" t="s">
        <v>23</v>
      </c>
      <c r="M9" t="s">
        <v>40</v>
      </c>
      <c r="N9" t="s">
        <v>24</v>
      </c>
      <c r="O9" t="s">
        <v>25</v>
      </c>
      <c r="P9" t="s">
        <v>26</v>
      </c>
      <c r="Q9" t="s">
        <v>27</v>
      </c>
      <c r="R9" t="s">
        <v>28</v>
      </c>
      <c r="T9" t="s">
        <v>29</v>
      </c>
      <c r="U9" t="s">
        <v>56</v>
      </c>
    </row>
    <row r="10" spans="1:22" ht="58" x14ac:dyDescent="0.35">
      <c r="A10">
        <v>8</v>
      </c>
      <c r="B10" t="s">
        <v>57</v>
      </c>
      <c r="C10" t="s">
        <v>58</v>
      </c>
      <c r="D10" t="s">
        <v>59</v>
      </c>
      <c r="E10" t="s">
        <v>60</v>
      </c>
      <c r="F10" t="s">
        <v>39</v>
      </c>
      <c r="G10" t="s">
        <v>21</v>
      </c>
      <c r="I10">
        <v>132</v>
      </c>
      <c r="J10" t="s">
        <v>55</v>
      </c>
      <c r="K10">
        <v>132</v>
      </c>
      <c r="L10" s="4" t="s">
        <v>61</v>
      </c>
      <c r="M10" s="4" t="s">
        <v>61</v>
      </c>
      <c r="N10" t="s">
        <v>24</v>
      </c>
      <c r="O10" t="s">
        <v>25</v>
      </c>
      <c r="P10" t="s">
        <v>26</v>
      </c>
      <c r="Q10" t="s">
        <v>27</v>
      </c>
      <c r="T10" t="s">
        <v>62</v>
      </c>
      <c r="U10" t="s">
        <v>62</v>
      </c>
    </row>
    <row r="11" spans="1:22" ht="29" x14ac:dyDescent="0.35">
      <c r="A11">
        <v>9</v>
      </c>
      <c r="B11" t="s">
        <v>63</v>
      </c>
      <c r="C11" t="s">
        <v>37</v>
      </c>
      <c r="D11" t="s">
        <v>64</v>
      </c>
      <c r="E11" t="s">
        <v>65</v>
      </c>
      <c r="F11" t="s">
        <v>39</v>
      </c>
      <c r="G11" t="s">
        <v>21</v>
      </c>
      <c r="H11">
        <v>183</v>
      </c>
      <c r="J11" t="s">
        <v>22</v>
      </c>
      <c r="K11">
        <v>115</v>
      </c>
      <c r="L11" s="4" t="s">
        <v>66</v>
      </c>
      <c r="N11" t="s">
        <v>24</v>
      </c>
      <c r="O11" t="s">
        <v>25</v>
      </c>
      <c r="U11" t="s">
        <v>67</v>
      </c>
    </row>
    <row r="12" spans="1:22" x14ac:dyDescent="0.35">
      <c r="A12">
        <v>10</v>
      </c>
      <c r="B12" t="s">
        <v>68</v>
      </c>
      <c r="C12" t="s">
        <v>17</v>
      </c>
      <c r="D12" t="s">
        <v>69</v>
      </c>
      <c r="E12" t="s">
        <v>70</v>
      </c>
      <c r="F12" t="s">
        <v>39</v>
      </c>
      <c r="G12" t="s">
        <v>21</v>
      </c>
      <c r="H12">
        <v>103</v>
      </c>
      <c r="I12">
        <v>103</v>
      </c>
      <c r="J12" t="s">
        <v>22</v>
      </c>
      <c r="K12">
        <v>103</v>
      </c>
      <c r="L12" t="s">
        <v>23</v>
      </c>
      <c r="N12" t="s">
        <v>24</v>
      </c>
      <c r="O12" t="s">
        <v>25</v>
      </c>
      <c r="T12" t="s">
        <v>29</v>
      </c>
    </row>
    <row r="13" spans="1:22" ht="29" x14ac:dyDescent="0.35">
      <c r="A13">
        <v>11</v>
      </c>
      <c r="B13" t="s">
        <v>71</v>
      </c>
      <c r="C13" t="s">
        <v>49</v>
      </c>
      <c r="D13" t="s">
        <v>72</v>
      </c>
      <c r="E13" t="s">
        <v>73</v>
      </c>
      <c r="H13">
        <v>352</v>
      </c>
      <c r="J13" t="s">
        <v>22</v>
      </c>
      <c r="K13">
        <v>347</v>
      </c>
      <c r="L13" s="4" t="s">
        <v>23</v>
      </c>
      <c r="M13" t="s">
        <v>74</v>
      </c>
      <c r="N13" t="s">
        <v>24</v>
      </c>
      <c r="O13" t="s">
        <v>25</v>
      </c>
      <c r="P13" t="s">
        <v>26</v>
      </c>
      <c r="Q13" t="s">
        <v>27</v>
      </c>
      <c r="T13" t="s">
        <v>29</v>
      </c>
      <c r="U13" t="s">
        <v>30</v>
      </c>
    </row>
    <row r="14" spans="1:22" ht="43.5" x14ac:dyDescent="0.35">
      <c r="A14">
        <v>12</v>
      </c>
      <c r="B14" t="s">
        <v>75</v>
      </c>
      <c r="C14" t="s">
        <v>76</v>
      </c>
      <c r="D14" t="s">
        <v>77</v>
      </c>
      <c r="E14" t="s">
        <v>78</v>
      </c>
      <c r="F14" t="s">
        <v>39</v>
      </c>
      <c r="G14" t="s">
        <v>21</v>
      </c>
      <c r="J14" s="4" t="s">
        <v>79</v>
      </c>
      <c r="K14">
        <v>18</v>
      </c>
      <c r="T14" t="s">
        <v>80</v>
      </c>
    </row>
    <row r="15" spans="1:22" x14ac:dyDescent="0.35">
      <c r="A15">
        <v>13</v>
      </c>
      <c r="B15" t="s">
        <v>81</v>
      </c>
      <c r="C15" t="s">
        <v>17</v>
      </c>
      <c r="D15" t="s">
        <v>82</v>
      </c>
      <c r="E15" t="s">
        <v>83</v>
      </c>
      <c r="F15" t="s">
        <v>39</v>
      </c>
      <c r="G15" t="s">
        <v>21</v>
      </c>
      <c r="I15">
        <v>399</v>
      </c>
      <c r="J15" t="s">
        <v>22</v>
      </c>
      <c r="K15">
        <v>399</v>
      </c>
      <c r="L15" t="s">
        <v>23</v>
      </c>
      <c r="M15" t="s">
        <v>40</v>
      </c>
      <c r="N15" t="s">
        <v>24</v>
      </c>
      <c r="O15" t="s">
        <v>25</v>
      </c>
      <c r="P15" t="s">
        <v>26</v>
      </c>
      <c r="Q15" t="s">
        <v>27</v>
      </c>
      <c r="R15" t="s">
        <v>28</v>
      </c>
      <c r="T15" t="s">
        <v>29</v>
      </c>
      <c r="U15" t="s">
        <v>30</v>
      </c>
    </row>
    <row r="16" spans="1:22" x14ac:dyDescent="0.35">
      <c r="A16">
        <v>14</v>
      </c>
      <c r="B16" t="s">
        <v>84</v>
      </c>
      <c r="C16" t="s">
        <v>49</v>
      </c>
      <c r="D16" t="s">
        <v>85</v>
      </c>
      <c r="E16" t="s">
        <v>86</v>
      </c>
      <c r="G16" t="s">
        <v>21</v>
      </c>
      <c r="H16">
        <v>1447</v>
      </c>
      <c r="J16" t="s">
        <v>22</v>
      </c>
      <c r="K16">
        <v>1071</v>
      </c>
      <c r="L16" t="s">
        <v>23</v>
      </c>
      <c r="N16" t="s">
        <v>24</v>
      </c>
      <c r="O16" t="s">
        <v>25</v>
      </c>
      <c r="P16" t="s">
        <v>26</v>
      </c>
      <c r="Q16" t="s">
        <v>27</v>
      </c>
      <c r="U16" t="s">
        <v>87</v>
      </c>
    </row>
  </sheetData>
  <mergeCells count="3">
    <mergeCell ref="B1:T1"/>
    <mergeCell ref="N2:S2"/>
    <mergeCell ref="T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B0C-A8B0-44CC-AE5C-902333B4BCD8}">
  <dimension ref="A1:AB31"/>
  <sheetViews>
    <sheetView workbookViewId="0">
      <selection activeCell="L8" sqref="L8"/>
    </sheetView>
  </sheetViews>
  <sheetFormatPr defaultRowHeight="14.5" x14ac:dyDescent="0.35"/>
  <sheetData>
    <row r="1" spans="1:28" x14ac:dyDescent="0.35">
      <c r="A1" t="s">
        <v>88</v>
      </c>
      <c r="B1" t="s">
        <v>2</v>
      </c>
      <c r="C1" t="s">
        <v>3</v>
      </c>
      <c r="D1" t="s">
        <v>6</v>
      </c>
      <c r="E1" s="1" t="s">
        <v>89</v>
      </c>
      <c r="F1" s="1" t="s">
        <v>90</v>
      </c>
      <c r="G1" s="1" t="s">
        <v>91</v>
      </c>
      <c r="H1" s="1"/>
      <c r="I1" s="1"/>
      <c r="J1" s="1"/>
      <c r="K1" s="1" t="s">
        <v>92</v>
      </c>
      <c r="L1" s="1"/>
      <c r="M1" s="1"/>
      <c r="N1" s="1"/>
      <c r="O1" s="5"/>
      <c r="P1" s="5"/>
      <c r="Q1" s="5"/>
      <c r="R1" s="5"/>
      <c r="S1" s="5"/>
      <c r="T1" s="5"/>
      <c r="U1" s="5"/>
      <c r="V1" s="5"/>
      <c r="W1" s="1" t="s">
        <v>93</v>
      </c>
      <c r="X1" s="1"/>
    </row>
    <row r="2" spans="1:28" x14ac:dyDescent="0.35">
      <c r="E2" s="1"/>
      <c r="F2" s="1"/>
      <c r="G2" s="5" t="s">
        <v>94</v>
      </c>
      <c r="H2" s="5"/>
      <c r="I2" t="s">
        <v>95</v>
      </c>
      <c r="K2" t="s">
        <v>24</v>
      </c>
      <c r="L2" s="5"/>
      <c r="M2" s="5" t="s">
        <v>25</v>
      </c>
      <c r="N2" s="5"/>
      <c r="O2" s="5" t="s">
        <v>96</v>
      </c>
      <c r="P2" s="5"/>
      <c r="Q2" s="5" t="s">
        <v>97</v>
      </c>
      <c r="R2" s="5"/>
      <c r="S2" s="5" t="s">
        <v>28</v>
      </c>
      <c r="T2" s="5"/>
      <c r="U2" s="1" t="s">
        <v>35</v>
      </c>
      <c r="V2" s="1"/>
      <c r="W2" s="1"/>
      <c r="X2" s="1"/>
      <c r="Y2" t="s">
        <v>98</v>
      </c>
      <c r="AA2" t="s">
        <v>99</v>
      </c>
    </row>
    <row r="3" spans="1:28" x14ac:dyDescent="0.35">
      <c r="E3" s="1"/>
      <c r="F3" s="1"/>
      <c r="G3" s="5" t="s">
        <v>100</v>
      </c>
      <c r="H3" s="5" t="s">
        <v>101</v>
      </c>
      <c r="I3" t="s">
        <v>102</v>
      </c>
      <c r="J3" s="6" t="s">
        <v>101</v>
      </c>
      <c r="K3" t="s">
        <v>102</v>
      </c>
      <c r="L3" s="7" t="s">
        <v>101</v>
      </c>
      <c r="M3" s="5" t="s">
        <v>102</v>
      </c>
      <c r="N3" s="7" t="s">
        <v>101</v>
      </c>
      <c r="O3" s="5" t="s">
        <v>102</v>
      </c>
      <c r="P3" s="7" t="s">
        <v>101</v>
      </c>
      <c r="Q3" s="5" t="s">
        <v>102</v>
      </c>
      <c r="R3" s="7" t="s">
        <v>101</v>
      </c>
      <c r="S3" s="7" t="s">
        <v>103</v>
      </c>
      <c r="T3" s="7" t="s">
        <v>101</v>
      </c>
      <c r="U3" s="5" t="s">
        <v>102</v>
      </c>
      <c r="V3" s="7" t="s">
        <v>101</v>
      </c>
      <c r="W3" s="5" t="s">
        <v>100</v>
      </c>
      <c r="X3" s="7" t="s">
        <v>101</v>
      </c>
      <c r="Y3" s="5" t="s">
        <v>104</v>
      </c>
      <c r="Z3" s="7" t="s">
        <v>101</v>
      </c>
      <c r="AA3" s="5" t="s">
        <v>104</v>
      </c>
      <c r="AB3" s="7" t="s">
        <v>101</v>
      </c>
    </row>
    <row r="4" spans="1:28" x14ac:dyDescent="0.35">
      <c r="A4">
        <v>1</v>
      </c>
      <c r="B4" t="s">
        <v>16</v>
      </c>
      <c r="C4" t="s">
        <v>17</v>
      </c>
      <c r="D4" t="s">
        <v>105</v>
      </c>
      <c r="E4" s="3" t="s">
        <v>106</v>
      </c>
      <c r="F4" s="5">
        <v>50</v>
      </c>
      <c r="G4" s="5">
        <v>41</v>
      </c>
      <c r="H4" s="5">
        <v>39.42</v>
      </c>
      <c r="I4">
        <v>63</v>
      </c>
      <c r="J4" s="5">
        <v>60.57</v>
      </c>
      <c r="K4" s="8">
        <v>4</v>
      </c>
      <c r="L4" s="8">
        <v>3.85</v>
      </c>
      <c r="M4" s="8">
        <v>16</v>
      </c>
      <c r="N4" s="8">
        <v>15.38</v>
      </c>
      <c r="O4" s="8">
        <v>5</v>
      </c>
      <c r="P4" s="8">
        <v>4.8099999999999996</v>
      </c>
      <c r="Q4" s="8">
        <v>6</v>
      </c>
      <c r="R4" s="8">
        <v>5.77</v>
      </c>
      <c r="S4" s="5" t="s">
        <v>62</v>
      </c>
      <c r="T4" s="5"/>
      <c r="U4" s="5"/>
      <c r="V4" s="5"/>
      <c r="W4" s="5">
        <v>24</v>
      </c>
      <c r="X4" s="5">
        <v>23</v>
      </c>
    </row>
    <row r="5" spans="1:28" x14ac:dyDescent="0.35">
      <c r="A5">
        <v>2</v>
      </c>
      <c r="B5" t="s">
        <v>107</v>
      </c>
      <c r="C5" t="s">
        <v>108</v>
      </c>
      <c r="D5" t="s">
        <v>105</v>
      </c>
      <c r="E5" t="s">
        <v>109</v>
      </c>
      <c r="F5" s="5" t="s">
        <v>62</v>
      </c>
      <c r="G5" s="5">
        <v>133</v>
      </c>
      <c r="H5" s="5">
        <v>70</v>
      </c>
      <c r="I5">
        <v>57</v>
      </c>
      <c r="J5" s="5">
        <v>30</v>
      </c>
      <c r="K5" s="5">
        <v>5</v>
      </c>
      <c r="L5" s="5">
        <v>2.6</v>
      </c>
      <c r="M5" s="5">
        <v>13</v>
      </c>
      <c r="N5" s="5">
        <v>6.9</v>
      </c>
      <c r="O5" s="5"/>
      <c r="P5" s="5"/>
      <c r="Q5" s="5"/>
      <c r="R5" s="5"/>
      <c r="S5" s="5" t="s">
        <v>62</v>
      </c>
      <c r="T5" s="5"/>
      <c r="U5" s="5">
        <v>3</v>
      </c>
      <c r="V5" s="5">
        <v>1.6</v>
      </c>
      <c r="W5" s="5">
        <v>3</v>
      </c>
      <c r="X5" s="5">
        <v>1.5</v>
      </c>
      <c r="Y5" s="5">
        <v>55</v>
      </c>
      <c r="Z5" s="5">
        <v>28.9</v>
      </c>
      <c r="AA5" s="5">
        <v>26</v>
      </c>
      <c r="AB5" s="5">
        <v>13.4</v>
      </c>
    </row>
    <row r="6" spans="1:28" x14ac:dyDescent="0.35">
      <c r="A6">
        <v>3</v>
      </c>
      <c r="B6" t="s">
        <v>36</v>
      </c>
      <c r="C6" t="s">
        <v>37</v>
      </c>
      <c r="D6" t="s">
        <v>105</v>
      </c>
      <c r="E6" t="s">
        <v>110</v>
      </c>
      <c r="F6" s="5">
        <v>46.09</v>
      </c>
      <c r="G6" s="5">
        <v>108</v>
      </c>
      <c r="H6" s="5">
        <v>75.5</v>
      </c>
      <c r="I6" s="5">
        <v>35</v>
      </c>
      <c r="J6" s="5">
        <v>24.5</v>
      </c>
      <c r="K6" s="5">
        <v>29</v>
      </c>
      <c r="L6" s="5">
        <v>36.700000000000003</v>
      </c>
      <c r="M6" s="5">
        <v>45</v>
      </c>
      <c r="N6" s="5">
        <v>57</v>
      </c>
      <c r="O6" s="5">
        <v>40</v>
      </c>
      <c r="P6" s="5">
        <v>50.6</v>
      </c>
      <c r="Q6" s="5">
        <v>14</v>
      </c>
      <c r="R6" s="5">
        <v>17.7</v>
      </c>
      <c r="S6" s="5" t="s">
        <v>62</v>
      </c>
      <c r="T6" s="5"/>
      <c r="U6" s="5"/>
      <c r="V6" s="5"/>
      <c r="W6" s="5">
        <v>26</v>
      </c>
      <c r="X6" s="5">
        <v>32.9</v>
      </c>
    </row>
    <row r="7" spans="1:28" x14ac:dyDescent="0.35">
      <c r="A7">
        <v>4</v>
      </c>
      <c r="B7" t="s">
        <v>41</v>
      </c>
      <c r="C7" t="s">
        <v>42</v>
      </c>
      <c r="D7" t="s">
        <v>105</v>
      </c>
      <c r="E7" t="s">
        <v>62</v>
      </c>
      <c r="F7" s="5">
        <v>32.200000000000003</v>
      </c>
      <c r="G7" s="5">
        <v>82</v>
      </c>
      <c r="H7" s="5">
        <v>54.3</v>
      </c>
      <c r="I7" s="5">
        <v>69</v>
      </c>
      <c r="J7" s="5">
        <v>54.7</v>
      </c>
      <c r="K7" s="5">
        <v>11</v>
      </c>
      <c r="L7" s="5">
        <v>8</v>
      </c>
      <c r="M7" s="5">
        <v>19</v>
      </c>
      <c r="N7" s="5">
        <v>13.8</v>
      </c>
      <c r="O7" s="5">
        <v>7</v>
      </c>
      <c r="P7" s="5">
        <v>5.0999999999999996</v>
      </c>
      <c r="Q7" s="5">
        <v>3</v>
      </c>
      <c r="R7" s="5">
        <v>2.2000000000000002</v>
      </c>
      <c r="S7" s="5">
        <v>19</v>
      </c>
      <c r="T7" s="5">
        <v>13.9</v>
      </c>
      <c r="U7" s="5"/>
      <c r="V7" s="5"/>
      <c r="W7" s="5">
        <v>29</v>
      </c>
      <c r="X7" s="5">
        <v>19.2</v>
      </c>
      <c r="Y7" s="5">
        <v>14</v>
      </c>
      <c r="Z7" s="5">
        <v>9.3000000000000007</v>
      </c>
      <c r="AA7">
        <v>34</v>
      </c>
      <c r="AB7">
        <v>22.5</v>
      </c>
    </row>
    <row r="8" spans="1:28" x14ac:dyDescent="0.35">
      <c r="A8">
        <v>5</v>
      </c>
      <c r="B8" t="s">
        <v>45</v>
      </c>
      <c r="C8" t="s">
        <v>42</v>
      </c>
      <c r="D8" t="s">
        <v>105</v>
      </c>
      <c r="E8" t="s">
        <v>111</v>
      </c>
      <c r="F8" s="5">
        <v>28</v>
      </c>
      <c r="G8" s="5">
        <v>208</v>
      </c>
      <c r="H8" s="5">
        <v>64.400000000000006</v>
      </c>
      <c r="I8">
        <v>192</v>
      </c>
      <c r="J8" s="5">
        <v>59.4</v>
      </c>
      <c r="K8" t="s">
        <v>62</v>
      </c>
      <c r="L8" s="5" t="s">
        <v>62</v>
      </c>
      <c r="M8" s="5" t="s">
        <v>62</v>
      </c>
      <c r="N8" s="5" t="s">
        <v>62</v>
      </c>
      <c r="O8" s="5" t="s">
        <v>62</v>
      </c>
      <c r="P8" s="5">
        <v>58</v>
      </c>
      <c r="Q8" s="5"/>
      <c r="R8" s="5">
        <v>62.2</v>
      </c>
      <c r="S8" s="5">
        <v>37</v>
      </c>
      <c r="T8" s="5"/>
      <c r="U8" s="5"/>
      <c r="V8" s="5"/>
      <c r="W8" s="5" t="s">
        <v>62</v>
      </c>
      <c r="X8" s="5"/>
    </row>
    <row r="9" spans="1:28" x14ac:dyDescent="0.35">
      <c r="A9">
        <v>6</v>
      </c>
      <c r="B9" t="s">
        <v>48</v>
      </c>
      <c r="C9" t="s">
        <v>49</v>
      </c>
      <c r="D9" t="s">
        <v>105</v>
      </c>
      <c r="E9" t="s">
        <v>62</v>
      </c>
      <c r="F9" s="5" t="s">
        <v>62</v>
      </c>
      <c r="G9" s="5">
        <v>91</v>
      </c>
      <c r="H9" s="5">
        <v>76.5</v>
      </c>
      <c r="I9">
        <v>28</v>
      </c>
      <c r="J9" s="5">
        <v>23.5</v>
      </c>
      <c r="K9" s="5">
        <v>0</v>
      </c>
      <c r="L9" s="5">
        <v>0</v>
      </c>
      <c r="M9" s="5">
        <v>0</v>
      </c>
      <c r="N9" s="5">
        <v>0</v>
      </c>
      <c r="O9" s="5">
        <v>39</v>
      </c>
      <c r="P9" s="5">
        <v>14.4</v>
      </c>
      <c r="Q9" s="5">
        <v>56</v>
      </c>
      <c r="R9" s="5">
        <v>20.7</v>
      </c>
      <c r="S9" s="5">
        <v>50</v>
      </c>
      <c r="T9" s="5">
        <v>18.5</v>
      </c>
      <c r="U9" s="5"/>
      <c r="V9" s="5"/>
      <c r="W9" s="5" t="s">
        <v>62</v>
      </c>
      <c r="X9" s="5"/>
    </row>
    <row r="10" spans="1:28" x14ac:dyDescent="0.35">
      <c r="A10">
        <v>7</v>
      </c>
      <c r="B10" t="s">
        <v>52</v>
      </c>
      <c r="C10" t="s">
        <v>49</v>
      </c>
      <c r="D10" t="s">
        <v>105</v>
      </c>
      <c r="E10" t="s">
        <v>62</v>
      </c>
      <c r="F10" s="5">
        <v>41</v>
      </c>
      <c r="G10" s="5">
        <v>164</v>
      </c>
      <c r="H10" s="5">
        <v>60.7</v>
      </c>
      <c r="I10">
        <v>106</v>
      </c>
      <c r="J10" s="5">
        <v>39.299999999999997</v>
      </c>
      <c r="K10" s="5">
        <v>56</v>
      </c>
      <c r="L10" s="5">
        <v>37.799999999999997</v>
      </c>
      <c r="M10" s="5">
        <v>75</v>
      </c>
      <c r="N10" s="5">
        <v>27.8</v>
      </c>
      <c r="O10" s="5">
        <v>39</v>
      </c>
      <c r="P10" s="5">
        <v>14.4</v>
      </c>
      <c r="Q10" s="5">
        <v>34</v>
      </c>
      <c r="R10" s="5">
        <v>12.6</v>
      </c>
      <c r="S10" s="5">
        <v>50</v>
      </c>
      <c r="T10" s="5">
        <v>18.5</v>
      </c>
      <c r="U10" s="5"/>
      <c r="V10" s="5"/>
      <c r="W10" s="5">
        <v>52</v>
      </c>
      <c r="X10" s="5">
        <v>19.3</v>
      </c>
    </row>
    <row r="11" spans="1:28" x14ac:dyDescent="0.35">
      <c r="A11">
        <v>8</v>
      </c>
      <c r="B11" t="s">
        <v>57</v>
      </c>
      <c r="C11" t="s">
        <v>58</v>
      </c>
      <c r="D11" t="s">
        <v>105</v>
      </c>
      <c r="E11" t="s">
        <v>112</v>
      </c>
      <c r="F11" s="5">
        <v>26.4</v>
      </c>
      <c r="G11" s="5">
        <v>72</v>
      </c>
      <c r="H11" s="5">
        <v>54</v>
      </c>
      <c r="I11">
        <v>60</v>
      </c>
      <c r="J11" s="5">
        <v>46</v>
      </c>
      <c r="K11" s="5">
        <v>1</v>
      </c>
      <c r="L11" s="5">
        <v>0.8</v>
      </c>
      <c r="M11" s="5">
        <v>1</v>
      </c>
      <c r="N11" s="5">
        <v>0.8</v>
      </c>
      <c r="O11" s="5" t="s">
        <v>62</v>
      </c>
      <c r="P11" s="5"/>
      <c r="Q11" s="5" t="s">
        <v>62</v>
      </c>
      <c r="R11" s="5"/>
      <c r="S11" s="5" t="s">
        <v>62</v>
      </c>
      <c r="T11" s="5"/>
      <c r="U11" s="5"/>
      <c r="V11" s="5"/>
      <c r="W11" s="5">
        <v>2</v>
      </c>
      <c r="X11" s="5">
        <v>1.6</v>
      </c>
      <c r="AA11">
        <v>16</v>
      </c>
    </row>
    <row r="12" spans="1:28" x14ac:dyDescent="0.35">
      <c r="A12">
        <v>9</v>
      </c>
      <c r="B12" t="s">
        <v>63</v>
      </c>
      <c r="C12" t="s">
        <v>37</v>
      </c>
      <c r="D12" t="s">
        <v>105</v>
      </c>
      <c r="E12" s="3" t="s">
        <v>113</v>
      </c>
      <c r="F12" s="5">
        <v>44.8</v>
      </c>
      <c r="G12" s="5">
        <v>80</v>
      </c>
      <c r="H12" s="5">
        <v>70.099999999999994</v>
      </c>
      <c r="I12" s="5">
        <v>35</v>
      </c>
      <c r="J12" s="5">
        <v>30.4</v>
      </c>
      <c r="K12" s="5">
        <v>5</v>
      </c>
      <c r="L12" s="5">
        <v>5.0999999999999996</v>
      </c>
      <c r="M12" s="5">
        <v>6</v>
      </c>
      <c r="N12" s="5"/>
      <c r="O12" s="5" t="s">
        <v>62</v>
      </c>
      <c r="P12" s="5"/>
      <c r="Q12" s="5" t="s">
        <v>62</v>
      </c>
      <c r="R12" s="5"/>
      <c r="S12" s="5" t="s">
        <v>62</v>
      </c>
      <c r="T12" s="5"/>
      <c r="U12" s="5"/>
      <c r="V12" s="5"/>
      <c r="W12" s="5">
        <v>3</v>
      </c>
      <c r="X12" s="5">
        <v>3</v>
      </c>
      <c r="AA12">
        <v>4</v>
      </c>
      <c r="AB12">
        <v>3.5</v>
      </c>
    </row>
    <row r="13" spans="1:28" x14ac:dyDescent="0.35">
      <c r="A13">
        <v>10</v>
      </c>
      <c r="B13" t="s">
        <v>68</v>
      </c>
      <c r="C13" t="s">
        <v>17</v>
      </c>
      <c r="D13" t="s">
        <v>105</v>
      </c>
      <c r="E13" t="s">
        <v>114</v>
      </c>
      <c r="F13" s="5" t="s">
        <v>62</v>
      </c>
      <c r="G13" s="5">
        <v>81</v>
      </c>
      <c r="H13" s="5">
        <f>81/103*100</f>
        <v>78.640776699029118</v>
      </c>
      <c r="I13">
        <v>22</v>
      </c>
      <c r="J13">
        <f>I13/103*100</f>
        <v>21.359223300970871</v>
      </c>
      <c r="K13" s="5">
        <v>13</v>
      </c>
      <c r="L13" s="5">
        <v>12.6</v>
      </c>
      <c r="M13" s="5"/>
      <c r="N13" s="5"/>
      <c r="O13" s="5"/>
      <c r="P13" s="5"/>
      <c r="Q13" s="5"/>
      <c r="R13" s="5"/>
      <c r="S13" s="5" t="s">
        <v>62</v>
      </c>
      <c r="T13" s="5"/>
      <c r="U13" s="5"/>
      <c r="V13" s="5"/>
      <c r="W13" s="5">
        <v>5</v>
      </c>
      <c r="X13" s="5">
        <v>4.8</v>
      </c>
    </row>
    <row r="14" spans="1:28" x14ac:dyDescent="0.35">
      <c r="A14">
        <v>11</v>
      </c>
      <c r="B14" t="s">
        <v>71</v>
      </c>
      <c r="C14" t="s">
        <v>49</v>
      </c>
      <c r="D14" t="s">
        <v>105</v>
      </c>
      <c r="E14" t="s">
        <v>62</v>
      </c>
      <c r="F14" s="5" t="s">
        <v>62</v>
      </c>
      <c r="G14" s="5">
        <v>161</v>
      </c>
      <c r="H14" s="5">
        <f>161/347*100</f>
        <v>46.397694524495677</v>
      </c>
      <c r="I14">
        <v>186</v>
      </c>
      <c r="J14" s="5">
        <v>53.6</v>
      </c>
      <c r="K14" s="5">
        <v>61</v>
      </c>
      <c r="L14" s="5">
        <v>20.3</v>
      </c>
      <c r="M14" s="5">
        <v>98</v>
      </c>
      <c r="N14" s="5">
        <v>32.700000000000003</v>
      </c>
      <c r="O14" s="5">
        <v>67</v>
      </c>
      <c r="P14" s="5">
        <v>22.3</v>
      </c>
      <c r="Q14" s="5">
        <v>26</v>
      </c>
      <c r="R14" s="5">
        <v>8.6999999999999993</v>
      </c>
      <c r="S14" s="5" t="s">
        <v>62</v>
      </c>
      <c r="T14" s="5"/>
      <c r="U14" s="5"/>
      <c r="V14" s="5"/>
      <c r="W14" s="5">
        <v>23</v>
      </c>
      <c r="X14" s="5">
        <v>7.7</v>
      </c>
    </row>
    <row r="15" spans="1:28" x14ac:dyDescent="0.35">
      <c r="A15">
        <v>12</v>
      </c>
      <c r="B15" t="s">
        <v>75</v>
      </c>
      <c r="C15" t="s">
        <v>76</v>
      </c>
      <c r="D15" t="s">
        <v>105</v>
      </c>
      <c r="E15" t="s">
        <v>115</v>
      </c>
      <c r="F15" s="5">
        <v>33.6</v>
      </c>
      <c r="G15" s="5">
        <v>13</v>
      </c>
      <c r="H15" s="5">
        <v>72.2</v>
      </c>
      <c r="I15">
        <v>5</v>
      </c>
      <c r="J15" s="5">
        <v>27.8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8" x14ac:dyDescent="0.35">
      <c r="A16">
        <v>13</v>
      </c>
      <c r="B16" t="s">
        <v>81</v>
      </c>
      <c r="C16" t="s">
        <v>17</v>
      </c>
      <c r="D16" t="s">
        <v>105</v>
      </c>
      <c r="E16" t="s">
        <v>62</v>
      </c>
      <c r="F16" s="5" t="s">
        <v>62</v>
      </c>
      <c r="G16" s="5" t="s">
        <v>62</v>
      </c>
      <c r="H16" s="5"/>
      <c r="I16" s="5" t="s">
        <v>62</v>
      </c>
      <c r="K16" s="5" t="s">
        <v>62</v>
      </c>
      <c r="L16" s="5"/>
      <c r="M16" s="5" t="s">
        <v>62</v>
      </c>
      <c r="N16" s="5"/>
      <c r="O16" s="5" t="s">
        <v>62</v>
      </c>
      <c r="P16" s="5"/>
      <c r="Q16" s="5" t="s">
        <v>62</v>
      </c>
      <c r="R16" s="5"/>
      <c r="S16" s="5" t="s">
        <v>62</v>
      </c>
      <c r="T16" s="5"/>
      <c r="U16" s="5"/>
      <c r="V16" s="5"/>
      <c r="W16" s="5">
        <v>81</v>
      </c>
      <c r="X16" s="5">
        <v>34.4</v>
      </c>
    </row>
    <row r="17" spans="1:28" x14ac:dyDescent="0.35">
      <c r="A17">
        <v>14</v>
      </c>
      <c r="B17" t="s">
        <v>84</v>
      </c>
      <c r="C17" t="s">
        <v>49</v>
      </c>
      <c r="D17" t="s">
        <v>105</v>
      </c>
      <c r="E17" t="s">
        <v>62</v>
      </c>
      <c r="F17" s="5" t="s">
        <v>62</v>
      </c>
      <c r="G17" s="5"/>
      <c r="H17" s="5"/>
      <c r="K17" s="5">
        <v>28</v>
      </c>
      <c r="L17" s="5"/>
      <c r="M17" s="5">
        <v>60</v>
      </c>
      <c r="N17" s="5"/>
      <c r="O17" s="5">
        <v>60</v>
      </c>
      <c r="P17" s="5"/>
      <c r="Q17" s="5">
        <v>2</v>
      </c>
      <c r="R17" s="5"/>
      <c r="S17" s="5" t="s">
        <v>62</v>
      </c>
      <c r="T17" s="5"/>
      <c r="U17" s="5"/>
      <c r="V17" s="5"/>
      <c r="W17" s="5">
        <v>157</v>
      </c>
      <c r="X17" s="5"/>
    </row>
    <row r="18" spans="1:28" x14ac:dyDescent="0.35">
      <c r="F18" s="5"/>
      <c r="G18" s="5"/>
      <c r="H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8" x14ac:dyDescent="0.35">
      <c r="F19" s="5"/>
      <c r="G19" s="5"/>
      <c r="H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8" x14ac:dyDescent="0.35">
      <c r="B20" t="s">
        <v>2</v>
      </c>
      <c r="C20" t="s">
        <v>116</v>
      </c>
      <c r="D20" t="s">
        <v>117</v>
      </c>
      <c r="E20" s="5" t="s">
        <v>118</v>
      </c>
      <c r="F20" t="s">
        <v>24</v>
      </c>
      <c r="G20" s="5" t="s">
        <v>25</v>
      </c>
      <c r="H20" s="5" t="s">
        <v>96</v>
      </c>
      <c r="I20" s="5" t="s">
        <v>28</v>
      </c>
      <c r="J20" s="5" t="s">
        <v>97</v>
      </c>
      <c r="K20" s="5" t="s">
        <v>93</v>
      </c>
      <c r="L20" s="5"/>
      <c r="M20" s="5" t="s">
        <v>118</v>
      </c>
      <c r="N20" s="5" t="s">
        <v>119</v>
      </c>
    </row>
    <row r="21" spans="1:28" x14ac:dyDescent="0.35">
      <c r="B21" s="9" t="s">
        <v>16</v>
      </c>
      <c r="C21" s="8">
        <v>41</v>
      </c>
      <c r="D21" s="8">
        <v>63</v>
      </c>
      <c r="E21" s="8">
        <f t="shared" ref="E21:E31" si="0">C21+D21</f>
        <v>104</v>
      </c>
      <c r="F21" s="8">
        <v>4</v>
      </c>
      <c r="G21" s="8">
        <v>16</v>
      </c>
      <c r="H21" s="8">
        <v>5</v>
      </c>
      <c r="I21" s="8">
        <v>0</v>
      </c>
      <c r="J21" s="8">
        <v>6</v>
      </c>
      <c r="K21" s="8">
        <v>24</v>
      </c>
      <c r="L21" s="8"/>
      <c r="M21" s="9">
        <f>F21+F21</f>
        <v>8</v>
      </c>
      <c r="N21" s="9">
        <f>F21</f>
        <v>4</v>
      </c>
      <c r="P21" t="s">
        <v>120</v>
      </c>
    </row>
    <row r="22" spans="1:28" x14ac:dyDescent="0.35">
      <c r="B22" s="9" t="s">
        <v>107</v>
      </c>
      <c r="C22" s="8">
        <v>133</v>
      </c>
      <c r="D22" s="8">
        <v>57</v>
      </c>
      <c r="E22" s="8">
        <f t="shared" si="0"/>
        <v>190</v>
      </c>
      <c r="F22" s="8">
        <v>5</v>
      </c>
      <c r="G22" s="8">
        <v>13</v>
      </c>
      <c r="H22" s="8"/>
      <c r="I22" s="8" t="s">
        <v>62</v>
      </c>
      <c r="J22" s="8"/>
      <c r="K22" s="8">
        <v>3</v>
      </c>
      <c r="L22" s="8"/>
      <c r="M22" s="9">
        <f t="shared" ref="M22:M31" si="1">F22+F22</f>
        <v>10</v>
      </c>
      <c r="N22" s="9">
        <f t="shared" ref="N22:N31" si="2">F22</f>
        <v>5</v>
      </c>
      <c r="O22" s="5"/>
      <c r="P22" s="5"/>
      <c r="Q22" s="5"/>
      <c r="R22" s="5"/>
      <c r="S22" s="5"/>
      <c r="T22" s="5"/>
      <c r="U22" s="5"/>
      <c r="V22" s="5"/>
      <c r="W22" s="5"/>
    </row>
    <row r="23" spans="1:28" x14ac:dyDescent="0.35">
      <c r="B23" s="9" t="s">
        <v>36</v>
      </c>
      <c r="C23" s="8">
        <v>108</v>
      </c>
      <c r="D23" s="8">
        <v>35</v>
      </c>
      <c r="E23" s="8">
        <f t="shared" si="0"/>
        <v>143</v>
      </c>
      <c r="F23" s="8">
        <v>1</v>
      </c>
      <c r="G23" s="8">
        <v>6</v>
      </c>
      <c r="H23" s="8">
        <v>4</v>
      </c>
      <c r="I23" s="8" t="s">
        <v>62</v>
      </c>
      <c r="J23" s="8">
        <v>1</v>
      </c>
      <c r="K23" s="8">
        <v>26</v>
      </c>
      <c r="L23" s="8"/>
      <c r="M23" s="9">
        <f t="shared" si="1"/>
        <v>2</v>
      </c>
      <c r="N23" s="9">
        <f t="shared" si="2"/>
        <v>1</v>
      </c>
      <c r="O23" s="5"/>
      <c r="P23" s="5"/>
      <c r="Q23" s="5"/>
      <c r="R23" s="5"/>
      <c r="S23" s="5"/>
      <c r="T23" s="5"/>
      <c r="U23" s="5"/>
      <c r="V23" s="5"/>
      <c r="W23" s="5"/>
    </row>
    <row r="24" spans="1:28" x14ac:dyDescent="0.35">
      <c r="A24" s="9"/>
      <c r="B24" s="9" t="s">
        <v>41</v>
      </c>
      <c r="C24" s="8">
        <v>82</v>
      </c>
      <c r="D24" s="8">
        <v>69</v>
      </c>
      <c r="E24" s="8">
        <f t="shared" si="0"/>
        <v>151</v>
      </c>
      <c r="F24" s="8">
        <v>11</v>
      </c>
      <c r="G24" s="8">
        <v>19</v>
      </c>
      <c r="H24" s="8">
        <v>7</v>
      </c>
      <c r="I24" s="8">
        <v>19</v>
      </c>
      <c r="J24" s="8">
        <v>3</v>
      </c>
      <c r="K24" s="8">
        <v>29</v>
      </c>
      <c r="L24" s="8"/>
      <c r="M24" s="9">
        <f t="shared" si="1"/>
        <v>22</v>
      </c>
      <c r="N24" s="9">
        <f t="shared" si="2"/>
        <v>11</v>
      </c>
      <c r="O24" s="8"/>
      <c r="P24" s="8"/>
      <c r="Q24" s="8"/>
      <c r="R24" s="8"/>
      <c r="S24" s="8"/>
      <c r="T24" s="8"/>
      <c r="U24" s="8"/>
      <c r="V24" s="8"/>
      <c r="W24" s="8"/>
      <c r="X24" s="9"/>
      <c r="Y24" s="9"/>
      <c r="Z24" s="9"/>
      <c r="AA24" s="9"/>
      <c r="AB24" s="9"/>
    </row>
    <row r="25" spans="1:28" x14ac:dyDescent="0.35">
      <c r="B25" t="s">
        <v>45</v>
      </c>
      <c r="C25" s="5">
        <v>208</v>
      </c>
      <c r="D25" s="5">
        <v>192</v>
      </c>
      <c r="E25" s="5">
        <f t="shared" si="0"/>
        <v>400</v>
      </c>
      <c r="F25" t="s">
        <v>62</v>
      </c>
      <c r="G25" s="5" t="s">
        <v>62</v>
      </c>
      <c r="H25" s="5" t="s">
        <v>62</v>
      </c>
      <c r="I25" s="5">
        <v>37</v>
      </c>
      <c r="J25" s="5" t="s">
        <v>62</v>
      </c>
      <c r="K25" s="5" t="s">
        <v>62</v>
      </c>
      <c r="L25" s="5"/>
      <c r="M25">
        <v>37</v>
      </c>
      <c r="N25" t="str">
        <f t="shared" si="2"/>
        <v>NA</v>
      </c>
      <c r="O25" s="5"/>
      <c r="P25" s="5"/>
      <c r="Q25" s="5"/>
      <c r="R25" s="5"/>
      <c r="S25" s="5"/>
      <c r="T25" s="5"/>
      <c r="U25" s="5"/>
      <c r="V25" s="5"/>
      <c r="W25" s="5"/>
    </row>
    <row r="26" spans="1:28" x14ac:dyDescent="0.35">
      <c r="B26" t="s">
        <v>48</v>
      </c>
      <c r="C26" s="5">
        <v>91</v>
      </c>
      <c r="D26" s="5">
        <v>28</v>
      </c>
      <c r="E26" s="5">
        <f t="shared" si="0"/>
        <v>119</v>
      </c>
      <c r="F26" s="5">
        <v>0</v>
      </c>
      <c r="G26" s="5">
        <v>0</v>
      </c>
      <c r="H26" s="5">
        <v>0</v>
      </c>
      <c r="I26" s="5">
        <v>50</v>
      </c>
      <c r="J26" s="5">
        <v>56</v>
      </c>
      <c r="K26" s="5" t="s">
        <v>62</v>
      </c>
      <c r="L26" s="5"/>
      <c r="M26">
        <f t="shared" si="1"/>
        <v>0</v>
      </c>
      <c r="N26">
        <f t="shared" si="2"/>
        <v>0</v>
      </c>
      <c r="O26" s="5"/>
      <c r="P26" s="5"/>
      <c r="Q26" s="5"/>
      <c r="R26" s="5"/>
      <c r="S26" s="5"/>
      <c r="T26" s="5"/>
      <c r="U26" s="5"/>
      <c r="V26" s="5"/>
      <c r="W26" s="5"/>
    </row>
    <row r="27" spans="1:28" x14ac:dyDescent="0.35">
      <c r="B27" t="s">
        <v>52</v>
      </c>
      <c r="C27" s="5">
        <v>164</v>
      </c>
      <c r="D27" s="5">
        <v>106</v>
      </c>
      <c r="E27" s="5">
        <f t="shared" si="0"/>
        <v>270</v>
      </c>
      <c r="F27" s="5">
        <v>13</v>
      </c>
      <c r="G27" s="5">
        <v>23</v>
      </c>
      <c r="H27" s="5">
        <v>26</v>
      </c>
      <c r="I27" s="5">
        <v>25</v>
      </c>
      <c r="J27" s="5">
        <v>68</v>
      </c>
      <c r="K27" s="5">
        <v>52</v>
      </c>
      <c r="L27" s="5"/>
      <c r="M27">
        <f t="shared" si="1"/>
        <v>26</v>
      </c>
      <c r="N27">
        <f t="shared" si="2"/>
        <v>13</v>
      </c>
      <c r="O27" s="5"/>
      <c r="P27" s="5"/>
      <c r="Q27" s="5"/>
      <c r="R27" s="5"/>
      <c r="S27" s="5"/>
      <c r="T27" s="5"/>
      <c r="U27" s="5"/>
      <c r="V27" s="5"/>
      <c r="W27" s="5"/>
    </row>
    <row r="28" spans="1:28" x14ac:dyDescent="0.35">
      <c r="B28" t="s">
        <v>57</v>
      </c>
      <c r="C28" s="5">
        <v>72</v>
      </c>
      <c r="D28" s="5">
        <v>60</v>
      </c>
      <c r="E28" s="5">
        <f t="shared" si="0"/>
        <v>132</v>
      </c>
      <c r="F28" s="5">
        <v>1</v>
      </c>
      <c r="G28" s="5">
        <v>1</v>
      </c>
      <c r="H28" s="5" t="s">
        <v>62</v>
      </c>
      <c r="I28" s="5" t="s">
        <v>62</v>
      </c>
      <c r="J28" s="5" t="s">
        <v>62</v>
      </c>
      <c r="K28" s="5">
        <v>2</v>
      </c>
      <c r="L28" s="5"/>
      <c r="M28">
        <f t="shared" si="1"/>
        <v>2</v>
      </c>
      <c r="N28">
        <f t="shared" si="2"/>
        <v>1</v>
      </c>
      <c r="O28" s="5"/>
      <c r="P28" s="5"/>
      <c r="Q28" s="5"/>
      <c r="R28" s="5"/>
      <c r="S28" s="5"/>
      <c r="T28" s="5"/>
      <c r="U28" s="5"/>
      <c r="V28" s="5"/>
      <c r="W28" s="5"/>
    </row>
    <row r="29" spans="1:28" x14ac:dyDescent="0.35">
      <c r="B29" t="s">
        <v>63</v>
      </c>
      <c r="C29" s="5">
        <v>80</v>
      </c>
      <c r="D29" s="5">
        <v>35</v>
      </c>
      <c r="E29" s="5">
        <f t="shared" si="0"/>
        <v>115</v>
      </c>
      <c r="F29" s="5">
        <v>5</v>
      </c>
      <c r="G29" s="5">
        <v>6</v>
      </c>
      <c r="H29" s="5" t="s">
        <v>62</v>
      </c>
      <c r="I29" s="5" t="s">
        <v>62</v>
      </c>
      <c r="J29" s="5" t="s">
        <v>62</v>
      </c>
      <c r="K29" s="5">
        <v>3</v>
      </c>
      <c r="L29" s="5"/>
      <c r="M29">
        <f t="shared" si="1"/>
        <v>10</v>
      </c>
      <c r="N29">
        <f t="shared" si="2"/>
        <v>5</v>
      </c>
      <c r="O29" s="5"/>
      <c r="P29" s="5"/>
      <c r="Q29" s="5"/>
      <c r="R29" s="5"/>
      <c r="S29" s="5"/>
      <c r="T29" s="5"/>
      <c r="U29" s="5"/>
      <c r="V29" s="5"/>
      <c r="W29" s="5"/>
    </row>
    <row r="30" spans="1:28" x14ac:dyDescent="0.35">
      <c r="B30" t="s">
        <v>68</v>
      </c>
      <c r="C30" s="5">
        <v>81</v>
      </c>
      <c r="D30" s="5">
        <v>22</v>
      </c>
      <c r="E30" s="5">
        <f t="shared" si="0"/>
        <v>103</v>
      </c>
      <c r="F30" s="5">
        <v>7</v>
      </c>
      <c r="G30" s="5"/>
      <c r="H30" s="5"/>
      <c r="I30" s="5" t="s">
        <v>62</v>
      </c>
      <c r="J30" s="5"/>
      <c r="K30" s="5">
        <v>5</v>
      </c>
      <c r="L30" s="5"/>
      <c r="M30">
        <f t="shared" si="1"/>
        <v>14</v>
      </c>
      <c r="N30">
        <f t="shared" si="2"/>
        <v>7</v>
      </c>
      <c r="O30" s="5"/>
      <c r="P30" s="5"/>
      <c r="Q30" s="5"/>
      <c r="R30" s="5"/>
      <c r="S30" s="5"/>
      <c r="T30" s="5"/>
      <c r="U30" s="5"/>
      <c r="V30" s="5"/>
      <c r="W30" s="5"/>
    </row>
    <row r="31" spans="1:28" x14ac:dyDescent="0.35">
      <c r="A31" s="9"/>
      <c r="B31" s="9" t="s">
        <v>71</v>
      </c>
      <c r="C31" s="8">
        <v>161</v>
      </c>
      <c r="D31" s="8">
        <v>186</v>
      </c>
      <c r="E31" s="8">
        <f t="shared" si="0"/>
        <v>347</v>
      </c>
      <c r="F31" s="8">
        <v>3</v>
      </c>
      <c r="G31" s="8">
        <v>31</v>
      </c>
      <c r="H31" s="8">
        <v>13</v>
      </c>
      <c r="I31" s="8" t="s">
        <v>62</v>
      </c>
      <c r="J31" s="8">
        <v>26</v>
      </c>
      <c r="K31" s="8">
        <v>23</v>
      </c>
      <c r="L31" s="8"/>
      <c r="M31" s="9">
        <f t="shared" si="1"/>
        <v>6</v>
      </c>
      <c r="N31" s="9">
        <f t="shared" si="2"/>
        <v>3</v>
      </c>
      <c r="O31" s="8"/>
      <c r="P31" s="8"/>
      <c r="Q31" s="8"/>
      <c r="R31" s="8"/>
      <c r="S31" s="8"/>
      <c r="T31" s="8"/>
      <c r="U31" s="8"/>
      <c r="V31" s="8"/>
      <c r="W31" s="8"/>
      <c r="X31" s="9"/>
      <c r="Y31" s="9"/>
      <c r="Z31" s="9"/>
      <c r="AA31" s="9"/>
      <c r="AB31" s="9"/>
    </row>
  </sheetData>
  <mergeCells count="6">
    <mergeCell ref="E1:E3"/>
    <mergeCell ref="F1:F3"/>
    <mergeCell ref="G1:J1"/>
    <mergeCell ref="K1:N1"/>
    <mergeCell ref="W1:X2"/>
    <mergeCell ref="U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3DDD-3C19-45B1-92A6-6726CEB9565E}">
  <dimension ref="A1:BO32"/>
  <sheetViews>
    <sheetView topLeftCell="A18" workbookViewId="0">
      <selection activeCell="P35" sqref="P35"/>
    </sheetView>
  </sheetViews>
  <sheetFormatPr defaultRowHeight="14.5" x14ac:dyDescent="0.35"/>
  <cols>
    <col min="1" max="1" width="8.7265625" style="5"/>
    <col min="2" max="2" width="23.7265625" style="5" customWidth="1"/>
    <col min="3" max="3" width="8.7265625" style="5"/>
    <col min="4" max="4" width="8.26953125" style="5" customWidth="1"/>
    <col min="5" max="5" width="7.7265625" style="5" customWidth="1"/>
    <col min="6" max="6" width="5.26953125" style="5" customWidth="1"/>
    <col min="7" max="7" width="5.7265625" style="5" customWidth="1"/>
    <col min="8" max="8" width="4.26953125" style="5" customWidth="1"/>
    <col min="9" max="9" width="5.6328125" style="5" customWidth="1"/>
    <col min="10" max="10" width="4.54296875" style="5" customWidth="1"/>
    <col min="11" max="11" width="5.81640625" style="5" customWidth="1"/>
    <col min="12" max="12" width="7.81640625" style="5" customWidth="1"/>
    <col min="13" max="13" width="5.81640625" style="5" customWidth="1"/>
    <col min="14" max="14" width="4.81640625" style="5" customWidth="1"/>
    <col min="15" max="15" width="5.90625" style="5" customWidth="1"/>
    <col min="16" max="16" width="5.08984375" style="5" customWidth="1"/>
    <col min="17" max="17" width="5.36328125" style="5" customWidth="1"/>
    <col min="18" max="18" width="5" style="5" customWidth="1"/>
    <col min="19" max="19" width="5.26953125" style="5" customWidth="1"/>
    <col min="20" max="20" width="4.6328125" style="5" customWidth="1"/>
    <col min="21" max="21" width="6.08984375" style="5" customWidth="1"/>
    <col min="22" max="22" width="4" style="5" customWidth="1"/>
    <col min="23" max="24" width="4.6328125" style="5" customWidth="1"/>
    <col min="25" max="25" width="5.1796875" style="5" customWidth="1"/>
    <col min="26" max="26" width="4.453125" style="5" customWidth="1"/>
    <col min="27" max="27" width="5.6328125" style="5" customWidth="1"/>
    <col min="28" max="28" width="5" style="5" customWidth="1"/>
    <col min="29" max="29" width="3.90625" style="5" customWidth="1"/>
    <col min="30" max="30" width="4.08984375" style="5" customWidth="1"/>
    <col min="31" max="31" width="6" style="5" customWidth="1"/>
    <col min="32" max="32" width="2.7265625" style="5" customWidth="1"/>
    <col min="33" max="34" width="8.7265625" style="5"/>
    <col min="35" max="35" width="6.1796875" style="5" customWidth="1"/>
    <col min="36" max="36" width="4.6328125" style="5" customWidth="1"/>
    <col min="37" max="37" width="5.08984375" style="5" customWidth="1"/>
    <col min="38" max="38" width="4.7265625" style="5" customWidth="1"/>
    <col min="39" max="39" width="4.26953125" style="5" customWidth="1"/>
    <col min="40" max="40" width="4.453125" style="5" customWidth="1"/>
    <col min="41" max="41" width="4.26953125" style="5" customWidth="1"/>
    <col min="42" max="42" width="4.36328125" style="5" customWidth="1"/>
    <col min="43" max="43" width="3.26953125" style="5" customWidth="1"/>
    <col min="44" max="44" width="2.90625" style="5" customWidth="1"/>
    <col min="45" max="45" width="3.453125" style="5" customWidth="1"/>
    <col min="46" max="46" width="3.36328125" style="5" customWidth="1"/>
    <col min="47" max="47" width="4.90625" style="5" customWidth="1"/>
    <col min="48" max="48" width="3.36328125" style="5" customWidth="1"/>
    <col min="49" max="49" width="4.6328125" style="5" customWidth="1"/>
    <col min="50" max="50" width="4.08984375" style="5" customWidth="1"/>
    <col min="51" max="51" width="4.26953125" style="5" customWidth="1"/>
    <col min="52" max="53" width="4.54296875" style="5" customWidth="1"/>
    <col min="54" max="54" width="4.1796875" style="5" customWidth="1"/>
    <col min="55" max="55" width="5.7265625" style="5" customWidth="1"/>
    <col min="56" max="56" width="4.54296875" style="5" customWidth="1"/>
    <col min="57" max="57" width="5.26953125" style="5" customWidth="1"/>
    <col min="58" max="58" width="3.26953125" style="5" customWidth="1"/>
    <col min="59" max="59" width="6.6328125" style="5" customWidth="1"/>
    <col min="60" max="60" width="5.7265625" style="5" customWidth="1"/>
    <col min="61" max="61" width="8.7265625" style="5"/>
    <col min="62" max="62" width="4" style="5" customWidth="1"/>
    <col min="63" max="63" width="5" style="5" customWidth="1"/>
    <col min="64" max="16384" width="8.7265625" style="5"/>
  </cols>
  <sheetData>
    <row r="1" spans="1:67" x14ac:dyDescent="0.35">
      <c r="A1" s="5" t="s">
        <v>1</v>
      </c>
      <c r="B1" s="5" t="s">
        <v>2</v>
      </c>
      <c r="C1" s="5" t="s">
        <v>3</v>
      </c>
      <c r="D1" s="5" t="s">
        <v>121</v>
      </c>
      <c r="AL1" s="5" t="s">
        <v>122</v>
      </c>
      <c r="AN1" s="5" t="s">
        <v>123</v>
      </c>
      <c r="AP1" s="5" t="s">
        <v>124</v>
      </c>
      <c r="AR1" s="5" t="s">
        <v>125</v>
      </c>
      <c r="AT1" s="5" t="s">
        <v>126</v>
      </c>
      <c r="AV1" s="5" t="s">
        <v>127</v>
      </c>
      <c r="AX1" s="5">
        <v>1</v>
      </c>
      <c r="AZ1" s="5">
        <v>2</v>
      </c>
      <c r="BB1" s="5">
        <v>3</v>
      </c>
      <c r="BD1" s="5">
        <v>4</v>
      </c>
      <c r="BG1" s="5" t="s">
        <v>128</v>
      </c>
      <c r="BJ1" s="5" t="s">
        <v>129</v>
      </c>
      <c r="BL1" s="5" t="s">
        <v>130</v>
      </c>
      <c r="BM1" s="5" t="s">
        <v>131</v>
      </c>
      <c r="BN1" s="5" t="s">
        <v>132</v>
      </c>
    </row>
    <row r="2" spans="1:67" x14ac:dyDescent="0.35">
      <c r="D2" s="10" t="s">
        <v>133</v>
      </c>
      <c r="E2" s="10"/>
      <c r="F2" s="10" t="s">
        <v>134</v>
      </c>
      <c r="G2" s="10"/>
      <c r="H2" s="5" t="s">
        <v>135</v>
      </c>
      <c r="J2" s="5" t="s">
        <v>136</v>
      </c>
      <c r="L2" s="5" t="s">
        <v>137</v>
      </c>
      <c r="M2" s="5" t="s">
        <v>101</v>
      </c>
      <c r="N2" s="5" t="s">
        <v>138</v>
      </c>
      <c r="P2" s="5" t="s">
        <v>139</v>
      </c>
      <c r="Q2" s="5" t="s">
        <v>101</v>
      </c>
      <c r="R2" s="5" t="s">
        <v>37</v>
      </c>
      <c r="T2" s="5" t="s">
        <v>140</v>
      </c>
      <c r="U2" s="5" t="s">
        <v>101</v>
      </c>
      <c r="V2" s="5" t="s">
        <v>141</v>
      </c>
      <c r="W2" s="5" t="s">
        <v>101</v>
      </c>
      <c r="X2" s="5" t="s">
        <v>142</v>
      </c>
      <c r="Z2" s="5" t="s">
        <v>143</v>
      </c>
      <c r="AB2" s="5" t="s">
        <v>144</v>
      </c>
      <c r="AD2" s="5" t="s">
        <v>145</v>
      </c>
      <c r="AF2" s="5" t="s">
        <v>146</v>
      </c>
      <c r="AH2" s="5" t="s">
        <v>147</v>
      </c>
      <c r="AJ2" s="5" t="s">
        <v>148</v>
      </c>
    </row>
    <row r="3" spans="1:67" x14ac:dyDescent="0.35">
      <c r="A3" s="5">
        <v>1</v>
      </c>
      <c r="B3" s="5" t="s">
        <v>16</v>
      </c>
      <c r="C3" s="5" t="s">
        <v>17</v>
      </c>
      <c r="D3" s="5">
        <v>20</v>
      </c>
      <c r="E3" s="5">
        <v>19.23</v>
      </c>
      <c r="F3" s="5">
        <v>13</v>
      </c>
      <c r="G3" s="5">
        <v>12.5</v>
      </c>
      <c r="H3" s="5">
        <v>12</v>
      </c>
      <c r="I3" s="5">
        <v>11.54</v>
      </c>
      <c r="J3" s="5">
        <v>9</v>
      </c>
      <c r="K3" s="5">
        <v>8.65</v>
      </c>
      <c r="L3" s="5">
        <v>6</v>
      </c>
      <c r="M3" s="5">
        <v>7.63</v>
      </c>
      <c r="N3" s="5">
        <v>6</v>
      </c>
      <c r="O3" s="5">
        <v>7.63</v>
      </c>
    </row>
    <row r="4" spans="1:67" s="17" customFormat="1" x14ac:dyDescent="0.35">
      <c r="A4" s="17">
        <v>2</v>
      </c>
      <c r="B4" s="18" t="s">
        <v>107</v>
      </c>
      <c r="C4" s="17" t="s">
        <v>149</v>
      </c>
      <c r="H4" s="17">
        <v>11</v>
      </c>
      <c r="I4" s="17">
        <v>5.8</v>
      </c>
      <c r="N4" s="17">
        <v>85</v>
      </c>
      <c r="O4" s="17">
        <v>45.1</v>
      </c>
      <c r="P4" s="17">
        <v>46</v>
      </c>
      <c r="Q4" s="17">
        <v>24.2</v>
      </c>
      <c r="R4" s="17">
        <v>16</v>
      </c>
      <c r="S4" s="17">
        <v>8.4</v>
      </c>
      <c r="T4" s="17">
        <v>9</v>
      </c>
      <c r="U4" s="17">
        <v>4.7</v>
      </c>
      <c r="V4" s="17">
        <v>7</v>
      </c>
      <c r="W4" s="17">
        <v>3.7</v>
      </c>
      <c r="X4" s="17">
        <v>6</v>
      </c>
      <c r="Y4" s="17">
        <v>3.2</v>
      </c>
      <c r="Z4" s="17">
        <v>5</v>
      </c>
      <c r="AA4" s="17">
        <v>2.6</v>
      </c>
      <c r="AB4" s="17">
        <v>4</v>
      </c>
      <c r="AC4" s="17">
        <v>2.1</v>
      </c>
    </row>
    <row r="5" spans="1:67" s="19" customFormat="1" x14ac:dyDescent="0.35">
      <c r="A5" s="19">
        <v>3</v>
      </c>
      <c r="B5" s="20" t="s">
        <v>36</v>
      </c>
      <c r="C5" s="19" t="s">
        <v>37</v>
      </c>
      <c r="H5" s="19">
        <v>1</v>
      </c>
      <c r="I5" s="19">
        <v>0.9</v>
      </c>
      <c r="N5" s="19">
        <v>8</v>
      </c>
      <c r="O5" s="19">
        <v>7.8</v>
      </c>
      <c r="P5" s="19">
        <v>1</v>
      </c>
      <c r="Q5" s="19">
        <v>0.7</v>
      </c>
      <c r="R5" s="19">
        <v>23</v>
      </c>
      <c r="S5" s="19">
        <v>22.5</v>
      </c>
      <c r="T5" s="19">
        <v>1</v>
      </c>
      <c r="U5" s="19">
        <v>0.9</v>
      </c>
      <c r="X5" s="19">
        <v>5</v>
      </c>
      <c r="Y5" s="19">
        <v>4.9000000000000004</v>
      </c>
      <c r="Z5" s="19">
        <v>5</v>
      </c>
      <c r="AA5" s="19">
        <v>4.9000000000000004</v>
      </c>
      <c r="AB5" s="19">
        <v>1</v>
      </c>
      <c r="AC5" s="19">
        <v>0.9</v>
      </c>
      <c r="AD5" s="19">
        <v>45</v>
      </c>
      <c r="AE5" s="19">
        <v>44.1</v>
      </c>
      <c r="AF5" s="19">
        <v>7</v>
      </c>
      <c r="AG5" s="19">
        <v>6.9</v>
      </c>
      <c r="AH5" s="19">
        <v>3</v>
      </c>
      <c r="AI5" s="19">
        <v>2.9</v>
      </c>
    </row>
    <row r="6" spans="1:67" s="19" customFormat="1" x14ac:dyDescent="0.35">
      <c r="A6" s="19">
        <v>4</v>
      </c>
      <c r="B6" s="20" t="s">
        <v>41</v>
      </c>
      <c r="C6" s="20" t="s">
        <v>42</v>
      </c>
      <c r="H6" s="19">
        <v>1</v>
      </c>
      <c r="I6" s="19">
        <v>0.7</v>
      </c>
      <c r="J6" s="19">
        <v>29</v>
      </c>
      <c r="K6" s="19">
        <v>19.2</v>
      </c>
      <c r="L6" s="19">
        <v>3</v>
      </c>
      <c r="M6" s="19">
        <v>2</v>
      </c>
      <c r="N6" s="19">
        <v>9</v>
      </c>
      <c r="O6" s="19">
        <v>6</v>
      </c>
      <c r="X6" s="19">
        <v>15</v>
      </c>
      <c r="Y6" s="19">
        <v>9.9</v>
      </c>
      <c r="AB6" s="19">
        <v>6</v>
      </c>
      <c r="AC6" s="19">
        <v>4</v>
      </c>
      <c r="AH6" s="19">
        <v>3</v>
      </c>
      <c r="AJ6" s="19">
        <v>81</v>
      </c>
      <c r="AK6" s="19">
        <v>53.6</v>
      </c>
      <c r="AL6" s="19">
        <v>6</v>
      </c>
      <c r="AM6" s="19">
        <v>4</v>
      </c>
    </row>
    <row r="7" spans="1:67" s="15" customFormat="1" x14ac:dyDescent="0.35">
      <c r="A7" s="15">
        <v>5</v>
      </c>
      <c r="B7" s="16" t="s">
        <v>81</v>
      </c>
      <c r="C7" s="15" t="s">
        <v>17</v>
      </c>
      <c r="D7" s="15">
        <v>1</v>
      </c>
      <c r="F7" s="15">
        <v>2</v>
      </c>
      <c r="G7" s="15">
        <v>0.5</v>
      </c>
      <c r="H7" s="15">
        <v>249</v>
      </c>
      <c r="I7" s="15">
        <v>62.41</v>
      </c>
      <c r="J7" s="15">
        <v>63</v>
      </c>
      <c r="K7" s="15">
        <v>15.79</v>
      </c>
      <c r="N7" s="15">
        <v>3</v>
      </c>
      <c r="O7" s="15">
        <v>0.75</v>
      </c>
      <c r="P7" s="15">
        <v>2</v>
      </c>
      <c r="Q7" s="15">
        <v>0.5</v>
      </c>
      <c r="X7" s="15">
        <v>7</v>
      </c>
      <c r="Y7" s="15">
        <v>1.75</v>
      </c>
      <c r="AB7" s="15">
        <v>5</v>
      </c>
      <c r="AC7" s="15">
        <v>1.25</v>
      </c>
      <c r="AJ7" s="15">
        <v>23</v>
      </c>
      <c r="AK7" s="15">
        <v>5.79</v>
      </c>
    </row>
    <row r="8" spans="1:67" s="15" customFormat="1" x14ac:dyDescent="0.35">
      <c r="A8" s="15">
        <v>6</v>
      </c>
      <c r="B8" s="16" t="s">
        <v>45</v>
      </c>
      <c r="C8" s="16" t="s">
        <v>42</v>
      </c>
      <c r="H8" s="15">
        <v>3</v>
      </c>
      <c r="I8" s="15">
        <v>1.2</v>
      </c>
      <c r="N8" s="15">
        <v>2</v>
      </c>
      <c r="O8" s="15">
        <v>0.8</v>
      </c>
      <c r="P8" s="15">
        <v>3</v>
      </c>
      <c r="Q8" s="15">
        <v>1.2</v>
      </c>
      <c r="T8" s="15">
        <v>16</v>
      </c>
      <c r="U8" s="15">
        <v>6.4</v>
      </c>
      <c r="V8" s="15">
        <v>1</v>
      </c>
      <c r="W8" s="15">
        <v>0.4</v>
      </c>
      <c r="X8" s="15">
        <v>23</v>
      </c>
      <c r="Y8" s="15">
        <v>9.1999999999999993</v>
      </c>
      <c r="AB8" s="15">
        <v>15</v>
      </c>
      <c r="AC8" s="15">
        <v>6</v>
      </c>
      <c r="AJ8" s="15">
        <v>8</v>
      </c>
      <c r="AK8" s="15">
        <v>2</v>
      </c>
      <c r="AN8" s="15">
        <v>7</v>
      </c>
      <c r="AO8" s="15">
        <v>1.75</v>
      </c>
      <c r="AP8" s="15">
        <v>4</v>
      </c>
      <c r="AQ8" s="15">
        <v>1</v>
      </c>
      <c r="AR8" s="15">
        <v>3</v>
      </c>
      <c r="AS8" s="15">
        <v>0.75</v>
      </c>
      <c r="AT8" s="15">
        <v>2</v>
      </c>
      <c r="AU8" s="15">
        <v>0.5</v>
      </c>
      <c r="AV8" s="15">
        <v>1</v>
      </c>
      <c r="AW8" s="15">
        <v>0.25</v>
      </c>
      <c r="AX8" s="15">
        <v>14</v>
      </c>
      <c r="AY8" s="15">
        <v>58.3</v>
      </c>
      <c r="BB8" s="15">
        <v>88</v>
      </c>
      <c r="BC8" s="15">
        <v>95.7</v>
      </c>
      <c r="BD8" s="15">
        <v>174</v>
      </c>
      <c r="BE8" s="15">
        <v>88.8</v>
      </c>
      <c r="BG8" s="15">
        <v>8</v>
      </c>
      <c r="BH8" s="15">
        <v>72.7</v>
      </c>
      <c r="BI8" s="15">
        <v>16</v>
      </c>
    </row>
    <row r="9" spans="1:67" x14ac:dyDescent="0.35">
      <c r="A9" s="5">
        <v>7</v>
      </c>
      <c r="B9" t="s">
        <v>48</v>
      </c>
      <c r="C9" s="5" t="s">
        <v>49</v>
      </c>
      <c r="H9" s="5">
        <v>80</v>
      </c>
      <c r="I9" s="5">
        <v>67.2</v>
      </c>
      <c r="X9" s="5">
        <v>4</v>
      </c>
      <c r="Y9" s="5">
        <v>3.4</v>
      </c>
      <c r="AJ9" s="5">
        <v>105</v>
      </c>
      <c r="AK9" s="5">
        <v>42.2</v>
      </c>
      <c r="AN9" s="5">
        <v>73</v>
      </c>
      <c r="AO9" s="5">
        <v>29.3</v>
      </c>
      <c r="AQ9" s="5">
        <v>2</v>
      </c>
      <c r="AR9" s="5">
        <v>0.8</v>
      </c>
      <c r="BJ9" s="5">
        <v>9</v>
      </c>
      <c r="BK9" s="5">
        <v>7.6</v>
      </c>
    </row>
    <row r="10" spans="1:67" x14ac:dyDescent="0.35">
      <c r="A10" s="5">
        <v>8</v>
      </c>
      <c r="B10" t="s">
        <v>52</v>
      </c>
      <c r="C10" s="5" t="s">
        <v>49</v>
      </c>
      <c r="H10" s="5">
        <v>199</v>
      </c>
      <c r="I10" s="5">
        <v>73.7</v>
      </c>
      <c r="N10" s="5">
        <v>38</v>
      </c>
      <c r="O10" s="5">
        <v>14.07</v>
      </c>
      <c r="AJ10" s="5">
        <v>20</v>
      </c>
      <c r="AK10" s="5">
        <v>7.4</v>
      </c>
      <c r="AL10" s="5">
        <v>2</v>
      </c>
      <c r="AM10" s="5">
        <v>3.7</v>
      </c>
      <c r="AN10" s="5">
        <v>0.74</v>
      </c>
      <c r="AR10" s="5">
        <v>10</v>
      </c>
      <c r="AS10" s="5">
        <v>3.7</v>
      </c>
      <c r="BJ10" s="5">
        <v>1</v>
      </c>
      <c r="BK10" s="5">
        <v>0.37</v>
      </c>
    </row>
    <row r="11" spans="1:67" x14ac:dyDescent="0.35">
      <c r="A11" s="5">
        <v>9</v>
      </c>
    </row>
    <row r="12" spans="1:67" ht="17.5" customHeight="1" x14ac:dyDescent="0.35">
      <c r="A12" s="5">
        <v>10</v>
      </c>
    </row>
    <row r="13" spans="1:67" x14ac:dyDescent="0.35">
      <c r="A13" s="5">
        <v>11</v>
      </c>
      <c r="B13" t="s">
        <v>63</v>
      </c>
      <c r="C13" t="s">
        <v>37</v>
      </c>
      <c r="H13" s="5">
        <v>3</v>
      </c>
      <c r="I13" s="5">
        <v>2.6</v>
      </c>
      <c r="J13" s="5">
        <v>1</v>
      </c>
      <c r="K13" s="5">
        <v>0.9</v>
      </c>
      <c r="P13" s="5">
        <v>1</v>
      </c>
      <c r="Q13" s="5">
        <v>0.9</v>
      </c>
      <c r="Y13" s="5">
        <v>9</v>
      </c>
      <c r="Z13" s="5">
        <v>7.8</v>
      </c>
      <c r="AB13" s="5">
        <v>2</v>
      </c>
      <c r="AC13" s="5">
        <v>1.7</v>
      </c>
      <c r="AD13" s="5">
        <v>64</v>
      </c>
      <c r="AE13" s="5">
        <v>55.6</v>
      </c>
      <c r="AG13" s="5">
        <v>17</v>
      </c>
      <c r="AH13" s="5">
        <v>14.8</v>
      </c>
      <c r="AI13" s="5">
        <v>7</v>
      </c>
      <c r="AJ13" s="5">
        <v>6.1</v>
      </c>
    </row>
    <row r="14" spans="1:67" x14ac:dyDescent="0.35">
      <c r="A14" s="5">
        <v>12</v>
      </c>
      <c r="B14" t="s">
        <v>68</v>
      </c>
      <c r="C14" t="s">
        <v>17</v>
      </c>
      <c r="D14" s="5">
        <v>44</v>
      </c>
      <c r="F14" s="5">
        <v>5</v>
      </c>
      <c r="J14" s="5">
        <v>38</v>
      </c>
      <c r="AJ14" s="5">
        <v>5</v>
      </c>
      <c r="AL14" s="5">
        <v>2</v>
      </c>
      <c r="AN14" s="5">
        <v>7</v>
      </c>
      <c r="AP14" s="5">
        <v>1</v>
      </c>
      <c r="BL14" s="5">
        <v>2</v>
      </c>
    </row>
    <row r="15" spans="1:67" x14ac:dyDescent="0.35">
      <c r="A15" s="5">
        <v>13</v>
      </c>
      <c r="B15" t="s">
        <v>71</v>
      </c>
      <c r="C15" t="s">
        <v>49</v>
      </c>
      <c r="H15" s="5">
        <v>207</v>
      </c>
      <c r="I15" s="5">
        <v>59.7</v>
      </c>
      <c r="J15" s="5">
        <v>46</v>
      </c>
      <c r="K15" s="5">
        <v>13.3</v>
      </c>
      <c r="N15" s="5">
        <v>26</v>
      </c>
      <c r="O15" s="5">
        <v>7.5</v>
      </c>
      <c r="T15" s="5">
        <v>11</v>
      </c>
      <c r="U15" s="5">
        <v>3.2</v>
      </c>
      <c r="AB15" s="5">
        <v>2</v>
      </c>
      <c r="AC15" s="5">
        <v>0.6</v>
      </c>
      <c r="AJ15" s="5">
        <v>18</v>
      </c>
      <c r="AK15" s="5">
        <v>5.2</v>
      </c>
      <c r="AN15" s="5">
        <v>1</v>
      </c>
      <c r="AO15" s="5">
        <v>0.7</v>
      </c>
      <c r="AV15" s="5">
        <v>30</v>
      </c>
      <c r="AW15" s="5">
        <v>8.6</v>
      </c>
      <c r="BJ15" s="5">
        <v>9</v>
      </c>
      <c r="BK15" s="5">
        <v>1</v>
      </c>
    </row>
    <row r="16" spans="1:67" x14ac:dyDescent="0.35">
      <c r="A16" s="5">
        <v>14</v>
      </c>
      <c r="B16" t="s">
        <v>75</v>
      </c>
      <c r="C16" t="s">
        <v>76</v>
      </c>
      <c r="AX16" s="5">
        <v>4</v>
      </c>
      <c r="AY16" s="5">
        <v>22.44</v>
      </c>
      <c r="AZ16" s="5">
        <v>2</v>
      </c>
      <c r="BA16" s="5">
        <v>11.1</v>
      </c>
      <c r="BB16" s="5">
        <v>6</v>
      </c>
      <c r="BC16" s="5">
        <v>33.299999999999997</v>
      </c>
      <c r="BD16" s="5">
        <v>4</v>
      </c>
      <c r="BE16" s="5">
        <v>22.4</v>
      </c>
      <c r="BN16" s="5">
        <v>2</v>
      </c>
      <c r="BO16" s="5">
        <v>22.4</v>
      </c>
    </row>
    <row r="18" spans="1:21" x14ac:dyDescent="0.35">
      <c r="B18" s="5" t="s">
        <v>150</v>
      </c>
      <c r="C18" s="5" t="s">
        <v>3</v>
      </c>
      <c r="D18" s="5" t="s">
        <v>151</v>
      </c>
      <c r="E18" s="5" t="s">
        <v>152</v>
      </c>
      <c r="F18" s="5" t="s">
        <v>153</v>
      </c>
      <c r="G18" s="5" t="s">
        <v>154</v>
      </c>
      <c r="H18" s="5" t="s">
        <v>155</v>
      </c>
      <c r="I18" s="5" t="s">
        <v>156</v>
      </c>
      <c r="J18" s="5" t="s">
        <v>157</v>
      </c>
      <c r="K18" s="5" t="s">
        <v>158</v>
      </c>
      <c r="N18" s="5" t="s">
        <v>151</v>
      </c>
      <c r="O18" s="5" t="s">
        <v>152</v>
      </c>
      <c r="P18" s="5" t="s">
        <v>153</v>
      </c>
      <c r="Q18" s="5" t="s">
        <v>154</v>
      </c>
      <c r="R18" s="5" t="s">
        <v>155</v>
      </c>
      <c r="S18" s="5" t="s">
        <v>156</v>
      </c>
      <c r="T18" s="5" t="s">
        <v>157</v>
      </c>
      <c r="U18" s="5" t="s">
        <v>158</v>
      </c>
    </row>
    <row r="19" spans="1:21" x14ac:dyDescent="0.35">
      <c r="B19" s="5" t="s">
        <v>16</v>
      </c>
      <c r="C19" s="5" t="s">
        <v>17</v>
      </c>
      <c r="D19" s="5">
        <v>0</v>
      </c>
      <c r="E19" s="5">
        <f>12</f>
        <v>12</v>
      </c>
      <c r="F19" s="5">
        <f>H1</f>
        <v>0</v>
      </c>
      <c r="G19" s="5">
        <v>0</v>
      </c>
      <c r="H19" s="5" t="str">
        <f>R2</f>
        <v>Ghana</v>
      </c>
      <c r="K19" s="5">
        <f>6</f>
        <v>6</v>
      </c>
      <c r="L19" s="5">
        <v>2023</v>
      </c>
      <c r="N19" s="5">
        <v>33</v>
      </c>
      <c r="O19" s="5">
        <v>12</v>
      </c>
      <c r="P19" s="5">
        <v>12</v>
      </c>
      <c r="Q19" s="5">
        <v>73</v>
      </c>
      <c r="R19" s="5">
        <v>16</v>
      </c>
      <c r="U19" s="5">
        <v>6</v>
      </c>
    </row>
    <row r="20" spans="1:21" x14ac:dyDescent="0.35">
      <c r="B20" t="s">
        <v>107</v>
      </c>
      <c r="C20" s="5" t="s">
        <v>149</v>
      </c>
      <c r="D20" s="5" t="str">
        <f>T2</f>
        <v>EAI</v>
      </c>
      <c r="E20" s="5">
        <f>11</f>
        <v>11</v>
      </c>
      <c r="G20" s="5">
        <f>46+16+6+5+4</f>
        <v>77</v>
      </c>
      <c r="K20" s="5">
        <f>85</f>
        <v>85</v>
      </c>
      <c r="L20" s="5">
        <v>2923</v>
      </c>
      <c r="N20" s="5">
        <v>9</v>
      </c>
      <c r="O20" s="5">
        <v>11</v>
      </c>
      <c r="U20" s="5">
        <v>85</v>
      </c>
    </row>
    <row r="21" spans="1:21" x14ac:dyDescent="0.35">
      <c r="A21" s="5">
        <v>1</v>
      </c>
      <c r="B21" s="9" t="s">
        <v>36</v>
      </c>
      <c r="C21" s="8" t="s">
        <v>37</v>
      </c>
      <c r="D21" s="8">
        <f>T3</f>
        <v>0</v>
      </c>
      <c r="E21" s="8">
        <f>H3</f>
        <v>12</v>
      </c>
      <c r="F21" s="8"/>
      <c r="G21" s="8">
        <v>80</v>
      </c>
      <c r="H21" s="8">
        <f>R3+AF3</f>
        <v>0</v>
      </c>
      <c r="I21" s="8">
        <f>AC3</f>
        <v>0</v>
      </c>
      <c r="J21" s="8"/>
      <c r="K21" s="8">
        <f>8</f>
        <v>8</v>
      </c>
      <c r="L21" s="8">
        <v>2021</v>
      </c>
      <c r="M21" s="8"/>
      <c r="N21" s="8">
        <v>1</v>
      </c>
      <c r="O21" s="8">
        <v>1</v>
      </c>
      <c r="P21" s="8"/>
      <c r="Q21" s="8">
        <v>57</v>
      </c>
      <c r="R21" s="8">
        <v>30</v>
      </c>
      <c r="S21" s="8">
        <v>1</v>
      </c>
      <c r="T21" s="8"/>
      <c r="U21" s="8">
        <v>8</v>
      </c>
    </row>
    <row r="22" spans="1:21" x14ac:dyDescent="0.35">
      <c r="A22" s="5">
        <v>2</v>
      </c>
      <c r="B22" s="12" t="s">
        <v>41</v>
      </c>
      <c r="C22" s="12" t="s">
        <v>42</v>
      </c>
      <c r="D22" s="11"/>
      <c r="E22" s="11">
        <f>1</f>
        <v>1</v>
      </c>
      <c r="F22" s="11">
        <v>29</v>
      </c>
      <c r="G22" s="11">
        <f>3+X4+AB4+AJ4+AL4</f>
        <v>13</v>
      </c>
      <c r="H22" s="11">
        <v>3</v>
      </c>
      <c r="I22" s="11"/>
      <c r="J22" s="11"/>
      <c r="K22" s="11">
        <f>9</f>
        <v>9</v>
      </c>
      <c r="L22" s="11">
        <v>2020</v>
      </c>
      <c r="M22" s="11"/>
      <c r="N22" s="11"/>
      <c r="O22" s="11"/>
      <c r="P22" s="11"/>
      <c r="Q22" s="11"/>
      <c r="R22" s="11"/>
      <c r="S22" s="11"/>
      <c r="T22" s="11"/>
      <c r="U22" s="11"/>
    </row>
    <row r="23" spans="1:21" s="8" customFormat="1" x14ac:dyDescent="0.35">
      <c r="A23" s="8">
        <v>3</v>
      </c>
      <c r="B23" s="13" t="s">
        <v>81</v>
      </c>
      <c r="C23" s="14" t="s">
        <v>17</v>
      </c>
      <c r="D23" s="14">
        <f>D5+F5</f>
        <v>0</v>
      </c>
      <c r="E23" s="14">
        <f>+H5</f>
        <v>1</v>
      </c>
      <c r="F23" s="14">
        <v>29</v>
      </c>
      <c r="G23" s="14">
        <v>36</v>
      </c>
      <c r="H23" s="14"/>
      <c r="I23" s="14"/>
      <c r="J23" s="14"/>
      <c r="K23" s="14">
        <v>3</v>
      </c>
      <c r="L23" s="14">
        <v>2021</v>
      </c>
      <c r="M23" s="14"/>
      <c r="N23" s="14"/>
      <c r="O23" s="14"/>
      <c r="P23" s="14"/>
      <c r="Q23" s="14"/>
      <c r="R23" s="14"/>
      <c r="S23" s="14"/>
      <c r="T23" s="14"/>
      <c r="U23" s="14"/>
    </row>
    <row r="24" spans="1:21" s="11" customFormat="1" x14ac:dyDescent="0.35">
      <c r="A24" s="11">
        <v>4</v>
      </c>
      <c r="B24" s="13" t="s">
        <v>45</v>
      </c>
      <c r="C24" s="13" t="s">
        <v>42</v>
      </c>
      <c r="D24" s="14">
        <v>16</v>
      </c>
      <c r="E24" s="14">
        <v>58</v>
      </c>
      <c r="F24" s="14">
        <v>88</v>
      </c>
      <c r="G24" s="14">
        <v>118</v>
      </c>
      <c r="H24" s="14"/>
      <c r="I24" s="14"/>
      <c r="J24" s="14"/>
      <c r="K24" s="14">
        <v>2</v>
      </c>
      <c r="L24" s="14">
        <v>2022</v>
      </c>
      <c r="M24" s="14"/>
      <c r="N24" s="14"/>
      <c r="O24" s="14"/>
      <c r="P24" s="14"/>
      <c r="Q24" s="14"/>
      <c r="R24" s="14"/>
      <c r="S24" s="14"/>
      <c r="T24" s="14"/>
      <c r="U24" s="14"/>
    </row>
    <row r="25" spans="1:21" s="14" customFormat="1" x14ac:dyDescent="0.35">
      <c r="A25" s="14">
        <v>5</v>
      </c>
      <c r="B25" t="s">
        <v>48</v>
      </c>
      <c r="C25" s="5" t="s">
        <v>49</v>
      </c>
      <c r="D25" s="5">
        <v>0</v>
      </c>
      <c r="E25" s="5">
        <v>80</v>
      </c>
      <c r="F25" s="5">
        <v>75</v>
      </c>
      <c r="G25" s="5">
        <v>110</v>
      </c>
      <c r="H25" s="5"/>
      <c r="I25" s="5"/>
      <c r="J25" s="5"/>
      <c r="K25" s="5"/>
      <c r="L25" s="5">
        <v>2021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s="14" customFormat="1" x14ac:dyDescent="0.35">
      <c r="A26" s="14">
        <v>6</v>
      </c>
      <c r="B26" t="s">
        <v>52</v>
      </c>
      <c r="C26" s="5" t="s">
        <v>49</v>
      </c>
      <c r="D26" s="5">
        <v>10</v>
      </c>
      <c r="E26" s="5">
        <v>199</v>
      </c>
      <c r="F26" s="5"/>
      <c r="G26" s="5">
        <v>22</v>
      </c>
      <c r="H26" s="5"/>
      <c r="I26" s="5"/>
      <c r="J26" s="5"/>
      <c r="K26" s="5">
        <v>38</v>
      </c>
      <c r="L26" s="5">
        <v>2019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35">
      <c r="A27" s="5">
        <v>7</v>
      </c>
      <c r="B27" t="s">
        <v>63</v>
      </c>
      <c r="C27" t="s">
        <v>37</v>
      </c>
      <c r="E27" s="5">
        <v>3</v>
      </c>
      <c r="F27" s="5">
        <v>1</v>
      </c>
      <c r="G27" s="5">
        <v>77</v>
      </c>
      <c r="H27" s="5">
        <v>24</v>
      </c>
      <c r="L27" s="5">
        <v>2021</v>
      </c>
    </row>
    <row r="28" spans="1:21" x14ac:dyDescent="0.35">
      <c r="A28" s="5">
        <v>8</v>
      </c>
      <c r="B28" t="s">
        <v>68</v>
      </c>
      <c r="C28" t="s">
        <v>17</v>
      </c>
      <c r="D28" s="5">
        <v>49</v>
      </c>
      <c r="F28" s="5">
        <v>46</v>
      </c>
      <c r="G28" s="5">
        <v>14</v>
      </c>
      <c r="H28" s="5">
        <v>24</v>
      </c>
      <c r="L28" s="5">
        <v>2019</v>
      </c>
    </row>
    <row r="29" spans="1:21" x14ac:dyDescent="0.35">
      <c r="A29" s="5">
        <v>11</v>
      </c>
      <c r="B29" t="s">
        <v>71</v>
      </c>
      <c r="C29" t="s">
        <v>49</v>
      </c>
      <c r="D29" s="5">
        <v>11</v>
      </c>
      <c r="E29" s="5">
        <v>207</v>
      </c>
      <c r="F29" s="5">
        <v>47</v>
      </c>
      <c r="G29" s="5">
        <v>50</v>
      </c>
      <c r="K29" s="5">
        <v>26</v>
      </c>
      <c r="L29" s="5">
        <v>2023</v>
      </c>
    </row>
    <row r="30" spans="1:21" x14ac:dyDescent="0.35">
      <c r="B30" t="s">
        <v>71</v>
      </c>
      <c r="C30" t="s">
        <v>49</v>
      </c>
      <c r="D30" s="5">
        <v>11</v>
      </c>
      <c r="E30" s="5">
        <v>207</v>
      </c>
      <c r="F30" s="5">
        <v>47</v>
      </c>
      <c r="G30" s="5">
        <v>50</v>
      </c>
      <c r="K30" s="5">
        <v>26</v>
      </c>
      <c r="L30" s="5">
        <v>2023</v>
      </c>
    </row>
    <row r="31" spans="1:21" x14ac:dyDescent="0.35">
      <c r="A31" s="5">
        <v>13</v>
      </c>
      <c r="B31" t="s">
        <v>75</v>
      </c>
      <c r="C31" t="s">
        <v>76</v>
      </c>
      <c r="D31" s="5">
        <v>4</v>
      </c>
      <c r="E31" s="5">
        <v>2</v>
      </c>
      <c r="F31" s="5">
        <v>11</v>
      </c>
      <c r="G31" s="5">
        <v>2</v>
      </c>
      <c r="L31" s="5">
        <v>2018</v>
      </c>
    </row>
    <row r="32" spans="1:21" x14ac:dyDescent="0.35">
      <c r="A32" s="5">
        <v>14</v>
      </c>
      <c r="B32" t="s">
        <v>75</v>
      </c>
      <c r="C32" t="s">
        <v>76</v>
      </c>
      <c r="D32" s="5">
        <v>4</v>
      </c>
      <c r="E32" s="5">
        <v>2</v>
      </c>
      <c r="F32" s="5">
        <v>11</v>
      </c>
      <c r="G32" s="5">
        <v>2</v>
      </c>
      <c r="L32" s="5">
        <v>2018</v>
      </c>
    </row>
  </sheetData>
  <mergeCells count="2">
    <mergeCell ref="D2:E2"/>
    <mergeCell ref="F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061B-A3A5-445F-8AB1-73D159F48275}">
  <dimension ref="A1:AW14"/>
  <sheetViews>
    <sheetView workbookViewId="0">
      <selection activeCell="M18" sqref="M18"/>
    </sheetView>
  </sheetViews>
  <sheetFormatPr defaultRowHeight="14.5" x14ac:dyDescent="0.35"/>
  <cols>
    <col min="1" max="1" width="5.6328125" customWidth="1"/>
    <col min="2" max="2" width="18.36328125" customWidth="1"/>
    <col min="3" max="3" width="8.453125" customWidth="1"/>
    <col min="4" max="4" width="5.54296875" customWidth="1"/>
    <col min="5" max="5" width="6.26953125" customWidth="1"/>
    <col min="6" max="6" width="5.36328125" customWidth="1"/>
    <col min="7" max="7" width="4.26953125" customWidth="1"/>
    <col min="8" max="8" width="4.6328125" customWidth="1"/>
    <col min="9" max="9" width="3.1796875" customWidth="1"/>
    <col min="10" max="10" width="6.26953125" bestFit="1" customWidth="1"/>
    <col min="11" max="11" width="8.08984375" customWidth="1"/>
    <col min="12" max="12" width="5.26953125" customWidth="1"/>
    <col min="13" max="13" width="5.7265625" customWidth="1"/>
    <col min="14" max="14" width="3.453125" customWidth="1"/>
    <col min="15" max="15" width="3" customWidth="1"/>
    <col min="16" max="16" width="5.1796875" customWidth="1"/>
    <col min="17" max="17" width="3.36328125" customWidth="1"/>
    <col min="18" max="18" width="3.81640625" customWidth="1"/>
    <col min="19" max="19" width="3.26953125" customWidth="1"/>
    <col min="20" max="20" width="3.54296875" customWidth="1"/>
    <col min="21" max="21" width="3.36328125" customWidth="1"/>
    <col min="22" max="22" width="4.36328125" customWidth="1"/>
    <col min="23" max="23" width="3.54296875" customWidth="1"/>
    <col min="24" max="24" width="3.36328125" customWidth="1"/>
    <col min="25" max="25" width="3" customWidth="1"/>
    <col min="26" max="26" width="3.1796875" customWidth="1"/>
    <col min="27" max="27" width="3.08984375" customWidth="1"/>
    <col min="28" max="28" width="2.90625" customWidth="1"/>
    <col min="29" max="29" width="3.1796875" customWidth="1"/>
    <col min="30" max="30" width="2.1796875" customWidth="1"/>
    <col min="31" max="31" width="2.08984375" customWidth="1"/>
    <col min="32" max="32" width="4.26953125" customWidth="1"/>
    <col min="33" max="33" width="3.26953125" customWidth="1"/>
    <col min="34" max="34" width="4.08984375" customWidth="1"/>
    <col min="35" max="35" width="3.453125" customWidth="1"/>
    <col min="36" max="36" width="3.6328125" customWidth="1"/>
    <col min="37" max="37" width="4" customWidth="1"/>
    <col min="38" max="38" width="5.7265625" customWidth="1"/>
    <col min="39" max="39" width="5.453125" customWidth="1"/>
    <col min="40" max="40" width="6.08984375" customWidth="1"/>
    <col min="41" max="41" width="4.6328125" customWidth="1"/>
    <col min="42" max="42" width="6.54296875" customWidth="1"/>
    <col min="43" max="43" width="4.81640625" customWidth="1"/>
    <col min="44" max="44" width="6.6328125" customWidth="1"/>
    <col min="45" max="45" width="5.36328125" customWidth="1"/>
    <col min="46" max="46" width="7.81640625" customWidth="1"/>
    <col min="47" max="47" width="5.54296875" customWidth="1"/>
    <col min="48" max="48" width="6.08984375" customWidth="1"/>
  </cols>
  <sheetData>
    <row r="1" spans="1:49" x14ac:dyDescent="0.35">
      <c r="A1" t="s">
        <v>159</v>
      </c>
      <c r="C1" t="s">
        <v>160</v>
      </c>
      <c r="D1" t="s">
        <v>116</v>
      </c>
      <c r="E1" t="s">
        <v>161</v>
      </c>
      <c r="F1" s="10" t="s">
        <v>133</v>
      </c>
      <c r="G1" s="10"/>
      <c r="H1" s="10" t="s">
        <v>134</v>
      </c>
      <c r="I1" s="10"/>
      <c r="J1" s="5" t="s">
        <v>135</v>
      </c>
      <c r="K1" s="5" t="s">
        <v>162</v>
      </c>
      <c r="L1" s="5" t="s">
        <v>136</v>
      </c>
      <c r="M1" s="5"/>
      <c r="N1" s="5" t="s">
        <v>137</v>
      </c>
      <c r="O1" s="5" t="s">
        <v>101</v>
      </c>
      <c r="P1" s="5" t="s">
        <v>138</v>
      </c>
      <c r="Q1" s="5"/>
      <c r="R1" s="5" t="s">
        <v>139</v>
      </c>
      <c r="S1" s="5"/>
      <c r="T1" s="5" t="s">
        <v>37</v>
      </c>
      <c r="U1" s="5"/>
      <c r="V1" s="5" t="s">
        <v>140</v>
      </c>
      <c r="W1" s="5"/>
      <c r="X1" s="5" t="s">
        <v>141</v>
      </c>
      <c r="Y1" s="5"/>
      <c r="Z1" s="5" t="s">
        <v>142</v>
      </c>
      <c r="AA1" s="5"/>
      <c r="AB1" s="5" t="s">
        <v>143</v>
      </c>
      <c r="AC1" s="5"/>
      <c r="AD1" s="5" t="s">
        <v>144</v>
      </c>
      <c r="AE1" s="5"/>
      <c r="AF1" s="5" t="s">
        <v>145</v>
      </c>
      <c r="AG1" s="5"/>
      <c r="AH1" s="5" t="s">
        <v>146</v>
      </c>
      <c r="AI1" s="5"/>
      <c r="AJ1" s="5" t="s">
        <v>147</v>
      </c>
      <c r="AK1" s="5"/>
      <c r="AL1" t="s">
        <v>163</v>
      </c>
      <c r="AN1" t="s">
        <v>164</v>
      </c>
      <c r="AP1" t="s">
        <v>165</v>
      </c>
      <c r="AR1" t="s">
        <v>166</v>
      </c>
      <c r="AT1" t="s">
        <v>167</v>
      </c>
      <c r="AV1" t="s">
        <v>168</v>
      </c>
    </row>
    <row r="2" spans="1:49" x14ac:dyDescent="0.35">
      <c r="A2">
        <v>1</v>
      </c>
      <c r="B2" t="s">
        <v>36</v>
      </c>
      <c r="C2">
        <v>79</v>
      </c>
      <c r="D2">
        <v>20</v>
      </c>
      <c r="E2">
        <v>6</v>
      </c>
      <c r="J2">
        <v>1</v>
      </c>
      <c r="K2">
        <v>1</v>
      </c>
      <c r="P2">
        <v>26</v>
      </c>
      <c r="Q2">
        <v>8</v>
      </c>
      <c r="T2">
        <v>11</v>
      </c>
      <c r="U2">
        <v>5</v>
      </c>
      <c r="V2">
        <v>1</v>
      </c>
      <c r="W2">
        <v>0</v>
      </c>
      <c r="Z2">
        <v>1</v>
      </c>
      <c r="AA2">
        <v>1</v>
      </c>
      <c r="AB2">
        <v>3</v>
      </c>
      <c r="AC2">
        <v>0</v>
      </c>
      <c r="AD2">
        <v>1</v>
      </c>
      <c r="AE2">
        <v>0</v>
      </c>
      <c r="AF2">
        <v>25</v>
      </c>
      <c r="AG2">
        <v>8</v>
      </c>
      <c r="AH2">
        <v>6</v>
      </c>
      <c r="AI2">
        <v>1</v>
      </c>
      <c r="AJ2">
        <v>4</v>
      </c>
      <c r="AK2">
        <v>2</v>
      </c>
      <c r="AL2">
        <v>9</v>
      </c>
      <c r="AM2">
        <v>4</v>
      </c>
      <c r="AN2">
        <v>13</v>
      </c>
      <c r="AO2">
        <v>5</v>
      </c>
      <c r="AP2">
        <v>13</v>
      </c>
      <c r="AQ2">
        <v>3</v>
      </c>
      <c r="AR2">
        <v>21</v>
      </c>
      <c r="AS2">
        <v>7</v>
      </c>
      <c r="AT2">
        <v>13</v>
      </c>
      <c r="AU2">
        <v>3</v>
      </c>
      <c r="AV2">
        <v>10</v>
      </c>
      <c r="AW2">
        <v>4</v>
      </c>
    </row>
    <row r="3" spans="1:49" x14ac:dyDescent="0.35">
      <c r="A3">
        <v>2</v>
      </c>
      <c r="B3" t="s">
        <v>48</v>
      </c>
      <c r="C3" s="5">
        <v>119</v>
      </c>
      <c r="D3">
        <v>91</v>
      </c>
      <c r="E3">
        <v>28</v>
      </c>
      <c r="J3">
        <v>80</v>
      </c>
      <c r="AL3">
        <v>9</v>
      </c>
      <c r="AM3">
        <v>7.6</v>
      </c>
      <c r="AP3">
        <v>45</v>
      </c>
      <c r="AQ3">
        <v>37.799999999999997</v>
      </c>
      <c r="AR3">
        <v>65</v>
      </c>
      <c r="AS3">
        <v>54.6</v>
      </c>
    </row>
    <row r="4" spans="1:49" x14ac:dyDescent="0.35">
      <c r="A4">
        <v>3</v>
      </c>
      <c r="B4" t="s">
        <v>52</v>
      </c>
      <c r="C4" s="5">
        <v>270</v>
      </c>
      <c r="J4">
        <v>41</v>
      </c>
    </row>
    <row r="5" spans="1:49" x14ac:dyDescent="0.35">
      <c r="A5">
        <v>4</v>
      </c>
      <c r="B5" t="s">
        <v>84</v>
      </c>
      <c r="C5">
        <v>1071</v>
      </c>
      <c r="D5">
        <v>103</v>
      </c>
      <c r="E5">
        <v>54</v>
      </c>
    </row>
    <row r="7" spans="1:49" x14ac:dyDescent="0.35">
      <c r="B7" t="s">
        <v>2</v>
      </c>
      <c r="C7" t="s">
        <v>169</v>
      </c>
      <c r="D7" t="s">
        <v>170</v>
      </c>
      <c r="E7" t="s">
        <v>171</v>
      </c>
      <c r="F7">
        <v>1</v>
      </c>
      <c r="G7">
        <v>2</v>
      </c>
      <c r="H7">
        <v>3</v>
      </c>
      <c r="I7">
        <v>4</v>
      </c>
      <c r="J7">
        <v>5</v>
      </c>
      <c r="K7">
        <v>6</v>
      </c>
      <c r="L7">
        <v>7</v>
      </c>
      <c r="N7" t="s">
        <v>172</v>
      </c>
      <c r="P7" t="s">
        <v>163</v>
      </c>
      <c r="R7" t="s">
        <v>164</v>
      </c>
      <c r="T7" t="s">
        <v>165</v>
      </c>
      <c r="V7" t="s">
        <v>166</v>
      </c>
      <c r="X7" t="s">
        <v>167</v>
      </c>
      <c r="Z7" t="s">
        <v>168</v>
      </c>
      <c r="AA7">
        <v>0</v>
      </c>
    </row>
    <row r="8" spans="1:49" x14ac:dyDescent="0.35">
      <c r="B8" t="s">
        <v>36</v>
      </c>
      <c r="C8">
        <v>79</v>
      </c>
      <c r="D8">
        <v>20</v>
      </c>
      <c r="E8">
        <v>6</v>
      </c>
      <c r="F8">
        <v>1</v>
      </c>
      <c r="G8">
        <v>1</v>
      </c>
      <c r="I8">
        <v>30</v>
      </c>
      <c r="J8">
        <v>21</v>
      </c>
      <c r="N8">
        <v>26</v>
      </c>
      <c r="P8">
        <v>9</v>
      </c>
      <c r="Q8">
        <v>4</v>
      </c>
      <c r="R8">
        <v>13</v>
      </c>
      <c r="S8">
        <v>5</v>
      </c>
      <c r="T8">
        <v>13</v>
      </c>
      <c r="U8">
        <v>3</v>
      </c>
      <c r="V8">
        <v>21</v>
      </c>
      <c r="W8">
        <v>7</v>
      </c>
      <c r="X8">
        <v>13</v>
      </c>
      <c r="Y8">
        <v>3</v>
      </c>
      <c r="Z8">
        <v>10</v>
      </c>
    </row>
    <row r="9" spans="1:49" x14ac:dyDescent="0.35">
      <c r="B9" t="s">
        <v>48</v>
      </c>
      <c r="C9" s="5">
        <v>119</v>
      </c>
      <c r="D9">
        <v>91</v>
      </c>
      <c r="E9">
        <v>28</v>
      </c>
      <c r="G9">
        <v>80</v>
      </c>
      <c r="P9">
        <v>9</v>
      </c>
      <c r="Q9">
        <v>7.6</v>
      </c>
      <c r="T9">
        <v>45</v>
      </c>
      <c r="U9">
        <v>37.799999999999997</v>
      </c>
      <c r="V9">
        <v>65</v>
      </c>
      <c r="W9">
        <v>54.6</v>
      </c>
    </row>
    <row r="10" spans="1:49" x14ac:dyDescent="0.35">
      <c r="B10" t="s">
        <v>52</v>
      </c>
      <c r="C10" s="5">
        <v>270</v>
      </c>
      <c r="G10">
        <v>41</v>
      </c>
    </row>
    <row r="11" spans="1:49" x14ac:dyDescent="0.35">
      <c r="B11" t="s">
        <v>84</v>
      </c>
      <c r="C11">
        <v>1071</v>
      </c>
      <c r="D11">
        <v>103</v>
      </c>
      <c r="E11">
        <v>54</v>
      </c>
    </row>
    <row r="14" spans="1:49" ht="17" customHeight="1" x14ac:dyDescent="0.35"/>
  </sheetData>
  <mergeCells count="2">
    <mergeCell ref="F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113F-EDED-4BB1-ADF7-ADCEAACA37AF}">
  <dimension ref="A2:V33"/>
  <sheetViews>
    <sheetView tabSelected="1" workbookViewId="0">
      <selection activeCell="J22" sqref="J22"/>
    </sheetView>
  </sheetViews>
  <sheetFormatPr defaultRowHeight="14.5" x14ac:dyDescent="0.35"/>
  <cols>
    <col min="2" max="2" width="13.26953125" customWidth="1"/>
    <col min="5" max="5" width="5.1796875" customWidth="1"/>
    <col min="6" max="6" width="4.90625" hidden="1" customWidth="1"/>
    <col min="7" max="7" width="4.90625" customWidth="1"/>
    <col min="8" max="8" width="6.54296875" customWidth="1"/>
    <col min="9" max="9" width="6.1796875" customWidth="1"/>
    <col min="10" max="10" width="5.90625" customWidth="1"/>
    <col min="11" max="11" width="5.54296875" customWidth="1"/>
    <col min="12" max="12" width="4.6328125" customWidth="1"/>
    <col min="13" max="13" width="5.6328125" customWidth="1"/>
    <col min="14" max="14" width="6.08984375" customWidth="1"/>
    <col min="15" max="15" width="4.81640625" customWidth="1"/>
    <col min="16" max="16" width="4.36328125" customWidth="1"/>
    <col min="17" max="17" width="6.08984375" customWidth="1"/>
    <col min="18" max="18" width="3.6328125" customWidth="1"/>
    <col min="19" max="19" width="4.6328125" customWidth="1"/>
    <col min="20" max="20" width="4.7265625" customWidth="1"/>
    <col min="21" max="21" width="4.54296875" customWidth="1"/>
  </cols>
  <sheetData>
    <row r="2" spans="1:22" x14ac:dyDescent="0.35">
      <c r="B2" s="21"/>
      <c r="C2" s="21"/>
      <c r="E2" s="22" t="s">
        <v>92</v>
      </c>
      <c r="F2" s="22"/>
      <c r="G2" s="22"/>
      <c r="H2" s="22"/>
      <c r="I2" s="22"/>
      <c r="J2" s="5"/>
      <c r="K2" s="5"/>
      <c r="L2" s="5"/>
      <c r="M2" s="5"/>
      <c r="N2" s="5"/>
      <c r="O2" s="5"/>
      <c r="Q2" s="22"/>
    </row>
    <row r="3" spans="1:22" x14ac:dyDescent="0.35">
      <c r="E3" t="s">
        <v>24</v>
      </c>
      <c r="F3" s="5"/>
      <c r="G3" s="5"/>
      <c r="H3" s="5" t="s">
        <v>25</v>
      </c>
      <c r="I3" s="5"/>
      <c r="J3" s="5" t="s">
        <v>96</v>
      </c>
      <c r="K3" s="5"/>
      <c r="L3" s="5" t="s">
        <v>97</v>
      </c>
      <c r="M3" s="5"/>
      <c r="N3" s="5" t="s">
        <v>28</v>
      </c>
      <c r="O3" s="5"/>
      <c r="P3" s="22" t="s">
        <v>93</v>
      </c>
      <c r="Q3" s="22"/>
      <c r="R3" t="s">
        <v>98</v>
      </c>
      <c r="T3" t="s">
        <v>99</v>
      </c>
      <c r="V3" s="7" t="s">
        <v>101</v>
      </c>
    </row>
    <row r="4" spans="1:22" x14ac:dyDescent="0.35">
      <c r="A4" t="s">
        <v>1</v>
      </c>
      <c r="B4" t="s">
        <v>2</v>
      </c>
      <c r="C4" t="s">
        <v>3</v>
      </c>
      <c r="D4" t="s">
        <v>169</v>
      </c>
      <c r="E4" t="s">
        <v>102</v>
      </c>
      <c r="F4" s="7" t="s">
        <v>101</v>
      </c>
      <c r="G4" s="7" t="s">
        <v>101</v>
      </c>
      <c r="H4" s="5" t="s">
        <v>102</v>
      </c>
      <c r="I4" s="7" t="s">
        <v>101</v>
      </c>
      <c r="J4" s="5" t="s">
        <v>102</v>
      </c>
      <c r="K4" s="7" t="s">
        <v>101</v>
      </c>
      <c r="L4" s="5" t="s">
        <v>102</v>
      </c>
      <c r="M4" s="7" t="s">
        <v>101</v>
      </c>
      <c r="N4" s="7"/>
      <c r="O4" s="7" t="s">
        <v>101</v>
      </c>
      <c r="P4" s="5" t="s">
        <v>100</v>
      </c>
      <c r="Q4" s="7" t="s">
        <v>101</v>
      </c>
      <c r="R4" s="5" t="s">
        <v>104</v>
      </c>
      <c r="S4" s="7" t="s">
        <v>101</v>
      </c>
      <c r="T4" s="5" t="s">
        <v>104</v>
      </c>
      <c r="U4" s="7" t="s">
        <v>101</v>
      </c>
      <c r="V4" s="5">
        <v>28.85</v>
      </c>
    </row>
    <row r="5" spans="1:22" x14ac:dyDescent="0.35">
      <c r="A5">
        <v>1</v>
      </c>
      <c r="B5" t="s">
        <v>16</v>
      </c>
      <c r="C5" t="s">
        <v>17</v>
      </c>
      <c r="D5">
        <v>104</v>
      </c>
      <c r="E5" s="5">
        <v>30</v>
      </c>
      <c r="F5" s="5">
        <v>28.85</v>
      </c>
      <c r="G5" s="5">
        <v>28.85</v>
      </c>
      <c r="H5" s="5">
        <v>49</v>
      </c>
      <c r="I5" s="5">
        <f>H5/D5%</f>
        <v>47.115384615384613</v>
      </c>
      <c r="J5" s="5">
        <v>36</v>
      </c>
      <c r="K5" s="5">
        <v>34.619999999999997</v>
      </c>
      <c r="L5" s="5">
        <v>6</v>
      </c>
      <c r="M5" s="5">
        <v>5.77</v>
      </c>
      <c r="N5" s="5">
        <v>0</v>
      </c>
      <c r="O5" s="5"/>
      <c r="P5" s="5">
        <v>24</v>
      </c>
      <c r="Q5" s="5">
        <v>23</v>
      </c>
      <c r="V5" s="5">
        <v>2.6</v>
      </c>
    </row>
    <row r="6" spans="1:22" x14ac:dyDescent="0.35">
      <c r="A6">
        <v>2</v>
      </c>
      <c r="B6" t="s">
        <v>31</v>
      </c>
      <c r="C6" t="s">
        <v>32</v>
      </c>
      <c r="D6">
        <v>190</v>
      </c>
      <c r="E6" s="5">
        <v>5</v>
      </c>
      <c r="F6" s="5">
        <v>2.6</v>
      </c>
      <c r="G6" s="5">
        <v>2.6</v>
      </c>
      <c r="H6" s="5">
        <v>13</v>
      </c>
      <c r="I6" s="5">
        <v>6.9</v>
      </c>
      <c r="J6" s="5"/>
      <c r="K6" s="5"/>
      <c r="L6" s="5"/>
      <c r="M6" s="5"/>
      <c r="N6" s="5"/>
      <c r="O6" s="5"/>
      <c r="P6" s="5">
        <v>3</v>
      </c>
      <c r="Q6" s="5">
        <v>1.5</v>
      </c>
      <c r="R6" s="5">
        <v>55</v>
      </c>
      <c r="S6" s="5">
        <v>28.9</v>
      </c>
      <c r="T6" s="5">
        <v>26</v>
      </c>
      <c r="U6" s="5">
        <v>13.4</v>
      </c>
      <c r="V6" s="5">
        <v>36.700000000000003</v>
      </c>
    </row>
    <row r="7" spans="1:22" x14ac:dyDescent="0.35">
      <c r="A7">
        <v>3</v>
      </c>
      <c r="B7" t="s">
        <v>36</v>
      </c>
      <c r="C7" t="s">
        <v>37</v>
      </c>
      <c r="D7">
        <v>143</v>
      </c>
      <c r="E7" s="5">
        <v>29</v>
      </c>
      <c r="F7" s="5">
        <v>36.700000000000003</v>
      </c>
      <c r="G7" s="5">
        <v>36.700000000000003</v>
      </c>
      <c r="H7" s="5">
        <v>45</v>
      </c>
      <c r="I7" s="5">
        <v>57</v>
      </c>
      <c r="J7" s="5">
        <v>40</v>
      </c>
      <c r="K7" s="5">
        <v>50.6</v>
      </c>
      <c r="L7" s="5">
        <v>14</v>
      </c>
      <c r="M7" s="5">
        <v>17.7</v>
      </c>
      <c r="N7" s="5"/>
      <c r="O7" s="5"/>
      <c r="P7" s="5">
        <v>26</v>
      </c>
      <c r="Q7" s="5">
        <v>32.9</v>
      </c>
      <c r="T7" s="5"/>
      <c r="U7" s="5"/>
      <c r="V7" s="5">
        <v>8</v>
      </c>
    </row>
    <row r="8" spans="1:22" x14ac:dyDescent="0.35">
      <c r="A8">
        <v>4</v>
      </c>
      <c r="B8" t="s">
        <v>41</v>
      </c>
      <c r="C8" t="s">
        <v>42</v>
      </c>
      <c r="D8">
        <v>153</v>
      </c>
      <c r="E8" s="5">
        <v>11</v>
      </c>
      <c r="F8" s="5">
        <v>8</v>
      </c>
      <c r="G8" s="5">
        <v>8</v>
      </c>
      <c r="H8" s="5">
        <v>19</v>
      </c>
      <c r="I8" s="5">
        <v>13.8</v>
      </c>
      <c r="J8" s="5">
        <v>7</v>
      </c>
      <c r="K8" s="5">
        <v>5.0999999999999996</v>
      </c>
      <c r="L8" s="5">
        <v>3</v>
      </c>
      <c r="M8" s="5">
        <v>2.2000000000000002</v>
      </c>
      <c r="N8" s="5">
        <v>19</v>
      </c>
      <c r="O8" s="5">
        <v>13.9</v>
      </c>
      <c r="P8" s="5">
        <v>29</v>
      </c>
      <c r="Q8" s="5">
        <v>19.2</v>
      </c>
      <c r="R8" s="5">
        <v>14</v>
      </c>
      <c r="S8" s="5">
        <v>9.3000000000000007</v>
      </c>
      <c r="T8" s="5">
        <v>34</v>
      </c>
      <c r="U8" s="5">
        <v>22.5</v>
      </c>
      <c r="V8" s="5"/>
    </row>
    <row r="9" spans="1:22" x14ac:dyDescent="0.35">
      <c r="A9">
        <v>5</v>
      </c>
      <c r="B9" t="s">
        <v>45</v>
      </c>
      <c r="C9" t="s">
        <v>42</v>
      </c>
      <c r="D9">
        <v>323</v>
      </c>
      <c r="F9" s="5"/>
      <c r="G9" s="5"/>
      <c r="H9" s="5"/>
      <c r="I9" s="5"/>
      <c r="J9" s="5"/>
      <c r="K9" s="5">
        <v>58</v>
      </c>
      <c r="L9" s="5"/>
      <c r="M9" s="5">
        <v>62.2</v>
      </c>
      <c r="N9" s="5">
        <v>37</v>
      </c>
      <c r="O9" s="5"/>
      <c r="P9" s="5"/>
      <c r="Q9" s="5"/>
      <c r="T9" s="5"/>
      <c r="U9" s="5"/>
      <c r="V9" s="5">
        <v>20.7</v>
      </c>
    </row>
    <row r="10" spans="1:22" x14ac:dyDescent="0.35">
      <c r="A10">
        <v>6</v>
      </c>
      <c r="B10" t="s">
        <v>48</v>
      </c>
      <c r="C10" t="s">
        <v>49</v>
      </c>
      <c r="D10">
        <v>119</v>
      </c>
      <c r="E10" s="5">
        <v>56</v>
      </c>
      <c r="F10" s="5">
        <v>20.7</v>
      </c>
      <c r="G10" s="5">
        <v>20.7</v>
      </c>
      <c r="H10" s="5">
        <v>34</v>
      </c>
      <c r="I10" s="5">
        <v>27.8</v>
      </c>
      <c r="J10" s="5">
        <v>39</v>
      </c>
      <c r="K10" s="5">
        <v>14.4</v>
      </c>
      <c r="L10" s="5">
        <v>56</v>
      </c>
      <c r="M10" s="5">
        <v>20.7</v>
      </c>
      <c r="N10" s="5">
        <v>50</v>
      </c>
      <c r="O10" s="5">
        <v>18.5</v>
      </c>
      <c r="P10" s="5"/>
      <c r="Q10" s="5"/>
      <c r="T10" s="5"/>
      <c r="U10" s="5"/>
      <c r="V10" s="5">
        <v>37.799999999999997</v>
      </c>
    </row>
    <row r="11" spans="1:22" x14ac:dyDescent="0.35">
      <c r="A11">
        <v>7</v>
      </c>
      <c r="B11" t="s">
        <v>52</v>
      </c>
      <c r="C11" t="s">
        <v>49</v>
      </c>
      <c r="D11">
        <v>270</v>
      </c>
      <c r="E11" s="5">
        <v>56</v>
      </c>
      <c r="F11" s="5">
        <v>37.799999999999997</v>
      </c>
      <c r="G11" s="5">
        <v>37.799999999999997</v>
      </c>
      <c r="H11" s="5">
        <f>27.5*270%</f>
        <v>74.25</v>
      </c>
      <c r="I11" s="5">
        <v>27.8</v>
      </c>
      <c r="J11" s="5">
        <v>39</v>
      </c>
      <c r="K11" s="5">
        <v>14.4</v>
      </c>
      <c r="L11" s="5">
        <v>34</v>
      </c>
      <c r="M11" s="5">
        <v>12.6</v>
      </c>
      <c r="N11" s="5">
        <v>50</v>
      </c>
      <c r="O11" s="5">
        <v>18.5</v>
      </c>
      <c r="P11" s="5">
        <v>52</v>
      </c>
      <c r="Q11" s="5">
        <v>19.3</v>
      </c>
      <c r="T11" s="5"/>
      <c r="U11" s="5"/>
      <c r="V11" s="5">
        <v>0.8</v>
      </c>
    </row>
    <row r="12" spans="1:22" x14ac:dyDescent="0.35">
      <c r="A12">
        <v>8</v>
      </c>
      <c r="B12" t="s">
        <v>57</v>
      </c>
      <c r="C12" t="s">
        <v>58</v>
      </c>
      <c r="D12">
        <v>132</v>
      </c>
      <c r="E12" s="5">
        <v>1</v>
      </c>
      <c r="F12" s="5">
        <v>0.8</v>
      </c>
      <c r="G12" s="5">
        <v>0.8</v>
      </c>
      <c r="H12" s="5">
        <v>1</v>
      </c>
      <c r="I12" s="5">
        <v>0.8</v>
      </c>
      <c r="J12" s="5"/>
      <c r="K12" s="5"/>
      <c r="L12" s="5"/>
      <c r="M12" s="5"/>
      <c r="N12" s="5"/>
      <c r="O12" s="5"/>
      <c r="P12" s="5">
        <v>2</v>
      </c>
      <c r="Q12" s="5">
        <v>1.6</v>
      </c>
      <c r="T12" s="5">
        <v>16</v>
      </c>
      <c r="U12" s="5"/>
      <c r="V12" s="5">
        <v>5.0999999999999996</v>
      </c>
    </row>
    <row r="13" spans="1:22" x14ac:dyDescent="0.35">
      <c r="A13">
        <v>9</v>
      </c>
      <c r="B13" t="s">
        <v>63</v>
      </c>
      <c r="C13" t="s">
        <v>37</v>
      </c>
      <c r="D13">
        <v>115</v>
      </c>
      <c r="E13" s="5">
        <v>5</v>
      </c>
      <c r="F13" s="5">
        <v>5.0999999999999996</v>
      </c>
      <c r="G13" s="5">
        <v>5.0999999999999996</v>
      </c>
      <c r="H13" s="5">
        <v>6.1</v>
      </c>
      <c r="I13" s="5"/>
      <c r="J13" s="5"/>
      <c r="K13" s="5"/>
      <c r="L13" s="5"/>
      <c r="M13" s="5"/>
      <c r="N13" s="5"/>
      <c r="O13" s="5"/>
      <c r="P13" s="5">
        <v>3</v>
      </c>
      <c r="Q13" s="5">
        <v>3</v>
      </c>
      <c r="T13" s="5">
        <v>4</v>
      </c>
      <c r="U13" s="5">
        <v>3.5</v>
      </c>
      <c r="V13" s="5">
        <v>12.6</v>
      </c>
    </row>
    <row r="14" spans="1:22" x14ac:dyDescent="0.35">
      <c r="A14">
        <v>10</v>
      </c>
      <c r="B14" t="s">
        <v>68</v>
      </c>
      <c r="C14" t="s">
        <v>17</v>
      </c>
      <c r="D14">
        <v>103</v>
      </c>
      <c r="E14" s="5">
        <v>13</v>
      </c>
      <c r="F14" s="5">
        <v>12.6</v>
      </c>
      <c r="G14" s="5">
        <v>12.6</v>
      </c>
      <c r="H14" s="5"/>
      <c r="I14" s="5"/>
      <c r="J14" s="5"/>
      <c r="K14" s="5"/>
      <c r="L14" s="5"/>
      <c r="M14" s="5"/>
      <c r="N14" s="5"/>
      <c r="O14" s="5"/>
      <c r="P14" s="5">
        <v>5</v>
      </c>
      <c r="Q14" s="5">
        <v>4.8</v>
      </c>
      <c r="R14" s="5"/>
      <c r="S14" s="5"/>
      <c r="T14" s="5"/>
      <c r="U14" s="5"/>
      <c r="V14" s="5">
        <v>20.3</v>
      </c>
    </row>
    <row r="15" spans="1:22" x14ac:dyDescent="0.35">
      <c r="A15">
        <v>11</v>
      </c>
      <c r="B15" t="s">
        <v>71</v>
      </c>
      <c r="C15" t="s">
        <v>49</v>
      </c>
      <c r="D15">
        <v>347</v>
      </c>
      <c r="E15" s="5">
        <v>61</v>
      </c>
      <c r="F15" s="5">
        <v>20.3</v>
      </c>
      <c r="G15" s="5">
        <v>20.3</v>
      </c>
      <c r="H15" s="5">
        <v>98</v>
      </c>
      <c r="I15" s="5">
        <v>32.700000000000003</v>
      </c>
      <c r="J15" s="5">
        <v>67</v>
      </c>
      <c r="K15" s="5">
        <v>22.3</v>
      </c>
      <c r="L15" s="5">
        <v>26</v>
      </c>
      <c r="M15" s="5">
        <v>8.6999999999999993</v>
      </c>
      <c r="N15" s="5"/>
      <c r="O15" s="5"/>
      <c r="P15" s="5">
        <v>23</v>
      </c>
      <c r="Q15" s="5">
        <v>7.7</v>
      </c>
      <c r="R15" s="5"/>
      <c r="S15" s="5"/>
      <c r="V15" s="5"/>
    </row>
    <row r="16" spans="1:22" x14ac:dyDescent="0.35">
      <c r="A16">
        <v>13</v>
      </c>
      <c r="B16" t="s">
        <v>81</v>
      </c>
      <c r="C16" t="s">
        <v>17</v>
      </c>
      <c r="D16">
        <v>399</v>
      </c>
      <c r="E16" s="5" t="s">
        <v>62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>
        <v>81</v>
      </c>
      <c r="Q16" s="5">
        <v>34.4</v>
      </c>
      <c r="R16" s="5"/>
      <c r="S16" s="5"/>
      <c r="V16" s="5"/>
    </row>
    <row r="17" spans="1:22" x14ac:dyDescent="0.35">
      <c r="A17">
        <v>14</v>
      </c>
      <c r="B17" t="s">
        <v>84</v>
      </c>
      <c r="C17" t="s">
        <v>49</v>
      </c>
      <c r="D17">
        <v>1071</v>
      </c>
      <c r="E17" s="5">
        <v>28</v>
      </c>
      <c r="F17" s="5"/>
      <c r="G17" s="5"/>
      <c r="H17" s="5">
        <v>60</v>
      </c>
      <c r="I17" s="5"/>
      <c r="J17" s="5">
        <v>60</v>
      </c>
      <c r="K17" s="5"/>
      <c r="L17" s="5">
        <v>2</v>
      </c>
      <c r="M17" s="5"/>
      <c r="N17" s="5"/>
      <c r="O17" s="5"/>
      <c r="P17" s="5">
        <v>157</v>
      </c>
      <c r="Q17" s="5"/>
    </row>
    <row r="18" spans="1:22" x14ac:dyDescent="0.35">
      <c r="D18">
        <f>SUM(D5:D17)</f>
        <v>3469</v>
      </c>
      <c r="E18">
        <f t="shared" ref="E18:V18" si="0">SUM(E5:E17)</f>
        <v>295</v>
      </c>
      <c r="F18">
        <f t="shared" si="0"/>
        <v>173.45000000000002</v>
      </c>
      <c r="G18">
        <f t="shared" si="0"/>
        <v>173.45000000000002</v>
      </c>
      <c r="H18">
        <f t="shared" si="0"/>
        <v>399.35</v>
      </c>
      <c r="I18">
        <f t="shared" si="0"/>
        <v>213.91538461538465</v>
      </c>
      <c r="J18">
        <f t="shared" si="0"/>
        <v>288</v>
      </c>
      <c r="K18">
        <f t="shared" si="0"/>
        <v>199.42000000000002</v>
      </c>
      <c r="L18">
        <f t="shared" si="0"/>
        <v>141</v>
      </c>
      <c r="M18">
        <f t="shared" si="0"/>
        <v>129.87</v>
      </c>
      <c r="N18">
        <f t="shared" si="0"/>
        <v>156</v>
      </c>
      <c r="O18">
        <f t="shared" si="0"/>
        <v>50.9</v>
      </c>
      <c r="P18">
        <f t="shared" si="0"/>
        <v>405</v>
      </c>
      <c r="Q18">
        <f t="shared" si="0"/>
        <v>147.39999999999998</v>
      </c>
      <c r="R18">
        <f t="shared" si="0"/>
        <v>69</v>
      </c>
      <c r="S18">
        <f t="shared" si="0"/>
        <v>38.200000000000003</v>
      </c>
      <c r="T18">
        <f t="shared" si="0"/>
        <v>80</v>
      </c>
      <c r="U18">
        <f t="shared" si="0"/>
        <v>39.4</v>
      </c>
      <c r="V18">
        <f t="shared" si="0"/>
        <v>144.6</v>
      </c>
    </row>
    <row r="19" spans="1:22" x14ac:dyDescent="0.35">
      <c r="B19" s="21"/>
      <c r="C19" s="21"/>
      <c r="H19" s="5"/>
      <c r="I19" s="5"/>
      <c r="J19" s="5"/>
      <c r="K19" s="5"/>
      <c r="L19" s="5"/>
      <c r="M19" s="5"/>
      <c r="N19" s="5"/>
      <c r="O19" s="5"/>
    </row>
    <row r="20" spans="1:22" x14ac:dyDescent="0.35">
      <c r="H20" s="7"/>
      <c r="I20" s="5"/>
      <c r="J20" s="7"/>
      <c r="K20" s="5"/>
      <c r="L20" s="7"/>
      <c r="M20" s="5"/>
      <c r="N20" s="7"/>
      <c r="O20" s="7"/>
      <c r="P20" s="5"/>
      <c r="Q20" s="7"/>
      <c r="R20" s="5"/>
      <c r="S20" s="7"/>
    </row>
    <row r="21" spans="1:22" x14ac:dyDescent="0.3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2" x14ac:dyDescent="0.35"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22" x14ac:dyDescent="0.35"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2" x14ac:dyDescent="0.35"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22" x14ac:dyDescent="0.35"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22" x14ac:dyDescent="0.35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22" x14ac:dyDescent="0.35"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22" x14ac:dyDescent="0.35"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22" x14ac:dyDescent="0.35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22" x14ac:dyDescent="0.35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22" x14ac:dyDescent="0.35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22" x14ac:dyDescent="0.35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6:19" x14ac:dyDescent="0.35">
      <c r="F33" s="5"/>
      <c r="G33" s="5"/>
      <c r="H33" s="23"/>
      <c r="I33" s="5"/>
      <c r="J33" s="5"/>
      <c r="K33" s="5"/>
      <c r="L33" s="5"/>
      <c r="M33" s="24"/>
      <c r="N33" s="23"/>
      <c r="O33" s="5"/>
      <c r="P33" s="5"/>
      <c r="Q33" s="5"/>
      <c r="R33" s="5"/>
      <c r="S3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Madan Singh Bohara</cp:lastModifiedBy>
  <dcterms:created xsi:type="dcterms:W3CDTF">2015-06-05T18:17:20Z</dcterms:created>
  <dcterms:modified xsi:type="dcterms:W3CDTF">2025-01-10T09:56:13Z</dcterms:modified>
</cp:coreProperties>
</file>