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HP\Desktop\ARTICLE SUBMISSON\"/>
    </mc:Choice>
  </mc:AlternateContent>
  <xr:revisionPtr revIDLastSave="0" documentId="8_{FE2A365A-60A3-404B-BB8F-461D60D346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khueniro PUB" sheetId="1" r:id="rId1"/>
    <sheet name="Otofure PUB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AG54" i="1" l="1"/>
  <c r="AG53" i="1"/>
  <c r="AG52" i="1"/>
  <c r="AM49" i="2"/>
  <c r="AM50" i="2"/>
  <c r="AM48" i="2"/>
  <c r="L48" i="1"/>
  <c r="AZ5" i="2" l="1"/>
  <c r="AZ7" i="2"/>
  <c r="Z50" i="1"/>
  <c r="AY7" i="2"/>
  <c r="AZ6" i="2"/>
  <c r="AY6" i="2"/>
  <c r="AY5" i="2"/>
  <c r="G31" i="2"/>
  <c r="I31" i="2" s="1"/>
  <c r="M31" i="2" s="1"/>
  <c r="G30" i="2"/>
  <c r="I30" i="2" s="1"/>
  <c r="G29" i="2"/>
  <c r="I29" i="2" s="1"/>
  <c r="G28" i="2"/>
  <c r="I28" i="2" s="1"/>
  <c r="K28" i="2" s="1"/>
  <c r="G27" i="2"/>
  <c r="I27" i="2" s="1"/>
  <c r="K27" i="2" s="1"/>
  <c r="G26" i="2"/>
  <c r="I26" i="2" s="1"/>
  <c r="K26" i="2" s="1"/>
  <c r="H47" i="1"/>
  <c r="J47" i="1" s="1"/>
  <c r="L47" i="1" s="1"/>
  <c r="H46" i="1"/>
  <c r="J46" i="1" s="1"/>
  <c r="H45" i="1"/>
  <c r="J45" i="1" s="1"/>
  <c r="L45" i="1" s="1"/>
  <c r="H44" i="1"/>
  <c r="J44" i="1" s="1"/>
  <c r="L44" i="1" s="1"/>
  <c r="H43" i="1"/>
  <c r="J43" i="1" s="1"/>
  <c r="L43" i="1" s="1"/>
  <c r="H42" i="1"/>
  <c r="J42" i="1" s="1"/>
  <c r="L42" i="1" s="1"/>
  <c r="X8" i="2"/>
  <c r="Z8" i="2" s="1"/>
  <c r="G8" i="2"/>
  <c r="I8" i="2" s="1"/>
  <c r="M8" i="2" s="1"/>
  <c r="X7" i="2"/>
  <c r="Z7" i="2" s="1"/>
  <c r="G7" i="2"/>
  <c r="I7" i="2" s="1"/>
  <c r="M7" i="2" s="1"/>
  <c r="X6" i="2"/>
  <c r="Z6" i="2" s="1"/>
  <c r="G6" i="2"/>
  <c r="I6" i="2" s="1"/>
  <c r="X5" i="2"/>
  <c r="Z5" i="2" s="1"/>
  <c r="AB5" i="2" s="1"/>
  <c r="G5" i="2"/>
  <c r="I5" i="2" s="1"/>
  <c r="K5" i="2" s="1"/>
  <c r="X4" i="2"/>
  <c r="G4" i="2"/>
  <c r="I4" i="2" s="1"/>
  <c r="K4" i="2" s="1"/>
  <c r="X3" i="2"/>
  <c r="Z3" i="2" s="1"/>
  <c r="AB3" i="2" s="1"/>
  <c r="G3" i="2"/>
  <c r="I3" i="2" s="1"/>
  <c r="K3" i="2" s="1"/>
  <c r="Y8" i="1"/>
  <c r="AA8" i="1" s="1"/>
  <c r="AE8" i="1" s="1"/>
  <c r="H8" i="1"/>
  <c r="J8" i="1" s="1"/>
  <c r="N8" i="1" s="1"/>
  <c r="Y7" i="1"/>
  <c r="AA7" i="1" s="1"/>
  <c r="AE7" i="1" s="1"/>
  <c r="H7" i="1"/>
  <c r="J7" i="1" s="1"/>
  <c r="Y6" i="1"/>
  <c r="AA6" i="1" s="1"/>
  <c r="H6" i="1"/>
  <c r="J6" i="1" s="1"/>
  <c r="Y5" i="1"/>
  <c r="AA5" i="1" s="1"/>
  <c r="AC5" i="1" s="1"/>
  <c r="H5" i="1"/>
  <c r="J5" i="1" s="1"/>
  <c r="L5" i="1" s="1"/>
  <c r="Y4" i="1"/>
  <c r="AA4" i="1" s="1"/>
  <c r="AC4" i="1" s="1"/>
  <c r="H4" i="1"/>
  <c r="J4" i="1" s="1"/>
  <c r="L4" i="1" s="1"/>
  <c r="Y3" i="1"/>
  <c r="AA3" i="1" s="1"/>
  <c r="AC3" i="1" s="1"/>
  <c r="H3" i="1"/>
  <c r="J3" i="1" s="1"/>
  <c r="L3" i="1" s="1"/>
  <c r="Z4" i="2"/>
  <c r="AB4" i="2" s="1"/>
  <c r="AD6" i="2" l="1"/>
  <c r="AB6" i="2"/>
  <c r="AD8" i="2"/>
  <c r="AB8" i="2"/>
  <c r="M6" i="2"/>
  <c r="K6" i="2"/>
  <c r="K29" i="2"/>
  <c r="M29" i="2"/>
  <c r="AB7" i="2"/>
  <c r="AD7" i="2"/>
  <c r="M30" i="2"/>
  <c r="K30" i="2"/>
  <c r="N7" i="1"/>
  <c r="L7" i="1"/>
  <c r="L8" i="1"/>
  <c r="AC7" i="1"/>
  <c r="L46" i="1"/>
  <c r="N46" i="1"/>
  <c r="N45" i="1"/>
  <c r="AE6" i="1"/>
  <c r="AC6" i="1"/>
  <c r="N6" i="1"/>
  <c r="L6" i="1"/>
  <c r="L9" i="1" s="1"/>
  <c r="K31" i="2"/>
  <c r="K8" i="2"/>
  <c r="K7" i="2"/>
  <c r="N47" i="1"/>
  <c r="AC8" i="1"/>
  <c r="K32" i="2" l="1"/>
  <c r="K9" i="2"/>
  <c r="AB9" i="2"/>
  <c r="AC9" i="1"/>
</calcChain>
</file>

<file path=xl/sharedStrings.xml><?xml version="1.0" encoding="utf-8"?>
<sst xmlns="http://schemas.openxmlformats.org/spreadsheetml/2006/main" count="207" uniqueCount="46">
  <si>
    <t>ADULTS INGESTION</t>
  </si>
  <si>
    <t>CHILDREN INGESTION</t>
  </si>
  <si>
    <t>CM</t>
  </si>
  <si>
    <t>EF</t>
  </si>
  <si>
    <t>ED</t>
  </si>
  <si>
    <t>IR</t>
  </si>
  <si>
    <t>BW</t>
  </si>
  <si>
    <t>AT</t>
  </si>
  <si>
    <t>CF</t>
  </si>
  <si>
    <t>CDIoral</t>
  </si>
  <si>
    <t>RfD</t>
  </si>
  <si>
    <t>THQ</t>
  </si>
  <si>
    <t>CSF</t>
  </si>
  <si>
    <t>ILCR</t>
  </si>
  <si>
    <t>Metals</t>
  </si>
  <si>
    <t>CW</t>
  </si>
  <si>
    <t>Cu</t>
  </si>
  <si>
    <t>Copper</t>
  </si>
  <si>
    <t>Fe</t>
  </si>
  <si>
    <t>Iron</t>
  </si>
  <si>
    <t>Zn</t>
  </si>
  <si>
    <t>Zinc</t>
  </si>
  <si>
    <t>Cd</t>
  </si>
  <si>
    <t>Lead</t>
  </si>
  <si>
    <t>Cr</t>
  </si>
  <si>
    <t>Chromium</t>
  </si>
  <si>
    <t>Ni</t>
  </si>
  <si>
    <t>Nickel</t>
  </si>
  <si>
    <t>Co</t>
  </si>
  <si>
    <t>Adult</t>
  </si>
  <si>
    <t>Children</t>
  </si>
  <si>
    <t>INFANTS INGESTION</t>
  </si>
  <si>
    <t>Infant</t>
  </si>
  <si>
    <t>Infants</t>
  </si>
  <si>
    <t>Ikhueniro</t>
  </si>
  <si>
    <t>Otofure</t>
  </si>
  <si>
    <t>Adults</t>
  </si>
  <si>
    <t>infants</t>
  </si>
  <si>
    <t>CANCER RISK ingestion</t>
  </si>
  <si>
    <t>Dumpsite</t>
  </si>
  <si>
    <t>Hidermal</t>
  </si>
  <si>
    <t>HIingestion</t>
  </si>
  <si>
    <t>Child</t>
  </si>
  <si>
    <t>Target value</t>
  </si>
  <si>
    <t>Targe value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</si>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</sst>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1" fontId="0" fillId="0" borderId="0" xfId="0" applyNumberFormat="1"/>
    <xf numFmtId="2" fontId="0" fillId="0" borderId="0" xfId="0" applyNumberFormat="1"/>
    <xf numFmtId="10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'ikhueniro PUB'!$F$26</c:f>
              <c:strCache>
                <c:ptCount val="1"/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'ikhueniro PUB'!$G$25:$N$25</c:f>
              <c:numCache>
                <c:formatCode>General</c:formatCode>
                <c:ptCount val="8"/>
              </c:numCache>
            </c:numRef>
          </c:cat>
          <c:val>
            <c:numRef>
              <c:f>'ikhueniro PUB'!$G$26:$N$26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B001-43D8-9055-D87B46A69359}"/>
            </c:ext>
          </c:extLst>
        </c:ser>
        <c:ser>
          <c:idx val="1"/>
          <c:order val="1"/>
          <c:tx>
            <c:strRef>
              <c:f>'ikhueniro PUB'!$F$27</c:f>
              <c:strCache>
                <c:ptCount val="1"/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numRef>
              <c:f>'ikhueniro PUB'!$G$25:$N$25</c:f>
              <c:numCache>
                <c:formatCode>General</c:formatCode>
                <c:ptCount val="8"/>
              </c:numCache>
            </c:numRef>
          </c:cat>
          <c:val>
            <c:numRef>
              <c:f>'ikhueniro PUB'!$G$27:$N$27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B001-43D8-9055-D87B46A69359}"/>
            </c:ext>
          </c:extLst>
        </c:ser>
        <c:ser>
          <c:idx val="2"/>
          <c:order val="2"/>
          <c:tx>
            <c:strRef>
              <c:f>'ikhueniro PUB'!$F$28</c:f>
              <c:strCache>
                <c:ptCount val="1"/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numRef>
              <c:f>'ikhueniro PUB'!$G$25:$N$25</c:f>
              <c:numCache>
                <c:formatCode>General</c:formatCode>
                <c:ptCount val="8"/>
              </c:numCache>
            </c:numRef>
          </c:cat>
          <c:val>
            <c:numRef>
              <c:f>'ikhueniro PUB'!$G$28:$N$28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B001-43D8-9055-D87B46A69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717151"/>
        <c:axId val="1"/>
      </c:barChart>
      <c:catAx>
        <c:axId val="514717151"/>
        <c:scaling>
          <c:orientation val="minMax"/>
        </c:scaling>
        <c:delete val="0"/>
        <c:axPos val="b"/>
        <c:title>
          <c:overlay val="0"/>
          <c:spPr>
            <a:noFill/>
            <a:ln w="25400">
              <a:noFill/>
            </a:ln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ADDingestion</a:t>
                </a:r>
                <a:r>
                  <a:rPr lang="en-US" baseline="0"/>
                  <a:t> (mgkg</a:t>
                </a:r>
                <a:r>
                  <a:rPr lang="en-US" baseline="30000"/>
                  <a:t>-1</a:t>
                </a:r>
                <a:r>
                  <a:rPr lang="en-US" baseline="0"/>
                  <a:t>day</a:t>
                </a:r>
                <a:r>
                  <a:rPr lang="en-US" baseline="30000"/>
                  <a:t>-1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1715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'ikhueniro PUB'!$U$24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'ikhueniro PUB'!$T$25:$T$31</c:f>
              <c:strCache>
                <c:ptCount val="6"/>
                <c:pt idx="0">
                  <c:v>Copper</c:v>
                </c:pt>
                <c:pt idx="1">
                  <c:v>Iron</c:v>
                </c:pt>
                <c:pt idx="2">
                  <c:v>Zinc</c:v>
                </c:pt>
                <c:pt idx="3">
                  <c:v>Lead</c:v>
                </c:pt>
                <c:pt idx="4">
                  <c:v>Chromium</c:v>
                </c:pt>
                <c:pt idx="5">
                  <c:v>Nickel</c:v>
                </c:pt>
              </c:strCache>
            </c:strRef>
          </c:cat>
          <c:val>
            <c:numRef>
              <c:f>'ikhueniro PUB'!$U$25:$U$31</c:f>
              <c:numCache>
                <c:formatCode>General</c:formatCode>
                <c:ptCount val="7"/>
                <c:pt idx="0">
                  <c:v>0.3608217592592593</c:v>
                </c:pt>
                <c:pt idx="1">
                  <c:v>5.002314814814815E-2</c:v>
                </c:pt>
                <c:pt idx="2">
                  <c:v>5.3666666666666668E-2</c:v>
                </c:pt>
                <c:pt idx="3">
                  <c:v>0.19576719576719578</c:v>
                </c:pt>
                <c:pt idx="4">
                  <c:v>0.29012345679012347</c:v>
                </c:pt>
                <c:pt idx="5">
                  <c:v>3.921296296296297E-2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1-404B-A5F7-C81EEDBA55CD}"/>
            </c:ext>
          </c:extLst>
        </c:ser>
        <c:ser>
          <c:idx val="1"/>
          <c:order val="1"/>
          <c:tx>
            <c:strRef>
              <c:f>'ikhueniro PUB'!$V$24</c:f>
              <c:strCache>
                <c:ptCount val="1"/>
                <c:pt idx="0">
                  <c:v>Child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'ikhueniro PUB'!$T$25:$T$31</c:f>
              <c:strCache>
                <c:ptCount val="6"/>
                <c:pt idx="0">
                  <c:v>Copper</c:v>
                </c:pt>
                <c:pt idx="1">
                  <c:v>Iron</c:v>
                </c:pt>
                <c:pt idx="2">
                  <c:v>Zinc</c:v>
                </c:pt>
                <c:pt idx="3">
                  <c:v>Lead</c:v>
                </c:pt>
                <c:pt idx="4">
                  <c:v>Chromium</c:v>
                </c:pt>
                <c:pt idx="5">
                  <c:v>Nickel</c:v>
                </c:pt>
              </c:strCache>
            </c:strRef>
          </c:cat>
          <c:val>
            <c:numRef>
              <c:f>'ikhueniro PUB'!$V$25:$V$31</c:f>
              <c:numCache>
                <c:formatCode>General</c:formatCode>
                <c:ptCount val="7"/>
                <c:pt idx="0">
                  <c:v>1.0824652777777779</c:v>
                </c:pt>
                <c:pt idx="1">
                  <c:v>0.15006944444444445</c:v>
                </c:pt>
                <c:pt idx="2">
                  <c:v>0.161</c:v>
                </c:pt>
                <c:pt idx="3">
                  <c:v>0.58730158730158732</c:v>
                </c:pt>
                <c:pt idx="4">
                  <c:v>0.87037037037037046</c:v>
                </c:pt>
                <c:pt idx="5">
                  <c:v>0.11763888888888893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D1-404B-A5F7-C81EEDBA55CD}"/>
            </c:ext>
          </c:extLst>
        </c:ser>
        <c:ser>
          <c:idx val="2"/>
          <c:order val="2"/>
          <c:tx>
            <c:strRef>
              <c:f>'ikhueniro PUB'!$W$24</c:f>
              <c:strCache>
                <c:ptCount val="1"/>
                <c:pt idx="0">
                  <c:v>Infant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'ikhueniro PUB'!$T$25:$T$31</c:f>
              <c:strCache>
                <c:ptCount val="6"/>
                <c:pt idx="0">
                  <c:v>Copper</c:v>
                </c:pt>
                <c:pt idx="1">
                  <c:v>Iron</c:v>
                </c:pt>
                <c:pt idx="2">
                  <c:v>Zinc</c:v>
                </c:pt>
                <c:pt idx="3">
                  <c:v>Lead</c:v>
                </c:pt>
                <c:pt idx="4">
                  <c:v>Chromium</c:v>
                </c:pt>
                <c:pt idx="5">
                  <c:v>Nickel</c:v>
                </c:pt>
              </c:strCache>
            </c:strRef>
          </c:cat>
          <c:val>
            <c:numRef>
              <c:f>'ikhueniro PUB'!$W$25:$W$31</c:f>
              <c:numCache>
                <c:formatCode>General</c:formatCode>
                <c:ptCount val="7"/>
                <c:pt idx="0">
                  <c:v>1.6236979166666667</c:v>
                </c:pt>
                <c:pt idx="1">
                  <c:v>0.22510416666666669</c:v>
                </c:pt>
                <c:pt idx="2">
                  <c:v>0.24150000000000002</c:v>
                </c:pt>
                <c:pt idx="3">
                  <c:v>0.88095238095238104</c:v>
                </c:pt>
                <c:pt idx="4">
                  <c:v>1.3055555555555558</c:v>
                </c:pt>
                <c:pt idx="5">
                  <c:v>0.17645833333333336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D1-404B-A5F7-C81EEDBA5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6248543"/>
        <c:axId val="666247711"/>
      </c:barChart>
      <c:scatterChart>
        <c:scatterStyle val="lineMarker"/>
        <c:varyColors val="0"/>
        <c:ser>
          <c:idx val="3"/>
          <c:order val="3"/>
          <c:tx>
            <c:strRef>
              <c:f>'ikhueniro PUB'!$X$24</c:f>
              <c:strCache>
                <c:ptCount val="1"/>
                <c:pt idx="0">
                  <c:v>Targe value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stdErr"/>
            <c:noEndCap val="1"/>
            <c:spPr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'ikhueniro PUB'!$X$25:$X$30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7A-49A2-B6AD-5D2DA6BAC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248543"/>
        <c:axId val="666247711"/>
      </c:scatterChart>
      <c:catAx>
        <c:axId val="66624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Parameters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47711"/>
        <c:crosses val="autoZero"/>
        <c:auto val="1"/>
        <c:lblAlgn val="ctr"/>
        <c:lblOffset val="100"/>
        <c:noMultiLvlLbl val="0"/>
      </c:catAx>
      <c:valAx>
        <c:axId val="66624771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HQ (mg/kg/day)</a:t>
                </a:r>
                <a:endParaRPr lang="en-US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48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'ikhueniro PUB'!$U$33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'ikhueniro PUB'!$T$34:$T$36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'ikhueniro PUB'!$U$34:$U$36</c:f>
              <c:numCache>
                <c:formatCode>General</c:formatCode>
                <c:ptCount val="3"/>
                <c:pt idx="0">
                  <c:v>5.8240740740740752E-6</c:v>
                </c:pt>
                <c:pt idx="1">
                  <c:v>3.6555555555555554E-4</c:v>
                </c:pt>
                <c:pt idx="2">
                  <c:v>7.1367592592592609E-4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5-4614-9541-FE53D34B438E}"/>
            </c:ext>
          </c:extLst>
        </c:ser>
        <c:ser>
          <c:idx val="1"/>
          <c:order val="1"/>
          <c:tx>
            <c:strRef>
              <c:f>'ikhueniro PUB'!$V$33</c:f>
              <c:strCache>
                <c:ptCount val="1"/>
                <c:pt idx="0">
                  <c:v>Child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'ikhueniro PUB'!$T$34:$T$36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'ikhueniro PUB'!$V$34:$V$36</c:f>
              <c:numCache>
                <c:formatCode>General</c:formatCode>
                <c:ptCount val="3"/>
                <c:pt idx="0">
                  <c:v>1.7472222222222223E-5</c:v>
                </c:pt>
                <c:pt idx="1">
                  <c:v>1.0966666666666668E-3</c:v>
                </c:pt>
                <c:pt idx="2">
                  <c:v>2.1410277777777786E-3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5-4614-9541-FE53D34B438E}"/>
            </c:ext>
          </c:extLst>
        </c:ser>
        <c:ser>
          <c:idx val="2"/>
          <c:order val="2"/>
          <c:tx>
            <c:strRef>
              <c:f>'ikhueniro PUB'!$W$33</c:f>
              <c:strCache>
                <c:ptCount val="1"/>
                <c:pt idx="0">
                  <c:v>Infants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'ikhueniro PUB'!$T$34:$T$36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'ikhueniro PUB'!$W$34:$W$36</c:f>
              <c:numCache>
                <c:formatCode>General</c:formatCode>
                <c:ptCount val="3"/>
                <c:pt idx="0">
                  <c:v>2.6208333333333341E-4</c:v>
                </c:pt>
                <c:pt idx="1">
                  <c:v>1.9583333333333336E-3</c:v>
                </c:pt>
                <c:pt idx="2">
                  <c:v>3.2115416666666677E-3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5-4614-9541-FE53D34B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7496415"/>
        <c:axId val="597495999"/>
      </c:barChart>
      <c:scatterChart>
        <c:scatterStyle val="lineMarker"/>
        <c:varyColors val="0"/>
        <c:ser>
          <c:idx val="3"/>
          <c:order val="3"/>
          <c:tx>
            <c:strRef>
              <c:f>'ikhueniro PUB'!$X$33</c:f>
              <c:strCache>
                <c:ptCount val="1"/>
                <c:pt idx="0">
                  <c:v>Targe value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stdErr"/>
            <c:noEndCap val="1"/>
            <c:spPr>
              <a:noFill/>
              <a:ln w="28575" cap="flat" cmpd="sng" algn="ctr">
                <a:solidFill>
                  <a:srgbClr val="FF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'ikhueniro PUB'!$X$34:$X$36</c:f>
              <c:numCache>
                <c:formatCode>General</c:formatCode>
                <c:ptCount val="3"/>
                <c:pt idx="0">
                  <c:v>1E-4</c:v>
                </c:pt>
                <c:pt idx="1">
                  <c:v>1E-4</c:v>
                </c:pt>
                <c:pt idx="2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F3-4941-8115-931E8E623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496415"/>
        <c:axId val="597495999"/>
      </c:scatterChart>
      <c:catAx>
        <c:axId val="5974964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Parameters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95999"/>
        <c:crosses val="autoZero"/>
        <c:auto val="1"/>
        <c:lblAlgn val="ctr"/>
        <c:lblOffset val="100"/>
        <c:noMultiLvlLbl val="0"/>
      </c:catAx>
      <c:valAx>
        <c:axId val="5974959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ILCR</a:t>
                </a:r>
                <a:r>
                  <a:rPr lang="en-US" sz="1000" b="0" i="0" u="none" strike="noStrike" baseline="0"/>
                  <a:t> </a:t>
                </a:r>
                <a:r>
                  <a:rPr lang="en-US" sz="1000" b="0" i="0" u="none" strike="noStrike" baseline="0">
                    <a:effectLst/>
                  </a:rPr>
                  <a:t>(mg/kg/day)</a:t>
                </a:r>
                <a:r>
                  <a:rPr lang="en-US" sz="1000" b="0" i="0" u="none" strike="noStrike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9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'ikhueniro PUB'!$AD$57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6-4B95-9EC3-D4DCA031CF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86-4B95-9EC3-D4DCA031CF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86-4B95-9EC3-D4DCA031CF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'ikhueniro PUB'!$AC$58:$AC$60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'ikhueniro PUB'!$AD$58:$AD$60</c:f>
              <c:numCache>
                <c:formatCode>0.00E+00</c:formatCode>
                <c:ptCount val="3"/>
                <c:pt idx="0">
                  <c:v>9.5126543209876559E-5</c:v>
                </c:pt>
                <c:pt idx="1">
                  <c:v>1.1401851851851853E-3</c:v>
                </c:pt>
                <c:pt idx="2" formatCode="General">
                  <c:v>2.0220817901234578E-3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1-44E9-BE01-43C1732175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'Otofure PUB'!$AV$4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'Otofure PUB'!$AU$5:$AU$7</c:f>
              <c:strCache>
                <c:ptCount val="3"/>
                <c:pt idx="0">
                  <c:v>Cd</c:v>
                </c:pt>
                <c:pt idx="1">
                  <c:v>Cr</c:v>
                </c:pt>
                <c:pt idx="2">
                  <c:v>Ni</c:v>
                </c:pt>
              </c:strCache>
            </c:strRef>
          </c:cat>
          <c:val>
            <c:numRef>
              <c:f>'Otofure PUB'!$AV$5:$AV$7</c:f>
              <c:numCache>
                <c:formatCode>General</c:formatCode>
                <c:ptCount val="3"/>
                <c:pt idx="0">
                  <c:v>0</c:v>
                </c:pt>
                <c:pt idx="1">
                  <c:v>2.6599999999999991E-4</c:v>
                </c:pt>
                <c:pt idx="2">
                  <c:v>6.3699999999999998E-4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8-4CD2-8CA4-922729347557}"/>
            </c:ext>
          </c:extLst>
        </c:ser>
        <c:ser>
          <c:idx val="1"/>
          <c:order val="1"/>
          <c:tx>
            <c:strRef>
              <c:f>'Otofure PUB'!$AW$4</c:f>
              <c:strCache>
                <c:ptCount val="1"/>
                <c:pt idx="0">
                  <c:v>Children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'Otofure PUB'!$AU$5:$AU$7</c:f>
              <c:strCache>
                <c:ptCount val="3"/>
                <c:pt idx="0">
                  <c:v>Cd</c:v>
                </c:pt>
                <c:pt idx="1">
                  <c:v>Cr</c:v>
                </c:pt>
                <c:pt idx="2">
                  <c:v>Ni</c:v>
                </c:pt>
              </c:strCache>
            </c:strRef>
          </c:cat>
          <c:val>
            <c:numRef>
              <c:f>'Otofure PUB'!$AW$5:$AW$7</c:f>
              <c:numCache>
                <c:formatCode>0.00E+00</c:formatCode>
                <c:ptCount val="3"/>
                <c:pt idx="0" formatCode="General">
                  <c:v>0</c:v>
                </c:pt>
                <c:pt idx="1">
                  <c:v>3.9899999999999999E-4</c:v>
                </c:pt>
                <c:pt idx="2">
                  <c:v>9.5549999999999997E-4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8-4CD2-8CA4-922729347557}"/>
            </c:ext>
          </c:extLst>
        </c:ser>
        <c:ser>
          <c:idx val="2"/>
          <c:order val="2"/>
          <c:tx>
            <c:strRef>
              <c:f>'Otofure PUB'!$AX$4</c:f>
              <c:strCache>
                <c:ptCount val="1"/>
                <c:pt idx="0">
                  <c:v>infants</c:v>
                </c:pt>
              </c:strCache>
            </c:strRef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cat>
            <c:strRef>
              <c:f>'Otofure PUB'!$AU$5:$AU$7</c:f>
              <c:strCache>
                <c:ptCount val="3"/>
                <c:pt idx="0">
                  <c:v>Cd</c:v>
                </c:pt>
                <c:pt idx="1">
                  <c:v>Cr</c:v>
                </c:pt>
                <c:pt idx="2">
                  <c:v>Ni</c:v>
                </c:pt>
              </c:strCache>
            </c:strRef>
          </c:cat>
          <c:val>
            <c:numRef>
              <c:f>'Otofure PUB'!$AX$5:$AX$7</c:f>
              <c:numCache>
                <c:formatCode>General</c:formatCode>
                <c:ptCount val="3"/>
                <c:pt idx="0">
                  <c:v>0</c:v>
                </c:pt>
                <c:pt idx="1">
                  <c:v>9.9749999999999991E-4</c:v>
                </c:pt>
                <c:pt idx="2">
                  <c:v>2.3887500000000002E-3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8-4CD2-8CA4-922729347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6273183"/>
        <c:axId val="1"/>
      </c:barChart>
      <c:catAx>
        <c:axId val="626273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Parameters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ILCRingestion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2731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'Otofure PUB'!$AE$26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'Otofure PUB'!$AD$27:$AD$32</c:f>
              <c:strCache>
                <c:ptCount val="6"/>
                <c:pt idx="0">
                  <c:v>Copper</c:v>
                </c:pt>
                <c:pt idx="1">
                  <c:v>Iron</c:v>
                </c:pt>
                <c:pt idx="2">
                  <c:v>Zinc</c:v>
                </c:pt>
                <c:pt idx="3">
                  <c:v>Lead</c:v>
                </c:pt>
                <c:pt idx="4">
                  <c:v>Chromium</c:v>
                </c:pt>
                <c:pt idx="5">
                  <c:v>Nickel</c:v>
                </c:pt>
              </c:strCache>
            </c:strRef>
          </c:cat>
          <c:val>
            <c:numRef>
              <c:f>'Otofure PUB'!$AE$27:$AE$32</c:f>
              <c:numCache>
                <c:formatCode>General</c:formatCode>
                <c:ptCount val="6"/>
                <c:pt idx="0">
                  <c:v>2.1377314814814821E-2</c:v>
                </c:pt>
                <c:pt idx="1">
                  <c:v>2.4334325396825392E-2</c:v>
                </c:pt>
                <c:pt idx="2">
                  <c:v>1.6567901234567899E-2</c:v>
                </c:pt>
                <c:pt idx="3">
                  <c:v>6.7724867724867729E-2</c:v>
                </c:pt>
                <c:pt idx="4">
                  <c:v>0.56466049382716044</c:v>
                </c:pt>
                <c:pt idx="5">
                  <c:v>4.2337962962962959E-2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6-4BB2-9055-6A9AF2A4084A}"/>
            </c:ext>
          </c:extLst>
        </c:ser>
        <c:ser>
          <c:idx val="1"/>
          <c:order val="1"/>
          <c:tx>
            <c:strRef>
              <c:f>'Otofure PUB'!$AF$26</c:f>
              <c:strCache>
                <c:ptCount val="1"/>
                <c:pt idx="0">
                  <c:v>Child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'Otofure PUB'!$AD$27:$AD$32</c:f>
              <c:strCache>
                <c:ptCount val="6"/>
                <c:pt idx="0">
                  <c:v>Copper</c:v>
                </c:pt>
                <c:pt idx="1">
                  <c:v>Iron</c:v>
                </c:pt>
                <c:pt idx="2">
                  <c:v>Zinc</c:v>
                </c:pt>
                <c:pt idx="3">
                  <c:v>Lead</c:v>
                </c:pt>
                <c:pt idx="4">
                  <c:v>Chromium</c:v>
                </c:pt>
                <c:pt idx="5">
                  <c:v>Nickel</c:v>
                </c:pt>
              </c:strCache>
            </c:strRef>
          </c:cat>
          <c:val>
            <c:numRef>
              <c:f>'Otofure PUB'!$AF$27:$AF$32</c:f>
              <c:numCache>
                <c:formatCode>General</c:formatCode>
                <c:ptCount val="6"/>
                <c:pt idx="0">
                  <c:v>6.4131944444444464E-2</c:v>
                </c:pt>
                <c:pt idx="1">
                  <c:v>7.3002976190476188E-2</c:v>
                </c:pt>
                <c:pt idx="2">
                  <c:v>4.9703703703703708E-2</c:v>
                </c:pt>
                <c:pt idx="3">
                  <c:v>0.2031746031746032</c:v>
                </c:pt>
                <c:pt idx="4">
                  <c:v>1.6939814814814811</c:v>
                </c:pt>
                <c:pt idx="5">
                  <c:v>0.1270138888888889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6-4BB2-9055-6A9AF2A4084A}"/>
            </c:ext>
          </c:extLst>
        </c:ser>
        <c:ser>
          <c:idx val="2"/>
          <c:order val="2"/>
          <c:tx>
            <c:strRef>
              <c:f>'Otofure PUB'!$AG$26</c:f>
              <c:strCache>
                <c:ptCount val="1"/>
                <c:pt idx="0">
                  <c:v>Infant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'Otofure PUB'!$AD$27:$AD$32</c:f>
              <c:strCache>
                <c:ptCount val="6"/>
                <c:pt idx="0">
                  <c:v>Copper</c:v>
                </c:pt>
                <c:pt idx="1">
                  <c:v>Iron</c:v>
                </c:pt>
                <c:pt idx="2">
                  <c:v>Zinc</c:v>
                </c:pt>
                <c:pt idx="3">
                  <c:v>Lead</c:v>
                </c:pt>
                <c:pt idx="4">
                  <c:v>Chromium</c:v>
                </c:pt>
                <c:pt idx="5">
                  <c:v>Nickel</c:v>
                </c:pt>
              </c:strCache>
            </c:strRef>
          </c:cat>
          <c:val>
            <c:numRef>
              <c:f>'Otofure PUB'!$AG$27:$AG$32</c:f>
              <c:numCache>
                <c:formatCode>General</c:formatCode>
                <c:ptCount val="6"/>
                <c:pt idx="0">
                  <c:v>8.0164930555555569E-2</c:v>
                </c:pt>
                <c:pt idx="1">
                  <c:v>9.1253720238095234E-2</c:v>
                </c:pt>
                <c:pt idx="2">
                  <c:v>6.2129629629629632E-2</c:v>
                </c:pt>
                <c:pt idx="3">
                  <c:v>0.25396825396825401</c:v>
                </c:pt>
                <c:pt idx="4">
                  <c:v>2.1174768518518512</c:v>
                </c:pt>
                <c:pt idx="5">
                  <c:v>0.15876736111111112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6-4BB2-9055-6A9AF2A40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3995391"/>
        <c:axId val="593984575"/>
      </c:barChart>
      <c:scatterChart>
        <c:scatterStyle val="lineMarker"/>
        <c:varyColors val="0"/>
        <c:ser>
          <c:idx val="3"/>
          <c:order val="3"/>
          <c:tx>
            <c:strRef>
              <c:f>'Otofure PUB'!$AH$26</c:f>
              <c:strCache>
                <c:ptCount val="1"/>
                <c:pt idx="0">
                  <c:v>Target value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stdErr"/>
            <c:noEndCap val="1"/>
            <c:spPr>
              <a:noFill/>
              <a:ln w="25400" cap="flat" cmpd="sng" algn="ctr">
                <a:solidFill>
                  <a:srgbClr val="FF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'Otofure PUB'!$AH$27:$AH$32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B0-41FA-A718-13A7BD79E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995391"/>
        <c:axId val="593984575"/>
      </c:scatterChart>
      <c:catAx>
        <c:axId val="5939953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Parameters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984575"/>
        <c:crosses val="autoZero"/>
        <c:auto val="1"/>
        <c:lblAlgn val="ctr"/>
        <c:lblOffset val="100"/>
        <c:noMultiLvlLbl val="0"/>
      </c:catAx>
      <c:valAx>
        <c:axId val="5939845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HQ (mg/kg/day)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99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'Otofure PUB'!$AE$36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'Otofure PUB'!$AD$37:$AD$38</c:f>
              <c:strCache>
                <c:ptCount val="2"/>
                <c:pt idx="0">
                  <c:v>Ikhueniro</c:v>
                </c:pt>
                <c:pt idx="1">
                  <c:v>Otofure</c:v>
                </c:pt>
              </c:strCache>
            </c:strRef>
          </c:cat>
          <c:val>
            <c:numRef>
              <c:f>'Otofure PUB'!$AE$37:$AE$38</c:f>
              <c:numCache>
                <c:formatCode>General</c:formatCode>
                <c:ptCount val="2"/>
                <c:pt idx="0">
                  <c:v>0.98961518959435635</c:v>
                </c:pt>
                <c:pt idx="1">
                  <c:v>0.73700286596119935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5-4043-988C-D6644CBBD8A0}"/>
            </c:ext>
          </c:extLst>
        </c:ser>
        <c:ser>
          <c:idx val="1"/>
          <c:order val="1"/>
          <c:tx>
            <c:strRef>
              <c:f>'Otofure PUB'!$AF$36</c:f>
              <c:strCache>
                <c:ptCount val="1"/>
                <c:pt idx="0">
                  <c:v>Child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'Otofure PUB'!$AD$37:$AD$38</c:f>
              <c:strCache>
                <c:ptCount val="2"/>
                <c:pt idx="0">
                  <c:v>Ikhueniro</c:v>
                </c:pt>
                <c:pt idx="1">
                  <c:v>Otofure</c:v>
                </c:pt>
              </c:strCache>
            </c:strRef>
          </c:cat>
          <c:val>
            <c:numRef>
              <c:f>'Otofure PUB'!$AF$37:$AF$38</c:f>
              <c:numCache>
                <c:formatCode>General</c:formatCode>
                <c:ptCount val="2"/>
                <c:pt idx="0">
                  <c:v>2.9688455687830695</c:v>
                </c:pt>
                <c:pt idx="1">
                  <c:v>2.2110085978835978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A5-4043-988C-D6644CBBD8A0}"/>
            </c:ext>
          </c:extLst>
        </c:ser>
        <c:ser>
          <c:idx val="2"/>
          <c:order val="2"/>
          <c:tx>
            <c:strRef>
              <c:f>'Otofure PUB'!$AG$36</c:f>
              <c:strCache>
                <c:ptCount val="1"/>
                <c:pt idx="0">
                  <c:v>Infant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'Otofure PUB'!$AD$37:$AD$38</c:f>
              <c:strCache>
                <c:ptCount val="2"/>
                <c:pt idx="0">
                  <c:v>Ikhueniro</c:v>
                </c:pt>
                <c:pt idx="1">
                  <c:v>Otofure</c:v>
                </c:pt>
              </c:strCache>
            </c:strRef>
          </c:cat>
          <c:val>
            <c:numRef>
              <c:f>'Otofure PUB'!$AG$37:$AG$38</c:f>
              <c:numCache>
                <c:formatCode>General</c:formatCode>
                <c:ptCount val="2"/>
                <c:pt idx="0">
                  <c:v>4.4532683531746038</c:v>
                </c:pt>
                <c:pt idx="1">
                  <c:v>2.7637607473544969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A5-4043-988C-D6644CBBD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3194447"/>
        <c:axId val="593187791"/>
      </c:barChart>
      <c:scatterChart>
        <c:scatterStyle val="lineMarker"/>
        <c:varyColors val="0"/>
        <c:ser>
          <c:idx val="3"/>
          <c:order val="3"/>
          <c:tx>
            <c:strRef>
              <c:f>'Otofure PUB'!$AH$36</c:f>
              <c:strCache>
                <c:ptCount val="1"/>
                <c:pt idx="0">
                  <c:v>Target value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stdErr"/>
            <c:noEndCap val="1"/>
            <c:spPr>
              <a:noFill/>
              <a:ln w="31750" cap="flat" cmpd="sng" algn="ctr">
                <a:solidFill>
                  <a:srgbClr val="FF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'Otofure PUB'!$AH$37:$AH$38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5F-45D7-9022-7B2244BF0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194447"/>
        <c:axId val="593187791"/>
      </c:scatterChart>
      <c:catAx>
        <c:axId val="593194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Locations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187791"/>
        <c:crosses val="autoZero"/>
        <c:auto val="1"/>
        <c:lblAlgn val="ctr"/>
        <c:lblOffset val="100"/>
        <c:noMultiLvlLbl val="0"/>
      </c:catAx>
      <c:valAx>
        <c:axId val="5931877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HI (mg/kg/day)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19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'Otofure PUB'!$T$49</c:f>
              <c:strCache>
                <c:ptCount val="1"/>
                <c:pt idx="0">
                  <c:v>Adult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'Otofure PUB'!$S$50:$S$52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'Otofure PUB'!$T$50:$T$52</c:f>
              <c:numCache>
                <c:formatCode>General</c:formatCode>
                <c:ptCount val="3"/>
                <c:pt idx="0">
                  <c:v>2.0148148148148151E-6</c:v>
                </c:pt>
                <c:pt idx="1">
                  <c:v>7.1147222222222206E-4</c:v>
                </c:pt>
                <c:pt idx="2">
                  <c:v>7.7055092592592594E-4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4-4320-BFB6-D1E3D2F6C1E3}"/>
            </c:ext>
          </c:extLst>
        </c:ser>
        <c:ser>
          <c:idx val="1"/>
          <c:order val="1"/>
          <c:tx>
            <c:strRef>
              <c:f>'Otofure PUB'!$U$49</c:f>
              <c:strCache>
                <c:ptCount val="1"/>
                <c:pt idx="0">
                  <c:v>Child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'Otofure PUB'!$S$50:$S$52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'Otofure PUB'!$U$50:$U$52</c:f>
              <c:numCache>
                <c:formatCode>General</c:formatCode>
                <c:ptCount val="3"/>
                <c:pt idx="0">
                  <c:v>6.0444444444444458E-6</c:v>
                </c:pt>
                <c:pt idx="1">
                  <c:v>2.1344166666666664E-3</c:v>
                </c:pt>
                <c:pt idx="2">
                  <c:v>2.3116527777777779E-3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4-4320-BFB6-D1E3D2F6C1E3}"/>
            </c:ext>
          </c:extLst>
        </c:ser>
        <c:ser>
          <c:idx val="2"/>
          <c:order val="2"/>
          <c:tx>
            <c:strRef>
              <c:f>'Otofure PUB'!$V$49</c:f>
              <c:strCache>
                <c:ptCount val="1"/>
                <c:pt idx="0">
                  <c:v>Infant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'Otofure PUB'!$S$50:$S$52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'Otofure PUB'!$V$50:$V$52</c:f>
              <c:numCache>
                <c:formatCode>General</c:formatCode>
                <c:ptCount val="3"/>
                <c:pt idx="0">
                  <c:v>7.555555555555557E-6</c:v>
                </c:pt>
                <c:pt idx="1">
                  <c:v>2.6680208333333326E-3</c:v>
                </c:pt>
                <c:pt idx="2">
                  <c:v>2.8895659722222222E-3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4-4320-BFB6-D1E3D2F6C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7496831"/>
        <c:axId val="597497247"/>
      </c:barChart>
      <c:scatterChart>
        <c:scatterStyle val="lineMarker"/>
        <c:varyColors val="0"/>
        <c:ser>
          <c:idx val="3"/>
          <c:order val="3"/>
          <c:tx>
            <c:strRef>
              <c:f>'Otofure PUB'!$W$49</c:f>
              <c:strCache>
                <c:ptCount val="1"/>
                <c:pt idx="0">
                  <c:v>Target value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x"/>
            <c:errBarType val="both"/>
            <c:errValType val="stdErr"/>
            <c:noEndCap val="1"/>
            <c:spPr>
              <a:noFill/>
              <a:ln w="28575" cap="flat" cmpd="sng" algn="ctr">
                <a:solidFill>
                  <a:srgbClr val="FF0000"/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yVal>
            <c:numRef>
              <c:f>'Otofure PUB'!$W$50:$W$52</c:f>
              <c:numCache>
                <c:formatCode>General</c:formatCode>
                <c:ptCount val="3"/>
                <c:pt idx="0">
                  <c:v>1E-4</c:v>
                </c:pt>
                <c:pt idx="1">
                  <c:v>1E-4</c:v>
                </c:pt>
                <c:pt idx="2">
                  <c:v>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68-4402-A6A5-F505F337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496831"/>
        <c:axId val="597497247"/>
      </c:scatterChart>
      <c:catAx>
        <c:axId val="597496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Parameters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97247"/>
        <c:crosses val="autoZero"/>
        <c:auto val="1"/>
        <c:lblAlgn val="ctr"/>
        <c:lblOffset val="100"/>
        <c:noMultiLvlLbl val="0"/>
      </c:catAx>
      <c:valAx>
        <c:axId val="5974972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Cancer risk index (mg/kg/day)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9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93-4D9E-AF9B-57662D0F15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93-4D9E-AF9B-57662D0F15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93-4D9E-AF9B-57662D0F15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'Otofure PUB'!$AI$55:$AI$57</c:f>
              <c:strCache>
                <c:ptCount val="3"/>
                <c:pt idx="0">
                  <c:v>Lead</c:v>
                </c:pt>
                <c:pt idx="1">
                  <c:v>Chromium</c:v>
                </c:pt>
                <c:pt idx="2">
                  <c:v>Nickel</c:v>
                </c:pt>
              </c:strCache>
            </c:strRef>
          </c:cat>
          <c:val>
            <c:numRef>
              <c:f>'Otofure PUB'!$AJ$55:$AJ$57</c:f>
              <c:numCache>
                <c:formatCode>General</c:formatCode>
                <c:ptCount val="3"/>
                <c:pt idx="0">
                  <c:v>3.9960493827160505E-6</c:v>
                </c:pt>
                <c:pt idx="1">
                  <c:v>1.4110865740740736E-3</c:v>
                </c:pt>
                <c:pt idx="2">
                  <c:v>1.5282593364197531E-3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5-4B52-A59F-CD5DC0583F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85725</xdr:colOff>
      <xdr:row>34</xdr:row>
      <xdr:rowOff>123825</xdr:rowOff>
    </xdr:from>
    <xdr:to>
      <xdr:col>34</xdr:col>
      <xdr:colOff>409575</xdr:colOff>
      <xdr:row>46</xdr:row>
      <xdr:rowOff>38100</xdr:rowOff>
    </xdr:to>
    <xdr:graphicFrame macro="">
      <xdr:nvGraphicFramePr>
        <xdr:cNvPr id="7193" name="Chart 2">
          <a:extLst>
            <a:ext uri="{FF2B5EF4-FFF2-40B4-BE49-F238E27FC236}">
              <a16:creationId xmlns:a16="http://schemas.microsoft.com/office/drawing/2014/main" id="{2B21369A-6A22-4507-BAF6-AA7F4FBAA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592667</xdr:colOff>
      <xdr:row>25</xdr:row>
      <xdr:rowOff>73024</xdr:rowOff>
    </xdr:from>
    <xdr:to>
      <xdr:col>16</xdr:col>
      <xdr:colOff>254000</xdr:colOff>
      <xdr:row>36</xdr:row>
      <xdr:rowOff>170391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384DDD-3BD7-C2EF-E7EB-7DFF7D299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169334</xdr:colOff>
      <xdr:row>38</xdr:row>
      <xdr:rowOff>147108</xdr:rowOff>
    </xdr:from>
    <xdr:to>
      <xdr:col>25</xdr:col>
      <xdr:colOff>444500</xdr:colOff>
      <xdr:row>50</xdr:row>
      <xdr:rowOff>75141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B922AE-FF0C-EAF1-DA9E-03DCE5048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121707</xdr:colOff>
      <xdr:row>50</xdr:row>
      <xdr:rowOff>104774</xdr:rowOff>
    </xdr:from>
    <xdr:to>
      <xdr:col>27</xdr:col>
      <xdr:colOff>396874</xdr:colOff>
      <xdr:row>63</xdr:row>
      <xdr:rowOff>180974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86E9B1-D778-FD02-B5A5-B069E288B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361950</xdr:colOff>
      <xdr:row>0</xdr:row>
      <xdr:rowOff>0</xdr:rowOff>
    </xdr:from>
    <xdr:to>
      <xdr:col>45</xdr:col>
      <xdr:colOff>57150</xdr:colOff>
      <xdr:row>10</xdr:row>
      <xdr:rowOff>95250</xdr:rowOff>
    </xdr:to>
    <xdr:graphicFrame macro="">
      <xdr:nvGraphicFramePr>
        <xdr:cNvPr id="9229" name="Chart 3">
          <a:extLst>
            <a:ext uri="{FF2B5EF4-FFF2-40B4-BE49-F238E27FC236}">
              <a16:creationId xmlns:a16="http://schemas.microsoft.com/office/drawing/2014/main" id="{75BEAFCA-5953-483F-8136-B4070E052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218017</xdr:colOff>
      <xdr:row>16</xdr:row>
      <xdr:rowOff>107944</xdr:rowOff>
    </xdr:from>
    <xdr:to>
      <xdr:col>25</xdr:col>
      <xdr:colOff>522817</xdr:colOff>
      <xdr:row>28</xdr:row>
      <xdr:rowOff>174619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C00B16-641D-A68D-DB83-B2D7E7346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31221</xdr:colOff>
      <xdr:row>30</xdr:row>
      <xdr:rowOff>314324</xdr:rowOff>
    </xdr:from>
    <xdr:to>
      <xdr:col>26</xdr:col>
      <xdr:colOff>336020</xdr:colOff>
      <xdr:row>43</xdr:row>
      <xdr:rowOff>28574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8EFFC6-AB71-72A3-F80F-1E43C64E8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42333</xdr:colOff>
      <xdr:row>47</xdr:row>
      <xdr:rowOff>41275</xdr:rowOff>
    </xdr:from>
    <xdr:to>
      <xdr:col>31</xdr:col>
      <xdr:colOff>550333</xdr:colOff>
      <xdr:row>60</xdr:row>
      <xdr:rowOff>117475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86ED8B8-B153-4D5B-5949-F106DAD99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349249</xdr:colOff>
      <xdr:row>11</xdr:row>
      <xdr:rowOff>73024</xdr:rowOff>
    </xdr:from>
    <xdr:to>
      <xdr:col>37</xdr:col>
      <xdr:colOff>10583</xdr:colOff>
      <xdr:row>23</xdr:row>
      <xdr:rowOff>339724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CB74F1D-FB93-C499-56EC-717676639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efore%20update/Book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291"/>
  <sheetViews>
    <sheetView tabSelected="1" zoomScale="90" zoomScaleNormal="90" workbookViewId="0"/>
  </sheetViews>
  <sheetFormatPr defaultRowHeight="15" x14ac:dyDescent="0.25"/>
  <cols>
    <col min="3" max="3" width="12.42578125" bestFit="1" customWidth="1"/>
    <col min="4" max="4" width="12.42578125" customWidth="1"/>
    <col min="36" max="36" width="11.140625" bestFit="1" customWidth="1"/>
    <col min="51" max="51" width="13.28515625" bestFit="1" customWidth="1"/>
  </cols>
  <sheetData>
    <row r="1" spans="1:34" ht="28.5" x14ac:dyDescent="0.45">
      <c r="C1" s="1" t="s">
        <v>0</v>
      </c>
      <c r="D1" s="1"/>
      <c r="V1" s="1" t="s">
        <v>1</v>
      </c>
    </row>
    <row r="2" spans="1:34" x14ac:dyDescent="0.25">
      <c r="B2" t="s">
        <v>2</v>
      </c>
      <c r="C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S2" t="s">
        <v>14</v>
      </c>
      <c r="T2" t="s">
        <v>15</v>
      </c>
      <c r="U2" t="s">
        <v>3</v>
      </c>
      <c r="V2" t="s">
        <v>4</v>
      </c>
      <c r="W2" t="s">
        <v>5</v>
      </c>
      <c r="X2" t="s">
        <v>6</v>
      </c>
      <c r="Y2" t="s">
        <v>7</v>
      </c>
      <c r="Z2" t="s">
        <v>8</v>
      </c>
      <c r="AA2" t="s">
        <v>9</v>
      </c>
      <c r="AB2" t="s">
        <v>10</v>
      </c>
      <c r="AC2" t="s">
        <v>11</v>
      </c>
      <c r="AD2" t="s">
        <v>12</v>
      </c>
    </row>
    <row r="3" spans="1:34" x14ac:dyDescent="0.25">
      <c r="A3" s="6" t="s">
        <v>17</v>
      </c>
      <c r="B3">
        <v>0.43298611111111113</v>
      </c>
      <c r="C3">
        <v>365</v>
      </c>
      <c r="E3">
        <v>30</v>
      </c>
      <c r="F3">
        <v>2</v>
      </c>
      <c r="G3">
        <v>60</v>
      </c>
      <c r="H3">
        <f t="shared" ref="H3:H8" si="0">(C3*E3)</f>
        <v>10950</v>
      </c>
      <c r="J3" s="3">
        <f>(B3*F3*C3*E3)/(G3*H3)</f>
        <v>1.4432870370370372E-2</v>
      </c>
      <c r="K3" s="7">
        <v>0.04</v>
      </c>
      <c r="L3" s="3">
        <f>(J3/K3)</f>
        <v>0.3608217592592593</v>
      </c>
      <c r="M3" s="4"/>
      <c r="N3" s="4"/>
      <c r="O3" s="4"/>
      <c r="P3" s="4"/>
      <c r="Q3" s="4"/>
      <c r="R3" s="4"/>
      <c r="S3" s="2" t="s">
        <v>17</v>
      </c>
      <c r="T3">
        <v>0.43298611111111113</v>
      </c>
      <c r="U3">
        <v>365</v>
      </c>
      <c r="V3">
        <v>6</v>
      </c>
      <c r="W3">
        <v>1</v>
      </c>
      <c r="X3">
        <v>10</v>
      </c>
      <c r="Y3">
        <f>(U3*V3)</f>
        <v>2190</v>
      </c>
      <c r="AA3" s="3">
        <f>(T3*W3*U3*V3)/(X3*Y3)</f>
        <v>4.3298611111111121E-2</v>
      </c>
      <c r="AB3">
        <v>0.04</v>
      </c>
      <c r="AC3" s="3">
        <f>(AA3/AB3)</f>
        <v>1.0824652777777779</v>
      </c>
      <c r="AD3" s="4"/>
    </row>
    <row r="4" spans="1:34" x14ac:dyDescent="0.25">
      <c r="A4" s="6" t="s">
        <v>19</v>
      </c>
      <c r="B4">
        <v>1.050486111111111</v>
      </c>
      <c r="C4">
        <v>365</v>
      </c>
      <c r="E4">
        <v>30</v>
      </c>
      <c r="F4">
        <v>2</v>
      </c>
      <c r="G4">
        <v>60</v>
      </c>
      <c r="H4">
        <f t="shared" si="0"/>
        <v>10950</v>
      </c>
      <c r="J4" s="3">
        <f t="shared" ref="J4:J8" si="1">(B4*F4*C4*E4)/(G4*H4)</f>
        <v>3.5016203703703702E-2</v>
      </c>
      <c r="K4" s="7">
        <v>0.7</v>
      </c>
      <c r="L4" s="3">
        <f t="shared" ref="L4:L7" si="2">(J4/K4)</f>
        <v>5.002314814814815E-2</v>
      </c>
      <c r="M4" s="4"/>
      <c r="N4" s="4"/>
      <c r="O4" s="4"/>
      <c r="P4" s="4"/>
      <c r="Q4" s="4"/>
      <c r="R4" s="4"/>
      <c r="S4" s="2" t="s">
        <v>19</v>
      </c>
      <c r="T4">
        <v>1.050486111111111</v>
      </c>
      <c r="U4">
        <v>365</v>
      </c>
      <c r="V4">
        <v>6</v>
      </c>
      <c r="W4">
        <v>1</v>
      </c>
      <c r="X4">
        <v>10</v>
      </c>
      <c r="Y4">
        <f t="shared" ref="Y4:Y8" si="3">(U4*V4)</f>
        <v>2190</v>
      </c>
      <c r="AA4" s="3">
        <f t="shared" ref="AA4:AA8" si="4">(T4*W4*U4*V4)/(X4*Y4)</f>
        <v>0.10504861111111111</v>
      </c>
      <c r="AB4">
        <v>0.7</v>
      </c>
      <c r="AC4" s="3">
        <f t="shared" ref="AC4:AC8" si="5">(AA4/AB4)</f>
        <v>0.15006944444444445</v>
      </c>
      <c r="AD4" s="4"/>
    </row>
    <row r="5" spans="1:34" x14ac:dyDescent="0.25">
      <c r="A5" s="6" t="s">
        <v>21</v>
      </c>
      <c r="B5">
        <v>0.48299999999999993</v>
      </c>
      <c r="C5">
        <v>365</v>
      </c>
      <c r="E5">
        <v>30</v>
      </c>
      <c r="F5">
        <v>2</v>
      </c>
      <c r="G5">
        <v>60</v>
      </c>
      <c r="H5">
        <f t="shared" si="0"/>
        <v>10950</v>
      </c>
      <c r="J5" s="3">
        <f t="shared" si="1"/>
        <v>1.61E-2</v>
      </c>
      <c r="K5" s="7">
        <v>0.3</v>
      </c>
      <c r="L5" s="3">
        <f t="shared" si="2"/>
        <v>5.3666666666666668E-2</v>
      </c>
      <c r="M5" s="4"/>
      <c r="N5" s="4"/>
      <c r="O5" s="4"/>
      <c r="P5" s="4"/>
      <c r="Q5" s="4"/>
      <c r="R5" s="4"/>
      <c r="S5" s="2" t="s">
        <v>21</v>
      </c>
      <c r="T5">
        <v>0.48299999999999993</v>
      </c>
      <c r="U5">
        <v>365</v>
      </c>
      <c r="V5">
        <v>6</v>
      </c>
      <c r="W5">
        <v>1</v>
      </c>
      <c r="X5">
        <v>10</v>
      </c>
      <c r="Y5">
        <f t="shared" si="3"/>
        <v>2190</v>
      </c>
      <c r="AA5" s="3">
        <f t="shared" si="4"/>
        <v>4.8299999999999996E-2</v>
      </c>
      <c r="AB5">
        <v>0.3</v>
      </c>
      <c r="AC5" s="3">
        <f t="shared" si="5"/>
        <v>0.161</v>
      </c>
      <c r="AD5" s="4"/>
    </row>
    <row r="6" spans="1:34" x14ac:dyDescent="0.25">
      <c r="A6" s="6" t="s">
        <v>23</v>
      </c>
      <c r="B6">
        <v>2.055555555555556E-2</v>
      </c>
      <c r="C6">
        <v>365</v>
      </c>
      <c r="E6">
        <v>30</v>
      </c>
      <c r="F6">
        <v>2</v>
      </c>
      <c r="G6">
        <v>60</v>
      </c>
      <c r="H6">
        <f t="shared" si="0"/>
        <v>10950</v>
      </c>
      <c r="J6" s="3">
        <f t="shared" si="1"/>
        <v>6.8518518518518527E-4</v>
      </c>
      <c r="K6" s="7">
        <v>3.5000000000000001E-3</v>
      </c>
      <c r="L6" s="3">
        <f t="shared" si="2"/>
        <v>0.19576719576719578</v>
      </c>
      <c r="M6" s="4">
        <v>8.5000000000000006E-3</v>
      </c>
      <c r="N6" s="3">
        <f>(J6*M6)</f>
        <v>5.8240740740740752E-6</v>
      </c>
      <c r="O6" s="4"/>
      <c r="P6" s="4"/>
      <c r="Q6" s="4"/>
      <c r="R6" s="4"/>
      <c r="S6" s="2" t="s">
        <v>23</v>
      </c>
      <c r="T6">
        <v>2.055555555555556E-2</v>
      </c>
      <c r="U6">
        <v>365</v>
      </c>
      <c r="V6">
        <v>6</v>
      </c>
      <c r="W6">
        <v>1</v>
      </c>
      <c r="X6">
        <v>10</v>
      </c>
      <c r="Y6">
        <f t="shared" si="3"/>
        <v>2190</v>
      </c>
      <c r="AA6" s="3">
        <f t="shared" si="4"/>
        <v>2.0555555555555557E-3</v>
      </c>
      <c r="AB6">
        <v>3.5000000000000001E-3</v>
      </c>
      <c r="AC6" s="3">
        <f t="shared" si="5"/>
        <v>0.58730158730158732</v>
      </c>
      <c r="AD6" s="4">
        <v>8.5000000000000006E-3</v>
      </c>
      <c r="AE6" s="3">
        <f>(AA6*AD6)</f>
        <v>1.7472222222222223E-5</v>
      </c>
      <c r="AF6">
        <v>4.2500000000000008E-6</v>
      </c>
    </row>
    <row r="7" spans="1:34" ht="30" x14ac:dyDescent="0.25">
      <c r="A7" s="6" t="s">
        <v>25</v>
      </c>
      <c r="B7">
        <v>2.6111111111111113E-2</v>
      </c>
      <c r="C7">
        <v>365</v>
      </c>
      <c r="E7">
        <v>30</v>
      </c>
      <c r="F7">
        <v>2</v>
      </c>
      <c r="G7">
        <v>60</v>
      </c>
      <c r="H7">
        <f t="shared" si="0"/>
        <v>10950</v>
      </c>
      <c r="J7" s="3">
        <f t="shared" si="1"/>
        <v>8.7037037037037042E-4</v>
      </c>
      <c r="K7">
        <v>3.0000000000000001E-3</v>
      </c>
      <c r="L7" s="3">
        <f t="shared" si="2"/>
        <v>0.29012345679012347</v>
      </c>
      <c r="M7" s="4">
        <v>0.42</v>
      </c>
      <c r="N7" s="3">
        <f>(J7*M7)</f>
        <v>3.6555555555555554E-4</v>
      </c>
      <c r="O7" s="4"/>
      <c r="P7" s="4"/>
      <c r="Q7" s="4"/>
      <c r="R7" s="4"/>
      <c r="S7" s="2" t="s">
        <v>25</v>
      </c>
      <c r="T7">
        <v>2.6111111111111113E-2</v>
      </c>
      <c r="U7">
        <v>365</v>
      </c>
      <c r="V7">
        <v>6</v>
      </c>
      <c r="W7">
        <v>1</v>
      </c>
      <c r="X7">
        <v>10</v>
      </c>
      <c r="Y7">
        <f t="shared" si="3"/>
        <v>2190</v>
      </c>
      <c r="AA7" s="3">
        <f t="shared" si="4"/>
        <v>2.6111111111111114E-3</v>
      </c>
      <c r="AB7">
        <v>3.0000000000000001E-3</v>
      </c>
      <c r="AC7" s="3">
        <f t="shared" si="5"/>
        <v>0.87037037037037046</v>
      </c>
      <c r="AD7" s="4">
        <v>0.42</v>
      </c>
      <c r="AE7" s="3">
        <f>(AA7*AD7)</f>
        <v>1.0966666666666668E-3</v>
      </c>
      <c r="AF7">
        <v>5.0400000000000011E-4</v>
      </c>
    </row>
    <row r="8" spans="1:34" x14ac:dyDescent="0.25">
      <c r="A8" s="6" t="s">
        <v>27</v>
      </c>
      <c r="B8">
        <v>2.3527777777777783E-2</v>
      </c>
      <c r="C8">
        <v>365</v>
      </c>
      <c r="E8">
        <v>30</v>
      </c>
      <c r="F8">
        <v>2</v>
      </c>
      <c r="G8">
        <v>60</v>
      </c>
      <c r="H8">
        <f t="shared" si="0"/>
        <v>10950</v>
      </c>
      <c r="J8" s="3">
        <f t="shared" si="1"/>
        <v>7.8425925925925939E-4</v>
      </c>
      <c r="K8" s="7">
        <v>0.02</v>
      </c>
      <c r="L8" s="3">
        <f>(J8/K8)</f>
        <v>3.921296296296297E-2</v>
      </c>
      <c r="M8" s="4">
        <v>0.91</v>
      </c>
      <c r="N8" s="3">
        <f>(J8*M8)</f>
        <v>7.1367592592592609E-4</v>
      </c>
      <c r="O8" s="4"/>
      <c r="P8" s="4"/>
      <c r="Q8" s="4"/>
      <c r="R8" s="4"/>
      <c r="S8" s="2" t="s">
        <v>27</v>
      </c>
      <c r="T8">
        <v>2.3527777777777783E-2</v>
      </c>
      <c r="U8">
        <v>365</v>
      </c>
      <c r="V8">
        <v>6</v>
      </c>
      <c r="W8">
        <v>1</v>
      </c>
      <c r="X8">
        <v>10</v>
      </c>
      <c r="Y8">
        <f t="shared" si="3"/>
        <v>2190</v>
      </c>
      <c r="AA8" s="3">
        <f t="shared" si="4"/>
        <v>2.3527777777777787E-3</v>
      </c>
      <c r="AB8">
        <v>0.02</v>
      </c>
      <c r="AC8" s="3">
        <f t="shared" si="5"/>
        <v>0.11763888888888893</v>
      </c>
      <c r="AD8" s="4">
        <v>0.91</v>
      </c>
      <c r="AE8" s="3">
        <f>(AA8*AD8)</f>
        <v>2.1410277777777786E-3</v>
      </c>
      <c r="AF8">
        <v>1.3195000000000001E-3</v>
      </c>
    </row>
    <row r="9" spans="1:34" x14ac:dyDescent="0.25">
      <c r="A9" s="2"/>
      <c r="J9" s="3"/>
      <c r="L9" s="3">
        <f>SUM(L3:L8)</f>
        <v>0.98961518959435635</v>
      </c>
      <c r="M9" s="4"/>
      <c r="N9" s="4"/>
      <c r="O9" s="4"/>
      <c r="P9" s="4"/>
      <c r="Q9" s="3"/>
      <c r="R9" s="4"/>
      <c r="AC9" s="3">
        <f>SUM(AC3:AC8)</f>
        <v>2.9688455687830695</v>
      </c>
      <c r="AD9" s="4"/>
    </row>
    <row r="10" spans="1:34" x14ac:dyDescent="0.25">
      <c r="A10" s="2"/>
      <c r="J10" s="3"/>
      <c r="L10" s="3"/>
      <c r="M10" s="4"/>
      <c r="N10" s="4"/>
      <c r="O10" s="4"/>
      <c r="P10" s="4"/>
      <c r="Q10" s="4"/>
      <c r="R10" s="4"/>
      <c r="AD10" s="4"/>
    </row>
    <row r="11" spans="1:34" ht="28.5" x14ac:dyDescent="0.45">
      <c r="A11" s="2"/>
      <c r="C11" s="1"/>
      <c r="D11" s="1"/>
      <c r="V11" s="1"/>
    </row>
    <row r="13" spans="1:34" x14ac:dyDescent="0.25">
      <c r="A13" s="2"/>
      <c r="L13" s="3"/>
      <c r="N13" s="3"/>
      <c r="O13" s="4"/>
      <c r="P13" s="3"/>
      <c r="Q13" s="3"/>
      <c r="R13" s="3"/>
      <c r="T13" s="2"/>
      <c r="AD13" s="3"/>
      <c r="AF13" s="3"/>
    </row>
    <row r="14" spans="1:34" x14ac:dyDescent="0.25">
      <c r="A14" s="2"/>
      <c r="L14" s="3"/>
      <c r="N14" s="3"/>
      <c r="O14" s="4"/>
      <c r="P14" s="3"/>
      <c r="Q14" s="3"/>
      <c r="R14" s="3"/>
      <c r="T14" s="2"/>
      <c r="AD14" s="3"/>
      <c r="AF14" s="3"/>
    </row>
    <row r="15" spans="1:34" x14ac:dyDescent="0.25">
      <c r="A15" s="2"/>
      <c r="L15" s="3"/>
      <c r="N15" s="3"/>
      <c r="O15" s="4"/>
      <c r="P15" s="3"/>
      <c r="Q15" s="3"/>
      <c r="R15" s="3"/>
      <c r="T15" s="2"/>
      <c r="AD15" s="3"/>
      <c r="AF15" s="3"/>
    </row>
    <row r="16" spans="1:34" x14ac:dyDescent="0.25">
      <c r="A16" s="2"/>
      <c r="L16" s="3"/>
      <c r="N16" s="3"/>
      <c r="O16" s="4"/>
      <c r="P16" s="3"/>
      <c r="Q16" s="3"/>
      <c r="R16" s="3"/>
      <c r="T16" s="2"/>
      <c r="AD16" s="3"/>
      <c r="AF16" s="3"/>
      <c r="AG16" s="4"/>
      <c r="AH16" s="3"/>
    </row>
    <row r="17" spans="1:43" x14ac:dyDescent="0.25">
      <c r="A17" s="2"/>
      <c r="L17" s="3"/>
      <c r="N17" s="3"/>
      <c r="O17" s="4"/>
      <c r="P17" s="3"/>
      <c r="Q17" s="3"/>
      <c r="R17" s="3"/>
      <c r="T17" s="2"/>
      <c r="AD17" s="3"/>
      <c r="AF17" s="3"/>
      <c r="AG17" s="4"/>
      <c r="AH17" s="3"/>
    </row>
    <row r="18" spans="1:43" x14ac:dyDescent="0.25">
      <c r="A18" s="2"/>
      <c r="L18" s="3"/>
      <c r="M18" s="3"/>
      <c r="N18" s="3"/>
      <c r="O18" s="4"/>
      <c r="P18" s="3"/>
      <c r="Q18" s="3"/>
      <c r="R18" s="3"/>
      <c r="T18" s="2"/>
      <c r="AD18" s="3"/>
      <c r="AE18" s="3"/>
      <c r="AF18" s="3"/>
      <c r="AG18" s="4"/>
      <c r="AH18" s="3"/>
    </row>
    <row r="19" spans="1:43" x14ac:dyDescent="0.25">
      <c r="A19" s="2"/>
      <c r="L19" s="3"/>
      <c r="N19" s="3"/>
      <c r="O19" s="4"/>
      <c r="P19" s="3"/>
      <c r="Q19" s="3"/>
      <c r="R19" s="3"/>
      <c r="T19" s="2"/>
      <c r="AD19" s="3"/>
      <c r="AF19" s="3"/>
      <c r="AG19" s="4"/>
      <c r="AH19" s="3"/>
    </row>
    <row r="20" spans="1:43" x14ac:dyDescent="0.25">
      <c r="A20" s="2"/>
      <c r="L20" s="3"/>
      <c r="N20" s="3"/>
      <c r="O20" s="3"/>
      <c r="P20" s="3"/>
      <c r="Q20" s="3"/>
      <c r="R20" s="3"/>
      <c r="T20" s="2"/>
      <c r="AD20" s="3"/>
      <c r="AF20" s="3"/>
      <c r="AH20" s="3"/>
    </row>
    <row r="21" spans="1:43" x14ac:dyDescent="0.25">
      <c r="A21" s="2"/>
      <c r="N21" s="3"/>
      <c r="O21" s="3"/>
      <c r="P21" s="3"/>
      <c r="Q21" s="3"/>
      <c r="R21" s="3"/>
      <c r="AF21" s="3"/>
    </row>
    <row r="22" spans="1:43" x14ac:dyDescent="0.25">
      <c r="N22" s="3"/>
      <c r="AF22" s="3"/>
      <c r="AN22" s="2"/>
      <c r="AQ22" s="8"/>
    </row>
    <row r="23" spans="1:43" x14ac:dyDescent="0.25">
      <c r="AN23" s="2"/>
    </row>
    <row r="24" spans="1:43" x14ac:dyDescent="0.25">
      <c r="T24" t="s">
        <v>11</v>
      </c>
      <c r="U24" t="s">
        <v>29</v>
      </c>
      <c r="V24" t="s">
        <v>42</v>
      </c>
      <c r="W24" t="s">
        <v>32</v>
      </c>
      <c r="X24" t="s">
        <v>44</v>
      </c>
      <c r="AN24" s="2"/>
    </row>
    <row r="25" spans="1:43" x14ac:dyDescent="0.25">
      <c r="B25" s="2"/>
      <c r="G25" s="2"/>
      <c r="H25" s="2"/>
      <c r="I25" s="2"/>
      <c r="J25" s="2"/>
      <c r="K25" s="2"/>
      <c r="L25" s="2"/>
      <c r="M25" s="2"/>
      <c r="N25" s="2"/>
      <c r="O25" s="2"/>
      <c r="P25" s="2"/>
      <c r="T25" s="2" t="s">
        <v>17</v>
      </c>
      <c r="U25">
        <v>0.3608217592592593</v>
      </c>
      <c r="V25">
        <v>1.0824652777777779</v>
      </c>
      <c r="W25">
        <v>1.6236979166666667</v>
      </c>
      <c r="X25">
        <v>1</v>
      </c>
      <c r="AN25" s="2"/>
    </row>
    <row r="26" spans="1:43" x14ac:dyDescent="0.25">
      <c r="B26" s="2"/>
      <c r="T26" s="2" t="s">
        <v>19</v>
      </c>
      <c r="U26">
        <v>5.002314814814815E-2</v>
      </c>
      <c r="V26">
        <v>0.15006944444444445</v>
      </c>
      <c r="W26">
        <v>0.22510416666666669</v>
      </c>
      <c r="X26">
        <v>1</v>
      </c>
      <c r="AN26" s="2"/>
    </row>
    <row r="27" spans="1:43" x14ac:dyDescent="0.25">
      <c r="B27" s="2"/>
      <c r="T27" s="2" t="s">
        <v>21</v>
      </c>
      <c r="U27">
        <v>5.3666666666666668E-2</v>
      </c>
      <c r="V27">
        <v>0.161</v>
      </c>
      <c r="W27">
        <v>0.24150000000000002</v>
      </c>
      <c r="X27">
        <v>1</v>
      </c>
      <c r="AN27" s="2"/>
    </row>
    <row r="28" spans="1:43" x14ac:dyDescent="0.25">
      <c r="B28" s="2"/>
      <c r="Q28" s="2"/>
      <c r="R28" s="2"/>
      <c r="S28" s="2"/>
      <c r="T28" s="2" t="s">
        <v>23</v>
      </c>
      <c r="U28" s="2">
        <v>0.19576719576719578</v>
      </c>
      <c r="V28" s="2">
        <v>0.58730158730158732</v>
      </c>
      <c r="W28" s="2">
        <v>0.88095238095238104</v>
      </c>
      <c r="X28">
        <v>1</v>
      </c>
      <c r="AN28" s="2"/>
    </row>
    <row r="29" spans="1:43" ht="30" x14ac:dyDescent="0.25">
      <c r="B29" s="2"/>
      <c r="I29" s="2"/>
      <c r="T29" s="2" t="s">
        <v>25</v>
      </c>
      <c r="U29">
        <v>0.29012345679012347</v>
      </c>
      <c r="V29">
        <v>0.87037037037037046</v>
      </c>
      <c r="W29">
        <v>1.3055555555555558</v>
      </c>
      <c r="X29">
        <v>1</v>
      </c>
      <c r="AN29" s="2"/>
    </row>
    <row r="30" spans="1:43" x14ac:dyDescent="0.25">
      <c r="B30" s="2"/>
      <c r="I30" s="2"/>
      <c r="T30" s="2" t="s">
        <v>27</v>
      </c>
      <c r="U30">
        <v>3.921296296296297E-2</v>
      </c>
      <c r="V30">
        <v>0.11763888888888893</v>
      </c>
      <c r="W30">
        <v>0.17645833333333336</v>
      </c>
      <c r="X30">
        <v>1</v>
      </c>
    </row>
    <row r="31" spans="1:43" x14ac:dyDescent="0.25">
      <c r="B31" s="2"/>
      <c r="I31" s="2"/>
    </row>
    <row r="32" spans="1:43" x14ac:dyDescent="0.25">
      <c r="B32" s="2"/>
      <c r="I32" s="2"/>
    </row>
    <row r="33" spans="1:31" x14ac:dyDescent="0.25">
      <c r="B33" s="2"/>
      <c r="I33" s="2"/>
      <c r="T33" s="2" t="s">
        <v>13</v>
      </c>
      <c r="U33" t="s">
        <v>36</v>
      </c>
      <c r="V33" t="s">
        <v>42</v>
      </c>
      <c r="W33" t="s">
        <v>33</v>
      </c>
      <c r="X33" t="s">
        <v>44</v>
      </c>
    </row>
    <row r="34" spans="1:31" ht="28.5" x14ac:dyDescent="0.45">
      <c r="C34" s="1"/>
      <c r="D34" s="1"/>
      <c r="I34" s="2"/>
      <c r="T34" t="s">
        <v>23</v>
      </c>
      <c r="U34">
        <v>5.8240740740740752E-6</v>
      </c>
      <c r="V34">
        <v>1.7472222222222223E-5</v>
      </c>
      <c r="W34">
        <v>2.6208333333333341E-4</v>
      </c>
      <c r="X34">
        <v>1E-4</v>
      </c>
    </row>
    <row r="35" spans="1:31" x14ac:dyDescent="0.25">
      <c r="I35" s="2"/>
      <c r="T35" t="s">
        <v>25</v>
      </c>
      <c r="U35">
        <v>3.6555555555555554E-4</v>
      </c>
      <c r="V35">
        <v>1.0966666666666668E-3</v>
      </c>
      <c r="W35">
        <v>1.9583333333333336E-3</v>
      </c>
      <c r="X35">
        <v>1E-4</v>
      </c>
    </row>
    <row r="36" spans="1:31" x14ac:dyDescent="0.25">
      <c r="A36" s="2"/>
      <c r="J36" s="3"/>
      <c r="L36" s="3"/>
      <c r="M36" s="4"/>
      <c r="N36" s="4"/>
      <c r="O36" s="4"/>
      <c r="P36" s="4"/>
      <c r="Q36" s="4" t="s">
        <v>45</v>
      </c>
      <c r="T36" t="s">
        <v>27</v>
      </c>
      <c r="U36">
        <v>7.1367592592592609E-4</v>
      </c>
      <c r="V36">
        <v>2.1410277777777786E-3</v>
      </c>
      <c r="W36">
        <v>3.2115416666666677E-3</v>
      </c>
      <c r="X36">
        <v>1E-4</v>
      </c>
    </row>
    <row r="37" spans="1:31" x14ac:dyDescent="0.25">
      <c r="A37" s="2"/>
      <c r="J37" s="3"/>
      <c r="L37" s="3"/>
      <c r="M37" s="4"/>
      <c r="N37" s="4"/>
      <c r="O37" s="4"/>
      <c r="P37" s="4"/>
      <c r="Q37" s="4"/>
    </row>
    <row r="38" spans="1:31" x14ac:dyDescent="0.25">
      <c r="A38" s="2"/>
      <c r="J38" s="3"/>
      <c r="L38" s="3"/>
      <c r="M38" s="4"/>
      <c r="N38" s="4"/>
      <c r="O38" s="4"/>
      <c r="P38" s="4"/>
      <c r="Q38" s="4"/>
    </row>
    <row r="39" spans="1:31" x14ac:dyDescent="0.25">
      <c r="A39" s="2"/>
      <c r="J39" s="3"/>
      <c r="L39" s="3"/>
      <c r="M39" s="4"/>
      <c r="N39" s="3"/>
      <c r="O39" s="4"/>
      <c r="P39" s="4"/>
      <c r="Q39" s="4"/>
    </row>
    <row r="40" spans="1:31" ht="28.5" x14ac:dyDescent="0.45">
      <c r="C40" s="1" t="s">
        <v>31</v>
      </c>
      <c r="D40" s="1"/>
      <c r="V40" s="1"/>
    </row>
    <row r="41" spans="1:31" x14ac:dyDescent="0.25">
      <c r="B41" t="s">
        <v>2</v>
      </c>
      <c r="C41" t="s">
        <v>3</v>
      </c>
      <c r="E41" t="s">
        <v>4</v>
      </c>
      <c r="F41" t="s">
        <v>5</v>
      </c>
      <c r="G41" t="s">
        <v>6</v>
      </c>
      <c r="H41" t="s">
        <v>7</v>
      </c>
      <c r="I41" t="s">
        <v>8</v>
      </c>
      <c r="J41" t="s">
        <v>9</v>
      </c>
      <c r="K41" t="s">
        <v>10</v>
      </c>
      <c r="L41" t="s">
        <v>11</v>
      </c>
      <c r="M41" t="s">
        <v>12</v>
      </c>
      <c r="N41" t="s">
        <v>13</v>
      </c>
    </row>
    <row r="42" spans="1:31" x14ac:dyDescent="0.25">
      <c r="A42" s="2" t="s">
        <v>17</v>
      </c>
      <c r="B42">
        <v>0.43298611111111113</v>
      </c>
      <c r="C42">
        <v>365</v>
      </c>
      <c r="E42">
        <v>1</v>
      </c>
      <c r="F42">
        <v>0.75</v>
      </c>
      <c r="G42">
        <v>5</v>
      </c>
      <c r="H42">
        <f t="shared" ref="H42:H47" si="6">(C42*E42)</f>
        <v>365</v>
      </c>
      <c r="J42" s="3">
        <f>(B42*F42*C42*E42)/(G42*H42)</f>
        <v>6.4947916666666675E-2</v>
      </c>
      <c r="K42">
        <v>0.04</v>
      </c>
      <c r="L42" s="3">
        <f t="shared" ref="L42:L47" si="7">(J42/K42)</f>
        <v>1.6236979166666667</v>
      </c>
      <c r="M42" s="4"/>
      <c r="N42" s="4"/>
      <c r="O42" s="4"/>
      <c r="P42" s="4"/>
      <c r="Q42" s="4"/>
      <c r="R42" s="4"/>
      <c r="S42" s="2"/>
      <c r="T42" s="2" t="s">
        <v>17</v>
      </c>
      <c r="U42">
        <v>2.6041666666666664E-2</v>
      </c>
      <c r="AA42" s="3"/>
      <c r="AC42" s="3"/>
      <c r="AD42" s="4"/>
    </row>
    <row r="43" spans="1:31" x14ac:dyDescent="0.25">
      <c r="A43" s="2" t="s">
        <v>19</v>
      </c>
      <c r="B43">
        <v>1.050486111111111</v>
      </c>
      <c r="C43">
        <v>365</v>
      </c>
      <c r="E43">
        <v>1</v>
      </c>
      <c r="F43">
        <v>0.75</v>
      </c>
      <c r="G43">
        <v>5</v>
      </c>
      <c r="H43">
        <f t="shared" si="6"/>
        <v>365</v>
      </c>
      <c r="J43" s="3">
        <f t="shared" ref="J43:J47" si="8">(B43*F43*C43*E43)/(G43*H43)</f>
        <v>0.15757291666666667</v>
      </c>
      <c r="K43">
        <v>0.7</v>
      </c>
      <c r="L43" s="3">
        <f t="shared" si="7"/>
        <v>0.22510416666666669</v>
      </c>
      <c r="M43" s="4"/>
      <c r="N43" s="4"/>
      <c r="O43" s="4"/>
      <c r="P43" s="4"/>
      <c r="Q43" s="4"/>
      <c r="R43" s="4"/>
      <c r="S43" s="2"/>
      <c r="T43" s="2" t="s">
        <v>19</v>
      </c>
      <c r="U43">
        <v>1.0833333333333334E-2</v>
      </c>
      <c r="AA43" s="3"/>
      <c r="AC43" s="3"/>
      <c r="AD43" s="4"/>
    </row>
    <row r="44" spans="1:31" x14ac:dyDescent="0.25">
      <c r="A44" s="2" t="s">
        <v>21</v>
      </c>
      <c r="B44">
        <v>0.48299999999999993</v>
      </c>
      <c r="C44">
        <v>365</v>
      </c>
      <c r="E44">
        <v>1</v>
      </c>
      <c r="F44">
        <v>0.75</v>
      </c>
      <c r="G44">
        <v>5</v>
      </c>
      <c r="H44">
        <f t="shared" si="6"/>
        <v>365</v>
      </c>
      <c r="J44" s="3">
        <f t="shared" si="8"/>
        <v>7.2450000000000001E-2</v>
      </c>
      <c r="K44">
        <v>0.3</v>
      </c>
      <c r="L44" s="3">
        <f t="shared" si="7"/>
        <v>0.24150000000000002</v>
      </c>
      <c r="M44" s="4"/>
      <c r="N44" s="4"/>
      <c r="O44" s="4"/>
      <c r="P44" s="4"/>
      <c r="Q44" s="4"/>
      <c r="R44" s="4"/>
      <c r="S44" s="2"/>
      <c r="T44" s="2" t="s">
        <v>21</v>
      </c>
      <c r="U44">
        <v>3.0416666666666665E-2</v>
      </c>
      <c r="AA44" s="3"/>
      <c r="AC44" s="3"/>
      <c r="AD44" s="4"/>
    </row>
    <row r="45" spans="1:31" x14ac:dyDescent="0.25">
      <c r="A45" s="2" t="s">
        <v>23</v>
      </c>
      <c r="B45">
        <v>2.055555555555556E-2</v>
      </c>
      <c r="C45">
        <v>365</v>
      </c>
      <c r="E45">
        <v>1</v>
      </c>
      <c r="F45">
        <v>0.75</v>
      </c>
      <c r="G45">
        <v>5</v>
      </c>
      <c r="H45">
        <f t="shared" si="6"/>
        <v>365</v>
      </c>
      <c r="J45" s="3">
        <f t="shared" si="8"/>
        <v>3.0833333333333338E-3</v>
      </c>
      <c r="K45">
        <v>3.5000000000000001E-3</v>
      </c>
      <c r="L45" s="3">
        <f t="shared" si="7"/>
        <v>0.88095238095238104</v>
      </c>
      <c r="M45" s="4">
        <v>8.5000000000000006E-2</v>
      </c>
      <c r="N45" s="3">
        <f>(J45*M45)</f>
        <v>2.6208333333333341E-4</v>
      </c>
      <c r="O45" s="4">
        <v>6.800000000000001E-6</v>
      </c>
      <c r="P45" s="4">
        <v>4.2500000000000008E-6</v>
      </c>
      <c r="Q45" s="4"/>
      <c r="R45" s="4"/>
      <c r="S45" s="2"/>
      <c r="T45" s="2" t="s">
        <v>23</v>
      </c>
      <c r="U45">
        <v>0.11904761904761904</v>
      </c>
      <c r="AA45" s="3"/>
      <c r="AC45" s="3"/>
      <c r="AD45" s="4"/>
      <c r="AE45" s="3"/>
    </row>
    <row r="46" spans="1:31" ht="30" x14ac:dyDescent="0.25">
      <c r="A46" s="2" t="s">
        <v>25</v>
      </c>
      <c r="B46">
        <v>2.6111111111111113E-2</v>
      </c>
      <c r="C46">
        <v>365</v>
      </c>
      <c r="E46">
        <v>1</v>
      </c>
      <c r="F46">
        <v>0.75</v>
      </c>
      <c r="G46">
        <v>5</v>
      </c>
      <c r="H46">
        <f t="shared" si="6"/>
        <v>365</v>
      </c>
      <c r="J46" s="3">
        <f t="shared" si="8"/>
        <v>3.9166666666666673E-3</v>
      </c>
      <c r="K46">
        <v>3.0000000000000001E-3</v>
      </c>
      <c r="L46" s="3">
        <f t="shared" si="7"/>
        <v>1.3055555555555558</v>
      </c>
      <c r="M46" s="4">
        <v>0.5</v>
      </c>
      <c r="N46" s="3">
        <f>(J46*M46)</f>
        <v>1.9583333333333336E-3</v>
      </c>
      <c r="O46" s="4">
        <v>8.0639999999999987E-4</v>
      </c>
      <c r="P46" s="4">
        <v>5.0400000000000011E-4</v>
      </c>
      <c r="Q46" s="4"/>
      <c r="R46" s="4"/>
      <c r="S46" s="2"/>
      <c r="T46" s="2" t="s">
        <v>25</v>
      </c>
      <c r="U46">
        <v>6.6666666666666664E-4</v>
      </c>
      <c r="AA46" s="3"/>
      <c r="AC46" s="3"/>
      <c r="AD46" s="4"/>
      <c r="AE46" s="3"/>
    </row>
    <row r="47" spans="1:31" x14ac:dyDescent="0.25">
      <c r="A47" s="2" t="s">
        <v>27</v>
      </c>
      <c r="B47">
        <v>2.3527777777777783E-2</v>
      </c>
      <c r="C47">
        <v>365</v>
      </c>
      <c r="E47">
        <v>1</v>
      </c>
      <c r="F47">
        <v>0.75</v>
      </c>
      <c r="G47">
        <v>5</v>
      </c>
      <c r="H47">
        <f t="shared" si="6"/>
        <v>365</v>
      </c>
      <c r="J47" s="3">
        <f t="shared" si="8"/>
        <v>3.5291666666666674E-3</v>
      </c>
      <c r="K47">
        <v>0.02</v>
      </c>
      <c r="L47" s="3">
        <f t="shared" si="7"/>
        <v>0.17645833333333336</v>
      </c>
      <c r="M47" s="4">
        <v>0.91</v>
      </c>
      <c r="N47" s="3">
        <f>(J47*M47)</f>
        <v>3.2115416666666677E-3</v>
      </c>
      <c r="O47" s="4">
        <v>2.1112000000000001E-3</v>
      </c>
      <c r="P47" s="4">
        <v>1.3195000000000001E-3</v>
      </c>
      <c r="Q47" s="4"/>
      <c r="R47" s="4"/>
      <c r="S47" s="2"/>
      <c r="T47" s="2" t="s">
        <v>27</v>
      </c>
      <c r="U47">
        <v>6.0416666666666667E-2</v>
      </c>
      <c r="AA47" s="3"/>
      <c r="AC47" s="3"/>
      <c r="AD47" s="4"/>
      <c r="AE47" s="3"/>
    </row>
    <row r="48" spans="1:31" x14ac:dyDescent="0.25">
      <c r="A48" s="2"/>
      <c r="J48" s="3"/>
      <c r="L48" s="3">
        <f>SUM(L42:L47)</f>
        <v>4.4532683531746038</v>
      </c>
      <c r="M48" s="4"/>
      <c r="N48" s="4"/>
      <c r="O48" s="4"/>
      <c r="P48" s="4"/>
      <c r="Q48" s="4"/>
      <c r="R48" s="4"/>
      <c r="AC48" s="3"/>
      <c r="AD48" s="4"/>
    </row>
    <row r="49" spans="1:34" x14ac:dyDescent="0.25">
      <c r="A49" s="2"/>
      <c r="J49" s="3"/>
      <c r="L49" s="3"/>
      <c r="M49" s="4"/>
      <c r="N49" s="4"/>
      <c r="O49" s="4"/>
      <c r="P49" s="4"/>
      <c r="Q49" s="4"/>
      <c r="R49" s="4"/>
      <c r="AD49" s="4"/>
    </row>
    <row r="50" spans="1:34" ht="28.5" x14ac:dyDescent="0.45">
      <c r="A50" s="2"/>
      <c r="C50" s="1"/>
      <c r="D50" s="1"/>
      <c r="V50" s="1"/>
      <c r="X50">
        <v>0.1</v>
      </c>
      <c r="Y50">
        <v>1E-3</v>
      </c>
      <c r="Z50">
        <f>X50*Y50</f>
        <v>1E-4</v>
      </c>
    </row>
    <row r="51" spans="1:34" x14ac:dyDescent="0.25">
      <c r="AC51" t="s">
        <v>13</v>
      </c>
      <c r="AD51" t="s">
        <v>36</v>
      </c>
      <c r="AE51" t="s">
        <v>42</v>
      </c>
      <c r="AF51" t="s">
        <v>33</v>
      </c>
    </row>
    <row r="52" spans="1:34" x14ac:dyDescent="0.25">
      <c r="A52" s="2"/>
      <c r="L52" s="3"/>
      <c r="N52" s="3"/>
      <c r="O52" s="4"/>
      <c r="P52" s="3"/>
      <c r="Q52" s="3"/>
      <c r="R52" s="3"/>
      <c r="T52" s="2"/>
      <c r="AC52" t="s">
        <v>23</v>
      </c>
      <c r="AD52" s="3">
        <v>5.8240740740740752E-6</v>
      </c>
      <c r="AE52">
        <v>1.7472222222222223E-5</v>
      </c>
      <c r="AF52" s="3">
        <v>2.6208333333333341E-4</v>
      </c>
      <c r="AG52">
        <f>AVERAGE(AD52:AF52)</f>
        <v>9.5126543209876559E-5</v>
      </c>
    </row>
    <row r="53" spans="1:34" x14ac:dyDescent="0.25">
      <c r="A53" s="2"/>
      <c r="L53" s="3"/>
      <c r="N53" s="3"/>
      <c r="O53" s="4"/>
      <c r="P53" s="3"/>
      <c r="Q53" s="3"/>
      <c r="R53" s="3"/>
      <c r="T53" s="2"/>
      <c r="AC53" t="s">
        <v>25</v>
      </c>
      <c r="AD53" s="3">
        <v>3.6555555555555554E-4</v>
      </c>
      <c r="AE53">
        <v>1.0966666666666668E-3</v>
      </c>
      <c r="AF53" s="3">
        <v>1.9583333333333336E-3</v>
      </c>
      <c r="AG53">
        <f t="shared" ref="AG53:AG54" si="9">AVERAGE(AD53:AF53)</f>
        <v>1.1401851851851853E-3</v>
      </c>
    </row>
    <row r="54" spans="1:34" x14ac:dyDescent="0.25">
      <c r="A54" s="2"/>
      <c r="L54" s="3"/>
      <c r="N54" s="3"/>
      <c r="O54" s="4"/>
      <c r="P54" s="3"/>
      <c r="Q54" s="3"/>
      <c r="R54" s="3"/>
      <c r="T54" s="2"/>
      <c r="AC54" t="s">
        <v>27</v>
      </c>
      <c r="AD54" s="3">
        <v>7.1367592592592609E-4</v>
      </c>
      <c r="AE54">
        <v>2.1410277777777786E-3</v>
      </c>
      <c r="AF54" s="3">
        <v>3.2115416666666677E-3</v>
      </c>
      <c r="AG54">
        <f t="shared" si="9"/>
        <v>2.0220817901234578E-3</v>
      </c>
    </row>
    <row r="55" spans="1:34" x14ac:dyDescent="0.25">
      <c r="A55" s="2"/>
      <c r="L55" s="3"/>
      <c r="N55" s="3"/>
      <c r="O55" s="4"/>
      <c r="P55" s="3"/>
      <c r="Q55" s="3"/>
      <c r="R55" s="3"/>
      <c r="T55" s="2"/>
      <c r="AD55" s="3"/>
      <c r="AF55" s="3"/>
      <c r="AG55" s="4"/>
      <c r="AH55" s="3"/>
    </row>
    <row r="56" spans="1:34" x14ac:dyDescent="0.25">
      <c r="A56" s="2"/>
      <c r="L56" s="3"/>
      <c r="N56" s="3"/>
      <c r="O56" s="4"/>
      <c r="P56" s="3"/>
      <c r="Q56" s="3"/>
      <c r="R56" s="3"/>
      <c r="T56" s="2"/>
      <c r="AD56" s="3"/>
      <c r="AF56" s="3"/>
      <c r="AG56" s="4"/>
      <c r="AH56" s="3"/>
    </row>
    <row r="57" spans="1:34" x14ac:dyDescent="0.25">
      <c r="A57" s="2"/>
      <c r="L57" s="3"/>
      <c r="M57" s="3"/>
      <c r="N57" s="3"/>
      <c r="O57" s="4"/>
      <c r="P57" s="3"/>
      <c r="Q57" s="3"/>
      <c r="R57" s="3"/>
      <c r="T57" s="2"/>
      <c r="AC57" t="s">
        <v>13</v>
      </c>
      <c r="AD57" s="3"/>
      <c r="AF57" s="3"/>
      <c r="AG57" s="4"/>
      <c r="AH57" s="3"/>
    </row>
    <row r="58" spans="1:34" x14ac:dyDescent="0.25">
      <c r="A58" s="2"/>
      <c r="L58" s="3"/>
      <c r="N58" s="3"/>
      <c r="O58" s="4"/>
      <c r="P58" s="3"/>
      <c r="Q58" s="3"/>
      <c r="R58" s="3"/>
      <c r="T58" s="2"/>
      <c r="AC58" t="s">
        <v>23</v>
      </c>
      <c r="AD58" s="3">
        <v>9.5126543209876559E-5</v>
      </c>
      <c r="AF58" s="3"/>
      <c r="AG58" s="4"/>
      <c r="AH58" s="3"/>
    </row>
    <row r="59" spans="1:34" x14ac:dyDescent="0.25">
      <c r="A59" s="2"/>
      <c r="L59" s="3"/>
      <c r="N59" s="3"/>
      <c r="O59" s="3"/>
      <c r="P59" s="3"/>
      <c r="Q59" s="3"/>
      <c r="R59" s="3"/>
      <c r="T59" s="2"/>
      <c r="AC59" t="s">
        <v>25</v>
      </c>
      <c r="AD59" s="3">
        <v>1.1401851851851853E-3</v>
      </c>
      <c r="AF59" s="3"/>
    </row>
    <row r="60" spans="1:34" x14ac:dyDescent="0.25">
      <c r="A60" s="2"/>
      <c r="N60" s="3"/>
      <c r="O60" s="3"/>
      <c r="P60" s="3"/>
      <c r="Q60" s="3"/>
      <c r="R60" s="3"/>
      <c r="AC60" t="s">
        <v>27</v>
      </c>
      <c r="AD60">
        <v>2.0220817901234578E-3</v>
      </c>
      <c r="AF60" s="3"/>
    </row>
    <row r="61" spans="1:34" x14ac:dyDescent="0.25">
      <c r="N61" s="3"/>
    </row>
    <row r="64" spans="1:34" x14ac:dyDescent="0.25">
      <c r="B64" s="2"/>
      <c r="G64" s="2"/>
      <c r="H64" s="2"/>
      <c r="I64" s="2"/>
      <c r="J64" s="2"/>
      <c r="K64" s="2"/>
      <c r="L64" s="2"/>
      <c r="M64" s="2"/>
      <c r="N64" s="2"/>
    </row>
    <row r="65" spans="2:46" x14ac:dyDescent="0.25">
      <c r="B65" s="2"/>
    </row>
    <row r="66" spans="2:46" x14ac:dyDescent="0.25">
      <c r="B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 x14ac:dyDescent="0.25">
      <c r="B67" s="2"/>
      <c r="I67" s="2"/>
      <c r="Q67" s="2"/>
      <c r="R67" s="2"/>
      <c r="S67" s="2"/>
      <c r="T67" s="2"/>
      <c r="U67" s="2"/>
      <c r="V67" s="2"/>
      <c r="W67" s="2"/>
      <c r="X67" s="2"/>
      <c r="AK67" s="3"/>
    </row>
    <row r="68" spans="2:46" x14ac:dyDescent="0.25">
      <c r="B68" s="2"/>
      <c r="I68" s="2"/>
    </row>
    <row r="69" spans="2:46" x14ac:dyDescent="0.25">
      <c r="B69" s="2"/>
      <c r="I69" s="2"/>
    </row>
    <row r="70" spans="2:46" x14ac:dyDescent="0.25">
      <c r="B70" s="2"/>
      <c r="I70" s="2"/>
    </row>
    <row r="71" spans="2:46" x14ac:dyDescent="0.25">
      <c r="B71" s="2"/>
      <c r="I71" s="2"/>
    </row>
    <row r="72" spans="2:46" x14ac:dyDescent="0.25">
      <c r="I72" s="2"/>
    </row>
    <row r="73" spans="2:46" ht="28.5" x14ac:dyDescent="0.45">
      <c r="C73" s="1"/>
      <c r="D73" s="1"/>
      <c r="I73" s="2"/>
    </row>
    <row r="74" spans="2:46" x14ac:dyDescent="0.25"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46" x14ac:dyDescent="0.25">
      <c r="C75" s="2"/>
      <c r="D75" s="2"/>
    </row>
    <row r="76" spans="2:46" x14ac:dyDescent="0.25">
      <c r="C76" s="2"/>
      <c r="D76" s="2"/>
    </row>
    <row r="77" spans="2:46" x14ac:dyDescent="0.25">
      <c r="C77" s="2"/>
      <c r="D77" s="2"/>
    </row>
    <row r="78" spans="2:46" x14ac:dyDescent="0.25">
      <c r="C78" s="2"/>
      <c r="D78" s="2"/>
    </row>
    <row r="79" spans="2:46" x14ac:dyDescent="0.25">
      <c r="C79" s="2"/>
      <c r="D79" s="2"/>
    </row>
    <row r="80" spans="2:46" x14ac:dyDescent="0.25">
      <c r="C80" s="2"/>
      <c r="D80" s="2"/>
    </row>
    <row r="81" spans="2:19" x14ac:dyDescent="0.25">
      <c r="C81" s="2"/>
      <c r="D81" s="2"/>
    </row>
    <row r="82" spans="2:19" x14ac:dyDescent="0.25">
      <c r="C82" s="2"/>
      <c r="D82" s="2"/>
    </row>
    <row r="91" spans="2:19" x14ac:dyDescent="0.25">
      <c r="B91" s="2"/>
    </row>
    <row r="92" spans="2:19" x14ac:dyDescent="0.25">
      <c r="B92" s="2"/>
    </row>
    <row r="93" spans="2:19" x14ac:dyDescent="0.25">
      <c r="B93" s="2"/>
    </row>
    <row r="94" spans="2:19" x14ac:dyDescent="0.25">
      <c r="B94" s="2"/>
      <c r="S94" s="5"/>
    </row>
    <row r="95" spans="2:19" x14ac:dyDescent="0.25">
      <c r="B95" s="2"/>
      <c r="C95" s="2"/>
      <c r="S95" s="5"/>
    </row>
    <row r="96" spans="2:19" x14ac:dyDescent="0.25">
      <c r="B96" s="2"/>
      <c r="C96" s="2"/>
      <c r="J96" s="2"/>
      <c r="P96" s="2"/>
      <c r="S96" s="5"/>
    </row>
    <row r="97" spans="2:46" x14ac:dyDescent="0.25">
      <c r="B97" s="2"/>
      <c r="C97" s="2"/>
      <c r="J97" s="2"/>
      <c r="P97" s="2"/>
    </row>
    <row r="98" spans="2:46" x14ac:dyDescent="0.25">
      <c r="B98" s="2"/>
      <c r="C98" s="2"/>
      <c r="J98" s="2"/>
      <c r="P98" s="2"/>
    </row>
    <row r="99" spans="2:46" x14ac:dyDescent="0.25">
      <c r="C99" s="2"/>
      <c r="D99" s="2"/>
      <c r="J99" s="2"/>
      <c r="P99" s="2"/>
    </row>
    <row r="100" spans="2:46" x14ac:dyDescent="0.25">
      <c r="C100" s="2"/>
      <c r="D100" s="2"/>
      <c r="J100" s="2"/>
      <c r="N100" s="2"/>
      <c r="P100" s="2"/>
    </row>
    <row r="101" spans="2:46" x14ac:dyDescent="0.25">
      <c r="C101" s="2"/>
      <c r="D101" s="2"/>
      <c r="J101" s="2"/>
      <c r="N101" s="2"/>
      <c r="P101" s="2"/>
    </row>
    <row r="102" spans="2:46" x14ac:dyDescent="0.25">
      <c r="C102" s="2"/>
      <c r="D102" s="2"/>
      <c r="J102" s="2"/>
      <c r="N102" s="2"/>
      <c r="P102" s="2"/>
    </row>
    <row r="103" spans="2:46" x14ac:dyDescent="0.25">
      <c r="J103" s="2"/>
      <c r="N103" s="2"/>
      <c r="P103" s="2"/>
    </row>
    <row r="104" spans="2:46" x14ac:dyDescent="0.25">
      <c r="N104" s="2"/>
      <c r="O104" s="2"/>
    </row>
    <row r="105" spans="2:46" x14ac:dyDescent="0.25">
      <c r="N105" s="2"/>
      <c r="O105" s="2"/>
    </row>
    <row r="106" spans="2:46" x14ac:dyDescent="0.25">
      <c r="N106" s="2"/>
      <c r="O106" s="2"/>
    </row>
    <row r="107" spans="2:46" x14ac:dyDescent="0.25">
      <c r="N107" s="2"/>
      <c r="O107" s="2"/>
    </row>
    <row r="108" spans="2:46" x14ac:dyDescent="0.25">
      <c r="G108" s="2"/>
      <c r="O108" s="2"/>
    </row>
    <row r="109" spans="2:46" x14ac:dyDescent="0.25">
      <c r="G109" s="2"/>
    </row>
    <row r="110" spans="2:46" x14ac:dyDescent="0.25">
      <c r="U110" s="2"/>
      <c r="AB110" s="2"/>
      <c r="AH110" s="2"/>
    </row>
    <row r="111" spans="2:46" x14ac:dyDescent="0.25">
      <c r="F111" s="2"/>
      <c r="M111" s="2"/>
      <c r="O111" s="2"/>
      <c r="S111" s="2"/>
      <c r="Z111" s="2"/>
      <c r="AF111" s="2"/>
      <c r="AN111" s="2"/>
      <c r="AT111" s="2"/>
    </row>
    <row r="112" spans="2:46" x14ac:dyDescent="0.25">
      <c r="D112" s="2"/>
      <c r="F112" s="2"/>
      <c r="K112" s="2"/>
      <c r="O112" s="2"/>
      <c r="S112" s="2"/>
      <c r="Z112" s="2"/>
      <c r="AF112" s="2"/>
      <c r="AL112" s="2"/>
      <c r="AR112" s="2"/>
    </row>
    <row r="113" spans="3:46" x14ac:dyDescent="0.25">
      <c r="D113" s="2"/>
      <c r="F113" s="2"/>
      <c r="K113" s="2"/>
      <c r="O113" s="2"/>
      <c r="S113" s="2"/>
      <c r="Z113" s="2"/>
      <c r="AF113" s="2"/>
      <c r="AL113" s="2"/>
      <c r="AR113" s="2"/>
    </row>
    <row r="114" spans="3:46" x14ac:dyDescent="0.25">
      <c r="D114" s="2"/>
      <c r="F114" s="2"/>
      <c r="G114" s="2"/>
      <c r="K114" s="2"/>
      <c r="O114" s="2"/>
      <c r="S114" s="2"/>
      <c r="Z114" s="2"/>
      <c r="AF114" s="2"/>
      <c r="AL114" s="2"/>
      <c r="AR114" s="2"/>
    </row>
    <row r="115" spans="3:46" x14ac:dyDescent="0.25">
      <c r="D115" s="2"/>
      <c r="F115" s="2"/>
      <c r="G115" s="2"/>
      <c r="K115" s="2"/>
      <c r="O115" s="2"/>
      <c r="S115" s="2"/>
      <c r="Z115" s="2"/>
      <c r="AF115" s="2"/>
      <c r="AL115" s="2"/>
      <c r="AR115" s="2"/>
    </row>
    <row r="116" spans="3:46" x14ac:dyDescent="0.25">
      <c r="D116" s="2"/>
      <c r="F116" s="2"/>
      <c r="G116" s="2"/>
      <c r="K116" s="2"/>
      <c r="O116" s="2"/>
      <c r="S116" s="2"/>
      <c r="Z116" s="2"/>
      <c r="AF116" s="2"/>
      <c r="AL116" s="2"/>
      <c r="AR116" s="2"/>
    </row>
    <row r="117" spans="3:46" x14ac:dyDescent="0.25">
      <c r="D117" s="2"/>
      <c r="F117" s="2"/>
      <c r="G117" s="2"/>
      <c r="K117" s="2"/>
      <c r="O117" s="2"/>
      <c r="S117" s="2"/>
      <c r="Z117" s="2"/>
      <c r="AF117" s="2"/>
      <c r="AL117" s="2"/>
      <c r="AR117" s="2"/>
    </row>
    <row r="118" spans="3:46" x14ac:dyDescent="0.25">
      <c r="D118" s="2"/>
      <c r="G118" s="2"/>
      <c r="K118" s="2"/>
      <c r="O118" s="2"/>
      <c r="S118" s="2"/>
      <c r="Z118" s="2"/>
      <c r="AF118" s="2"/>
      <c r="AL118" s="2"/>
      <c r="AR118" s="2"/>
    </row>
    <row r="119" spans="3:46" x14ac:dyDescent="0.25">
      <c r="D119" s="2"/>
      <c r="K119" s="2"/>
      <c r="AL119" s="2"/>
      <c r="AR119" s="2"/>
    </row>
    <row r="123" spans="3:46" x14ac:dyDescent="0.25">
      <c r="AB123" s="2"/>
      <c r="AH123" s="2"/>
    </row>
    <row r="124" spans="3:46" x14ac:dyDescent="0.25">
      <c r="T124" s="2"/>
      <c r="Z124" s="2"/>
      <c r="AF124" s="2"/>
      <c r="AT124" s="2"/>
    </row>
    <row r="125" spans="3:46" x14ac:dyDescent="0.25">
      <c r="E125" s="2"/>
      <c r="M125" s="2"/>
      <c r="R125" s="2"/>
      <c r="Z125" s="2"/>
      <c r="AF125" s="2"/>
      <c r="AN125" s="2"/>
      <c r="AR125" s="2"/>
    </row>
    <row r="126" spans="3:46" x14ac:dyDescent="0.25">
      <c r="C126" s="2"/>
      <c r="K126" s="2"/>
      <c r="R126" s="2"/>
      <c r="Z126" s="2"/>
      <c r="AF126" s="2"/>
      <c r="AL126" s="2"/>
      <c r="AR126" s="2"/>
    </row>
    <row r="127" spans="3:46" x14ac:dyDescent="0.25">
      <c r="C127" s="2"/>
      <c r="K127" s="2"/>
      <c r="R127" s="2"/>
      <c r="Z127" s="2"/>
      <c r="AF127" s="2"/>
      <c r="AL127" s="2"/>
      <c r="AR127" s="2"/>
    </row>
    <row r="128" spans="3:46" x14ac:dyDescent="0.25">
      <c r="C128" s="2"/>
      <c r="K128" s="2"/>
      <c r="R128" s="2"/>
      <c r="Z128" s="2"/>
      <c r="AF128" s="2"/>
      <c r="AL128" s="2"/>
      <c r="AR128" s="2"/>
    </row>
    <row r="129" spans="1:44" x14ac:dyDescent="0.25">
      <c r="C129" s="2"/>
      <c r="K129" s="2"/>
      <c r="R129" s="2"/>
      <c r="Z129" s="2"/>
      <c r="AF129" s="2"/>
      <c r="AL129" s="2"/>
      <c r="AR129" s="2"/>
    </row>
    <row r="130" spans="1:44" x14ac:dyDescent="0.25">
      <c r="C130" s="2"/>
      <c r="K130" s="2"/>
      <c r="R130" s="2"/>
      <c r="Z130" s="2"/>
      <c r="AF130" s="2"/>
      <c r="AL130" s="2"/>
      <c r="AR130" s="2"/>
    </row>
    <row r="131" spans="1:44" x14ac:dyDescent="0.25">
      <c r="C131" s="2"/>
      <c r="K131" s="2"/>
      <c r="R131" s="2"/>
      <c r="Z131" s="2"/>
      <c r="AF131" s="2"/>
      <c r="AL131" s="2"/>
      <c r="AR131" s="2"/>
    </row>
    <row r="132" spans="1:44" x14ac:dyDescent="0.25">
      <c r="C132" s="2"/>
      <c r="K132" s="2"/>
      <c r="R132" s="2"/>
      <c r="AL132" s="2"/>
      <c r="AR132" s="2"/>
    </row>
    <row r="133" spans="1:44" x14ac:dyDescent="0.25">
      <c r="C133" s="2"/>
      <c r="K133" s="2"/>
      <c r="AL133" s="2"/>
    </row>
    <row r="142" spans="1:44" x14ac:dyDescent="0.25">
      <c r="A142" s="2"/>
    </row>
    <row r="143" spans="1:44" x14ac:dyDescent="0.25">
      <c r="A143" s="2"/>
    </row>
    <row r="144" spans="1:44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77" spans="5:6" x14ac:dyDescent="0.25">
      <c r="E177" s="2"/>
      <c r="F177" s="2"/>
    </row>
    <row r="178" spans="5:6" x14ac:dyDescent="0.25">
      <c r="E178" s="2"/>
      <c r="F178" s="2"/>
    </row>
    <row r="179" spans="5:6" x14ac:dyDescent="0.25">
      <c r="E179" s="2"/>
      <c r="F179" s="2"/>
    </row>
    <row r="180" spans="5:6" x14ac:dyDescent="0.25">
      <c r="E180" s="2"/>
      <c r="F180" s="2"/>
    </row>
    <row r="181" spans="5:6" x14ac:dyDescent="0.25">
      <c r="E181" s="2"/>
      <c r="F181" s="2"/>
    </row>
    <row r="182" spans="5:6" x14ac:dyDescent="0.25">
      <c r="E182" s="2"/>
      <c r="F182" s="2"/>
    </row>
    <row r="183" spans="5:6" x14ac:dyDescent="0.25">
      <c r="E183" s="2"/>
    </row>
    <row r="184" spans="5:6" x14ac:dyDescent="0.25">
      <c r="E184" s="2"/>
    </row>
    <row r="203" spans="5:48" x14ac:dyDescent="0.25">
      <c r="T203" s="2"/>
      <c r="AA203" s="2"/>
      <c r="AG203" s="2"/>
      <c r="AO203" s="2"/>
      <c r="AU203" s="2"/>
      <c r="AV203" t="s">
        <v>33</v>
      </c>
    </row>
    <row r="204" spans="5:48" x14ac:dyDescent="0.25">
      <c r="E204" s="2"/>
      <c r="P204" s="2"/>
      <c r="T204" s="2"/>
      <c r="AA204" s="2"/>
      <c r="AG204" s="2"/>
      <c r="AM204" s="2"/>
      <c r="AS204" s="2"/>
      <c r="AV204">
        <v>49.911121233004337</v>
      </c>
    </row>
    <row r="205" spans="5:48" x14ac:dyDescent="0.25">
      <c r="E205" s="2"/>
      <c r="P205" s="2"/>
      <c r="T205" s="2"/>
      <c r="AA205" s="2"/>
      <c r="AG205" s="2"/>
      <c r="AM205" s="2"/>
      <c r="AS205" s="2"/>
      <c r="AV205">
        <v>2.6055893977018139</v>
      </c>
    </row>
    <row r="206" spans="5:48" x14ac:dyDescent="0.25">
      <c r="E206" s="2"/>
      <c r="F206" s="2"/>
      <c r="P206" s="2"/>
      <c r="T206" s="2"/>
      <c r="AA206" s="2"/>
      <c r="AG206" s="2"/>
      <c r="AM206" s="2"/>
      <c r="AS206" s="2"/>
      <c r="AV206">
        <v>1.3145315880297441</v>
      </c>
    </row>
    <row r="207" spans="5:48" x14ac:dyDescent="0.25">
      <c r="E207" s="2"/>
      <c r="F207" s="2"/>
      <c r="P207" s="2"/>
      <c r="T207" s="2"/>
      <c r="AA207" s="2"/>
      <c r="AG207" s="2"/>
      <c r="AM207" s="2"/>
      <c r="AS207" s="2"/>
      <c r="AV207">
        <v>0</v>
      </c>
    </row>
    <row r="208" spans="5:48" x14ac:dyDescent="0.25">
      <c r="E208" s="2"/>
      <c r="F208" s="2"/>
      <c r="P208" s="2"/>
      <c r="T208" s="2"/>
      <c r="AA208" s="2"/>
      <c r="AG208" s="2"/>
      <c r="AM208" s="2"/>
      <c r="AS208" s="2"/>
      <c r="AV208">
        <v>0</v>
      </c>
    </row>
    <row r="209" spans="5:48" x14ac:dyDescent="0.25">
      <c r="E209" s="2"/>
      <c r="F209" s="2"/>
      <c r="P209" s="2"/>
      <c r="T209" s="2"/>
      <c r="AA209" s="2"/>
      <c r="AG209" s="2"/>
      <c r="AM209" s="2"/>
      <c r="AS209" s="2"/>
      <c r="AV209">
        <v>5.7510756976301307E-2</v>
      </c>
    </row>
    <row r="210" spans="5:48" x14ac:dyDescent="0.25">
      <c r="E210" s="2"/>
      <c r="F210" s="2"/>
      <c r="P210" s="2"/>
      <c r="T210" s="2"/>
      <c r="AA210" s="2"/>
      <c r="AG210" s="2"/>
      <c r="AM210" s="2"/>
      <c r="AS210" s="2"/>
      <c r="AV210">
        <v>7.0861468417228375</v>
      </c>
    </row>
    <row r="211" spans="5:48" x14ac:dyDescent="0.25">
      <c r="E211" s="2"/>
      <c r="AM211" s="2"/>
      <c r="AS211" s="2"/>
      <c r="AV211">
        <v>39.025156519633022</v>
      </c>
    </row>
    <row r="228" spans="1:44" x14ac:dyDescent="0.25">
      <c r="Z228" s="2"/>
      <c r="AF228" s="2"/>
    </row>
    <row r="229" spans="1:44" x14ac:dyDescent="0.25">
      <c r="R229" s="2"/>
      <c r="X229" s="2"/>
      <c r="AD229" s="2"/>
      <c r="AR229" s="2"/>
    </row>
    <row r="230" spans="1:44" x14ac:dyDescent="0.25">
      <c r="C230" s="2"/>
      <c r="K230" s="2"/>
      <c r="P230" s="2"/>
      <c r="X230" s="2"/>
      <c r="AD230" s="2"/>
      <c r="AL230" s="2"/>
      <c r="AP230" s="2"/>
    </row>
    <row r="231" spans="1:44" x14ac:dyDescent="0.25">
      <c r="A231" s="2"/>
      <c r="I231" s="2"/>
      <c r="P231" s="2"/>
      <c r="X231" s="2"/>
      <c r="AD231" s="2"/>
      <c r="AJ231" s="2"/>
      <c r="AP231" s="2"/>
    </row>
    <row r="232" spans="1:44" x14ac:dyDescent="0.25">
      <c r="A232" s="2"/>
      <c r="I232" s="2"/>
      <c r="P232" s="2"/>
      <c r="X232" s="2"/>
      <c r="AD232" s="2"/>
      <c r="AJ232" s="2"/>
      <c r="AP232" s="2"/>
    </row>
    <row r="233" spans="1:44" x14ac:dyDescent="0.25">
      <c r="A233" s="2"/>
      <c r="I233" s="2"/>
      <c r="P233" s="2"/>
      <c r="X233" s="2"/>
      <c r="AD233" s="2"/>
      <c r="AJ233" s="2"/>
      <c r="AP233" s="2"/>
    </row>
    <row r="234" spans="1:44" x14ac:dyDescent="0.25">
      <c r="A234" s="2"/>
      <c r="I234" s="2"/>
      <c r="P234" s="2"/>
      <c r="X234" s="2"/>
      <c r="AD234" s="2"/>
      <c r="AJ234" s="2"/>
      <c r="AP234" s="2"/>
    </row>
    <row r="235" spans="1:44" x14ac:dyDescent="0.25">
      <c r="A235" s="2"/>
      <c r="I235" s="2"/>
      <c r="P235" s="2"/>
      <c r="X235" s="2"/>
      <c r="AD235" s="2"/>
      <c r="AJ235" s="2"/>
      <c r="AP235" s="2"/>
    </row>
    <row r="236" spans="1:44" x14ac:dyDescent="0.25">
      <c r="A236" s="2"/>
      <c r="I236" s="2"/>
      <c r="P236" s="2"/>
      <c r="X236" s="2"/>
      <c r="AD236" s="2"/>
      <c r="AJ236" s="2"/>
      <c r="AP236" s="2"/>
    </row>
    <row r="237" spans="1:44" x14ac:dyDescent="0.25">
      <c r="A237" s="2"/>
      <c r="I237" s="2"/>
      <c r="P237" s="2"/>
      <c r="AJ237" s="2"/>
      <c r="AP237" s="2"/>
    </row>
    <row r="238" spans="1:44" x14ac:dyDescent="0.25">
      <c r="A238" s="2"/>
      <c r="I238" s="2"/>
      <c r="AJ238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80" spans="1:24" x14ac:dyDescent="0.25">
      <c r="R280" s="2"/>
      <c r="X280" s="2"/>
    </row>
    <row r="281" spans="1:24" x14ac:dyDescent="0.25">
      <c r="K281" s="2"/>
      <c r="P281" s="2"/>
      <c r="X281" s="2"/>
    </row>
    <row r="282" spans="1:24" x14ac:dyDescent="0.25">
      <c r="A282" s="2"/>
      <c r="T282" s="2"/>
    </row>
    <row r="283" spans="1:24" x14ac:dyDescent="0.25">
      <c r="A283" s="2"/>
      <c r="N283" s="2"/>
      <c r="R283" s="2"/>
    </row>
    <row r="284" spans="1:24" x14ac:dyDescent="0.25">
      <c r="A284" s="2"/>
      <c r="L284" s="2"/>
      <c r="R284" s="2"/>
    </row>
    <row r="285" spans="1:24" x14ac:dyDescent="0.25">
      <c r="A285" s="2"/>
      <c r="L285" s="2"/>
      <c r="R285" s="2"/>
    </row>
    <row r="286" spans="1:24" x14ac:dyDescent="0.25">
      <c r="A286" s="2"/>
      <c r="L286" s="2"/>
      <c r="R286" s="2"/>
    </row>
    <row r="287" spans="1:24" x14ac:dyDescent="0.25">
      <c r="A287" s="2"/>
      <c r="L287" s="2"/>
      <c r="R287" s="2"/>
    </row>
    <row r="288" spans="1:24" x14ac:dyDescent="0.25">
      <c r="A288" s="2"/>
      <c r="L288" s="2"/>
      <c r="R288" s="2"/>
    </row>
    <row r="289" spans="1:18" x14ac:dyDescent="0.25">
      <c r="A289" s="2"/>
      <c r="L289" s="2"/>
      <c r="R289" s="2"/>
    </row>
    <row r="290" spans="1:18" x14ac:dyDescent="0.25">
      <c r="L290" s="2"/>
      <c r="R290" s="2"/>
    </row>
    <row r="291" spans="1:18" x14ac:dyDescent="0.25">
      <c r="L29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00"/>
  <sheetViews>
    <sheetView topLeftCell="R35" zoomScale="90" zoomScaleNormal="90" workbookViewId="0">
      <selection activeCell="AH53" sqref="AH53"/>
    </sheetView>
  </sheetViews>
  <sheetFormatPr defaultRowHeight="15" x14ac:dyDescent="0.25"/>
  <cols>
    <col min="1" max="2" width="9.140625" customWidth="1"/>
    <col min="39" max="39" width="13" bestFit="1" customWidth="1"/>
  </cols>
  <sheetData>
    <row r="1" spans="1:52" ht="28.5" x14ac:dyDescent="0.45">
      <c r="C1" s="1" t="s">
        <v>0</v>
      </c>
      <c r="U1" s="1" t="s">
        <v>1</v>
      </c>
    </row>
    <row r="2" spans="1:52" x14ac:dyDescent="0.2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R2" t="s">
        <v>14</v>
      </c>
      <c r="S2" t="s">
        <v>15</v>
      </c>
      <c r="T2" t="s">
        <v>3</v>
      </c>
      <c r="U2" t="s">
        <v>4</v>
      </c>
      <c r="V2" t="s">
        <v>5</v>
      </c>
      <c r="W2" t="s">
        <v>6</v>
      </c>
      <c r="X2" t="s">
        <v>7</v>
      </c>
      <c r="Y2" t="s">
        <v>8</v>
      </c>
      <c r="Z2" t="s">
        <v>9</v>
      </c>
      <c r="AA2" t="s">
        <v>10</v>
      </c>
      <c r="AB2" t="s">
        <v>11</v>
      </c>
      <c r="AC2" t="s">
        <v>12</v>
      </c>
      <c r="AH2" t="s">
        <v>16</v>
      </c>
      <c r="AI2">
        <v>2.5000000000000001E-2</v>
      </c>
      <c r="AJ2">
        <v>0.52</v>
      </c>
      <c r="AK2">
        <v>4.4999999999999998E-2</v>
      </c>
      <c r="AL2">
        <v>0.16700000000000001</v>
      </c>
      <c r="AM2">
        <v>0.375</v>
      </c>
      <c r="AN2">
        <v>5.8000000000000003E-2</v>
      </c>
      <c r="AO2">
        <v>0.32400000000000001</v>
      </c>
      <c r="AV2" t="s">
        <v>38</v>
      </c>
    </row>
    <row r="3" spans="1:52" x14ac:dyDescent="0.25">
      <c r="A3" s="2" t="s">
        <v>17</v>
      </c>
      <c r="B3">
        <v>2.5652777777777785E-2</v>
      </c>
      <c r="C3">
        <v>365</v>
      </c>
      <c r="D3">
        <v>54.33</v>
      </c>
      <c r="E3">
        <v>2</v>
      </c>
      <c r="F3">
        <v>60</v>
      </c>
      <c r="G3">
        <f t="shared" ref="G3:G8" si="0">(C3*D3)</f>
        <v>19830.45</v>
      </c>
      <c r="I3" s="3">
        <f>(B3*E3*C3*D3)/(F3*G3)</f>
        <v>8.5509259259259284E-4</v>
      </c>
      <c r="J3">
        <v>0.04</v>
      </c>
      <c r="K3" s="3">
        <f>(I3/J3)</f>
        <v>2.1377314814814821E-2</v>
      </c>
      <c r="L3" s="4"/>
      <c r="M3" s="4"/>
      <c r="N3" s="4"/>
      <c r="O3" s="4"/>
      <c r="P3" s="4"/>
      <c r="Q3" s="4"/>
      <c r="R3" s="2" t="s">
        <v>17</v>
      </c>
      <c r="S3">
        <v>2.5652777777777785E-2</v>
      </c>
      <c r="T3">
        <v>365</v>
      </c>
      <c r="U3">
        <v>10</v>
      </c>
      <c r="V3">
        <v>1</v>
      </c>
      <c r="W3">
        <v>10</v>
      </c>
      <c r="X3">
        <f>(T3*U3)</f>
        <v>3650</v>
      </c>
      <c r="Z3" s="3">
        <f>(S3*V3*T3*U3)/(W3*X3)</f>
        <v>2.5652777777777787E-3</v>
      </c>
      <c r="AA3">
        <v>0.04</v>
      </c>
      <c r="AB3" s="3">
        <f>(Z3/AA3)</f>
        <v>6.4131944444444464E-2</v>
      </c>
      <c r="AC3" s="4"/>
      <c r="AH3" t="s">
        <v>18</v>
      </c>
      <c r="AI3">
        <v>182</v>
      </c>
      <c r="AJ3">
        <v>1.07</v>
      </c>
      <c r="AK3">
        <v>0.46899999999999997</v>
      </c>
      <c r="AL3">
        <v>0.36899999999999999</v>
      </c>
      <c r="AM3">
        <v>1.1419999999999999</v>
      </c>
      <c r="AN3">
        <v>0.42299999999999999</v>
      </c>
      <c r="AO3">
        <v>0.29599999999999999</v>
      </c>
    </row>
    <row r="4" spans="1:52" x14ac:dyDescent="0.25">
      <c r="A4" s="2" t="s">
        <v>19</v>
      </c>
      <c r="B4">
        <v>0.51102083333333326</v>
      </c>
      <c r="C4">
        <v>365</v>
      </c>
      <c r="D4">
        <v>54.33</v>
      </c>
      <c r="E4">
        <v>2</v>
      </c>
      <c r="F4">
        <v>60</v>
      </c>
      <c r="G4">
        <f t="shared" si="0"/>
        <v>19830.45</v>
      </c>
      <c r="I4" s="3">
        <f t="shared" ref="I4:I8" si="1">(B4*E4*C4*D4)/(F4*G4)</f>
        <v>1.7034027777777773E-2</v>
      </c>
      <c r="J4">
        <v>0.7</v>
      </c>
      <c r="K4" s="3">
        <f t="shared" ref="K4:K7" si="2">(I4/J4)</f>
        <v>2.4334325396825392E-2</v>
      </c>
      <c r="L4" s="4"/>
      <c r="M4" s="4"/>
      <c r="N4" s="4"/>
      <c r="O4" s="4"/>
      <c r="P4" s="4"/>
      <c r="Q4" s="4"/>
      <c r="R4" s="2" t="s">
        <v>19</v>
      </c>
      <c r="S4">
        <v>0.51102083333333326</v>
      </c>
      <c r="T4">
        <v>365</v>
      </c>
      <c r="U4">
        <v>10</v>
      </c>
      <c r="V4">
        <v>1</v>
      </c>
      <c r="W4">
        <v>10</v>
      </c>
      <c r="X4">
        <f t="shared" ref="X4:X8" si="3">(T4*U4)</f>
        <v>3650</v>
      </c>
      <c r="Z4" s="3">
        <f t="shared" ref="Z4:Z8" si="4">(S4*V4*T4*U4)/(W4*X4)</f>
        <v>5.1102083333333326E-2</v>
      </c>
      <c r="AA4">
        <v>0.7</v>
      </c>
      <c r="AB4" s="3">
        <f t="shared" ref="AB4:AB8" si="5">(Z4/AA4)</f>
        <v>7.3002976190476188E-2</v>
      </c>
      <c r="AC4" s="4"/>
      <c r="AH4" t="s">
        <v>20</v>
      </c>
      <c r="AI4">
        <v>0.219</v>
      </c>
      <c r="AJ4">
        <v>0.33300000000000002</v>
      </c>
      <c r="AK4">
        <v>9.0999999999999998E-2</v>
      </c>
      <c r="AL4">
        <v>0.14399999999999999</v>
      </c>
      <c r="AM4">
        <v>0.52400000000000002</v>
      </c>
      <c r="AN4">
        <v>5.8000000000000003E-2</v>
      </c>
      <c r="AO4">
        <v>6.4000000000000001E-2</v>
      </c>
      <c r="AV4" t="s">
        <v>36</v>
      </c>
      <c r="AW4" t="s">
        <v>30</v>
      </c>
      <c r="AX4" t="s">
        <v>37</v>
      </c>
    </row>
    <row r="5" spans="1:52" x14ac:dyDescent="0.25">
      <c r="A5" s="2" t="s">
        <v>21</v>
      </c>
      <c r="B5">
        <v>0.14911111111111111</v>
      </c>
      <c r="C5">
        <v>365</v>
      </c>
      <c r="D5">
        <v>54.33</v>
      </c>
      <c r="E5">
        <v>2</v>
      </c>
      <c r="F5">
        <v>60</v>
      </c>
      <c r="G5">
        <f t="shared" si="0"/>
        <v>19830.45</v>
      </c>
      <c r="I5" s="3">
        <f t="shared" si="1"/>
        <v>4.9703703703703698E-3</v>
      </c>
      <c r="J5">
        <v>0.3</v>
      </c>
      <c r="K5" s="3">
        <f t="shared" si="2"/>
        <v>1.6567901234567899E-2</v>
      </c>
      <c r="L5" s="4"/>
      <c r="M5" s="4"/>
      <c r="N5" s="4"/>
      <c r="O5" s="4"/>
      <c r="P5" s="4"/>
      <c r="Q5" s="4"/>
      <c r="R5" s="2" t="s">
        <v>21</v>
      </c>
      <c r="S5">
        <v>0.14911111111111111</v>
      </c>
      <c r="T5">
        <v>365</v>
      </c>
      <c r="U5">
        <v>10</v>
      </c>
      <c r="V5">
        <v>1</v>
      </c>
      <c r="W5">
        <v>10</v>
      </c>
      <c r="X5">
        <f t="shared" si="3"/>
        <v>3650</v>
      </c>
      <c r="Z5" s="3">
        <f t="shared" si="4"/>
        <v>1.4911111111111113E-2</v>
      </c>
      <c r="AA5">
        <v>0.3</v>
      </c>
      <c r="AB5" s="3">
        <f t="shared" si="5"/>
        <v>4.9703703703703708E-2</v>
      </c>
      <c r="AC5" s="4"/>
      <c r="AH5" t="s">
        <v>22</v>
      </c>
      <c r="AI5">
        <v>2.8000000000000001E-2</v>
      </c>
      <c r="AU5" t="s">
        <v>22</v>
      </c>
      <c r="AV5">
        <v>0</v>
      </c>
      <c r="AW5">
        <v>0</v>
      </c>
      <c r="AX5">
        <v>0</v>
      </c>
      <c r="AY5">
        <f>MIN(AV5:AX5)</f>
        <v>0</v>
      </c>
      <c r="AZ5">
        <f>MAX(AV5:AX5)</f>
        <v>0</v>
      </c>
    </row>
    <row r="6" spans="1:52" x14ac:dyDescent="0.25">
      <c r="A6" s="2" t="s">
        <v>23</v>
      </c>
      <c r="B6">
        <v>7.1111111111111123E-3</v>
      </c>
      <c r="C6">
        <v>365</v>
      </c>
      <c r="D6">
        <v>54.33</v>
      </c>
      <c r="E6">
        <v>2</v>
      </c>
      <c r="F6">
        <v>60</v>
      </c>
      <c r="G6">
        <f t="shared" si="0"/>
        <v>19830.45</v>
      </c>
      <c r="I6" s="3">
        <f t="shared" si="1"/>
        <v>2.3703703703703704E-4</v>
      </c>
      <c r="J6">
        <v>3.5000000000000001E-3</v>
      </c>
      <c r="K6" s="3">
        <f t="shared" si="2"/>
        <v>6.7724867724867729E-2</v>
      </c>
      <c r="L6" s="4">
        <v>8.5000000000000006E-3</v>
      </c>
      <c r="M6" s="3">
        <f>(I6*L6)</f>
        <v>2.0148148148148151E-6</v>
      </c>
      <c r="N6" s="4"/>
      <c r="O6" s="4"/>
      <c r="P6" s="4"/>
      <c r="Q6" s="4"/>
      <c r="R6" s="2" t="s">
        <v>23</v>
      </c>
      <c r="S6">
        <v>7.1111111111111123E-3</v>
      </c>
      <c r="T6">
        <v>365</v>
      </c>
      <c r="U6">
        <v>10</v>
      </c>
      <c r="V6">
        <v>1</v>
      </c>
      <c r="W6">
        <v>10</v>
      </c>
      <c r="X6">
        <f t="shared" si="3"/>
        <v>3650</v>
      </c>
      <c r="Z6" s="3">
        <f t="shared" si="4"/>
        <v>7.1111111111111125E-4</v>
      </c>
      <c r="AA6">
        <v>3.5000000000000001E-3</v>
      </c>
      <c r="AB6" s="3">
        <f t="shared" si="5"/>
        <v>0.2031746031746032</v>
      </c>
      <c r="AC6" s="4">
        <v>8.5000000000000006E-3</v>
      </c>
      <c r="AD6" s="3">
        <f>(Z6*AC6)</f>
        <v>6.0444444444444458E-6</v>
      </c>
      <c r="AE6">
        <v>8.5000000000000016E-6</v>
      </c>
      <c r="AH6" t="s">
        <v>24</v>
      </c>
      <c r="AI6">
        <v>2.4E-2</v>
      </c>
      <c r="AJ6">
        <v>1.9E-2</v>
      </c>
      <c r="AK6">
        <v>1.9E-2</v>
      </c>
      <c r="AL6">
        <v>1.7000000000000001E-2</v>
      </c>
      <c r="AM6">
        <v>1.7000000000000001E-2</v>
      </c>
      <c r="AN6">
        <v>2.8000000000000001E-2</v>
      </c>
      <c r="AO6">
        <v>1.4E-2</v>
      </c>
      <c r="AU6" t="s">
        <v>24</v>
      </c>
      <c r="AV6">
        <v>2.6599999999999991E-4</v>
      </c>
      <c r="AW6" s="3">
        <v>3.9899999999999999E-4</v>
      </c>
      <c r="AX6">
        <v>9.9749999999999991E-4</v>
      </c>
      <c r="AY6">
        <f>MIN(AV6:AX6)</f>
        <v>2.6599999999999991E-4</v>
      </c>
      <c r="AZ6">
        <f>MAX(AV6:AX6)</f>
        <v>9.9749999999999991E-4</v>
      </c>
    </row>
    <row r="7" spans="1:52" ht="30" x14ac:dyDescent="0.25">
      <c r="A7" s="2" t="s">
        <v>25</v>
      </c>
      <c r="B7">
        <v>5.0819444444444438E-2</v>
      </c>
      <c r="C7">
        <v>365</v>
      </c>
      <c r="D7">
        <v>54.33</v>
      </c>
      <c r="E7">
        <v>2</v>
      </c>
      <c r="F7">
        <v>60</v>
      </c>
      <c r="G7">
        <f t="shared" si="0"/>
        <v>19830.45</v>
      </c>
      <c r="I7" s="3">
        <f t="shared" si="1"/>
        <v>1.6939814814814812E-3</v>
      </c>
      <c r="J7">
        <v>3.0000000000000001E-3</v>
      </c>
      <c r="K7" s="3">
        <f t="shared" si="2"/>
        <v>0.56466049382716044</v>
      </c>
      <c r="L7" s="4">
        <v>0.42</v>
      </c>
      <c r="M7" s="3">
        <f>(I7*L7)</f>
        <v>7.1147222222222206E-4</v>
      </c>
      <c r="N7" s="4"/>
      <c r="O7" s="4"/>
      <c r="P7" s="4"/>
      <c r="Q7" s="4"/>
      <c r="R7" s="2" t="s">
        <v>25</v>
      </c>
      <c r="S7">
        <v>5.0819444444444438E-2</v>
      </c>
      <c r="T7">
        <v>365</v>
      </c>
      <c r="U7">
        <v>10</v>
      </c>
      <c r="V7">
        <v>1</v>
      </c>
      <c r="W7">
        <v>10</v>
      </c>
      <c r="X7">
        <f t="shared" si="3"/>
        <v>3650</v>
      </c>
      <c r="Z7" s="3">
        <f t="shared" si="4"/>
        <v>5.0819444444444436E-3</v>
      </c>
      <c r="AA7">
        <v>3.0000000000000001E-3</v>
      </c>
      <c r="AB7" s="3">
        <f t="shared" si="5"/>
        <v>1.6939814814814811</v>
      </c>
      <c r="AC7" s="4">
        <v>0.42</v>
      </c>
      <c r="AD7" s="3">
        <f>(Z7*AC7)</f>
        <v>2.1344166666666664E-3</v>
      </c>
      <c r="AE7">
        <v>3.9899999999999999E-4</v>
      </c>
      <c r="AH7" t="s">
        <v>26</v>
      </c>
      <c r="AI7">
        <v>2.9000000000000001E-2</v>
      </c>
      <c r="AJ7">
        <v>2.1000000000000001E-2</v>
      </c>
      <c r="AK7">
        <v>2.3E-2</v>
      </c>
      <c r="AL7">
        <v>1.9E-2</v>
      </c>
      <c r="AM7">
        <v>0.23</v>
      </c>
      <c r="AN7">
        <v>2.1000000000000001E-2</v>
      </c>
      <c r="AO7">
        <v>2.3E-2</v>
      </c>
      <c r="AU7" t="s">
        <v>26</v>
      </c>
      <c r="AV7">
        <v>6.3699999999999998E-4</v>
      </c>
      <c r="AW7" s="3">
        <v>9.5549999999999997E-4</v>
      </c>
      <c r="AX7">
        <v>2.3887500000000002E-3</v>
      </c>
      <c r="AY7">
        <f>MIN(AV7:AX7)</f>
        <v>6.3699999999999998E-4</v>
      </c>
      <c r="AZ7">
        <f>MAX(AV7:AX7)</f>
        <v>2.3887500000000002E-3</v>
      </c>
    </row>
    <row r="8" spans="1:52" x14ac:dyDescent="0.25">
      <c r="A8" s="2" t="s">
        <v>27</v>
      </c>
      <c r="B8">
        <v>2.5402777777777778E-2</v>
      </c>
      <c r="C8">
        <v>365</v>
      </c>
      <c r="D8">
        <v>54.33</v>
      </c>
      <c r="E8">
        <v>2</v>
      </c>
      <c r="F8">
        <v>60</v>
      </c>
      <c r="G8">
        <f t="shared" si="0"/>
        <v>19830.45</v>
      </c>
      <c r="I8" s="3">
        <f t="shared" si="1"/>
        <v>8.4675925925925923E-4</v>
      </c>
      <c r="J8">
        <v>0.02</v>
      </c>
      <c r="K8" s="3">
        <f>(I8/J8)</f>
        <v>4.2337962962962959E-2</v>
      </c>
      <c r="L8" s="4">
        <v>0.91</v>
      </c>
      <c r="M8" s="3">
        <f>(I8*L8)</f>
        <v>7.7055092592592594E-4</v>
      </c>
      <c r="N8" s="4"/>
      <c r="O8" s="4"/>
      <c r="P8" s="4"/>
      <c r="Q8" s="4"/>
      <c r="R8" s="2" t="s">
        <v>27</v>
      </c>
      <c r="S8">
        <v>2.5402777777777778E-2</v>
      </c>
      <c r="T8">
        <v>365</v>
      </c>
      <c r="U8">
        <v>10</v>
      </c>
      <c r="V8">
        <v>1</v>
      </c>
      <c r="W8">
        <v>10</v>
      </c>
      <c r="X8">
        <f t="shared" si="3"/>
        <v>3650</v>
      </c>
      <c r="Z8" s="3">
        <f t="shared" si="4"/>
        <v>2.540277777777778E-3</v>
      </c>
      <c r="AA8">
        <v>0.02</v>
      </c>
      <c r="AB8" s="3">
        <f t="shared" si="5"/>
        <v>0.1270138888888889</v>
      </c>
      <c r="AC8" s="4">
        <v>0.91</v>
      </c>
      <c r="AD8" s="3">
        <f>(Z8*AC8)</f>
        <v>2.3116527777777779E-3</v>
      </c>
      <c r="AE8">
        <v>9.5549999999999997E-4</v>
      </c>
      <c r="AH8" t="s">
        <v>28</v>
      </c>
      <c r="AI8">
        <v>5.0000000000000001E-3</v>
      </c>
      <c r="AJ8">
        <v>1.6E-2</v>
      </c>
      <c r="AK8">
        <v>1.6E-2</v>
      </c>
      <c r="AL8">
        <v>2.5000000000000001E-2</v>
      </c>
      <c r="AM8">
        <v>0.23</v>
      </c>
      <c r="AN8">
        <v>2.9000000000000001E-2</v>
      </c>
      <c r="AO8">
        <v>1.9E-2</v>
      </c>
      <c r="AW8" s="3"/>
    </row>
    <row r="9" spans="1:52" x14ac:dyDescent="0.25">
      <c r="A9" s="2"/>
      <c r="I9" s="3"/>
      <c r="K9" s="3">
        <f>SUM(K3:K8)</f>
        <v>0.73700286596119935</v>
      </c>
      <c r="L9" s="4"/>
      <c r="M9" s="4"/>
      <c r="N9" s="4"/>
      <c r="O9" s="4"/>
      <c r="P9" s="4"/>
      <c r="Q9" s="4"/>
      <c r="AB9" s="3">
        <f>SUM(AB3:AB8)</f>
        <v>2.2110085978835978</v>
      </c>
      <c r="AC9" s="4"/>
    </row>
    <row r="10" spans="1:52" x14ac:dyDescent="0.25">
      <c r="A10" s="2"/>
      <c r="I10" s="3"/>
      <c r="K10" s="3"/>
      <c r="L10" s="4"/>
      <c r="M10" s="4"/>
      <c r="N10" s="4"/>
      <c r="O10" s="4"/>
      <c r="P10" s="4"/>
      <c r="Q10" s="4"/>
      <c r="AC10" s="4"/>
    </row>
    <row r="11" spans="1:52" ht="28.5" x14ac:dyDescent="0.45">
      <c r="A11" s="2"/>
      <c r="C11" s="1"/>
      <c r="U11" s="1"/>
    </row>
    <row r="13" spans="1:52" x14ac:dyDescent="0.25">
      <c r="A13" s="2"/>
      <c r="K13" s="3"/>
      <c r="M13" s="3"/>
      <c r="N13" s="4"/>
      <c r="O13" s="3"/>
      <c r="P13" s="3"/>
      <c r="Q13" s="3"/>
      <c r="S13" s="2"/>
      <c r="AC13" s="3"/>
      <c r="AE13" s="3"/>
    </row>
    <row r="14" spans="1:52" x14ac:dyDescent="0.25">
      <c r="A14" s="2"/>
      <c r="K14" s="3"/>
      <c r="M14" s="3"/>
      <c r="N14" s="4"/>
      <c r="O14" s="3"/>
      <c r="P14" s="3"/>
      <c r="Q14" s="3"/>
      <c r="S14" s="2"/>
      <c r="AC14" s="3"/>
      <c r="AE14" s="3"/>
    </row>
    <row r="15" spans="1:52" x14ac:dyDescent="0.25">
      <c r="A15" s="2"/>
      <c r="K15" s="3"/>
      <c r="M15" s="3"/>
      <c r="N15" s="4"/>
      <c r="O15" s="3"/>
      <c r="P15" s="3"/>
      <c r="Q15" s="3"/>
      <c r="S15" s="2"/>
      <c r="AC15" s="3"/>
      <c r="AE15" s="3"/>
    </row>
    <row r="16" spans="1:52" x14ac:dyDescent="0.25">
      <c r="A16" s="2"/>
      <c r="K16" s="3"/>
      <c r="M16" s="3"/>
      <c r="N16" s="4"/>
      <c r="O16" s="3"/>
      <c r="P16" s="3"/>
      <c r="Q16" s="3"/>
      <c r="S16" s="2"/>
      <c r="AC16" s="3"/>
      <c r="AE16" s="3"/>
      <c r="AF16" s="4"/>
      <c r="AG16" s="3"/>
      <c r="AW16" s="3"/>
    </row>
    <row r="17" spans="1:49" x14ac:dyDescent="0.25">
      <c r="A17" s="2"/>
      <c r="K17" s="3"/>
      <c r="M17" s="3"/>
      <c r="N17" s="4"/>
      <c r="O17" s="3"/>
      <c r="P17" s="3"/>
      <c r="Q17" s="3"/>
      <c r="S17" s="2"/>
      <c r="AC17" s="3"/>
      <c r="AE17" s="3"/>
      <c r="AF17" s="4"/>
      <c r="AG17" s="3"/>
      <c r="AW17" s="3"/>
    </row>
    <row r="18" spans="1:49" x14ac:dyDescent="0.25">
      <c r="A18" s="2"/>
      <c r="K18" s="3"/>
      <c r="L18" s="3"/>
      <c r="M18" s="3"/>
      <c r="N18" s="4"/>
      <c r="O18" s="3"/>
      <c r="P18" s="3"/>
      <c r="Q18" s="3"/>
      <c r="S18" s="2"/>
      <c r="AC18" s="3"/>
      <c r="AD18" s="3"/>
      <c r="AE18" s="3"/>
      <c r="AF18" s="4"/>
      <c r="AG18" s="3"/>
      <c r="AW18" s="3"/>
    </row>
    <row r="19" spans="1:49" x14ac:dyDescent="0.25">
      <c r="A19" s="2"/>
      <c r="K19" s="3"/>
      <c r="M19" s="3"/>
      <c r="N19" s="4"/>
      <c r="O19" s="3"/>
      <c r="P19" s="3"/>
      <c r="Q19" s="3"/>
      <c r="S19" s="2"/>
      <c r="AC19" s="3"/>
      <c r="AE19" s="3"/>
      <c r="AF19" s="4"/>
      <c r="AG19" s="3"/>
      <c r="AW19" s="3"/>
    </row>
    <row r="20" spans="1:49" x14ac:dyDescent="0.25">
      <c r="A20" s="2"/>
      <c r="K20" s="3"/>
      <c r="M20" s="3"/>
      <c r="N20" s="3"/>
      <c r="O20" s="3"/>
      <c r="P20" s="3"/>
      <c r="Q20" s="3"/>
      <c r="S20" s="2"/>
      <c r="AC20" s="3"/>
      <c r="AE20" s="3"/>
      <c r="AG20" s="3"/>
    </row>
    <row r="21" spans="1:49" x14ac:dyDescent="0.25">
      <c r="A21" s="2"/>
      <c r="M21" s="3"/>
      <c r="N21" s="3"/>
      <c r="O21" s="3"/>
      <c r="P21" s="3"/>
      <c r="Q21" s="3"/>
      <c r="AE21" s="3"/>
    </row>
    <row r="22" spans="1:49" x14ac:dyDescent="0.25">
      <c r="M22" s="3"/>
      <c r="AE22" s="3"/>
    </row>
    <row r="24" spans="1:49" ht="28.5" x14ac:dyDescent="0.45">
      <c r="C24" s="1" t="s">
        <v>31</v>
      </c>
      <c r="Q24" t="s">
        <v>39</v>
      </c>
    </row>
    <row r="25" spans="1:49" x14ac:dyDescent="0.25">
      <c r="B25" t="s">
        <v>2</v>
      </c>
      <c r="C25" t="s">
        <v>3</v>
      </c>
      <c r="D25" t="s">
        <v>4</v>
      </c>
      <c r="E25" t="s">
        <v>5</v>
      </c>
      <c r="F25" t="s">
        <v>6</v>
      </c>
      <c r="G25" t="s">
        <v>7</v>
      </c>
      <c r="H25" t="s">
        <v>8</v>
      </c>
      <c r="I25" t="s">
        <v>9</v>
      </c>
      <c r="J25" t="s">
        <v>10</v>
      </c>
      <c r="K25" t="s">
        <v>11</v>
      </c>
      <c r="L25" t="s">
        <v>12</v>
      </c>
      <c r="M25" t="s">
        <v>13</v>
      </c>
      <c r="Q25" t="s">
        <v>41</v>
      </c>
      <c r="R25" s="2"/>
    </row>
    <row r="26" spans="1:49" x14ac:dyDescent="0.25">
      <c r="A26" s="2" t="s">
        <v>17</v>
      </c>
      <c r="B26">
        <v>2.5652777777777785E-2</v>
      </c>
      <c r="C26">
        <v>365</v>
      </c>
      <c r="D26">
        <v>2</v>
      </c>
      <c r="E26">
        <v>0.75</v>
      </c>
      <c r="F26">
        <v>6</v>
      </c>
      <c r="G26">
        <f t="shared" ref="G26:G31" si="6">(C26*D26)</f>
        <v>730</v>
      </c>
      <c r="I26" s="3">
        <f>(B26*E26*C26*D26)/(F26*G26)</f>
        <v>3.2065972222222231E-3</v>
      </c>
      <c r="J26">
        <v>0.04</v>
      </c>
      <c r="K26" s="3">
        <f t="shared" ref="K26:K31" si="7">(I26/J26)</f>
        <v>8.0164930555555569E-2</v>
      </c>
      <c r="L26" s="4"/>
      <c r="M26" s="4"/>
      <c r="N26" s="4"/>
      <c r="O26" s="4"/>
      <c r="Q26" t="s">
        <v>36</v>
      </c>
      <c r="R26" s="2" t="s">
        <v>30</v>
      </c>
      <c r="S26" t="s">
        <v>33</v>
      </c>
      <c r="AE26" t="s">
        <v>29</v>
      </c>
      <c r="AF26" t="s">
        <v>42</v>
      </c>
      <c r="AG26" t="s">
        <v>32</v>
      </c>
      <c r="AH26" t="s">
        <v>43</v>
      </c>
    </row>
    <row r="27" spans="1:49" x14ac:dyDescent="0.25">
      <c r="A27" s="2" t="s">
        <v>19</v>
      </c>
      <c r="B27">
        <v>0.51102083333333326</v>
      </c>
      <c r="C27">
        <v>365</v>
      </c>
      <c r="D27">
        <v>2</v>
      </c>
      <c r="E27">
        <v>0.75</v>
      </c>
      <c r="F27">
        <v>6</v>
      </c>
      <c r="G27">
        <f t="shared" si="6"/>
        <v>730</v>
      </c>
      <c r="I27" s="3">
        <f t="shared" ref="I27:I31" si="8">(B27*E27*C27*D27)/(F27*G27)</f>
        <v>6.3877604166666657E-2</v>
      </c>
      <c r="J27">
        <v>0.7</v>
      </c>
      <c r="K27" s="3">
        <f t="shared" si="7"/>
        <v>9.1253720238095234E-2</v>
      </c>
      <c r="L27" s="4"/>
      <c r="M27" s="4"/>
      <c r="N27" s="4"/>
      <c r="O27" s="4"/>
      <c r="Q27">
        <v>1.3874428571428568</v>
      </c>
      <c r="R27" s="2">
        <v>2.2199085714285713</v>
      </c>
      <c r="S27">
        <v>1.1562023809523809</v>
      </c>
      <c r="AD27" s="2" t="s">
        <v>17</v>
      </c>
      <c r="AE27">
        <v>2.1377314814814821E-2</v>
      </c>
      <c r="AF27">
        <v>6.4131944444444464E-2</v>
      </c>
      <c r="AG27">
        <v>8.0164930555555569E-2</v>
      </c>
      <c r="AH27">
        <v>1</v>
      </c>
    </row>
    <row r="28" spans="1:49" x14ac:dyDescent="0.25">
      <c r="A28" s="2" t="s">
        <v>21</v>
      </c>
      <c r="B28">
        <v>0.14911111111111111</v>
      </c>
      <c r="C28">
        <v>365</v>
      </c>
      <c r="D28">
        <v>2</v>
      </c>
      <c r="E28">
        <v>0.75</v>
      </c>
      <c r="F28">
        <v>6</v>
      </c>
      <c r="G28">
        <f t="shared" si="6"/>
        <v>730</v>
      </c>
      <c r="I28" s="3">
        <f t="shared" si="8"/>
        <v>1.8638888888888889E-2</v>
      </c>
      <c r="J28">
        <v>0.3</v>
      </c>
      <c r="K28" s="3">
        <f t="shared" si="7"/>
        <v>6.2129629629629632E-2</v>
      </c>
      <c r="L28" s="4"/>
      <c r="M28" s="4"/>
      <c r="N28" s="4"/>
      <c r="O28" s="4"/>
      <c r="R28" s="2"/>
      <c r="AD28" s="2" t="s">
        <v>19</v>
      </c>
      <c r="AE28">
        <v>2.4334325396825392E-2</v>
      </c>
      <c r="AF28">
        <v>7.3002976190476188E-2</v>
      </c>
      <c r="AG28">
        <v>9.1253720238095234E-2</v>
      </c>
      <c r="AH28">
        <v>1</v>
      </c>
    </row>
    <row r="29" spans="1:49" x14ac:dyDescent="0.25">
      <c r="A29" s="2" t="s">
        <v>23</v>
      </c>
      <c r="B29">
        <v>7.1111111111111123E-3</v>
      </c>
      <c r="C29">
        <v>365</v>
      </c>
      <c r="D29">
        <v>2</v>
      </c>
      <c r="E29">
        <v>0.75</v>
      </c>
      <c r="F29">
        <v>6</v>
      </c>
      <c r="G29">
        <f t="shared" si="6"/>
        <v>730</v>
      </c>
      <c r="I29" s="3">
        <f t="shared" si="8"/>
        <v>8.8888888888888904E-4</v>
      </c>
      <c r="J29">
        <v>3.5000000000000001E-3</v>
      </c>
      <c r="K29" s="3">
        <f t="shared" si="7"/>
        <v>0.25396825396825401</v>
      </c>
      <c r="L29" s="4">
        <v>8.5000000000000006E-3</v>
      </c>
      <c r="M29" s="3">
        <f>(I29*L29)</f>
        <v>7.555555555555557E-6</v>
      </c>
      <c r="N29" s="4">
        <v>1.3600000000000002E-5</v>
      </c>
      <c r="O29" s="4">
        <v>8.5000000000000016E-6</v>
      </c>
      <c r="R29" s="2"/>
      <c r="AD29" s="2" t="s">
        <v>21</v>
      </c>
      <c r="AE29">
        <v>1.6567901234567899E-2</v>
      </c>
      <c r="AF29">
        <v>4.9703703703703708E-2</v>
      </c>
      <c r="AG29">
        <v>6.2129629629629632E-2</v>
      </c>
      <c r="AH29">
        <v>1</v>
      </c>
    </row>
    <row r="30" spans="1:49" ht="30" x14ac:dyDescent="0.25">
      <c r="A30" s="2" t="s">
        <v>25</v>
      </c>
      <c r="B30">
        <v>5.0819444444444438E-2</v>
      </c>
      <c r="C30">
        <v>365</v>
      </c>
      <c r="D30">
        <v>2</v>
      </c>
      <c r="E30">
        <v>0.75</v>
      </c>
      <c r="F30">
        <v>6</v>
      </c>
      <c r="G30">
        <f t="shared" si="6"/>
        <v>730</v>
      </c>
      <c r="I30" s="3">
        <f t="shared" si="8"/>
        <v>6.3524305555555539E-3</v>
      </c>
      <c r="J30">
        <v>3.0000000000000001E-3</v>
      </c>
      <c r="K30" s="3">
        <f t="shared" si="7"/>
        <v>2.1174768518518512</v>
      </c>
      <c r="L30" s="4">
        <v>0.42</v>
      </c>
      <c r="M30" s="3">
        <f>(I30*L30)</f>
        <v>2.6680208333333326E-3</v>
      </c>
      <c r="N30" s="4">
        <v>6.3839999999999991E-4</v>
      </c>
      <c r="O30" s="4">
        <v>3.9899999999999999E-4</v>
      </c>
      <c r="Q30" t="s">
        <v>40</v>
      </c>
      <c r="R30" s="2"/>
      <c r="AD30" s="2" t="s">
        <v>23</v>
      </c>
      <c r="AE30">
        <v>6.7724867724867729E-2</v>
      </c>
      <c r="AF30">
        <v>0.2031746031746032</v>
      </c>
      <c r="AG30">
        <v>0.25396825396825401</v>
      </c>
      <c r="AH30">
        <v>1</v>
      </c>
    </row>
    <row r="31" spans="1:49" ht="30" x14ac:dyDescent="0.25">
      <c r="A31" s="2" t="s">
        <v>27</v>
      </c>
      <c r="B31">
        <v>2.5402777777777778E-2</v>
      </c>
      <c r="C31">
        <v>365</v>
      </c>
      <c r="D31">
        <v>2</v>
      </c>
      <c r="E31">
        <v>0.75</v>
      </c>
      <c r="F31">
        <v>6</v>
      </c>
      <c r="G31">
        <f t="shared" si="6"/>
        <v>730</v>
      </c>
      <c r="I31" s="3">
        <f t="shared" si="8"/>
        <v>3.1753472222222222E-3</v>
      </c>
      <c r="J31">
        <v>0.02</v>
      </c>
      <c r="K31" s="3">
        <f t="shared" si="7"/>
        <v>0.15876736111111112</v>
      </c>
      <c r="L31" s="4">
        <v>0.91</v>
      </c>
      <c r="M31" s="3">
        <f>(I31*L31)</f>
        <v>2.8895659722222222E-3</v>
      </c>
      <c r="N31" s="4">
        <v>1.5288000000000001E-3</v>
      </c>
      <c r="O31" s="4">
        <v>9.5549999999999997E-4</v>
      </c>
      <c r="Q31" t="s">
        <v>36</v>
      </c>
      <c r="R31" s="2" t="s">
        <v>30</v>
      </c>
      <c r="S31" t="s">
        <v>33</v>
      </c>
      <c r="AD31" s="2" t="s">
        <v>25</v>
      </c>
      <c r="AE31">
        <v>0.56466049382716044</v>
      </c>
      <c r="AF31">
        <v>1.6939814814814811</v>
      </c>
      <c r="AG31">
        <v>2.1174768518518512</v>
      </c>
      <c r="AH31">
        <v>1</v>
      </c>
    </row>
    <row r="32" spans="1:49" x14ac:dyDescent="0.25">
      <c r="A32" s="2"/>
      <c r="I32" s="3"/>
      <c r="K32" s="3">
        <f>SUM(K26:K31)</f>
        <v>2.7637607473544969</v>
      </c>
      <c r="L32" s="4"/>
      <c r="M32" s="4"/>
      <c r="N32" s="4"/>
      <c r="O32" s="4"/>
      <c r="AD32" s="2" t="s">
        <v>27</v>
      </c>
      <c r="AE32">
        <v>4.2337962962962959E-2</v>
      </c>
      <c r="AF32">
        <v>0.1270138888888889</v>
      </c>
      <c r="AG32">
        <v>0.15876736111111112</v>
      </c>
      <c r="AH32">
        <v>1</v>
      </c>
    </row>
    <row r="33" spans="1:39" x14ac:dyDescent="0.25">
      <c r="A33" s="2"/>
      <c r="I33" s="3"/>
      <c r="K33" s="3"/>
      <c r="L33" s="4"/>
      <c r="M33" s="4"/>
      <c r="N33" s="4"/>
      <c r="O33" s="4"/>
    </row>
    <row r="34" spans="1:39" ht="28.5" x14ac:dyDescent="0.45">
      <c r="A34" s="2"/>
      <c r="C34" s="1"/>
    </row>
    <row r="36" spans="1:39" x14ac:dyDescent="0.25">
      <c r="A36" s="2"/>
      <c r="K36" s="3"/>
      <c r="M36" s="3"/>
      <c r="N36" s="4"/>
      <c r="O36" s="3"/>
      <c r="AE36" t="s">
        <v>29</v>
      </c>
      <c r="AF36" t="s">
        <v>42</v>
      </c>
      <c r="AG36" t="s">
        <v>32</v>
      </c>
      <c r="AH36" t="s">
        <v>43</v>
      </c>
    </row>
    <row r="37" spans="1:39" x14ac:dyDescent="0.25">
      <c r="A37" s="2"/>
      <c r="K37" s="3"/>
      <c r="M37" s="3"/>
      <c r="N37" s="4"/>
      <c r="O37" s="3"/>
      <c r="AD37" s="2" t="s">
        <v>34</v>
      </c>
      <c r="AE37">
        <v>0.98961518959435635</v>
      </c>
      <c r="AF37">
        <v>2.9688455687830695</v>
      </c>
      <c r="AG37">
        <v>4.4532683531746038</v>
      </c>
      <c r="AH37">
        <v>1</v>
      </c>
    </row>
    <row r="38" spans="1:39" x14ac:dyDescent="0.25">
      <c r="A38" s="2"/>
      <c r="K38" s="3"/>
      <c r="M38" s="3"/>
      <c r="N38" s="4"/>
      <c r="O38" s="3"/>
      <c r="AD38" s="2" t="s">
        <v>35</v>
      </c>
      <c r="AE38">
        <v>0.73700286596119935</v>
      </c>
      <c r="AF38">
        <v>2.2110085978835978</v>
      </c>
      <c r="AG38">
        <v>2.7637607473544969</v>
      </c>
      <c r="AH38">
        <v>1</v>
      </c>
    </row>
    <row r="39" spans="1:39" x14ac:dyDescent="0.25">
      <c r="A39" s="2"/>
      <c r="K39" s="3"/>
      <c r="M39" s="3"/>
      <c r="N39" s="4"/>
      <c r="O39" s="3"/>
      <c r="AD39" s="2"/>
    </row>
    <row r="40" spans="1:39" x14ac:dyDescent="0.25">
      <c r="A40" s="2"/>
      <c r="K40" s="3"/>
      <c r="M40" s="3"/>
      <c r="N40" s="4"/>
      <c r="O40" s="3"/>
      <c r="AD40" s="2"/>
    </row>
    <row r="41" spans="1:39" x14ac:dyDescent="0.25">
      <c r="A41" s="2"/>
      <c r="K41" s="3"/>
      <c r="L41" s="3"/>
      <c r="M41" s="3"/>
      <c r="N41" s="4"/>
      <c r="O41" s="3"/>
      <c r="AD41" s="2"/>
    </row>
    <row r="42" spans="1:39" x14ac:dyDescent="0.25">
      <c r="A42" s="2"/>
      <c r="K42" s="3"/>
      <c r="M42" s="3"/>
      <c r="N42" s="4"/>
      <c r="O42" s="3"/>
      <c r="AD42" s="2"/>
    </row>
    <row r="43" spans="1:39" x14ac:dyDescent="0.25">
      <c r="A43" s="2"/>
      <c r="K43" s="3"/>
      <c r="M43" s="3"/>
      <c r="N43" s="3"/>
      <c r="O43" s="3"/>
    </row>
    <row r="44" spans="1:39" x14ac:dyDescent="0.25">
      <c r="A44" s="2"/>
      <c r="M44" s="3"/>
      <c r="N44" s="3"/>
      <c r="O44" s="3"/>
    </row>
    <row r="45" spans="1:39" x14ac:dyDescent="0.25">
      <c r="M45" s="3"/>
    </row>
    <row r="46" spans="1:39" x14ac:dyDescent="0.25"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39" x14ac:dyDescent="0.25">
      <c r="AJ47" t="s">
        <v>29</v>
      </c>
      <c r="AK47" t="s">
        <v>42</v>
      </c>
      <c r="AL47" t="s">
        <v>32</v>
      </c>
    </row>
    <row r="48" spans="1:39" x14ac:dyDescent="0.25">
      <c r="AI48" s="2" t="s">
        <v>23</v>
      </c>
      <c r="AJ48">
        <v>2.0148148148148151E-6</v>
      </c>
      <c r="AK48">
        <v>2.4177777777777784E-6</v>
      </c>
      <c r="AL48">
        <v>7.555555555555557E-6</v>
      </c>
      <c r="AM48">
        <f>AVERAGE(AJ48:AL48)</f>
        <v>3.9960493827160505E-6</v>
      </c>
    </row>
    <row r="49" spans="19:39" ht="30" x14ac:dyDescent="0.25">
      <c r="T49" t="s">
        <v>29</v>
      </c>
      <c r="U49" t="s">
        <v>42</v>
      </c>
      <c r="V49" t="s">
        <v>32</v>
      </c>
      <c r="W49" t="s">
        <v>43</v>
      </c>
      <c r="AI49" s="2" t="s">
        <v>25</v>
      </c>
      <c r="AJ49">
        <v>7.1147222222222206E-4</v>
      </c>
      <c r="AK49">
        <v>8.5376666666666648E-4</v>
      </c>
      <c r="AL49">
        <v>2.6680208333333326E-3</v>
      </c>
      <c r="AM49">
        <f t="shared" ref="AM49:AM50" si="9">AVERAGE(AJ49:AL49)</f>
        <v>1.4110865740740736E-3</v>
      </c>
    </row>
    <row r="50" spans="19:39" x14ac:dyDescent="0.25">
      <c r="S50" s="2" t="s">
        <v>23</v>
      </c>
      <c r="T50">
        <v>2.0148148148148151E-6</v>
      </c>
      <c r="U50">
        <v>6.0444444444444458E-6</v>
      </c>
      <c r="V50">
        <v>7.555555555555557E-6</v>
      </c>
      <c r="W50">
        <v>1E-4</v>
      </c>
      <c r="AI50" s="2" t="s">
        <v>27</v>
      </c>
      <c r="AJ50">
        <v>7.7055092592592594E-4</v>
      </c>
      <c r="AK50">
        <v>9.2466111111111132E-4</v>
      </c>
      <c r="AL50">
        <v>2.8895659722222222E-3</v>
      </c>
      <c r="AM50">
        <f t="shared" si="9"/>
        <v>1.5282593364197531E-3</v>
      </c>
    </row>
    <row r="51" spans="19:39" ht="30" x14ac:dyDescent="0.25">
      <c r="S51" s="2" t="s">
        <v>25</v>
      </c>
      <c r="T51">
        <v>7.1147222222222206E-4</v>
      </c>
      <c r="U51">
        <v>2.1344166666666664E-3</v>
      </c>
      <c r="V51">
        <v>2.6680208333333326E-3</v>
      </c>
      <c r="W51">
        <v>1E-4</v>
      </c>
    </row>
    <row r="52" spans="19:39" x14ac:dyDescent="0.25">
      <c r="S52" s="2" t="s">
        <v>27</v>
      </c>
      <c r="T52">
        <v>7.7055092592592594E-4</v>
      </c>
      <c r="U52">
        <v>2.3116527777777779E-3</v>
      </c>
      <c r="V52">
        <v>2.8895659722222222E-3</v>
      </c>
      <c r="W52">
        <v>1E-4</v>
      </c>
    </row>
    <row r="53" spans="19:39" x14ac:dyDescent="0.25">
      <c r="AI53" s="2"/>
    </row>
    <row r="55" spans="19:39" x14ac:dyDescent="0.25">
      <c r="AI55" s="2" t="s">
        <v>23</v>
      </c>
      <c r="AJ55">
        <v>3.9960493827160505E-6</v>
      </c>
    </row>
    <row r="56" spans="19:39" ht="30" x14ac:dyDescent="0.25">
      <c r="AI56" s="2" t="s">
        <v>25</v>
      </c>
      <c r="AJ56">
        <v>1.4110865740740736E-3</v>
      </c>
    </row>
    <row r="57" spans="19:39" x14ac:dyDescent="0.25">
      <c r="AI57" s="2" t="s">
        <v>27</v>
      </c>
      <c r="AJ57">
        <v>1.5282593364197531E-3</v>
      </c>
    </row>
    <row r="65" spans="1:14" x14ac:dyDescent="0.25"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</row>
    <row r="67" spans="1:14" x14ac:dyDescent="0.25">
      <c r="A67" s="2"/>
    </row>
    <row r="68" spans="1:14" x14ac:dyDescent="0.25">
      <c r="A68" s="2"/>
    </row>
    <row r="69" spans="1:14" x14ac:dyDescent="0.25">
      <c r="A69" s="2"/>
    </row>
    <row r="70" spans="1:14" x14ac:dyDescent="0.25">
      <c r="A70" s="2"/>
    </row>
    <row r="71" spans="1:14" x14ac:dyDescent="0.25">
      <c r="A71" s="2"/>
    </row>
    <row r="72" spans="1:14" x14ac:dyDescent="0.25">
      <c r="A72" s="2"/>
      <c r="H72" s="2"/>
    </row>
    <row r="73" spans="1:14" x14ac:dyDescent="0.25">
      <c r="A73" s="2"/>
      <c r="H73" s="2"/>
    </row>
    <row r="74" spans="1:14" x14ac:dyDescent="0.25">
      <c r="H74" s="2"/>
    </row>
    <row r="75" spans="1:14" x14ac:dyDescent="0.25">
      <c r="H75" s="2"/>
    </row>
    <row r="76" spans="1:14" x14ac:dyDescent="0.25">
      <c r="H76" s="2"/>
    </row>
    <row r="77" spans="1:14" x14ac:dyDescent="0.25">
      <c r="H77" s="2"/>
    </row>
    <row r="78" spans="1:14" x14ac:dyDescent="0.25">
      <c r="H78" s="2"/>
    </row>
    <row r="79" spans="1:14" x14ac:dyDescent="0.25">
      <c r="H79" s="2"/>
    </row>
    <row r="87" spans="4:4" x14ac:dyDescent="0.25">
      <c r="D87" s="2"/>
    </row>
    <row r="88" spans="4:4" x14ac:dyDescent="0.25">
      <c r="D88" s="2"/>
    </row>
    <row r="89" spans="4:4" x14ac:dyDescent="0.25">
      <c r="D89" s="2"/>
    </row>
    <row r="90" spans="4:4" x14ac:dyDescent="0.25">
      <c r="D90" s="2"/>
    </row>
    <row r="91" spans="4:4" x14ac:dyDescent="0.25">
      <c r="D91" s="2"/>
    </row>
    <row r="92" spans="4:4" x14ac:dyDescent="0.25">
      <c r="D92" s="2"/>
    </row>
    <row r="93" spans="4:4" x14ac:dyDescent="0.25">
      <c r="D93" s="2"/>
    </row>
    <row r="94" spans="4:4" x14ac:dyDescent="0.25">
      <c r="D94" s="2"/>
    </row>
    <row r="95" spans="4:4" x14ac:dyDescent="0.25">
      <c r="D95" s="2"/>
    </row>
    <row r="100" spans="5:12" x14ac:dyDescent="0.25">
      <c r="E100" s="2"/>
      <c r="F100" s="2"/>
      <c r="G100" s="2"/>
      <c r="H100" s="2"/>
      <c r="I100" s="2"/>
      <c r="J100" s="2"/>
      <c r="K100" s="2"/>
      <c r="L10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ikhueniro PUB</vt:lpstr>
      <vt:lpstr>Otofure PUB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2022-02-10T13:16:37Z</cp:lastPrinted>
  <dcterms:created xsi:type="dcterms:W3CDTF">2021-05-05T11:32:50Z</dcterms:created>
  <dcterms:modified xsi:type="dcterms:W3CDTF">2022-11-10T11:26:42Z</dcterms:modified>
</cp:coreProperties>
</file>