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E:\Studies\First_Author_Papers\Endothermy Paper\Manuscript\SI\"/>
    </mc:Choice>
  </mc:AlternateContent>
  <xr:revisionPtr revIDLastSave="0" documentId="13_ncr:1_{F97F895E-1199-4EC6-B576-46866653C666}" xr6:coauthVersionLast="46" xr6:coauthVersionMax="46" xr10:uidLastSave="{00000000-0000-0000-0000-000000000000}"/>
  <bookViews>
    <workbookView xWindow="-120" yWindow="-120" windowWidth="29040" windowHeight="15990" tabRatio="500" activeTab="1" xr2:uid="{00000000-000D-0000-FFFF-FFFF00000000}"/>
  </bookViews>
  <sheets>
    <sheet name="Scanning information" sheetId="1" r:id="rId1"/>
    <sheet name="Unsuccesfull specimens" sheetId="2" r:id="rId2"/>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08" i="1" l="1"/>
  <c r="F308" i="1"/>
  <c r="E308" i="1"/>
  <c r="G307" i="1"/>
  <c r="F307" i="1"/>
  <c r="E307" i="1"/>
  <c r="G306" i="1"/>
  <c r="F306" i="1"/>
  <c r="E306" i="1"/>
  <c r="G305" i="1"/>
  <c r="F305" i="1"/>
  <c r="E305" i="1"/>
  <c r="G304" i="1"/>
  <c r="F304" i="1"/>
  <c r="E304" i="1"/>
  <c r="G303" i="1"/>
  <c r="F303" i="1"/>
  <c r="E303" i="1"/>
  <c r="G295" i="1"/>
  <c r="F295" i="1"/>
  <c r="E295" i="1"/>
  <c r="G294" i="1"/>
  <c r="F294" i="1"/>
  <c r="E294" i="1"/>
  <c r="G292" i="1"/>
  <c r="F292" i="1"/>
  <c r="E292" i="1"/>
  <c r="G289" i="1"/>
  <c r="F289" i="1"/>
  <c r="E289" i="1"/>
  <c r="G285" i="1"/>
  <c r="F285" i="1"/>
  <c r="E285" i="1"/>
  <c r="G269" i="1"/>
  <c r="F269" i="1"/>
  <c r="E269" i="1"/>
  <c r="G268" i="1"/>
  <c r="F268" i="1"/>
  <c r="E268" i="1"/>
  <c r="G266" i="1"/>
  <c r="F266" i="1"/>
  <c r="E266" i="1"/>
  <c r="G263" i="1"/>
  <c r="F263" i="1"/>
  <c r="E263" i="1"/>
  <c r="G262" i="1"/>
  <c r="F262" i="1"/>
  <c r="E262" i="1"/>
  <c r="G261" i="1"/>
  <c r="F261" i="1"/>
  <c r="E261" i="1"/>
  <c r="G235" i="1"/>
  <c r="F235" i="1"/>
  <c r="E235" i="1"/>
  <c r="G151" i="1"/>
  <c r="F151" i="1"/>
  <c r="E151" i="1"/>
  <c r="G147" i="1"/>
  <c r="F147" i="1"/>
  <c r="E147" i="1"/>
  <c r="G145" i="1"/>
  <c r="F145" i="1"/>
  <c r="E145" i="1"/>
  <c r="G142" i="1"/>
  <c r="F142" i="1"/>
  <c r="E142" i="1"/>
  <c r="G138" i="1"/>
  <c r="F138" i="1"/>
  <c r="E138" i="1"/>
  <c r="G135" i="1"/>
  <c r="F135" i="1"/>
  <c r="E135" i="1"/>
  <c r="G130" i="1"/>
  <c r="F130" i="1"/>
  <c r="E130" i="1"/>
  <c r="G125" i="1"/>
  <c r="F125" i="1"/>
  <c r="E125" i="1"/>
  <c r="G121" i="1"/>
  <c r="F121" i="1"/>
  <c r="E121" i="1"/>
  <c r="G118" i="1"/>
  <c r="F118" i="1"/>
  <c r="E118" i="1"/>
  <c r="G116" i="1"/>
  <c r="F116" i="1"/>
  <c r="E116" i="1"/>
  <c r="G115" i="1"/>
  <c r="F115" i="1"/>
  <c r="E115" i="1"/>
  <c r="G114" i="1"/>
  <c r="F114" i="1"/>
  <c r="E114" i="1"/>
  <c r="G113" i="1"/>
  <c r="F113" i="1"/>
  <c r="E113" i="1"/>
  <c r="G110" i="1"/>
  <c r="F110" i="1"/>
  <c r="E110" i="1"/>
  <c r="G108" i="1"/>
  <c r="F108" i="1"/>
  <c r="E108" i="1"/>
  <c r="G105" i="1"/>
  <c r="F105" i="1"/>
  <c r="E105" i="1"/>
  <c r="G104" i="1"/>
  <c r="F104" i="1"/>
  <c r="E104" i="1"/>
  <c r="G101" i="1"/>
  <c r="F101" i="1"/>
  <c r="E101" i="1"/>
  <c r="G98" i="1"/>
  <c r="F98" i="1"/>
  <c r="E98" i="1"/>
  <c r="G92" i="1"/>
  <c r="F92" i="1"/>
  <c r="E92" i="1"/>
  <c r="G90" i="1"/>
  <c r="F90" i="1"/>
  <c r="E90" i="1"/>
  <c r="G85" i="1"/>
  <c r="F85" i="1"/>
  <c r="E85" i="1"/>
  <c r="G75" i="1"/>
  <c r="F75" i="1"/>
  <c r="E75" i="1"/>
  <c r="G62" i="1"/>
  <c r="F62" i="1"/>
  <c r="E62" i="1"/>
  <c r="G52" i="1"/>
  <c r="F52" i="1"/>
  <c r="E52" i="1"/>
  <c r="G42" i="1"/>
  <c r="F42" i="1"/>
  <c r="E42" i="1"/>
  <c r="G39" i="1"/>
  <c r="F39" i="1"/>
  <c r="E39" i="1"/>
  <c r="G32" i="1"/>
  <c r="F32" i="1"/>
  <c r="E32" i="1"/>
  <c r="G31" i="1"/>
  <c r="F31" i="1"/>
  <c r="E31" i="1"/>
  <c r="G28" i="1"/>
  <c r="F28" i="1"/>
  <c r="E28" i="1"/>
  <c r="G27" i="1"/>
  <c r="F27" i="1"/>
  <c r="E27" i="1"/>
  <c r="G26" i="1"/>
  <c r="F26" i="1"/>
  <c r="E26" i="1"/>
  <c r="G24" i="1"/>
  <c r="F24" i="1"/>
  <c r="E24" i="1"/>
  <c r="G21" i="1"/>
  <c r="F21" i="1"/>
  <c r="E21" i="1"/>
  <c r="G20" i="1"/>
  <c r="F20" i="1"/>
  <c r="E20" i="1"/>
  <c r="G19" i="1"/>
  <c r="F19" i="1"/>
  <c r="E19" i="1"/>
  <c r="G12" i="1"/>
  <c r="F12" i="1"/>
  <c r="E12" i="1"/>
  <c r="G10" i="1"/>
  <c r="F10" i="1"/>
  <c r="E10" i="1"/>
  <c r="G9" i="1"/>
  <c r="F9" i="1"/>
  <c r="E9" i="1"/>
</calcChain>
</file>

<file path=xl/sharedStrings.xml><?xml version="1.0" encoding="utf-8"?>
<sst xmlns="http://schemas.openxmlformats.org/spreadsheetml/2006/main" count="2853" uniqueCount="1096">
  <si>
    <t>Genus</t>
  </si>
  <si>
    <t>Species</t>
  </si>
  <si>
    <t>Specimen</t>
  </si>
  <si>
    <t>Scanner</t>
  </si>
  <si>
    <t>Pixel size x (mm)</t>
  </si>
  <si>
    <t>Pixel size y (mm)</t>
  </si>
  <si>
    <t>Pixel size z (mm)</t>
  </si>
  <si>
    <t>Voltage (kV)</t>
  </si>
  <si>
    <t>Amperage (µA)</t>
  </si>
  <si>
    <t>Notes</t>
  </si>
  <si>
    <t>Public URL</t>
  </si>
  <si>
    <t>MorphoSource Media Number</t>
  </si>
  <si>
    <t>Type of data</t>
  </si>
  <si>
    <t>Caecilia</t>
  </si>
  <si>
    <t>tentaculata</t>
  </si>
  <si>
    <t>Kuh 175441</t>
  </si>
  <si>
    <t>UF Nanoscale Research Facility</t>
  </si>
  <si>
    <t>Pelodytes</t>
  </si>
  <si>
    <t>caucasicus</t>
  </si>
  <si>
    <t>CAS-H-94059</t>
  </si>
  <si>
    <t>https://www.morphosource.org/Detail/MediaDetail/Show/media_id/13930</t>
  </si>
  <si>
    <t>M13930-24582</t>
  </si>
  <si>
    <t>Micro-CT scan</t>
  </si>
  <si>
    <t>Lissotriton</t>
  </si>
  <si>
    <t>vulgaris</t>
  </si>
  <si>
    <t>UF38991</t>
  </si>
  <si>
    <t>https://www.morphosource.org/Detail/MediaDetail/Show/media_id/19260</t>
  </si>
  <si>
    <t>M19260-36432</t>
  </si>
  <si>
    <t>Proteus</t>
  </si>
  <si>
    <t>anguinus</t>
  </si>
  <si>
    <t>MVZ-Herps-244076</t>
  </si>
  <si>
    <t>GE V|tome|xm240 CT Scanner</t>
  </si>
  <si>
    <t>http://www.morphosource.org/Detail/MediaDetail/Show/media_id/25296</t>
  </si>
  <si>
    <t>M25296-49510</t>
  </si>
  <si>
    <t>Diadectes</t>
  </si>
  <si>
    <t>sideropelicus </t>
  </si>
  <si>
    <t>FMNH UR 27</t>
  </si>
  <si>
    <t>GE v|tome|x s 240</t>
  </si>
  <si>
    <t>-</t>
  </si>
  <si>
    <t>Captorhinus</t>
  </si>
  <si>
    <t>aguti</t>
  </si>
  <si>
    <t>TMM 40882-41</t>
  </si>
  <si>
    <t>Labidosaurus</t>
  </si>
  <si>
    <t>hamatus</t>
  </si>
  <si>
    <t>FMNH UR 161</t>
  </si>
  <si>
    <t>Youngina</t>
  </si>
  <si>
    <t>capensis</t>
  </si>
  <si>
    <t>BPI/1/375</t>
  </si>
  <si>
    <t>Xtek XT H 225</t>
  </si>
  <si>
    <t>Chelydra</t>
  </si>
  <si>
    <t>serpentina</t>
  </si>
  <si>
    <t>UF22159</t>
  </si>
  <si>
    <t>Kinosternon</t>
  </si>
  <si>
    <t>hirpites</t>
  </si>
  <si>
    <t>Uf Herp 45035</t>
  </si>
  <si>
    <t>https://www.morphosource.org/Detail/MediaDetail/Show/media_id/8693</t>
  </si>
  <si>
    <t>M8693-11063</t>
  </si>
  <si>
    <t>Chelonia</t>
  </si>
  <si>
    <t>mydas</t>
  </si>
  <si>
    <t>YPM HERR 004058</t>
  </si>
  <si>
    <t>https://www.morphosource.org/Detail/MediaDetail/Show/media_id/40231</t>
  </si>
  <si>
    <t>M40231</t>
  </si>
  <si>
    <t>Sacalia</t>
  </si>
  <si>
    <t>quadriocellata</t>
  </si>
  <si>
    <t>NCSM 76496</t>
  </si>
  <si>
    <t>https://www.morphosource.org/Detail/MediaDetail/Show/media_id/20983</t>
  </si>
  <si>
    <t>M20983-39874</t>
  </si>
  <si>
    <t>Graptemys</t>
  </si>
  <si>
    <t>sp.</t>
  </si>
  <si>
    <t>Uf Herp 61899</t>
  </si>
  <si>
    <t>https://www.morphosource.org/Detail/MediaDetail/Show/media_id/22349</t>
  </si>
  <si>
    <t>M22349-43521</t>
  </si>
  <si>
    <t>Prolacerta</t>
  </si>
  <si>
    <t>broomi</t>
  </si>
  <si>
    <t>BP/1/3575</t>
  </si>
  <si>
    <t>Alligator</t>
  </si>
  <si>
    <t>mississipiensis</t>
  </si>
  <si>
    <t>TMM M-983</t>
  </si>
  <si>
    <t>SMS 101</t>
  </si>
  <si>
    <t>Caiman</t>
  </si>
  <si>
    <t>crocodylus</t>
  </si>
  <si>
    <t>FMNH 73711</t>
  </si>
  <si>
    <t>custom-built Bio-Imaging Research, Inc. (BIR) scanner that used a conventional medical image-intensifier detector</t>
  </si>
  <si>
    <t>Tomistoma</t>
  </si>
  <si>
    <t>schlegelii</t>
  </si>
  <si>
    <t>CEB 140070</t>
  </si>
  <si>
    <t>BIR ACTIS5</t>
  </si>
  <si>
    <t>Specimen was prepared as described in David et al. 2016 before scanning.</t>
  </si>
  <si>
    <t>Gavialis</t>
  </si>
  <si>
    <t>gangeticus</t>
  </si>
  <si>
    <t>MNHN A-5312</t>
  </si>
  <si>
    <t>X8060 NDT</t>
  </si>
  <si>
    <t>Crocodylus</t>
  </si>
  <si>
    <t>johnstoni</t>
  </si>
  <si>
    <t>OUVC 10425</t>
  </si>
  <si>
    <t>niloticus</t>
  </si>
  <si>
    <t>UCL X183</t>
  </si>
  <si>
    <t>moreletii</t>
  </si>
  <si>
    <t>TMM M-4980</t>
  </si>
  <si>
    <t>intermedius</t>
  </si>
  <si>
    <t>FMNH 75662</t>
  </si>
  <si>
    <t>GE LightSpeed Ultra Multislice</t>
  </si>
  <si>
    <t>acutus</t>
  </si>
  <si>
    <t>FMNH59071</t>
  </si>
  <si>
    <t>Struthio</t>
  </si>
  <si>
    <t>camelus</t>
  </si>
  <si>
    <t>Metris X-Tek HMX ST CT</t>
  </si>
  <si>
    <t>CEB 130023</t>
  </si>
  <si>
    <t>Skyscan1172</t>
  </si>
  <si>
    <t>Apteryx</t>
  </si>
  <si>
    <t>haastii</t>
  </si>
  <si>
    <t>NMS Z.1913.13.748</t>
  </si>
  <si>
    <t>Nikon XT H 225ST</t>
  </si>
  <si>
    <t>National Museums of Scotland, Edinburgh provided access to these data originally appearing in Benson et al (2017: Comparative analysis of vestibular ecomorphology in birds, Journal of Anatomy), the collection of which was funded by Natural Environment Research Council (NERC) grants NE/H012176/1 and NE/E008380/1. The files were downloaded from www.MorphoSource.org, Duke University.</t>
  </si>
  <si>
    <t>http://www.morphosource.org/Detail/MediaDetail/Show/media_id/17247</t>
  </si>
  <si>
    <t>M17247-32206</t>
  </si>
  <si>
    <t>Surface mesh of bony labyrinth</t>
  </si>
  <si>
    <t>Dromaius</t>
  </si>
  <si>
    <t>novaehollandiae</t>
  </si>
  <si>
    <t>NHMUK  S/2001.50.1</t>
  </si>
  <si>
    <t>Casuarius</t>
  </si>
  <si>
    <t>casuarius</t>
  </si>
  <si>
    <t>NHMUK  1939.12.9.964</t>
  </si>
  <si>
    <t>Rhynchotus</t>
  </si>
  <si>
    <t>rufescens</t>
  </si>
  <si>
    <t>NMS Z.1890.28.9</t>
  </si>
  <si>
    <t>http://www.morphosource.org/Detail/MediaDetail/Show/media_id/17408</t>
  </si>
  <si>
    <t>M17408-32673</t>
  </si>
  <si>
    <t>Meleagris</t>
  </si>
  <si>
    <t>gallopavo</t>
  </si>
  <si>
    <t>CEB 130069</t>
  </si>
  <si>
    <t>Gallus</t>
  </si>
  <si>
    <t>gallus</t>
  </si>
  <si>
    <t>NMS Z.1931.43_Gallus</t>
  </si>
  <si>
    <t>http://www.morphosource.org/Detail/MediaDetail/Show/media_id/17724</t>
  </si>
  <si>
    <t>M17724-33494</t>
  </si>
  <si>
    <t>Lophura</t>
  </si>
  <si>
    <t>diardi</t>
  </si>
  <si>
    <t>MNHN unvouchered</t>
  </si>
  <si>
    <t>Phasianus</t>
  </si>
  <si>
    <t>colchicus</t>
  </si>
  <si>
    <t>NMS Z.1931.43_Phasanius</t>
  </si>
  <si>
    <t>http://www.morphosource.org/Detail/MediaDetail/Show/media_id/17725</t>
  </si>
  <si>
    <t>M17725-33499</t>
  </si>
  <si>
    <t>Coturnix</t>
  </si>
  <si>
    <t>coturnix</t>
  </si>
  <si>
    <t>NMS Z.1931.43_Coturnix</t>
  </si>
  <si>
    <t>http://www.morphosource.org/Detail/MediaDetail/Show/media_id/17723</t>
  </si>
  <si>
    <t>M17723-33489</t>
  </si>
  <si>
    <t>Cygnus</t>
  </si>
  <si>
    <t>olor</t>
  </si>
  <si>
    <t>NHMUK S/1995.11.1</t>
  </si>
  <si>
    <t>Anas</t>
  </si>
  <si>
    <t>undulata</t>
  </si>
  <si>
    <t>CEB 130140</t>
  </si>
  <si>
    <t>Skyscan1173</t>
  </si>
  <si>
    <t>Tachyeres</t>
  </si>
  <si>
    <t>brachypterus</t>
  </si>
  <si>
    <t>NHMUK S/2004.7.1</t>
  </si>
  <si>
    <t>Natural History Museum, London provided access to these data originally appearing in Benson et al (2017: Comparative analysis of vestibular ecomorphology in birds, Journal of Anatomy), the collection of which was funded by Natural Environment Research Council (NERC) grants NE/H012176/1 and NE/E008380/1. The files were downloaded from www.MorphoSource.org, Duke University.</t>
  </si>
  <si>
    <t>http://www.morphosource.org/Detail/MediaDetail/Show/media_id/17404</t>
  </si>
  <si>
    <t>M17404-32653</t>
  </si>
  <si>
    <t>Aythya</t>
  </si>
  <si>
    <t>fuligula</t>
  </si>
  <si>
    <t>NHMUK S/1987.27.1</t>
  </si>
  <si>
    <t>Apus</t>
  </si>
  <si>
    <t>apus</t>
  </si>
  <si>
    <t>CEB 140032</t>
  </si>
  <si>
    <t>Selasphorus</t>
  </si>
  <si>
    <t>rufus</t>
  </si>
  <si>
    <t>NMS Z.2002.108.2</t>
  </si>
  <si>
    <t>http://www.morphosource.org/Detail/MediaDetail/Show/media_id/17424</t>
  </si>
  <si>
    <t>M17424-32753</t>
  </si>
  <si>
    <t>Thalurania</t>
  </si>
  <si>
    <t>furcata</t>
  </si>
  <si>
    <t>MNHN 2000-463</t>
  </si>
  <si>
    <t>Steatornis</t>
  </si>
  <si>
    <t>caripensis</t>
  </si>
  <si>
    <t>NHMUK S/1869.6.20.1</t>
  </si>
  <si>
    <t>http://www.morphosource.org/Detail/MediaDetail/Show/media_id/17403</t>
  </si>
  <si>
    <t>M17403-32648</t>
  </si>
  <si>
    <t>Podargus</t>
  </si>
  <si>
    <t>strigoides</t>
  </si>
  <si>
    <t>NHMUK S/1969.4.41</t>
  </si>
  <si>
    <t>http://www.morphosource.org/Detail/MediaDetail/Show/media_id/17402</t>
  </si>
  <si>
    <t>M17402-32643</t>
  </si>
  <si>
    <t>Caprimulgus</t>
  </si>
  <si>
    <t>europaeus</t>
  </si>
  <si>
    <t>NMS Z. unvouchered, cat. num. 27</t>
  </si>
  <si>
    <t>http://www.morphosource.org/Detail/MediaDetail/Show/media_id/17406</t>
  </si>
  <si>
    <t>M17406-32663</t>
  </si>
  <si>
    <t>Columba</t>
  </si>
  <si>
    <t>palumbus</t>
  </si>
  <si>
    <t>CEB 130137</t>
  </si>
  <si>
    <t>Cuculus</t>
  </si>
  <si>
    <t>canorus</t>
  </si>
  <si>
    <t>NMS unvouchered</t>
  </si>
  <si>
    <t>National Museums of Scotland, Edinburgh provided access to these data originally appearing in Benson et al (2017: Comparative analysis of vestibular ecomorphology in birds, Journal of Anatomy),, the collection of which was funded by Natural Environment Research Council (NERC) grants NE/H012176/1 and NE/E008380/1.. The files were downloaded from www.MorphoSource.org, Duke University.</t>
  </si>
  <si>
    <t>http://www.morphosource.org/Detail/MediaDetail/Show/media_id/17715</t>
  </si>
  <si>
    <t>M17715-33449</t>
  </si>
  <si>
    <t>Grus</t>
  </si>
  <si>
    <t>grus</t>
  </si>
  <si>
    <t>Spheniscus</t>
  </si>
  <si>
    <t>demersus</t>
  </si>
  <si>
    <t>UF 21341</t>
  </si>
  <si>
    <t>Pelagodroma</t>
  </si>
  <si>
    <t>marina</t>
  </si>
  <si>
    <t>NMS Z.1898.30</t>
  </si>
  <si>
    <t>http://www.morphosource.org/Detail/MediaDetail/Show/media_id/17409</t>
  </si>
  <si>
    <t>M17409-32678</t>
  </si>
  <si>
    <t>Diomedea</t>
  </si>
  <si>
    <t>exulans</t>
  </si>
  <si>
    <t>NMS Z.1921.143.1630</t>
  </si>
  <si>
    <t>http://www.morphosource.org/Detail/MediaDetail/Show/media_id/17411</t>
  </si>
  <si>
    <t>M17411-32688</t>
  </si>
  <si>
    <t>Fulmarus</t>
  </si>
  <si>
    <t>glacialis</t>
  </si>
  <si>
    <t>NMS Z.2003.181.2</t>
  </si>
  <si>
    <t>http://www.morphosource.org/Detail/MediaDetail/Show/media_id/17426</t>
  </si>
  <si>
    <t>M17426-32763</t>
  </si>
  <si>
    <t>Gavia</t>
  </si>
  <si>
    <t>immer</t>
  </si>
  <si>
    <t>http://www.morphosource.org/Detail/MediaDetail/Show/media_id/17717</t>
  </si>
  <si>
    <t>M17717-33459</t>
  </si>
  <si>
    <t>Ardea</t>
  </si>
  <si>
    <t>cinerea</t>
  </si>
  <si>
    <t>NMS Z.2002.64</t>
  </si>
  <si>
    <t>http://www.morphosource.org/Detail/MediaDetail/Show/media_id/17425</t>
  </si>
  <si>
    <t>M17425-32758</t>
  </si>
  <si>
    <t>Phalacrocorax</t>
  </si>
  <si>
    <t>harrisi</t>
  </si>
  <si>
    <t>NHMUK S/1973.1.10</t>
  </si>
  <si>
    <t>http://www.morphosource.org/Detail/MediaDetail/Show/media_id/17401</t>
  </si>
  <si>
    <t>M17401-32638</t>
  </si>
  <si>
    <t>Fregata</t>
  </si>
  <si>
    <t>magnificens</t>
  </si>
  <si>
    <t>NMS Z.2000.111.2</t>
  </si>
  <si>
    <t>http://www.morphosource.org/Detail/MediaDetail/Show/media_id/17421</t>
  </si>
  <si>
    <t>M17421-32738</t>
  </si>
  <si>
    <t>Phaethon</t>
  </si>
  <si>
    <t>lepturus</t>
  </si>
  <si>
    <t>NHMUK S/1884.2.29.10</t>
  </si>
  <si>
    <t>http://www.morphosource.org/Detail/MediaDetail/Show/media_id/17400</t>
  </si>
  <si>
    <t>M17400-32633</t>
  </si>
  <si>
    <t>Balaeniceps</t>
  </si>
  <si>
    <t>rex</t>
  </si>
  <si>
    <t>http://www.morphosource.org/Detail/MediaDetail/Show/media_id/17712</t>
  </si>
  <si>
    <t>M17712-33434</t>
  </si>
  <si>
    <t>Ciconia</t>
  </si>
  <si>
    <t>ciconia</t>
  </si>
  <si>
    <t>NHMUK 1859.9.6.393</t>
  </si>
  <si>
    <t>nigra</t>
  </si>
  <si>
    <t>NHMUK S/1952.1.103</t>
  </si>
  <si>
    <t>Phoenicopterus</t>
  </si>
  <si>
    <t>ruber</t>
  </si>
  <si>
    <t>NMS Z.2000.193.1</t>
  </si>
  <si>
    <t>http://www.morphosource.org/Detail/MediaDetail/Show/media_id/17422</t>
  </si>
  <si>
    <t>M17422-32743</t>
  </si>
  <si>
    <t>Podiceps</t>
  </si>
  <si>
    <t>cristatus</t>
  </si>
  <si>
    <t>NMS Z.1990.74</t>
  </si>
  <si>
    <t>http://www.morphosource.org/Detail/MediaDetail/Show/media_id/17415</t>
  </si>
  <si>
    <t>M17415-32708</t>
  </si>
  <si>
    <t>Haematopus</t>
  </si>
  <si>
    <t>ostralegus</t>
  </si>
  <si>
    <t>NMS Z.1998.7.3</t>
  </si>
  <si>
    <t>http://www.morphosource.org/Detail/MediaDetail/Show/media_id/17420</t>
  </si>
  <si>
    <t>M17420-32733</t>
  </si>
  <si>
    <t>Scolopax</t>
  </si>
  <si>
    <t>rusticola</t>
  </si>
  <si>
    <t>NMS Z.1939.30.6</t>
  </si>
  <si>
    <t>http://www.morphosource.org/Detail/MediaDetail/Show/media_id/17414</t>
  </si>
  <si>
    <t>M17414-32703</t>
  </si>
  <si>
    <t>Actitis</t>
  </si>
  <si>
    <t>hypoleucos</t>
  </si>
  <si>
    <t>NMS Z.1931.43</t>
  </si>
  <si>
    <t>http://www.morphosource.org/Detail/MediaDetail/Show/media_id/17320</t>
  </si>
  <si>
    <t>M17320-32453</t>
  </si>
  <si>
    <t>Alca</t>
  </si>
  <si>
    <t>torda</t>
  </si>
  <si>
    <t>NMS Z.2000.08.105</t>
  </si>
  <si>
    <t>http://www.morphosource.org/Detail/MediaDetail/Show/media_id/17321</t>
  </si>
  <si>
    <t>M17321-32458</t>
  </si>
  <si>
    <t>Gelochelidon</t>
  </si>
  <si>
    <t>nilotica</t>
  </si>
  <si>
    <t>http://www.morphosource.org/Detail/MediaDetail/Show/media_id/17718</t>
  </si>
  <si>
    <t>M17718-33464</t>
  </si>
  <si>
    <t>Creagrus</t>
  </si>
  <si>
    <t>furcatus</t>
  </si>
  <si>
    <t>NHMUK S/1967.19.6</t>
  </si>
  <si>
    <t>http://www.morphosource.org/Detail/MediaDetail/Show/media_id/17397</t>
  </si>
  <si>
    <t>M17397-32618</t>
  </si>
  <si>
    <t>Larus</t>
  </si>
  <si>
    <t>argentatus</t>
  </si>
  <si>
    <t>http://www.morphosource.org/Detail/MediaDetail/Show/media_id/17719</t>
  </si>
  <si>
    <t>M17719-33469</t>
  </si>
  <si>
    <t>Opisthocomus</t>
  </si>
  <si>
    <t>hoazin</t>
  </si>
  <si>
    <t>NHMUK S/1892.7.11.1</t>
  </si>
  <si>
    <t>http://www.morphosource.org/Detail/MediaDetail/Show/media_id/17399</t>
  </si>
  <si>
    <t>M17399-32628</t>
  </si>
  <si>
    <t>Athene</t>
  </si>
  <si>
    <t>cunicularia</t>
  </si>
  <si>
    <t>NHMUK S/1986.75.13</t>
  </si>
  <si>
    <t>Tyto</t>
  </si>
  <si>
    <t>alba</t>
  </si>
  <si>
    <t>NHMUK S/1981.39.1</t>
  </si>
  <si>
    <t>Alcedo</t>
  </si>
  <si>
    <t>atthis</t>
  </si>
  <si>
    <t>http://www.morphosource.org/Detail/MediaDetail/Show/media_id/17711</t>
  </si>
  <si>
    <t>M17711-33429</t>
  </si>
  <si>
    <t>Coracias</t>
  </si>
  <si>
    <t>garrulus</t>
  </si>
  <si>
    <t>NMS Z.1994.44</t>
  </si>
  <si>
    <t>http://www.morphosource.org/Detail/MediaDetail/Show/media_id/17416</t>
  </si>
  <si>
    <t>M17416-32713</t>
  </si>
  <si>
    <t>Ramphastos</t>
  </si>
  <si>
    <t>dicolorus</t>
  </si>
  <si>
    <t>NMS Z.1931.43_Rhamphastos</t>
  </si>
  <si>
    <t>http://www.morphosource.org/Detail/MediaDetail/Show/media_id/17726</t>
  </si>
  <si>
    <t>M17726-33504</t>
  </si>
  <si>
    <t>Pteroglossus</t>
  </si>
  <si>
    <t>bailloni</t>
  </si>
  <si>
    <t>Dendrocopos</t>
  </si>
  <si>
    <t>medius</t>
  </si>
  <si>
    <t>CEB 140034</t>
  </si>
  <si>
    <t>Sagittarius</t>
  </si>
  <si>
    <t>serpentarius</t>
  </si>
  <si>
    <t>NMS Z.1931.120.7</t>
  </si>
  <si>
    <t>http://www.morphosource.org/Detail/MediaDetail/Show/media_id/17412</t>
  </si>
  <si>
    <t>M17412-32693</t>
  </si>
  <si>
    <t>Pandion</t>
  </si>
  <si>
    <t>haliaetus</t>
  </si>
  <si>
    <t>NMS Z.1995.35</t>
  </si>
  <si>
    <t>http://www.morphosource.org/Detail/MediaDetail/Show/media_id/17418</t>
  </si>
  <si>
    <t>M17418-32723</t>
  </si>
  <si>
    <t>Circus</t>
  </si>
  <si>
    <t>cyaneus</t>
  </si>
  <si>
    <t>NMS Z.1995.188</t>
  </si>
  <si>
    <t>http://www.morphosource.org/Detail/MediaDetail/Show/media_id/17417</t>
  </si>
  <si>
    <t>M17417-32718</t>
  </si>
  <si>
    <t>Aquila</t>
  </si>
  <si>
    <t>chrysaetos</t>
  </si>
  <si>
    <t>NMS Z.1997.29</t>
  </si>
  <si>
    <t>http://www.morphosource.org/Detail/MediaDetail/Show/media_id/17419</t>
  </si>
  <si>
    <t>M17419-32728</t>
  </si>
  <si>
    <t>Buteo</t>
  </si>
  <si>
    <t>buteo</t>
  </si>
  <si>
    <t>NHMUK S/2007.139.12</t>
  </si>
  <si>
    <t>Vultur</t>
  </si>
  <si>
    <t>gryphus</t>
  </si>
  <si>
    <t>NMS Z.1879.8.38</t>
  </si>
  <si>
    <t>http://www.morphosource.org/Detail/MediaDetail/Show/media_id/17407</t>
  </si>
  <si>
    <t>M17407-32668</t>
  </si>
  <si>
    <t>Falco</t>
  </si>
  <si>
    <t>subbuteo</t>
  </si>
  <si>
    <t>CEB 140011</t>
  </si>
  <si>
    <t>Melopsittacus</t>
  </si>
  <si>
    <t>undulatus</t>
  </si>
  <si>
    <t>CEB 140012</t>
  </si>
  <si>
    <t>Ara</t>
  </si>
  <si>
    <t>macao</t>
  </si>
  <si>
    <t>NMS Z.1931.43_Ara</t>
  </si>
  <si>
    <t>http://www.morphosource.org/Detail/MediaDetail/Show/media_id/17722</t>
  </si>
  <si>
    <t>M17722-33484</t>
  </si>
  <si>
    <t>Psittacus</t>
  </si>
  <si>
    <t>erithacus</t>
  </si>
  <si>
    <t>NHMUK S/1973.66.109</t>
  </si>
  <si>
    <t>Dicrurus</t>
  </si>
  <si>
    <t>paradiseus</t>
  </si>
  <si>
    <t>NHMUK S/1969.1.163</t>
  </si>
  <si>
    <t>http://www.morphosource.org/Detail/MediaDetail/Show/media_id/17390</t>
  </si>
  <si>
    <t>M17390-32583</t>
  </si>
  <si>
    <t>Corvus</t>
  </si>
  <si>
    <t>corax</t>
  </si>
  <si>
    <t>NHMUK S/1979.66.160</t>
  </si>
  <si>
    <t>Taeniopygia</t>
  </si>
  <si>
    <t>guttata</t>
  </si>
  <si>
    <t>NHMUK S/2002.46.1</t>
  </si>
  <si>
    <t>Passer</t>
  </si>
  <si>
    <t>domesticus</t>
  </si>
  <si>
    <t>CEB 130050</t>
  </si>
  <si>
    <t>Carduelis</t>
  </si>
  <si>
    <t>chloris</t>
  </si>
  <si>
    <t>CEB 130130</t>
  </si>
  <si>
    <t>Bangsia</t>
  </si>
  <si>
    <t>arcaei</t>
  </si>
  <si>
    <t>Hirundo</t>
  </si>
  <si>
    <t>rustica</t>
  </si>
  <si>
    <t>CEB 140010</t>
  </si>
  <si>
    <t>Regulus</t>
  </si>
  <si>
    <t>regulus</t>
  </si>
  <si>
    <t>NHM Unregistered Palaeontology Comparative Collection (6)9</t>
  </si>
  <si>
    <t>Luscinia</t>
  </si>
  <si>
    <t>megarhynchos</t>
  </si>
  <si>
    <t>NHMUK S/1968.4.14</t>
  </si>
  <si>
    <t>http://www.morphosource.org/Detail/MediaDetail/Show/media_id/17391</t>
  </si>
  <si>
    <t>M17391-32588</t>
  </si>
  <si>
    <t>Turdus</t>
  </si>
  <si>
    <t>merula</t>
  </si>
  <si>
    <t>CEB 130075</t>
  </si>
  <si>
    <t>Sphenodon</t>
  </si>
  <si>
    <t>punctatus</t>
  </si>
  <si>
    <t>YPM 9194</t>
  </si>
  <si>
    <t>LDUCZ x036</t>
  </si>
  <si>
    <t xml:space="preserve">University of Texas High-Resolution X-ray CT Facility </t>
  </si>
  <si>
    <t>Delma</t>
  </si>
  <si>
    <t>borea</t>
  </si>
  <si>
    <t>USNM 128679</t>
  </si>
  <si>
    <t>Nephrurus</t>
  </si>
  <si>
    <t>levis</t>
  </si>
  <si>
    <t>YPM 12868</t>
  </si>
  <si>
    <t>Hemitheconyx</t>
  </si>
  <si>
    <t>caudicinctus</t>
  </si>
  <si>
    <t>YPM 14381</t>
  </si>
  <si>
    <t>Eublepharis</t>
  </si>
  <si>
    <t>macularius</t>
  </si>
  <si>
    <t>CMNH 67524</t>
  </si>
  <si>
    <t>Teratoscincus</t>
  </si>
  <si>
    <t>przewalskii</t>
  </si>
  <si>
    <t>CAS 171013</t>
  </si>
  <si>
    <t>Ptyodactylus</t>
  </si>
  <si>
    <t>hasselquistii</t>
  </si>
  <si>
    <t>NHMUK 1900.9.22.15</t>
  </si>
  <si>
    <t>Gekko</t>
  </si>
  <si>
    <t>gecko</t>
  </si>
  <si>
    <t>FMNH 186818</t>
  </si>
  <si>
    <t>Gymnodactylus</t>
  </si>
  <si>
    <t>geckoides</t>
  </si>
  <si>
    <t>NHMUK 1978.346</t>
  </si>
  <si>
    <t>Smaug</t>
  </si>
  <si>
    <t>warreni mossambicus</t>
  </si>
  <si>
    <t>YPM 12670</t>
  </si>
  <si>
    <t>Lepidophyma</t>
  </si>
  <si>
    <t>smithii</t>
  </si>
  <si>
    <t>LACM 136359</t>
  </si>
  <si>
    <t>Cricosaura</t>
  </si>
  <si>
    <t>typica</t>
  </si>
  <si>
    <t>USNM 547842</t>
  </si>
  <si>
    <t>Tribolonotus</t>
  </si>
  <si>
    <t>gracilis</t>
  </si>
  <si>
    <t>NHMUK 1938.5.7.59</t>
  </si>
  <si>
    <t>Tiliqua</t>
  </si>
  <si>
    <t>rugosa</t>
  </si>
  <si>
    <t>NHMUK 29a</t>
  </si>
  <si>
    <t>Eumeces</t>
  </si>
  <si>
    <t>schneideri</t>
  </si>
  <si>
    <t>YPM 12668</t>
  </si>
  <si>
    <t>Feylinia</t>
  </si>
  <si>
    <t>polylepis</t>
  </si>
  <si>
    <t>FMNH 120968</t>
  </si>
  <si>
    <t>Chalcides</t>
  </si>
  <si>
    <t>ocellatus</t>
  </si>
  <si>
    <t>YPM 12690</t>
  </si>
  <si>
    <t>Tupinambis</t>
  </si>
  <si>
    <t>teguixin</t>
  </si>
  <si>
    <t>FMNH 22416</t>
  </si>
  <si>
    <t>Salvator</t>
  </si>
  <si>
    <t>merianae</t>
  </si>
  <si>
    <t>FMNH 10694</t>
  </si>
  <si>
    <t>Diplometopon</t>
  </si>
  <si>
    <t>zarudnyi</t>
  </si>
  <si>
    <t>FMNH 64429</t>
  </si>
  <si>
    <t>Bipes</t>
  </si>
  <si>
    <t>biporus</t>
  </si>
  <si>
    <t>CAS 126478</t>
  </si>
  <si>
    <t>Lacerta</t>
  </si>
  <si>
    <t>viridis</t>
  </si>
  <si>
    <t>YPM 12858</t>
  </si>
  <si>
    <t>Podarcis</t>
  </si>
  <si>
    <t>wagleriana</t>
  </si>
  <si>
    <t>CEB 130040</t>
  </si>
  <si>
    <t>siculus</t>
  </si>
  <si>
    <t>NHMUK 1978.1441</t>
  </si>
  <si>
    <t>Typhlops</t>
  </si>
  <si>
    <t>jamaicensis</t>
  </si>
  <si>
    <t>USNM 12378</t>
  </si>
  <si>
    <t>Tropidophis</t>
  </si>
  <si>
    <t>haetianus</t>
  </si>
  <si>
    <t>TNHC 64040</t>
  </si>
  <si>
    <t>Boa</t>
  </si>
  <si>
    <t>constrictor</t>
  </si>
  <si>
    <t>CEB 130166</t>
  </si>
  <si>
    <t>SkyScan1173</t>
  </si>
  <si>
    <t>Uropeltis</t>
  </si>
  <si>
    <t>melanogaster</t>
  </si>
  <si>
    <t>FMNH 167048</t>
  </si>
  <si>
    <t>Anomochilus</t>
  </si>
  <si>
    <t>leonardi</t>
  </si>
  <si>
    <t>FRIM0026</t>
  </si>
  <si>
    <t>Cylindrophis</t>
  </si>
  <si>
    <t>ruffus</t>
  </si>
  <si>
    <t>FMNH 60958</t>
  </si>
  <si>
    <t>Casarea</t>
  </si>
  <si>
    <t>dussumieri</t>
  </si>
  <si>
    <t>UMMZ 190285</t>
  </si>
  <si>
    <t>Xenopeltis</t>
  </si>
  <si>
    <t>unicolor</t>
  </si>
  <si>
    <t>FMNH 148900</t>
  </si>
  <si>
    <t>Morelia</t>
  </si>
  <si>
    <t>spilota</t>
  </si>
  <si>
    <t>FMNH 218598</t>
  </si>
  <si>
    <t>Python</t>
  </si>
  <si>
    <t>molurus</t>
  </si>
  <si>
    <t>TNHC 62769</t>
  </si>
  <si>
    <t>Acrochordus</t>
  </si>
  <si>
    <t>granulatus</t>
  </si>
  <si>
    <t>FMNH 201350</t>
  </si>
  <si>
    <t>Xenodermus</t>
  </si>
  <si>
    <t>javanicus</t>
  </si>
  <si>
    <t>FMNH 158613</t>
  </si>
  <si>
    <t>Cerastes</t>
  </si>
  <si>
    <t>cornutus</t>
  </si>
  <si>
    <t>NHMUK 1930.5.8.952</t>
  </si>
  <si>
    <t>Ahaetulla</t>
  </si>
  <si>
    <t>nasuta</t>
  </si>
  <si>
    <t>NHMUK 1930.5.8.725</t>
  </si>
  <si>
    <t>Chrysopelea</t>
  </si>
  <si>
    <t>paradisi</t>
  </si>
  <si>
    <t>FMNH 71626</t>
  </si>
  <si>
    <t>Aparallactus</t>
  </si>
  <si>
    <t>werneri</t>
  </si>
  <si>
    <t>FMNH 250439</t>
  </si>
  <si>
    <t>Naja</t>
  </si>
  <si>
    <t>naja</t>
  </si>
  <si>
    <t>NHMUK 59.9.21.2</t>
  </si>
  <si>
    <t>Laticauda</t>
  </si>
  <si>
    <t>colubrina</t>
  </si>
  <si>
    <t>FMNH 202810</t>
  </si>
  <si>
    <t>Heloderma</t>
  </si>
  <si>
    <t>horridum</t>
  </si>
  <si>
    <t>TNHC 64380</t>
  </si>
  <si>
    <t>suspectum</t>
  </si>
  <si>
    <t>TNHC 62766</t>
  </si>
  <si>
    <t>Ophisaurus</t>
  </si>
  <si>
    <t>apodus</t>
  </si>
  <si>
    <t>YPM 12870</t>
  </si>
  <si>
    <t>Gerrhonotus</t>
  </si>
  <si>
    <t>infernalis</t>
  </si>
  <si>
    <t>YPM 14379</t>
  </si>
  <si>
    <t>Elgaria</t>
  </si>
  <si>
    <t>coerulea</t>
  </si>
  <si>
    <t>NHMUK 1964.1829</t>
  </si>
  <si>
    <t>Lanthanotus</t>
  </si>
  <si>
    <t>borneensis</t>
  </si>
  <si>
    <t>YPM 6057</t>
  </si>
  <si>
    <t>FMNH 148589</t>
  </si>
  <si>
    <t>Varanus</t>
  </si>
  <si>
    <t>UCMZ R.9586</t>
  </si>
  <si>
    <t>exanthematicus</t>
  </si>
  <si>
    <t>NHMUK 1932.6.1.12</t>
  </si>
  <si>
    <t>salvator</t>
  </si>
  <si>
    <t>FMNH 35144</t>
  </si>
  <si>
    <t>jobiensis</t>
  </si>
  <si>
    <t>CEB 130032</t>
  </si>
  <si>
    <t>giganteus</t>
  </si>
  <si>
    <t>NHMUK 97.5.31.1</t>
  </si>
  <si>
    <t>Chamaeleo</t>
  </si>
  <si>
    <t>senegalensis laevigatus</t>
  </si>
  <si>
    <t>FMNH 47572</t>
  </si>
  <si>
    <t>Brookesia</t>
  </si>
  <si>
    <t>brygooi</t>
  </si>
  <si>
    <t>FMNH 260015</t>
  </si>
  <si>
    <t>Draco</t>
  </si>
  <si>
    <t>quinquefasciatus</t>
  </si>
  <si>
    <t>FMNH 221322</t>
  </si>
  <si>
    <t>Uromastyx</t>
  </si>
  <si>
    <t>hardwickii</t>
  </si>
  <si>
    <t>UCA.5</t>
  </si>
  <si>
    <t>Saara</t>
  </si>
  <si>
    <t>aegyptia</t>
  </si>
  <si>
    <t>FMNH 78661</t>
  </si>
  <si>
    <t>Sceloporus</t>
  </si>
  <si>
    <t>variabilis</t>
  </si>
  <si>
    <t>FMNH 122866</t>
  </si>
  <si>
    <t>Leiocephalus</t>
  </si>
  <si>
    <t>barahonensis</t>
  </si>
  <si>
    <t>USNM 260564</t>
  </si>
  <si>
    <t>Morunasaurus</t>
  </si>
  <si>
    <t>annularis</t>
  </si>
  <si>
    <t>USNM 200767</t>
  </si>
  <si>
    <t>Gambelia</t>
  </si>
  <si>
    <t>wislizenii</t>
  </si>
  <si>
    <t>NHMUK 1792.568</t>
  </si>
  <si>
    <t>Basiliscus</t>
  </si>
  <si>
    <t xml:space="preserve">basiliscus barbouri </t>
  </si>
  <si>
    <t>FMNH 165622</t>
  </si>
  <si>
    <t>Liolaemus</t>
  </si>
  <si>
    <t>chilensis</t>
  </si>
  <si>
    <t>NHMUK 1970.1.20.135</t>
  </si>
  <si>
    <t>bellii</t>
  </si>
  <si>
    <t>MVZ 125659</t>
  </si>
  <si>
    <t>Anolis</t>
  </si>
  <si>
    <t>sagrei</t>
  </si>
  <si>
    <t>NHMUK 1964.179</t>
  </si>
  <si>
    <t>grahami</t>
  </si>
  <si>
    <t>NHMUK 1964.1782</t>
  </si>
  <si>
    <t>Eothyris</t>
  </si>
  <si>
    <t>parkeri</t>
  </si>
  <si>
    <t>MCZ 1161</t>
  </si>
  <si>
    <t>ACTIS scanner</t>
  </si>
  <si>
    <t>Varanosaurus</t>
  </si>
  <si>
    <t>acutirostris</t>
  </si>
  <si>
    <t>FMNH PR 1760</t>
  </si>
  <si>
    <t>Dimetrodon</t>
  </si>
  <si>
    <t>FMNH PR 4976 (probably MCZ9560)</t>
  </si>
  <si>
    <t>N/A</t>
  </si>
  <si>
    <t>Photogrammetric reconstuction</t>
  </si>
  <si>
    <t>Hipposaurus</t>
  </si>
  <si>
    <t>boonstrai</t>
  </si>
  <si>
    <t>CG WB123</t>
  </si>
  <si>
    <t>ESRF</t>
  </si>
  <si>
    <t>NA</t>
  </si>
  <si>
    <t>Lemurosaurus</t>
  </si>
  <si>
    <t>pricei</t>
  </si>
  <si>
    <t>BP/1/816</t>
  </si>
  <si>
    <t xml:space="preserve">Nikon Metrology XTH 225/320 LC </t>
  </si>
  <si>
    <t>NMQR 1702</t>
  </si>
  <si>
    <t>Leucocephalus</t>
  </si>
  <si>
    <t>wewersi</t>
  </si>
  <si>
    <t>SAM-PK-K11112</t>
  </si>
  <si>
    <t>Herpetoskylax</t>
  </si>
  <si>
    <t>hopsoni</t>
  </si>
  <si>
    <t>BP/1/3924</t>
  </si>
  <si>
    <t>Moschops</t>
  </si>
  <si>
    <t>AM 6556</t>
  </si>
  <si>
    <t>Patranomodon</t>
  </si>
  <si>
    <t>nyaphulii</t>
  </si>
  <si>
    <t xml:space="preserve"> NMQR 3000</t>
  </si>
  <si>
    <t>Eodicynodon</t>
  </si>
  <si>
    <t>oosthuizeni</t>
  </si>
  <si>
    <t>NMQR 2978</t>
  </si>
  <si>
    <t>Diictodon</t>
  </si>
  <si>
    <t>feliceps</t>
  </si>
  <si>
    <t>GPIT/RE/9275</t>
  </si>
  <si>
    <t>Pristerodon</t>
  </si>
  <si>
    <t>mackayi  </t>
  </si>
  <si>
    <t>NHCC LB355</t>
  </si>
  <si>
    <t>Niassodon</t>
  </si>
  <si>
    <t>mfumukasi</t>
  </si>
  <si>
    <t>ML1620</t>
  </si>
  <si>
    <t>Endothiodon</t>
  </si>
  <si>
    <t>bathystoma</t>
  </si>
  <si>
    <t>MTA/ACL001</t>
  </si>
  <si>
    <t>MTA/ACL002</t>
  </si>
  <si>
    <t>MTA/ACL003</t>
  </si>
  <si>
    <t>tolani</t>
  </si>
  <si>
    <t>NMT RB162</t>
  </si>
  <si>
    <t>Abajudon</t>
  </si>
  <si>
    <t>kaayai</t>
  </si>
  <si>
    <t>NHCC LB314</t>
  </si>
  <si>
    <t>Dicynodontoides</t>
  </si>
  <si>
    <t>cf. recurvidens</t>
  </si>
  <si>
    <t>NHCC LB117</t>
  </si>
  <si>
    <t>Kembawacela</t>
  </si>
  <si>
    <t>kitchingi</t>
  </si>
  <si>
    <t>NHCC LB18</t>
  </si>
  <si>
    <t>Kawingasaurus</t>
  </si>
  <si>
    <t>fossilis</t>
  </si>
  <si>
    <t>GPIT/RE/9272</t>
  </si>
  <si>
    <t>Oudenodon</t>
  </si>
  <si>
    <t>bainii </t>
  </si>
  <si>
    <t>NHCC LB631</t>
  </si>
  <si>
    <t>Aulacephalodon</t>
  </si>
  <si>
    <t>NHCC LB335</t>
  </si>
  <si>
    <t>Lystrosaurus</t>
  </si>
  <si>
    <t>declivis</t>
  </si>
  <si>
    <t>NMQR 815</t>
  </si>
  <si>
    <t>murrayi</t>
  </si>
  <si>
    <t>Sangusaurus</t>
  </si>
  <si>
    <t>parringtonii </t>
  </si>
  <si>
    <t>NMT RB42</t>
  </si>
  <si>
    <t>Scylacocephalus</t>
  </si>
  <si>
    <t>BP/1/216</t>
  </si>
  <si>
    <t>Lycaenops</t>
  </si>
  <si>
    <t>NHCC LB178</t>
  </si>
  <si>
    <t>North Star Imaging X5000 Industrial #D X-ray Inspection System</t>
  </si>
  <si>
    <t>Dixeya</t>
  </si>
  <si>
    <t>GPIT/RE/7119</t>
  </si>
  <si>
    <t>Gorgonsopsia indet</t>
  </si>
  <si>
    <t>indet.</t>
  </si>
  <si>
    <t>BP/1/155</t>
  </si>
  <si>
    <t>"Aloposaurus"</t>
  </si>
  <si>
    <t>GPIT/RE/7124</t>
  </si>
  <si>
    <t>Oliveirosuchus</t>
  </si>
  <si>
    <t>parringtoni </t>
  </si>
  <si>
    <t>BP/1/3849</t>
  </si>
  <si>
    <t>Euchambersia</t>
  </si>
  <si>
    <t>mirabilis</t>
  </si>
  <si>
    <t>NHMUK 5696</t>
  </si>
  <si>
    <t>Metris X-Tek HMX ST 225</t>
  </si>
  <si>
    <t>BP/1/4009</t>
  </si>
  <si>
    <t>Ictidosuchoides</t>
  </si>
  <si>
    <t>NHCC LB387</t>
  </si>
  <si>
    <t>Mupashi</t>
  </si>
  <si>
    <t>migrator</t>
  </si>
  <si>
    <t>NHCC LB44</t>
  </si>
  <si>
    <t>Microgomphodon</t>
  </si>
  <si>
    <t>oligocynus</t>
  </si>
  <si>
    <t>SAM-PK-10160</t>
  </si>
  <si>
    <t>Choerosaurus</t>
  </si>
  <si>
    <t>dejageri</t>
  </si>
  <si>
    <t>SAM-PK-K8797</t>
  </si>
  <si>
    <t>General Electric Phoenix VTomeX L240</t>
  </si>
  <si>
    <t>Procynosuchus</t>
  </si>
  <si>
    <t>delaharpeae </t>
  </si>
  <si>
    <t>NHMUK R37054</t>
  </si>
  <si>
    <t>Cynosaurus</t>
  </si>
  <si>
    <t>suppostus</t>
  </si>
  <si>
    <t>BP/1/1563</t>
  </si>
  <si>
    <t>BP/1/3926</t>
  </si>
  <si>
    <t>Galesaurus</t>
  </si>
  <si>
    <t>planiceps</t>
  </si>
  <si>
    <t>NMQR 860</t>
  </si>
  <si>
    <t>Thrinaxodon</t>
  </si>
  <si>
    <t>liorhinus</t>
  </si>
  <si>
    <t>BP/1/4263</t>
  </si>
  <si>
    <t>BP/1/7199</t>
  </si>
  <si>
    <t>Trirachodon</t>
  </si>
  <si>
    <t>berryi </t>
  </si>
  <si>
    <t>BP/1/4658</t>
  </si>
  <si>
    <t>Cricodon</t>
  </si>
  <si>
    <t>kannemeyeri</t>
  </si>
  <si>
    <t>AM 461</t>
  </si>
  <si>
    <t>Scalenodon</t>
  </si>
  <si>
    <t>angustifrons</t>
  </si>
  <si>
    <t>NMT RB581</t>
  </si>
  <si>
    <t>Massethognathus</t>
  </si>
  <si>
    <t>pascuali</t>
  </si>
  <si>
    <t>BP/1/4245</t>
  </si>
  <si>
    <t>Luangwa</t>
  </si>
  <si>
    <t>drysdalli</t>
  </si>
  <si>
    <t>NHMUK R36995</t>
  </si>
  <si>
    <t>Lumkuia</t>
  </si>
  <si>
    <t>fuzzi </t>
  </si>
  <si>
    <t>BP/1/2669</t>
  </si>
  <si>
    <t>Chiniquodon</t>
  </si>
  <si>
    <t>theotenicus </t>
  </si>
  <si>
    <t>MCZ 3778</t>
  </si>
  <si>
    <t>Riograndia</t>
  </si>
  <si>
    <t>guaibensis</t>
  </si>
  <si>
    <t>UFRGS PV833T</t>
  </si>
  <si>
    <t>Tritylodon</t>
  </si>
  <si>
    <t>longaevus </t>
  </si>
  <si>
    <t>BP/1/5088</t>
  </si>
  <si>
    <t>BP/1/4778</t>
  </si>
  <si>
    <t>Oligokyphus</t>
  </si>
  <si>
    <t>major</t>
  </si>
  <si>
    <t>NHMUK 7090</t>
  </si>
  <si>
    <t>Pseudotherium</t>
  </si>
  <si>
    <t>argentinus</t>
  </si>
  <si>
    <t>PVSJ 882</t>
  </si>
  <si>
    <t>Xradia microXCT 400 Scanner</t>
  </si>
  <si>
    <t>Brasilodon</t>
  </si>
  <si>
    <t>quadrangularis</t>
  </si>
  <si>
    <t>UFRGS PV1043</t>
  </si>
  <si>
    <t>Megazostrodon</t>
  </si>
  <si>
    <t>rudnerae</t>
  </si>
  <si>
    <t>BP/1/4983</t>
  </si>
  <si>
    <t>Morganucodon</t>
  </si>
  <si>
    <t>oehleri</t>
  </si>
  <si>
    <t>IVPP V8685</t>
  </si>
  <si>
    <t>BMNH 2858</t>
  </si>
  <si>
    <t>Hadrocodium</t>
  </si>
  <si>
    <t>wui</t>
  </si>
  <si>
    <t>IVPP V8275</t>
  </si>
  <si>
    <t>University of Texas High-resolution X-ray CT facility</t>
  </si>
  <si>
    <t>Tachyglossus</t>
  </si>
  <si>
    <t>aculeatus</t>
  </si>
  <si>
    <t>MS86</t>
  </si>
  <si>
    <t>Ornithorhynchus</t>
  </si>
  <si>
    <t>anatinus</t>
  </si>
  <si>
    <t>CEB 130091</t>
  </si>
  <si>
    <t>Dryolestes</t>
  </si>
  <si>
    <t>leiriensis</t>
  </si>
  <si>
    <t>MG 6807 (Gui Mam 2/81)</t>
  </si>
  <si>
    <t>Dasyurus</t>
  </si>
  <si>
    <t>viverrinus</t>
  </si>
  <si>
    <t>CEB 130081</t>
  </si>
  <si>
    <t>Isoodon</t>
  </si>
  <si>
    <t>obesulus</t>
  </si>
  <si>
    <t>CEB 130085</t>
  </si>
  <si>
    <t>Phascolarctos</t>
  </si>
  <si>
    <t>cinereus</t>
  </si>
  <si>
    <t>CEB 130095</t>
  </si>
  <si>
    <t>Monodelphis</t>
  </si>
  <si>
    <t>domestica</t>
  </si>
  <si>
    <t>TMM-M-7599</t>
  </si>
  <si>
    <t>Didelphis</t>
  </si>
  <si>
    <t>virginiana</t>
  </si>
  <si>
    <t>TMM-M-2517</t>
  </si>
  <si>
    <t>Dasypus</t>
  </si>
  <si>
    <t>novemcinctus</t>
  </si>
  <si>
    <t>TMM-M-1885</t>
  </si>
  <si>
    <t>Procavia</t>
  </si>
  <si>
    <t xml:space="preserve">capensis </t>
  </si>
  <si>
    <t>Elephas</t>
  </si>
  <si>
    <t>maximus</t>
  </si>
  <si>
    <t>CEB 150009</t>
  </si>
  <si>
    <t>Dugong</t>
  </si>
  <si>
    <t>dugon</t>
  </si>
  <si>
    <t>UM N-170</t>
  </si>
  <si>
    <t>Skyscan/1076/invivo</t>
  </si>
  <si>
    <t>Trichechus</t>
  </si>
  <si>
    <t xml:space="preserve">manatus </t>
  </si>
  <si>
    <t>MSW03156</t>
  </si>
  <si>
    <t>Washington University in Saint Louis, MO</t>
  </si>
  <si>
    <t>Orycteropus</t>
  </si>
  <si>
    <t xml:space="preserve">afer </t>
  </si>
  <si>
    <t>AMNH51909</t>
  </si>
  <si>
    <t>Chrysochloris</t>
  </si>
  <si>
    <t>AMNH82372</t>
  </si>
  <si>
    <t>Hemicentetes</t>
  </si>
  <si>
    <t xml:space="preserve">semispinosus </t>
  </si>
  <si>
    <t>AMNH161535</t>
  </si>
  <si>
    <t>Elephantulus</t>
  </si>
  <si>
    <t>MNHN.AC.ZM.1930-92</t>
  </si>
  <si>
    <t>Macroscelides</t>
  </si>
  <si>
    <t xml:space="preserve">proboscideus </t>
  </si>
  <si>
    <t>Cavia</t>
  </si>
  <si>
    <t>porcellus</t>
  </si>
  <si>
    <t>TMM-M-7283</t>
  </si>
  <si>
    <t>Sciurus</t>
  </si>
  <si>
    <t>CEB 130021</t>
  </si>
  <si>
    <t>Mus</t>
  </si>
  <si>
    <t xml:space="preserve">musculus </t>
  </si>
  <si>
    <t>TMM-M-3196</t>
  </si>
  <si>
    <t>Lepus</t>
  </si>
  <si>
    <t xml:space="preserve">californicus </t>
  </si>
  <si>
    <t>TMM-M-7500</t>
  </si>
  <si>
    <t>Sylvilagus</t>
  </si>
  <si>
    <t>floridanus</t>
  </si>
  <si>
    <t>TMM-M-2689</t>
  </si>
  <si>
    <t>Oryctolagus</t>
  </si>
  <si>
    <t>cuniculus</t>
  </si>
  <si>
    <t>CEB 130035</t>
  </si>
  <si>
    <t>Tupaia</t>
  </si>
  <si>
    <t>javanica</t>
  </si>
  <si>
    <t>CEB 130099</t>
  </si>
  <si>
    <t>glis</t>
  </si>
  <si>
    <t>TMM-M-2256</t>
  </si>
  <si>
    <t>Cynocephalus</t>
  </si>
  <si>
    <t xml:space="preserve">volans </t>
  </si>
  <si>
    <t>AMNH187859</t>
  </si>
  <si>
    <t>Nycticebus</t>
  </si>
  <si>
    <t>coucang</t>
  </si>
  <si>
    <t>CEB 130090</t>
  </si>
  <si>
    <t>Euoticus</t>
  </si>
  <si>
    <t>elegantulus</t>
  </si>
  <si>
    <t>CEB 140055</t>
  </si>
  <si>
    <t>Microcebus</t>
  </si>
  <si>
    <t>CEB 140043</t>
  </si>
  <si>
    <t>Lemur</t>
  </si>
  <si>
    <t>catta</t>
  </si>
  <si>
    <t>CEB 130135</t>
  </si>
  <si>
    <t>Saimiri</t>
  </si>
  <si>
    <t>sciureus</t>
  </si>
  <si>
    <t>CEB 130037</t>
  </si>
  <si>
    <t>Callithrix</t>
  </si>
  <si>
    <t>jacchus</t>
  </si>
  <si>
    <t>CEB 130123</t>
  </si>
  <si>
    <t>Papio</t>
  </si>
  <si>
    <t>hamadryas</t>
  </si>
  <si>
    <t>CEB 140064</t>
  </si>
  <si>
    <t>Macaca</t>
  </si>
  <si>
    <t>mulatta</t>
  </si>
  <si>
    <t>CEB 130105</t>
  </si>
  <si>
    <t>fascicularis</t>
  </si>
  <si>
    <t>CEB 130104</t>
  </si>
  <si>
    <t>Hylobates</t>
  </si>
  <si>
    <t>lar</t>
  </si>
  <si>
    <t>CEB 130066</t>
  </si>
  <si>
    <t>Pongo</t>
  </si>
  <si>
    <t>abelii</t>
  </si>
  <si>
    <t>CEB 140065</t>
  </si>
  <si>
    <t>Homo</t>
  </si>
  <si>
    <t>sapiens</t>
  </si>
  <si>
    <t>CEB 130017</t>
  </si>
  <si>
    <t>Pan</t>
  </si>
  <si>
    <t>paniscus</t>
  </si>
  <si>
    <t>CEB 150021</t>
  </si>
  <si>
    <t>Sorex</t>
  </si>
  <si>
    <t xml:space="preserve">monticolus </t>
  </si>
  <si>
    <t>unvouchered</t>
  </si>
  <si>
    <t>Atelerix</t>
  </si>
  <si>
    <t xml:space="preserve">albiventris </t>
  </si>
  <si>
    <t>Nycteris</t>
  </si>
  <si>
    <t>grandis</t>
  </si>
  <si>
    <t>AMNH 268369</t>
  </si>
  <si>
    <t>Tadarida</t>
  </si>
  <si>
    <t>brasiliensis</t>
  </si>
  <si>
    <t>TMM-M-3030</t>
  </si>
  <si>
    <t>Carollia</t>
  </si>
  <si>
    <t>perspicillata</t>
  </si>
  <si>
    <t>CEB 130059</t>
  </si>
  <si>
    <t>Rhinolophus</t>
  </si>
  <si>
    <t>ferrumequinum</t>
  </si>
  <si>
    <t>AMNH245591</t>
  </si>
  <si>
    <t>Pteropus</t>
  </si>
  <si>
    <t>lylei</t>
  </si>
  <si>
    <t>AMNH237593</t>
  </si>
  <si>
    <t>rodricensis</t>
  </si>
  <si>
    <t>CEB 130097</t>
  </si>
  <si>
    <t>Manis</t>
  </si>
  <si>
    <t>tricuspis</t>
  </si>
  <si>
    <t>AMNH53896</t>
  </si>
  <si>
    <t>Cynictis</t>
  </si>
  <si>
    <t>penicillata</t>
  </si>
  <si>
    <t>CEB 130049</t>
  </si>
  <si>
    <t>Felis</t>
  </si>
  <si>
    <t>catus</t>
  </si>
  <si>
    <t>CEB 130151</t>
  </si>
  <si>
    <t>Canis</t>
  </si>
  <si>
    <t>lupus familiaris</t>
  </si>
  <si>
    <t>CEB 130128</t>
  </si>
  <si>
    <t>Nasua</t>
  </si>
  <si>
    <t>nasua</t>
  </si>
  <si>
    <t>CEB 130033</t>
  </si>
  <si>
    <t>Eumetopias</t>
  </si>
  <si>
    <t>jubatus</t>
  </si>
  <si>
    <t> TMM M-171 </t>
  </si>
  <si>
    <t>Phoca</t>
  </si>
  <si>
    <t>UM PV 251212</t>
  </si>
  <si>
    <t>Equus</t>
  </si>
  <si>
    <t>ferus caballus</t>
  </si>
  <si>
    <t>CEB 130056</t>
  </si>
  <si>
    <t>Rhinoceros</t>
  </si>
  <si>
    <t>sondaicus</t>
  </si>
  <si>
    <t>UM N 785V</t>
  </si>
  <si>
    <t>Tapirus</t>
  </si>
  <si>
    <t>terrestris</t>
  </si>
  <si>
    <t>UM N-671</t>
  </si>
  <si>
    <t>Lama</t>
  </si>
  <si>
    <t>guanicoe</t>
  </si>
  <si>
    <t>UM N- 228</t>
  </si>
  <si>
    <t>Vicugna</t>
  </si>
  <si>
    <t>pacos</t>
  </si>
  <si>
    <t>CEB 130038</t>
  </si>
  <si>
    <t>Doliochoerus</t>
  </si>
  <si>
    <t>quercyi</t>
  </si>
  <si>
    <t>MNHN Qu1</t>
  </si>
  <si>
    <t>Viscom X8050-16 </t>
  </si>
  <si>
    <t>Tayassu</t>
  </si>
  <si>
    <t>pecari</t>
  </si>
  <si>
    <t>UM N 03</t>
  </si>
  <si>
    <t>Babyrousa</t>
  </si>
  <si>
    <t>babyrussa</t>
  </si>
  <si>
    <t>AMNH M 2238</t>
  </si>
  <si>
    <t>GE Phoenix Vtome x S</t>
  </si>
  <si>
    <t>Sus</t>
  </si>
  <si>
    <t>scrofa domesticus</t>
  </si>
  <si>
    <t>CEB 130005</t>
  </si>
  <si>
    <t>Hylochoerus</t>
  </si>
  <si>
    <t>meinertzhageni</t>
  </si>
  <si>
    <t>AMNH M 53672</t>
  </si>
  <si>
    <t>Potamochoerus</t>
  </si>
  <si>
    <t>porcus</t>
  </si>
  <si>
    <t>AMNH MO-294</t>
  </si>
  <si>
    <t>Phacochoerus</t>
  </si>
  <si>
    <t>aethiopicus</t>
  </si>
  <si>
    <t>AMNH MO-159</t>
  </si>
  <si>
    <t>Tursiops</t>
  </si>
  <si>
    <t>truncatus</t>
  </si>
  <si>
    <t>SDNHM21212</t>
  </si>
  <si>
    <t>Hippopotamus</t>
  </si>
  <si>
    <t>amphibius</t>
  </si>
  <si>
    <t>AMNH M 24289</t>
  </si>
  <si>
    <t>Choeropsis</t>
  </si>
  <si>
    <t>liberiensis</t>
  </si>
  <si>
    <t>UCR 3116</t>
  </si>
  <si>
    <t>EasyTom XL</t>
  </si>
  <si>
    <t>Diplobune</t>
  </si>
  <si>
    <t>minor</t>
  </si>
  <si>
    <t>UM ITD  1080</t>
  </si>
  <si>
    <t>Bachitherium</t>
  </si>
  <si>
    <t>UM PDS 3360</t>
  </si>
  <si>
    <t>Moschiola</t>
  </si>
  <si>
    <t>meminna </t>
  </si>
  <si>
    <t>UM 58V</t>
  </si>
  <si>
    <t>Rangifer</t>
  </si>
  <si>
    <t>tarandus</t>
  </si>
  <si>
    <t>UPPal ART-12-020</t>
  </si>
  <si>
    <t>Giraffa</t>
  </si>
  <si>
    <t>camelopardalis antiquorum</t>
  </si>
  <si>
    <t>RMCA 83,001-M-0014</t>
  </si>
  <si>
    <t>Bos</t>
  </si>
  <si>
    <t>primigenius taurus</t>
  </si>
  <si>
    <t>CEB 130029</t>
  </si>
  <si>
    <t>Nikon Metrology XTH 225/320 LC</t>
  </si>
  <si>
    <t>NMQR 3595</t>
  </si>
  <si>
    <t>Microtomograph RX EasyTom 150</t>
  </si>
  <si>
    <t>NIKON XTH225ST </t>
  </si>
  <si>
    <t>Haldanadon</t>
  </si>
  <si>
    <t>watsoni</t>
  </si>
  <si>
    <t>MG 6721</t>
  </si>
  <si>
    <t>OMNI-X Universal HD600 Scanner</t>
  </si>
  <si>
    <t>Varanops</t>
  </si>
  <si>
    <t>brevirostris</t>
  </si>
  <si>
    <t>MCZ 1926</t>
  </si>
  <si>
    <t>loomsi</t>
  </si>
  <si>
    <t>FMNH UC 423</t>
  </si>
  <si>
    <t>Edaphosaurus</t>
  </si>
  <si>
    <t>novomexicanus</t>
  </si>
  <si>
    <t>FMNH UC 674</t>
  </si>
  <si>
    <t>Casea</t>
  </si>
  <si>
    <t>broilli</t>
  </si>
  <si>
    <t>FMNH UC 698</t>
  </si>
  <si>
    <t xml:space="preserve">Nshimbodon </t>
  </si>
  <si>
    <t>muchingaensis</t>
  </si>
  <si>
    <t>NHCC LB277</t>
  </si>
  <si>
    <t>Titanogomphodon</t>
  </si>
  <si>
    <t>CGP R567</t>
  </si>
  <si>
    <t>Cotylorhynchus</t>
  </si>
  <si>
    <t>hancocki </t>
  </si>
  <si>
    <t>FMNH UR 622</t>
  </si>
  <si>
    <t>Oedalops </t>
  </si>
  <si>
    <t>campi</t>
  </si>
  <si>
    <t>UCMP 35758</t>
  </si>
  <si>
    <t xml:space="preserve">Diademodon </t>
  </si>
  <si>
    <t>UCMP 42446</t>
  </si>
  <si>
    <t>BEG 31226-33</t>
  </si>
  <si>
    <t xml:space="preserve">Ecteninion </t>
  </si>
  <si>
    <t>lunensis</t>
  </si>
  <si>
    <t>PVSJ 422</t>
  </si>
  <si>
    <t xml:space="preserve">Exaeretodon </t>
  </si>
  <si>
    <t>frenguelli</t>
  </si>
  <si>
    <t>Museo de Ciencias Naturales, Universidad Nacional de San Juan, Argentina</t>
  </si>
  <si>
    <t xml:space="preserve">Riograndia </t>
  </si>
  <si>
    <t>guaibensis </t>
  </si>
  <si>
    <t>UFRGS PV 596 T</t>
  </si>
  <si>
    <t>UFRGS-PV-1030-T</t>
  </si>
  <si>
    <t>UFRGS-PV-628</t>
  </si>
  <si>
    <t>Gorgonopsia</t>
  </si>
  <si>
    <t xml:space="preserve"> indet.</t>
  </si>
  <si>
    <t xml:space="preserve"> UMZC T889</t>
  </si>
  <si>
    <t>Silphoictidoides</t>
  </si>
  <si>
    <t>ruhuhuensis</t>
  </si>
  <si>
    <t>GPIT/RE/7139</t>
  </si>
  <si>
    <t xml:space="preserve">Probainognathus </t>
  </si>
  <si>
    <t>PVSJ 410</t>
  </si>
  <si>
    <t>Probelesodon</t>
  </si>
  <si>
    <t>sanjuanensis</t>
  </si>
  <si>
    <t>PVSJ 411</t>
  </si>
  <si>
    <t>Traversodontidae</t>
  </si>
  <si>
    <t>NHCC LB29</t>
  </si>
  <si>
    <t>GE Phoenix Scanner v|tome|x</t>
  </si>
  <si>
    <t>UMZC Eo.CR.22</t>
  </si>
  <si>
    <t>Nikon Metrology XT H 225 ST High CT Scanner</t>
  </si>
  <si>
    <t>exspectatus </t>
  </si>
  <si>
    <t>Nikon v|tome|x s</t>
  </si>
  <si>
    <t>Zaglossus</t>
  </si>
  <si>
    <t>bartoni smeenki</t>
  </si>
  <si>
    <t>AMNH 157072</t>
  </si>
  <si>
    <t>University of Texas High-Resolution X-ray CT </t>
  </si>
  <si>
    <t>The files were downloaded from www.MorphoSource.org, Duke University.</t>
  </si>
  <si>
    <t>CEB-150012</t>
  </si>
  <si>
    <t>Etroplus</t>
  </si>
  <si>
    <t>maculatus</t>
  </si>
  <si>
    <t>Poecilia</t>
  </si>
  <si>
    <t>sphenops</t>
  </si>
  <si>
    <t>Steatocranus</t>
  </si>
  <si>
    <t>tinanti</t>
  </si>
  <si>
    <t>Rana</t>
  </si>
  <si>
    <t xml:space="preserve">pipiens </t>
  </si>
  <si>
    <t xml:space="preserve">Eleutherodactylus </t>
  </si>
  <si>
    <t>limbatus</t>
  </si>
  <si>
    <t>Xenopus</t>
  </si>
  <si>
    <t xml:space="preserve"> laevis</t>
  </si>
  <si>
    <t xml:space="preserve">Trachemys </t>
  </si>
  <si>
    <t>scripta</t>
  </si>
  <si>
    <t>Surface mesh of membranous labyrinth</t>
  </si>
  <si>
    <t>Surface mesh of bony and membranous labyrinth</t>
  </si>
  <si>
    <r>
      <t>Specimen from Schulz-Mirbach, T., Heß, M., Metscher, B. D., &amp; Ladich, F. (2013). A unique swim bladder-inner ear connection in a teleost fish revealed by a combined high-resolution microtomographic and three-dimensional histological study. </t>
    </r>
    <r>
      <rPr>
        <i/>
        <sz val="11"/>
        <color rgb="FF222222"/>
        <rFont val="Calibri"/>
        <family val="2"/>
        <scheme val="minor"/>
      </rPr>
      <t>BMC biology</t>
    </r>
    <r>
      <rPr>
        <sz val="11"/>
        <color rgb="FF222222"/>
        <rFont val="Calibri"/>
        <family val="2"/>
        <scheme val="minor"/>
      </rPr>
      <t>, </t>
    </r>
    <r>
      <rPr>
        <i/>
        <sz val="11"/>
        <color rgb="FF222222"/>
        <rFont val="Calibri"/>
        <family val="2"/>
        <scheme val="minor"/>
      </rPr>
      <t>11</t>
    </r>
    <r>
      <rPr>
        <sz val="11"/>
        <color rgb="FF222222"/>
        <rFont val="Calibri"/>
        <family val="2"/>
        <scheme val="minor"/>
      </rPr>
      <t>(1), 1-13.</t>
    </r>
  </si>
  <si>
    <t>Specimen from Schulz-Mirbach et al.: Sensory epithelia of the fish inner ear in 3D: studied with high-resolution contrast enhanced microCT. Frontiers in Zoology 2013 10:63.</t>
  </si>
  <si>
    <t>Specimen from Serjoscha W Evers, James M Neenan, Gabriel S Ferreira, Ingmar Werneburg, Paul M Barrett, Roger B J Benson, Neurovascular anatomy of the protostegid turtle Rhinochelys pulchriceps and comparisons of membranous and endosseous labyrinth shape in an extant turtle, Zoological Journal of the Linnean Society, Volume 187, Issue 3, November 2019, Pages 800–828</t>
  </si>
  <si>
    <t>Specimen from Mason, M.J., Segenhout, J.M., Cobo-Cuan, A. et al. The Frog Inner Ear: Picture Perfect?. JARO 16, 171–188 (2015). Models were reconstructed from histological sections</t>
  </si>
  <si>
    <t>Micro-MRI 11.7 T Bruker Avance DRX500</t>
  </si>
  <si>
    <t>MicroXCT high-resolution microCT system from Xradia Inc., Pleasanton, CA, USA</t>
  </si>
  <si>
    <t>Specimen was prepared as described in David et al. 2016 before scanning. Obtained from Leipzig University, Institut of Veterinary Pathology</t>
  </si>
  <si>
    <t>Specimen was prepared as described in David et al. 2016 before scanning. Obtained from Leipzig University, Institut of Pathology</t>
  </si>
  <si>
    <t>Specimen was prepared as described in David et al. 2016 before scanning. Obtained from UCL, Departement of Cell and Developmental Biology</t>
  </si>
  <si>
    <t>Specimen was prepared as described in David et al. 2016 before scanning. Obtained from Leipzig University, Institut of Anatomy</t>
  </si>
  <si>
    <t>Specimen was prepared as described in David et al. 2016 before scanning. Obtained from German Primate Center, Göttingen</t>
  </si>
  <si>
    <t>Obtained from German Primate Center, Göttingen</t>
  </si>
  <si>
    <t>Obtained from Utrecht University, Departement of Veterinary Pathology</t>
  </si>
  <si>
    <t>Specimen was prepared as described in David et al. 2016 before scanning. Obtained from Leibniz Institute for Zoo and Wildlife Research</t>
  </si>
  <si>
    <t>Specimen was prepared as described in David et al. 2016 before scanning. Obtained from University of Groningen, Departement of Anatomy</t>
  </si>
  <si>
    <t>Obtained from Wuppertal Zoo.</t>
  </si>
  <si>
    <t>Specimen was prepared as described in David et al. 2016 before scanning. Obtained from Leipzig University, Veterinary clinic for birds and reptiles</t>
  </si>
  <si>
    <t>Obtained from Leipzig University, Institut of Veterinary Pathology</t>
  </si>
  <si>
    <t>Specimen was prepared as described in David et al. 2016 before scanning. Obtained by Alexander Stoessel from a turkey farm in Altengönna, Germany.</t>
  </si>
  <si>
    <t>Specimen was prepared as described in David et al. 2016 before scanning. Obtained from Strauss farm Sachsen</t>
  </si>
  <si>
    <t>This specimen is a wax model made from a serially-sectioned specimen. The digital model was made using photogrammetry.</t>
  </si>
  <si>
    <t>Specimen was prepared as described in David et al. 2016 before scanning. Cadaver sampled in the wild.</t>
  </si>
  <si>
    <t>Specimen was prepared as described in David et al. 2016 before scanning. Captive sample (Dpt Neurobiology, NEOUCOM, USA)</t>
  </si>
  <si>
    <t>Cadaver sampled in the wild.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</si>
</sst>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rgb="FF000000"/>
      <name val="Calibri"/>
      <family val="2"/>
      <charset val="1"/>
    </font>
    <font>
      <i/>
      <sz val="11"/>
      <color rgb="FF000000"/>
      <name val="Calibri"/>
      <family val="2"/>
      <charset val="1"/>
    </font>
    <font>
      <u/>
      <sz val="11"/>
      <color rgb="FF0563C1"/>
      <name val="Calibri"/>
      <family val="2"/>
      <charset val="1"/>
    </font>
    <font>
      <sz val="11"/>
      <name val="Calibri"/>
      <family val="2"/>
      <charset val="1"/>
    </font>
    <font>
      <i/>
      <sz val="11"/>
      <color rgb="FF000000"/>
      <name val="Calibri"/>
      <family val="2"/>
    </font>
    <font>
      <sz val="11"/>
      <color rgb="FF000000"/>
      <name val="Calibri"/>
      <family val="2"/>
    </font>
    <font>
      <sz val="11"/>
      <color rgb="FF222222"/>
      <name val="Calibri"/>
      <family val="2"/>
      <scheme val="minor"/>
    </font>
    <font>
      <i/>
      <sz val="11"/>
      <color rgb="FF222222"/>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Border="0" applyProtection="0"/>
  </cellStyleXfs>
  <cellXfs count="26">
    <xf numFmtId="0" fontId="0" fillId="0" borderId="0" xfId="0"/>
    <xf numFmtId="164" fontId="0" fillId="0" borderId="0" xfId="0" applyNumberFormat="1" applyAlignment="1">
      <alignment horizontal="center"/>
    </xf>
    <xf numFmtId="0" fontId="0" fillId="0" borderId="0" xfId="0" applyAlignment="1">
      <alignment horizontal="center"/>
    </xf>
    <xf numFmtId="0" fontId="0" fillId="0" borderId="0" xfId="0" applyAlignment="1"/>
    <xf numFmtId="164" fontId="0" fillId="0" borderId="0" xfId="0" applyNumberFormat="1" applyFont="1" applyAlignment="1"/>
    <xf numFmtId="0" fontId="1" fillId="0" borderId="0" xfId="0" applyFont="1"/>
    <xf numFmtId="0" fontId="0" fillId="0" borderId="0" xfId="0" applyFont="1"/>
    <xf numFmtId="0" fontId="2" fillId="0" borderId="0" xfId="1" applyFont="1" applyBorder="1" applyAlignment="1" applyProtection="1"/>
    <xf numFmtId="0" fontId="3" fillId="0" borderId="0" xfId="1" applyFont="1" applyBorder="1" applyAlignment="1" applyProtection="1">
      <alignment horizontal="center"/>
    </xf>
    <xf numFmtId="0" fontId="0" fillId="0" borderId="0" xfId="0" applyFont="1" applyAlignment="1">
      <alignment horizontal="left"/>
    </xf>
    <xf numFmtId="0" fontId="2" fillId="0" borderId="0" xfId="1" applyFont="1" applyBorder="1" applyAlignment="1" applyProtection="1">
      <alignment horizontal="center"/>
    </xf>
    <xf numFmtId="0" fontId="0" fillId="0" borderId="0" xfId="0" applyFont="1" applyAlignment="1">
      <alignment horizontal="center"/>
    </xf>
    <xf numFmtId="0" fontId="1" fillId="0" borderId="0" xfId="0" applyFont="1" applyAlignment="1">
      <alignment horizontal="center"/>
    </xf>
    <xf numFmtId="164" fontId="0" fillId="0" borderId="0" xfId="0" applyNumberFormat="1" applyFill="1" applyAlignment="1">
      <alignment horizontal="center"/>
    </xf>
    <xf numFmtId="0" fontId="0" fillId="0" borderId="0" xfId="0" applyFont="1" applyFill="1"/>
    <xf numFmtId="0" fontId="4" fillId="0" borderId="0" xfId="0" applyFont="1"/>
    <xf numFmtId="0" fontId="5" fillId="0" borderId="0" xfId="0" applyFont="1"/>
    <xf numFmtId="0" fontId="1" fillId="0" borderId="0" xfId="0" applyFont="1" applyFill="1"/>
    <xf numFmtId="0" fontId="0" fillId="0" borderId="0" xfId="0" applyFill="1"/>
    <xf numFmtId="0" fontId="0" fillId="0" borderId="0" xfId="0" applyFill="1" applyAlignment="1">
      <alignment horizontal="center"/>
    </xf>
    <xf numFmtId="0" fontId="4" fillId="0" borderId="0" xfId="0" applyFont="1" applyFill="1"/>
    <xf numFmtId="164" fontId="0" fillId="0" borderId="0" xfId="0" applyNumberFormat="1" applyAlignment="1">
      <alignment horizontal="center" vertical="center"/>
    </xf>
    <xf numFmtId="0" fontId="0" fillId="0" borderId="0" xfId="0" applyFont="1" applyFill="1" applyAlignment="1"/>
    <xf numFmtId="0" fontId="0" fillId="0" borderId="0" xfId="0" applyAlignment="1">
      <alignment vertical="center"/>
    </xf>
    <xf numFmtId="0" fontId="0" fillId="0" borderId="0" xfId="0" applyAlignment="1">
      <alignment horizontal="left"/>
    </xf>
    <xf numFmtId="0" fontId="0" fillId="0" borderId="0" xfId="0" applyFont="1" applyFill="1" applyAlignment="1">
      <alignment horizontal="left"/>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orphosource.org/Detail/MediaDetail/Show/media_id/17725" TargetMode="External"/><Relationship Id="rId13" Type="http://schemas.openxmlformats.org/officeDocument/2006/relationships/hyperlink" Target="http://www.morphosource.org/Detail/MediaDetail/Show/media_id/17402" TargetMode="External"/><Relationship Id="rId18" Type="http://schemas.openxmlformats.org/officeDocument/2006/relationships/hyperlink" Target="http://www.morphosource.org/Detail/MediaDetail/Show/media_id/17426" TargetMode="External"/><Relationship Id="rId26" Type="http://schemas.openxmlformats.org/officeDocument/2006/relationships/hyperlink" Target="http://www.morphosource.org/Detail/MediaDetail/Show/media_id/17415" TargetMode="External"/><Relationship Id="rId39" Type="http://schemas.openxmlformats.org/officeDocument/2006/relationships/hyperlink" Target="http://www.morphosource.org/Detail/MediaDetail/Show/media_id/17418" TargetMode="External"/><Relationship Id="rId3" Type="http://schemas.openxmlformats.org/officeDocument/2006/relationships/hyperlink" Target="http://www.morphosource.org/Detail/MediaDetail/Show/media_id/25296" TargetMode="External"/><Relationship Id="rId21" Type="http://schemas.openxmlformats.org/officeDocument/2006/relationships/hyperlink" Target="http://www.morphosource.org/Detail/MediaDetail/Show/media_id/17401" TargetMode="External"/><Relationship Id="rId34" Type="http://schemas.openxmlformats.org/officeDocument/2006/relationships/hyperlink" Target="http://www.morphosource.org/Detail/MediaDetail/Show/media_id/17399" TargetMode="External"/><Relationship Id="rId42" Type="http://schemas.openxmlformats.org/officeDocument/2006/relationships/hyperlink" Target="http://www.morphosource.org/Detail/MediaDetail/Show/media_id/17407" TargetMode="External"/><Relationship Id="rId7" Type="http://schemas.openxmlformats.org/officeDocument/2006/relationships/hyperlink" Target="http://www.morphosource.org/Detail/MediaDetail/Show/media_id/17724" TargetMode="External"/><Relationship Id="rId12" Type="http://schemas.openxmlformats.org/officeDocument/2006/relationships/hyperlink" Target="http://www.morphosource.org/Detail/MediaDetail/Show/media_id/17403" TargetMode="External"/><Relationship Id="rId17" Type="http://schemas.openxmlformats.org/officeDocument/2006/relationships/hyperlink" Target="http://www.morphosource.org/Detail/MediaDetail/Show/media_id/17411" TargetMode="External"/><Relationship Id="rId25" Type="http://schemas.openxmlformats.org/officeDocument/2006/relationships/hyperlink" Target="http://www.morphosource.org/Detail/MediaDetail/Show/media_id/17422" TargetMode="External"/><Relationship Id="rId33" Type="http://schemas.openxmlformats.org/officeDocument/2006/relationships/hyperlink" Target="http://www.morphosource.org/Detail/MediaDetail/Show/media_id/17719" TargetMode="External"/><Relationship Id="rId38" Type="http://schemas.openxmlformats.org/officeDocument/2006/relationships/hyperlink" Target="http://www.morphosource.org/Detail/MediaDetail/Show/media_id/17412" TargetMode="External"/><Relationship Id="rId46" Type="http://schemas.openxmlformats.org/officeDocument/2006/relationships/printerSettings" Target="../printerSettings/printerSettings1.bin"/><Relationship Id="rId2" Type="http://schemas.openxmlformats.org/officeDocument/2006/relationships/hyperlink" Target="https://www.morphosource.org/Detail/MediaDetail/Show/media_id/19260" TargetMode="External"/><Relationship Id="rId16" Type="http://schemas.openxmlformats.org/officeDocument/2006/relationships/hyperlink" Target="http://www.morphosource.org/Detail/MediaDetail/Show/media_id/17409" TargetMode="External"/><Relationship Id="rId20" Type="http://schemas.openxmlformats.org/officeDocument/2006/relationships/hyperlink" Target="http://www.morphosource.org/Detail/MediaDetail/Show/media_id/17425" TargetMode="External"/><Relationship Id="rId29" Type="http://schemas.openxmlformats.org/officeDocument/2006/relationships/hyperlink" Target="http://www.morphosource.org/Detail/MediaDetail/Show/media_id/17320" TargetMode="External"/><Relationship Id="rId41" Type="http://schemas.openxmlformats.org/officeDocument/2006/relationships/hyperlink" Target="http://www.morphosource.org/Detail/MediaDetail/Show/media_id/17419" TargetMode="External"/><Relationship Id="rId1" Type="http://schemas.openxmlformats.org/officeDocument/2006/relationships/hyperlink" Target="https://www.morphosource.org/Detail/MediaDetail/Show/media_id/13930" TargetMode="External"/><Relationship Id="rId6" Type="http://schemas.openxmlformats.org/officeDocument/2006/relationships/hyperlink" Target="http://www.morphosource.org/Detail/MediaDetail/Show/media_id/17408" TargetMode="External"/><Relationship Id="rId11" Type="http://schemas.openxmlformats.org/officeDocument/2006/relationships/hyperlink" Target="http://www.morphosource.org/Detail/MediaDetail/Show/media_id/17424" TargetMode="External"/><Relationship Id="rId24" Type="http://schemas.openxmlformats.org/officeDocument/2006/relationships/hyperlink" Target="http://www.morphosource.org/Detail/MediaDetail/Show/media_id/17712" TargetMode="External"/><Relationship Id="rId32" Type="http://schemas.openxmlformats.org/officeDocument/2006/relationships/hyperlink" Target="http://www.morphosource.org/Detail/MediaDetail/Show/media_id/17397" TargetMode="External"/><Relationship Id="rId37" Type="http://schemas.openxmlformats.org/officeDocument/2006/relationships/hyperlink" Target="http://www.morphosource.org/Detail/MediaDetail/Show/media_id/17726" TargetMode="External"/><Relationship Id="rId40" Type="http://schemas.openxmlformats.org/officeDocument/2006/relationships/hyperlink" Target="http://www.morphosource.org/Detail/MediaDetail/Show/media_id/17417" TargetMode="External"/><Relationship Id="rId45" Type="http://schemas.openxmlformats.org/officeDocument/2006/relationships/hyperlink" Target="http://www.morphosource.org/Detail/MediaDetail/Show/media_id/17391" TargetMode="External"/><Relationship Id="rId5" Type="http://schemas.openxmlformats.org/officeDocument/2006/relationships/hyperlink" Target="http://www.morphosource.org/Detail/MediaDetail/Show/media_id/17247" TargetMode="External"/><Relationship Id="rId15" Type="http://schemas.openxmlformats.org/officeDocument/2006/relationships/hyperlink" Target="http://www.morphosource.org/Detail/MediaDetail/Show/media_id/17715" TargetMode="External"/><Relationship Id="rId23" Type="http://schemas.openxmlformats.org/officeDocument/2006/relationships/hyperlink" Target="http://www.morphosource.org/Detail/MediaDetail/Show/media_id/17400" TargetMode="External"/><Relationship Id="rId28" Type="http://schemas.openxmlformats.org/officeDocument/2006/relationships/hyperlink" Target="http://www.morphosource.org/Detail/MediaDetail/Show/media_id/17414" TargetMode="External"/><Relationship Id="rId36" Type="http://schemas.openxmlformats.org/officeDocument/2006/relationships/hyperlink" Target="http://www.morphosource.org/Detail/MediaDetail/Show/media_id/17416" TargetMode="External"/><Relationship Id="rId10" Type="http://schemas.openxmlformats.org/officeDocument/2006/relationships/hyperlink" Target="http://www.morphosource.org/Detail/MediaDetail/Show/media_id/17404" TargetMode="External"/><Relationship Id="rId19" Type="http://schemas.openxmlformats.org/officeDocument/2006/relationships/hyperlink" Target="http://www.morphosource.org/Detail/MediaDetail/Show/media_id/17717" TargetMode="External"/><Relationship Id="rId31" Type="http://schemas.openxmlformats.org/officeDocument/2006/relationships/hyperlink" Target="http://www.morphosource.org/Detail/MediaDetail/Show/media_id/17718" TargetMode="External"/><Relationship Id="rId44" Type="http://schemas.openxmlformats.org/officeDocument/2006/relationships/hyperlink" Target="http://www.morphosource.org/Detail/MediaDetail/Show/media_id/17390" TargetMode="External"/><Relationship Id="rId4" Type="http://schemas.openxmlformats.org/officeDocument/2006/relationships/hyperlink" Target="https://www.morphosource.org/Detail/MediaDetail/Show/media_id/8693" TargetMode="External"/><Relationship Id="rId9" Type="http://schemas.openxmlformats.org/officeDocument/2006/relationships/hyperlink" Target="http://www.morphosource.org/Detail/MediaDetail/Show/media_id/17723" TargetMode="External"/><Relationship Id="rId14" Type="http://schemas.openxmlformats.org/officeDocument/2006/relationships/hyperlink" Target="http://www.morphosource.org/Detail/MediaDetail/Show/media_id/17406" TargetMode="External"/><Relationship Id="rId22" Type="http://schemas.openxmlformats.org/officeDocument/2006/relationships/hyperlink" Target="http://www.morphosource.org/Detail/MediaDetail/Show/media_id/17421" TargetMode="External"/><Relationship Id="rId27" Type="http://schemas.openxmlformats.org/officeDocument/2006/relationships/hyperlink" Target="http://www.morphosource.org/Detail/MediaDetail/Show/media_id/17420" TargetMode="External"/><Relationship Id="rId30" Type="http://schemas.openxmlformats.org/officeDocument/2006/relationships/hyperlink" Target="http://www.morphosource.org/Detail/MediaDetail/Show/media_id/17321" TargetMode="External"/><Relationship Id="rId35" Type="http://schemas.openxmlformats.org/officeDocument/2006/relationships/hyperlink" Target="http://www.morphosource.org/Detail/MediaDetail/Show/media_id/17711" TargetMode="External"/><Relationship Id="rId43" Type="http://schemas.openxmlformats.org/officeDocument/2006/relationships/hyperlink" Target="http://www.morphosource.org/Detail/MediaDetail/Show/media_id/177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2"/>
  <sheetViews>
    <sheetView zoomScale="110" zoomScaleNormal="110" workbookViewId="0">
      <pane xSplit="3" ySplit="1" topLeftCell="D2" activePane="bottomRight" state="frozen"/>
      <selection pane="topRight" activeCell="D1" sqref="D1"/>
      <selection pane="bottomLeft" activeCell="A170" sqref="A170"/>
      <selection pane="bottomRight" activeCell="K24" sqref="K24"/>
    </sheetView>
  </sheetViews>
  <sheetFormatPr baseColWidth="10" defaultColWidth="9.140625" defaultRowHeight="15" x14ac:dyDescent="0.25"/>
  <cols>
    <col min="1" max="1" width="14.7109375" customWidth="1"/>
    <col min="2" max="2" width="13.85546875" customWidth="1"/>
    <col min="3" max="3" width="13.5703125" customWidth="1"/>
    <col min="4" max="4" width="23.42578125" customWidth="1"/>
    <col min="5" max="6" width="14.85546875" style="1" customWidth="1"/>
    <col min="7" max="7" width="14.7109375" style="1" customWidth="1"/>
    <col min="8" max="8" width="10.85546875" style="2" customWidth="1"/>
    <col min="9" max="9" width="13" style="2" customWidth="1"/>
    <col min="10" max="10" width="6.28515625" style="3" customWidth="1"/>
    <col min="11" max="11" width="9.5703125" customWidth="1"/>
    <col min="12" max="12" width="27.42578125" style="2" customWidth="1"/>
    <col min="13" max="13" width="45.140625" style="2" bestFit="1" customWidth="1"/>
    <col min="14" max="1025" width="8.7109375" customWidth="1"/>
  </cols>
  <sheetData>
    <row r="1" spans="1:13" x14ac:dyDescent="0.25">
      <c r="A1" t="s">
        <v>0</v>
      </c>
      <c r="B1" t="s">
        <v>1</v>
      </c>
      <c r="C1" t="s">
        <v>2</v>
      </c>
      <c r="D1" t="s">
        <v>3</v>
      </c>
      <c r="E1" s="1" t="s">
        <v>4</v>
      </c>
      <c r="F1" s="1" t="s">
        <v>5</v>
      </c>
      <c r="G1" s="1" t="s">
        <v>6</v>
      </c>
      <c r="H1" s="2" t="s">
        <v>7</v>
      </c>
      <c r="I1" s="2" t="s">
        <v>8</v>
      </c>
      <c r="J1" s="4" t="s">
        <v>9</v>
      </c>
      <c r="K1" t="s">
        <v>10</v>
      </c>
      <c r="L1" s="2" t="s">
        <v>11</v>
      </c>
      <c r="M1" s="2" t="s">
        <v>12</v>
      </c>
    </row>
    <row r="2" spans="1:13" x14ac:dyDescent="0.25">
      <c r="A2" s="5" t="s">
        <v>13</v>
      </c>
      <c r="B2" s="5" t="s">
        <v>14</v>
      </c>
      <c r="C2" t="s">
        <v>15</v>
      </c>
      <c r="D2" s="6" t="s">
        <v>16</v>
      </c>
      <c r="E2" s="1">
        <v>7.7329789999999995E-2</v>
      </c>
      <c r="F2" s="1">
        <v>7.7329789999999995E-2</v>
      </c>
      <c r="G2" s="1">
        <v>7.7329789999999995E-2</v>
      </c>
      <c r="H2" s="2">
        <v>110</v>
      </c>
      <c r="I2" s="2">
        <v>200</v>
      </c>
      <c r="J2" s="2" t="s">
        <v>38</v>
      </c>
      <c r="K2" s="2" t="s">
        <v>38</v>
      </c>
      <c r="L2" s="2" t="s">
        <v>38</v>
      </c>
      <c r="M2" s="2" t="s">
        <v>22</v>
      </c>
    </row>
    <row r="3" spans="1:13" x14ac:dyDescent="0.25">
      <c r="A3" s="5" t="s">
        <v>17</v>
      </c>
      <c r="B3" s="5" t="s">
        <v>18</v>
      </c>
      <c r="C3" t="s">
        <v>19</v>
      </c>
      <c r="D3" s="6" t="s">
        <v>16</v>
      </c>
      <c r="E3" s="1">
        <v>4.6037250000000002E-2</v>
      </c>
      <c r="F3" s="1">
        <v>4.6037250000000002E-2</v>
      </c>
      <c r="G3" s="1">
        <v>4.6037250000000002E-2</v>
      </c>
      <c r="H3" s="2">
        <v>90</v>
      </c>
      <c r="I3" s="2">
        <v>190</v>
      </c>
      <c r="J3" s="22" t="s">
        <v>1054</v>
      </c>
      <c r="K3" s="7" t="s">
        <v>20</v>
      </c>
      <c r="L3" s="2" t="s">
        <v>21</v>
      </c>
      <c r="M3" s="2" t="s">
        <v>22</v>
      </c>
    </row>
    <row r="4" spans="1:13" x14ac:dyDescent="0.25">
      <c r="A4" t="s">
        <v>1062</v>
      </c>
      <c r="B4" t="s">
        <v>1063</v>
      </c>
      <c r="C4" s="2" t="s">
        <v>38</v>
      </c>
      <c r="D4" s="2" t="s">
        <v>612</v>
      </c>
      <c r="E4" s="2" t="s">
        <v>612</v>
      </c>
      <c r="F4" s="2" t="s">
        <v>612</v>
      </c>
      <c r="G4" s="1">
        <v>4.0000000000000001E-3</v>
      </c>
      <c r="H4" s="2" t="s">
        <v>612</v>
      </c>
      <c r="I4" s="2" t="s">
        <v>612</v>
      </c>
      <c r="J4" s="23" t="s">
        <v>1075</v>
      </c>
      <c r="K4" s="2" t="s">
        <v>38</v>
      </c>
      <c r="L4" s="2" t="s">
        <v>38</v>
      </c>
      <c r="M4" s="2" t="s">
        <v>1071</v>
      </c>
    </row>
    <row r="5" spans="1:13" x14ac:dyDescent="0.25">
      <c r="A5" t="s">
        <v>1064</v>
      </c>
      <c r="B5" t="s">
        <v>1065</v>
      </c>
      <c r="C5" s="2" t="s">
        <v>38</v>
      </c>
      <c r="D5" s="2" t="s">
        <v>612</v>
      </c>
      <c r="E5" s="2" t="s">
        <v>612</v>
      </c>
      <c r="F5" s="2" t="s">
        <v>612</v>
      </c>
      <c r="G5" s="1">
        <v>4.0000000000000001E-3</v>
      </c>
      <c r="H5" s="2" t="s">
        <v>612</v>
      </c>
      <c r="I5" s="2" t="s">
        <v>612</v>
      </c>
      <c r="J5" s="23" t="s">
        <v>1075</v>
      </c>
      <c r="K5" s="2" t="s">
        <v>38</v>
      </c>
      <c r="L5" s="2" t="s">
        <v>38</v>
      </c>
      <c r="M5" s="2" t="s">
        <v>1071</v>
      </c>
    </row>
    <row r="6" spans="1:13" x14ac:dyDescent="0.25">
      <c r="A6" t="s">
        <v>1066</v>
      </c>
      <c r="B6" t="s">
        <v>1067</v>
      </c>
      <c r="C6" s="2" t="s">
        <v>38</v>
      </c>
      <c r="D6" s="2" t="s">
        <v>612</v>
      </c>
      <c r="E6" s="2" t="s">
        <v>612</v>
      </c>
      <c r="F6" s="2" t="s">
        <v>612</v>
      </c>
      <c r="G6" s="1">
        <v>4.0000000000000001E-3</v>
      </c>
      <c r="H6" s="2" t="s">
        <v>612</v>
      </c>
      <c r="I6" s="2" t="s">
        <v>612</v>
      </c>
      <c r="J6" s="23" t="s">
        <v>1075</v>
      </c>
      <c r="K6" s="2" t="s">
        <v>38</v>
      </c>
      <c r="L6" s="2" t="s">
        <v>38</v>
      </c>
      <c r="M6" s="2" t="s">
        <v>1071</v>
      </c>
    </row>
    <row r="7" spans="1:13" x14ac:dyDescent="0.25">
      <c r="A7" s="5" t="s">
        <v>23</v>
      </c>
      <c r="B7" s="5" t="s">
        <v>24</v>
      </c>
      <c r="C7" t="s">
        <v>25</v>
      </c>
      <c r="D7" s="6" t="s">
        <v>16</v>
      </c>
      <c r="E7" s="1">
        <v>1.2113290000000001E-2</v>
      </c>
      <c r="F7" s="1">
        <v>1.2113290000000001E-2</v>
      </c>
      <c r="G7" s="1">
        <v>1.2113290000000001E-2</v>
      </c>
      <c r="H7" s="2">
        <v>80</v>
      </c>
      <c r="I7" s="2">
        <v>150</v>
      </c>
      <c r="J7" s="22" t="s">
        <v>1054</v>
      </c>
      <c r="K7" s="7" t="s">
        <v>26</v>
      </c>
      <c r="L7" s="2" t="s">
        <v>27</v>
      </c>
      <c r="M7" s="2" t="s">
        <v>22</v>
      </c>
    </row>
    <row r="8" spans="1:13" x14ac:dyDescent="0.25">
      <c r="A8" s="5" t="s">
        <v>28</v>
      </c>
      <c r="B8" s="5" t="s">
        <v>29</v>
      </c>
      <c r="C8" t="s">
        <v>30</v>
      </c>
      <c r="D8" t="s">
        <v>31</v>
      </c>
      <c r="E8" s="1">
        <v>1.8016609999999999E-2</v>
      </c>
      <c r="F8" s="1">
        <v>1.8016609999999999E-2</v>
      </c>
      <c r="G8" s="1">
        <v>1.8016609999999999E-2</v>
      </c>
      <c r="H8" s="2">
        <v>90</v>
      </c>
      <c r="I8" s="2">
        <v>180</v>
      </c>
      <c r="J8" s="22" t="s">
        <v>1054</v>
      </c>
      <c r="K8" s="7" t="s">
        <v>32</v>
      </c>
      <c r="L8" s="8" t="s">
        <v>33</v>
      </c>
      <c r="M8" s="2" t="s">
        <v>22</v>
      </c>
    </row>
    <row r="9" spans="1:13" x14ac:dyDescent="0.25">
      <c r="A9" s="5" t="s">
        <v>34</v>
      </c>
      <c r="B9" s="5" t="s">
        <v>35</v>
      </c>
      <c r="C9" t="s">
        <v>36</v>
      </c>
      <c r="D9" t="s">
        <v>37</v>
      </c>
      <c r="E9" s="1">
        <f>71.07/1000</f>
        <v>7.1069999999999994E-2</v>
      </c>
      <c r="F9" s="1">
        <f>71.07/1000</f>
        <v>7.1069999999999994E-2</v>
      </c>
      <c r="G9" s="1">
        <f>71.07/1000</f>
        <v>7.1069999999999994E-2</v>
      </c>
      <c r="H9" s="2">
        <v>220</v>
      </c>
      <c r="I9" s="2">
        <v>200</v>
      </c>
      <c r="J9" s="2" t="s">
        <v>38</v>
      </c>
      <c r="K9" s="2" t="s">
        <v>38</v>
      </c>
      <c r="L9" s="2" t="s">
        <v>38</v>
      </c>
      <c r="M9" s="2" t="s">
        <v>22</v>
      </c>
    </row>
    <row r="10" spans="1:13" x14ac:dyDescent="0.25">
      <c r="A10" s="5" t="s">
        <v>39</v>
      </c>
      <c r="B10" s="5" t="s">
        <v>40</v>
      </c>
      <c r="C10" t="s">
        <v>41</v>
      </c>
      <c r="D10" t="s">
        <v>37</v>
      </c>
      <c r="E10" s="1">
        <f>21.17/1000</f>
        <v>2.1170000000000001E-2</v>
      </c>
      <c r="F10" s="1">
        <f>21.17/1000</f>
        <v>2.1170000000000001E-2</v>
      </c>
      <c r="G10" s="1">
        <f>21.17/1000</f>
        <v>2.1170000000000001E-2</v>
      </c>
      <c r="H10" s="2">
        <v>110</v>
      </c>
      <c r="I10" s="2">
        <v>190</v>
      </c>
      <c r="J10" s="2" t="s">
        <v>38</v>
      </c>
      <c r="K10" s="2" t="s">
        <v>38</v>
      </c>
      <c r="L10" s="2" t="s">
        <v>38</v>
      </c>
      <c r="M10" s="2" t="s">
        <v>22</v>
      </c>
    </row>
    <row r="11" spans="1:13" x14ac:dyDescent="0.25">
      <c r="A11" s="5" t="s">
        <v>42</v>
      </c>
      <c r="B11" s="5" t="s">
        <v>43</v>
      </c>
      <c r="C11" t="s">
        <v>44</v>
      </c>
      <c r="D11" t="s">
        <v>37</v>
      </c>
      <c r="E11" s="1">
        <v>5.1150000000000001E-2</v>
      </c>
      <c r="F11" s="1">
        <v>5.1150000000000001E-2</v>
      </c>
      <c r="G11" s="1">
        <v>5.1150000000000001E-2</v>
      </c>
      <c r="H11" s="2">
        <v>190</v>
      </c>
      <c r="I11" s="2">
        <v>500</v>
      </c>
      <c r="J11" s="2" t="s">
        <v>38</v>
      </c>
      <c r="K11" s="2" t="s">
        <v>38</v>
      </c>
      <c r="L11" s="2" t="s">
        <v>38</v>
      </c>
      <c r="M11" s="2" t="s">
        <v>22</v>
      </c>
    </row>
    <row r="12" spans="1:13" x14ac:dyDescent="0.25">
      <c r="A12" s="5" t="s">
        <v>45</v>
      </c>
      <c r="B12" s="5" t="s">
        <v>46</v>
      </c>
      <c r="C12" t="s">
        <v>47</v>
      </c>
      <c r="D12" t="s">
        <v>48</v>
      </c>
      <c r="E12" s="1">
        <f>23.8/1000</f>
        <v>2.3800000000000002E-2</v>
      </c>
      <c r="F12" s="1">
        <f>23.8/1000</f>
        <v>2.3800000000000002E-2</v>
      </c>
      <c r="G12" s="1">
        <f>23.8/1000</f>
        <v>2.3800000000000002E-2</v>
      </c>
      <c r="H12" s="2">
        <v>110</v>
      </c>
      <c r="I12" s="2">
        <v>90</v>
      </c>
      <c r="J12" s="2" t="s">
        <v>38</v>
      </c>
      <c r="K12" s="2" t="s">
        <v>38</v>
      </c>
      <c r="L12" s="2" t="s">
        <v>38</v>
      </c>
      <c r="M12" s="2" t="s">
        <v>22</v>
      </c>
    </row>
    <row r="13" spans="1:13" x14ac:dyDescent="0.25">
      <c r="A13" s="5" t="s">
        <v>49</v>
      </c>
      <c r="B13" s="5" t="s">
        <v>50</v>
      </c>
      <c r="C13" t="s">
        <v>51</v>
      </c>
      <c r="D13" t="s">
        <v>405</v>
      </c>
      <c r="E13" s="13">
        <v>0.246</v>
      </c>
      <c r="F13" s="13">
        <v>0.246</v>
      </c>
      <c r="G13" s="13">
        <v>0.246</v>
      </c>
      <c r="H13" s="2" t="s">
        <v>38</v>
      </c>
      <c r="I13" s="2" t="s">
        <v>38</v>
      </c>
      <c r="J13" s="2" t="s">
        <v>38</v>
      </c>
      <c r="K13" s="2" t="s">
        <v>38</v>
      </c>
      <c r="L13" s="2" t="s">
        <v>38</v>
      </c>
      <c r="M13" s="2" t="s">
        <v>22</v>
      </c>
    </row>
    <row r="14" spans="1:13" x14ac:dyDescent="0.25">
      <c r="A14" s="5" t="s">
        <v>52</v>
      </c>
      <c r="B14" s="5" t="s">
        <v>53</v>
      </c>
      <c r="C14" t="s">
        <v>54</v>
      </c>
      <c r="D14" s="6" t="s">
        <v>16</v>
      </c>
      <c r="E14" s="1">
        <v>7.458948E-2</v>
      </c>
      <c r="F14" s="1">
        <v>7.458948E-2</v>
      </c>
      <c r="G14" s="1">
        <v>7.458948E-2</v>
      </c>
      <c r="H14" s="2">
        <v>14</v>
      </c>
      <c r="I14" s="2">
        <v>250</v>
      </c>
      <c r="J14" s="22" t="s">
        <v>1054</v>
      </c>
      <c r="K14" s="7" t="s">
        <v>55</v>
      </c>
      <c r="L14" s="2" t="s">
        <v>56</v>
      </c>
      <c r="M14" s="2" t="s">
        <v>22</v>
      </c>
    </row>
    <row r="15" spans="1:13" x14ac:dyDescent="0.25">
      <c r="A15" s="5" t="s">
        <v>57</v>
      </c>
      <c r="B15" s="5" t="s">
        <v>58</v>
      </c>
      <c r="C15" t="s">
        <v>59</v>
      </c>
      <c r="D15" s="6" t="s">
        <v>16</v>
      </c>
      <c r="E15" s="1">
        <v>3.9193699999999998E-2</v>
      </c>
      <c r="F15" s="1">
        <v>3.9193699999999998E-2</v>
      </c>
      <c r="G15" s="1">
        <v>3.9193699999999998E-2</v>
      </c>
      <c r="H15" s="2">
        <v>100</v>
      </c>
      <c r="I15" s="2">
        <v>200</v>
      </c>
      <c r="J15" s="2" t="s">
        <v>38</v>
      </c>
      <c r="K15" t="s">
        <v>60</v>
      </c>
      <c r="L15" s="2" t="s">
        <v>61</v>
      </c>
      <c r="M15" s="2" t="s">
        <v>22</v>
      </c>
    </row>
    <row r="16" spans="1:13" x14ac:dyDescent="0.25">
      <c r="A16" s="5" t="s">
        <v>62</v>
      </c>
      <c r="B16" s="5" t="s">
        <v>63</v>
      </c>
      <c r="C16" t="s">
        <v>64</v>
      </c>
      <c r="D16" s="6" t="s">
        <v>16</v>
      </c>
      <c r="E16" s="1">
        <v>9.0922020000000006E-2</v>
      </c>
      <c r="F16" s="1">
        <v>9.0922020000000006E-2</v>
      </c>
      <c r="G16" s="1">
        <v>9.0922020000000006E-2</v>
      </c>
      <c r="H16" s="2">
        <v>100</v>
      </c>
      <c r="I16" s="2">
        <v>200</v>
      </c>
      <c r="J16" s="2" t="s">
        <v>38</v>
      </c>
      <c r="K16" t="s">
        <v>65</v>
      </c>
      <c r="L16" s="2" t="s">
        <v>66</v>
      </c>
      <c r="M16" s="2" t="s">
        <v>22</v>
      </c>
    </row>
    <row r="17" spans="1:13" x14ac:dyDescent="0.25">
      <c r="A17" s="5" t="s">
        <v>67</v>
      </c>
      <c r="B17" s="5" t="s">
        <v>68</v>
      </c>
      <c r="C17" t="s">
        <v>69</v>
      </c>
      <c r="D17" t="s">
        <v>37</v>
      </c>
      <c r="E17" s="1">
        <v>7.4817999999999996E-2</v>
      </c>
      <c r="F17" s="1">
        <v>7.4817999999999996E-2</v>
      </c>
      <c r="G17" s="1">
        <v>7.4817999999999996E-2</v>
      </c>
      <c r="H17" s="2">
        <v>120</v>
      </c>
      <c r="I17" s="2">
        <v>250</v>
      </c>
      <c r="J17" s="2" t="s">
        <v>38</v>
      </c>
      <c r="K17" t="s">
        <v>70</v>
      </c>
      <c r="L17" s="2" t="s">
        <v>71</v>
      </c>
      <c r="M17" s="2" t="s">
        <v>22</v>
      </c>
    </row>
    <row r="18" spans="1:13" x14ac:dyDescent="0.25">
      <c r="A18" t="s">
        <v>1068</v>
      </c>
      <c r="B18" t="s">
        <v>1069</v>
      </c>
      <c r="C18" s="2" t="s">
        <v>38</v>
      </c>
      <c r="D18" s="24" t="s">
        <v>1076</v>
      </c>
      <c r="E18" s="1">
        <v>3.9E-2</v>
      </c>
      <c r="F18" s="1">
        <v>3.9E-2</v>
      </c>
      <c r="G18" s="1">
        <v>3.9E-2</v>
      </c>
      <c r="H18" s="2" t="s">
        <v>612</v>
      </c>
      <c r="I18" s="2" t="s">
        <v>612</v>
      </c>
      <c r="J18" s="23" t="s">
        <v>1074</v>
      </c>
      <c r="K18" s="2" t="s">
        <v>38</v>
      </c>
      <c r="L18" s="2" t="s">
        <v>38</v>
      </c>
      <c r="M18" s="2" t="s">
        <v>1071</v>
      </c>
    </row>
    <row r="19" spans="1:13" x14ac:dyDescent="0.25">
      <c r="A19" s="5" t="s">
        <v>72</v>
      </c>
      <c r="B19" s="5" t="s">
        <v>73</v>
      </c>
      <c r="C19" t="s">
        <v>74</v>
      </c>
      <c r="D19" t="s">
        <v>48</v>
      </c>
      <c r="E19" s="1">
        <f>36.2/1000</f>
        <v>3.6200000000000003E-2</v>
      </c>
      <c r="F19" s="1">
        <f>36.2/1000</f>
        <v>3.6200000000000003E-2</v>
      </c>
      <c r="G19" s="1">
        <f>36.2/1000</f>
        <v>3.6200000000000003E-2</v>
      </c>
      <c r="H19" s="2">
        <v>110</v>
      </c>
      <c r="I19" s="2">
        <v>90</v>
      </c>
      <c r="J19" s="2" t="s">
        <v>38</v>
      </c>
      <c r="K19" s="2" t="s">
        <v>38</v>
      </c>
      <c r="L19" s="2" t="s">
        <v>38</v>
      </c>
      <c r="M19" s="2" t="s">
        <v>22</v>
      </c>
    </row>
    <row r="20" spans="1:13" x14ac:dyDescent="0.25">
      <c r="A20" s="5" t="s">
        <v>75</v>
      </c>
      <c r="B20" s="5" t="s">
        <v>76</v>
      </c>
      <c r="C20" t="s">
        <v>77</v>
      </c>
      <c r="D20" t="s">
        <v>78</v>
      </c>
      <c r="E20" s="1">
        <f>480/1000</f>
        <v>0.48</v>
      </c>
      <c r="F20" s="1">
        <f>480/1000</f>
        <v>0.48</v>
      </c>
      <c r="G20" s="1">
        <f>480/1000</f>
        <v>0.48</v>
      </c>
      <c r="H20" s="2" t="s">
        <v>38</v>
      </c>
      <c r="I20" s="2" t="s">
        <v>38</v>
      </c>
      <c r="J20" s="2" t="s">
        <v>38</v>
      </c>
      <c r="K20" s="2" t="s">
        <v>38</v>
      </c>
      <c r="L20" s="2" t="s">
        <v>38</v>
      </c>
      <c r="M20" s="2" t="s">
        <v>22</v>
      </c>
    </row>
    <row r="21" spans="1:13" x14ac:dyDescent="0.25">
      <c r="A21" s="5" t="s">
        <v>79</v>
      </c>
      <c r="B21" s="5" t="s">
        <v>80</v>
      </c>
      <c r="C21" t="s">
        <v>81</v>
      </c>
      <c r="D21" t="s">
        <v>82</v>
      </c>
      <c r="E21" s="1">
        <f>142/1000</f>
        <v>0.14199999999999999</v>
      </c>
      <c r="F21" s="1">
        <f>142/1000</f>
        <v>0.14199999999999999</v>
      </c>
      <c r="G21" s="1">
        <f>142/1000</f>
        <v>0.14199999999999999</v>
      </c>
      <c r="H21" s="2" t="s">
        <v>38</v>
      </c>
      <c r="I21" s="2" t="s">
        <v>38</v>
      </c>
      <c r="J21" s="2" t="s">
        <v>38</v>
      </c>
      <c r="K21" s="2" t="s">
        <v>38</v>
      </c>
      <c r="L21" s="2" t="s">
        <v>38</v>
      </c>
      <c r="M21" s="2" t="s">
        <v>22</v>
      </c>
    </row>
    <row r="22" spans="1:13" x14ac:dyDescent="0.25">
      <c r="A22" s="5" t="s">
        <v>83</v>
      </c>
      <c r="B22" s="5" t="s">
        <v>84</v>
      </c>
      <c r="C22" t="s">
        <v>85</v>
      </c>
      <c r="D22" t="s">
        <v>86</v>
      </c>
      <c r="E22" s="1">
        <v>1.2774000000000001E-2</v>
      </c>
      <c r="F22" s="1">
        <v>1.2774000000000001E-2</v>
      </c>
      <c r="G22" s="1">
        <v>1.2774000000000001E-2</v>
      </c>
      <c r="H22" s="2">
        <v>160</v>
      </c>
      <c r="I22" s="2">
        <v>80</v>
      </c>
      <c r="J22" t="s">
        <v>1078</v>
      </c>
      <c r="K22" s="2" t="s">
        <v>38</v>
      </c>
      <c r="L22" s="2" t="s">
        <v>38</v>
      </c>
      <c r="M22" s="2" t="s">
        <v>22</v>
      </c>
    </row>
    <row r="23" spans="1:13" x14ac:dyDescent="0.25">
      <c r="A23" s="5" t="s">
        <v>88</v>
      </c>
      <c r="B23" s="5" t="s">
        <v>89</v>
      </c>
      <c r="C23" t="s">
        <v>90</v>
      </c>
      <c r="D23" t="s">
        <v>91</v>
      </c>
      <c r="E23" s="1">
        <v>0.14599999999999999</v>
      </c>
      <c r="F23" s="1">
        <v>0.14599999999999999</v>
      </c>
      <c r="G23" s="1">
        <v>0.14599999999999999</v>
      </c>
      <c r="H23" s="2">
        <v>120</v>
      </c>
      <c r="I23" s="2">
        <v>350</v>
      </c>
      <c r="J23" s="2" t="s">
        <v>38</v>
      </c>
      <c r="K23" s="2" t="s">
        <v>38</v>
      </c>
      <c r="L23" s="2" t="s">
        <v>38</v>
      </c>
      <c r="M23" s="2" t="s">
        <v>22</v>
      </c>
    </row>
    <row r="24" spans="1:13" x14ac:dyDescent="0.25">
      <c r="A24" s="5" t="s">
        <v>92</v>
      </c>
      <c r="B24" s="5" t="s">
        <v>93</v>
      </c>
      <c r="C24" t="s">
        <v>94</v>
      </c>
      <c r="D24" t="s">
        <v>405</v>
      </c>
      <c r="E24" s="1">
        <f>223/1000</f>
        <v>0.223</v>
      </c>
      <c r="F24" s="1">
        <f>223/1000</f>
        <v>0.223</v>
      </c>
      <c r="G24" s="1">
        <f>223/1000</f>
        <v>0.223</v>
      </c>
      <c r="H24" s="2" t="s">
        <v>38</v>
      </c>
      <c r="I24" s="2" t="s">
        <v>38</v>
      </c>
      <c r="J24" s="2" t="s">
        <v>38</v>
      </c>
      <c r="K24" s="2" t="s">
        <v>38</v>
      </c>
      <c r="L24" s="2" t="s">
        <v>38</v>
      </c>
      <c r="M24" s="2" t="s">
        <v>22</v>
      </c>
    </row>
    <row r="25" spans="1:13" x14ac:dyDescent="0.25">
      <c r="A25" s="5" t="s">
        <v>92</v>
      </c>
      <c r="B25" s="5" t="s">
        <v>95</v>
      </c>
      <c r="C25" t="s">
        <v>96</v>
      </c>
      <c r="D25" t="s">
        <v>405</v>
      </c>
      <c r="E25" s="13">
        <v>0.246</v>
      </c>
      <c r="F25" s="13">
        <v>0.246</v>
      </c>
      <c r="G25" s="13">
        <v>0.246</v>
      </c>
      <c r="H25" s="2" t="s">
        <v>38</v>
      </c>
      <c r="I25" s="2" t="s">
        <v>38</v>
      </c>
      <c r="J25" s="2" t="s">
        <v>38</v>
      </c>
      <c r="K25" s="2" t="s">
        <v>38</v>
      </c>
      <c r="L25" s="2" t="s">
        <v>38</v>
      </c>
      <c r="M25" s="2" t="s">
        <v>22</v>
      </c>
    </row>
    <row r="26" spans="1:13" x14ac:dyDescent="0.25">
      <c r="A26" s="5" t="s">
        <v>92</v>
      </c>
      <c r="B26" s="5" t="s">
        <v>97</v>
      </c>
      <c r="C26" t="s">
        <v>98</v>
      </c>
      <c r="D26" t="s">
        <v>405</v>
      </c>
      <c r="E26" s="1">
        <f>500/1000</f>
        <v>0.5</v>
      </c>
      <c r="F26" s="1">
        <f>500/1000</f>
        <v>0.5</v>
      </c>
      <c r="G26" s="1">
        <f>500/1000</f>
        <v>0.5</v>
      </c>
      <c r="H26" s="2" t="s">
        <v>38</v>
      </c>
      <c r="I26" s="2" t="s">
        <v>38</v>
      </c>
      <c r="J26" s="2" t="s">
        <v>38</v>
      </c>
      <c r="K26" s="2" t="s">
        <v>38</v>
      </c>
      <c r="L26" s="2" t="s">
        <v>38</v>
      </c>
      <c r="M26" s="2" t="s">
        <v>22</v>
      </c>
    </row>
    <row r="27" spans="1:13" x14ac:dyDescent="0.25">
      <c r="A27" s="5" t="s">
        <v>92</v>
      </c>
      <c r="B27" s="5" t="s">
        <v>99</v>
      </c>
      <c r="C27" t="s">
        <v>100</v>
      </c>
      <c r="D27" t="s">
        <v>101</v>
      </c>
      <c r="E27" s="1">
        <f t="shared" ref="E27:G28" si="0">625/1000</f>
        <v>0.625</v>
      </c>
      <c r="F27" s="1">
        <f t="shared" si="0"/>
        <v>0.625</v>
      </c>
      <c r="G27" s="1">
        <f t="shared" si="0"/>
        <v>0.625</v>
      </c>
      <c r="H27" s="2">
        <v>120</v>
      </c>
      <c r="I27" s="2">
        <v>200</v>
      </c>
      <c r="J27" s="2" t="s">
        <v>38</v>
      </c>
      <c r="K27" s="2" t="s">
        <v>38</v>
      </c>
      <c r="L27" s="2" t="s">
        <v>38</v>
      </c>
      <c r="M27" s="2" t="s">
        <v>22</v>
      </c>
    </row>
    <row r="28" spans="1:13" x14ac:dyDescent="0.25">
      <c r="A28" s="5" t="s">
        <v>92</v>
      </c>
      <c r="B28" s="5" t="s">
        <v>102</v>
      </c>
      <c r="C28" t="s">
        <v>103</v>
      </c>
      <c r="D28" t="s">
        <v>101</v>
      </c>
      <c r="E28" s="1">
        <f t="shared" si="0"/>
        <v>0.625</v>
      </c>
      <c r="F28" s="1">
        <f t="shared" si="0"/>
        <v>0.625</v>
      </c>
      <c r="G28" s="1">
        <f t="shared" si="0"/>
        <v>0.625</v>
      </c>
      <c r="H28" s="2">
        <v>120</v>
      </c>
      <c r="I28" s="2">
        <v>200</v>
      </c>
      <c r="J28" s="2" t="s">
        <v>38</v>
      </c>
      <c r="K28" s="2" t="s">
        <v>38</v>
      </c>
      <c r="L28" s="2" t="s">
        <v>38</v>
      </c>
      <c r="M28" s="2" t="s">
        <v>22</v>
      </c>
    </row>
    <row r="29" spans="1:13" x14ac:dyDescent="0.25">
      <c r="A29" s="5" t="s">
        <v>104</v>
      </c>
      <c r="B29" s="5" t="s">
        <v>105</v>
      </c>
      <c r="C29" t="s">
        <v>107</v>
      </c>
      <c r="D29" t="s">
        <v>108</v>
      </c>
      <c r="E29" s="1">
        <v>1.3568E-2</v>
      </c>
      <c r="F29" s="1">
        <v>1.3568E-2</v>
      </c>
      <c r="G29" s="1">
        <v>1.3568E-2</v>
      </c>
      <c r="H29" s="2">
        <v>100</v>
      </c>
      <c r="I29" s="2">
        <v>100</v>
      </c>
      <c r="J29" s="25" t="s">
        <v>1091</v>
      </c>
      <c r="K29" s="2" t="s">
        <v>38</v>
      </c>
      <c r="L29" s="2" t="s">
        <v>38</v>
      </c>
      <c r="M29" s="2" t="s">
        <v>22</v>
      </c>
    </row>
    <row r="30" spans="1:13" x14ac:dyDescent="0.25">
      <c r="A30" s="5" t="s">
        <v>109</v>
      </c>
      <c r="B30" s="5" t="s">
        <v>110</v>
      </c>
      <c r="C30" t="s">
        <v>111</v>
      </c>
      <c r="D30" t="s">
        <v>112</v>
      </c>
      <c r="E30" s="1">
        <v>8.8053599999999996E-2</v>
      </c>
      <c r="F30" s="1">
        <v>8.8053599999999996E-2</v>
      </c>
      <c r="G30" s="1">
        <v>8.8053599999999996E-2</v>
      </c>
      <c r="H30" s="2" t="s">
        <v>38</v>
      </c>
      <c r="I30" s="2" t="s">
        <v>38</v>
      </c>
      <c r="J30" s="3" t="s">
        <v>113</v>
      </c>
      <c r="K30" s="7" t="s">
        <v>114</v>
      </c>
      <c r="L30" s="8" t="s">
        <v>115</v>
      </c>
      <c r="M30" s="2" t="s">
        <v>116</v>
      </c>
    </row>
    <row r="31" spans="1:13" x14ac:dyDescent="0.25">
      <c r="A31" s="5" t="s">
        <v>117</v>
      </c>
      <c r="B31" s="5" t="s">
        <v>118</v>
      </c>
      <c r="C31" t="s">
        <v>119</v>
      </c>
      <c r="D31" t="s">
        <v>106</v>
      </c>
      <c r="E31" s="1">
        <f>93.1/1000</f>
        <v>9.3099999999999988E-2</v>
      </c>
      <c r="F31" s="1">
        <f>93.1/1000</f>
        <v>9.3099999999999988E-2</v>
      </c>
      <c r="G31" s="1">
        <f>93.1/1000</f>
        <v>9.3099999999999988E-2</v>
      </c>
      <c r="H31" s="2" t="s">
        <v>38</v>
      </c>
      <c r="I31" s="2" t="s">
        <v>38</v>
      </c>
      <c r="J31" s="2" t="s">
        <v>38</v>
      </c>
      <c r="K31" s="2" t="s">
        <v>38</v>
      </c>
      <c r="L31" s="2" t="s">
        <v>38</v>
      </c>
      <c r="M31" s="2" t="s">
        <v>22</v>
      </c>
    </row>
    <row r="32" spans="1:13" x14ac:dyDescent="0.25">
      <c r="A32" s="5" t="s">
        <v>120</v>
      </c>
      <c r="B32" s="5" t="s">
        <v>121</v>
      </c>
      <c r="C32" t="s">
        <v>122</v>
      </c>
      <c r="D32" t="s">
        <v>106</v>
      </c>
      <c r="E32" s="1">
        <f>148.7/1000</f>
        <v>0.1487</v>
      </c>
      <c r="F32" s="1">
        <f>148.7/1000</f>
        <v>0.1487</v>
      </c>
      <c r="G32" s="1">
        <f>148.7/1000</f>
        <v>0.1487</v>
      </c>
      <c r="H32" s="2" t="s">
        <v>38</v>
      </c>
      <c r="I32" s="2" t="s">
        <v>38</v>
      </c>
      <c r="J32" s="2" t="s">
        <v>38</v>
      </c>
      <c r="K32" s="2" t="s">
        <v>38</v>
      </c>
      <c r="L32" s="2" t="s">
        <v>38</v>
      </c>
      <c r="M32" s="2" t="s">
        <v>22</v>
      </c>
    </row>
    <row r="33" spans="1:13" x14ac:dyDescent="0.25">
      <c r="A33" s="5" t="s">
        <v>123</v>
      </c>
      <c r="B33" s="5" t="s">
        <v>124</v>
      </c>
      <c r="C33" t="s">
        <v>125</v>
      </c>
      <c r="D33" t="s">
        <v>112</v>
      </c>
      <c r="E33" s="1">
        <v>5.6418500000000003E-2</v>
      </c>
      <c r="F33" s="1">
        <v>5.6418500000000003E-2</v>
      </c>
      <c r="G33" s="1">
        <v>5.6418500000000003E-2</v>
      </c>
      <c r="H33" s="2" t="s">
        <v>38</v>
      </c>
      <c r="I33" s="2" t="s">
        <v>38</v>
      </c>
      <c r="J33" s="3" t="s">
        <v>113</v>
      </c>
      <c r="K33" s="7" t="s">
        <v>126</v>
      </c>
      <c r="L33" s="2" t="s">
        <v>127</v>
      </c>
      <c r="M33" s="2" t="s">
        <v>116</v>
      </c>
    </row>
    <row r="34" spans="1:13" x14ac:dyDescent="0.25">
      <c r="A34" s="5" t="s">
        <v>128</v>
      </c>
      <c r="B34" s="5" t="s">
        <v>129</v>
      </c>
      <c r="C34" t="s">
        <v>130</v>
      </c>
      <c r="D34" t="s">
        <v>108</v>
      </c>
      <c r="E34" s="1">
        <v>1.3568E-2</v>
      </c>
      <c r="F34" s="1">
        <v>1.3568E-2</v>
      </c>
      <c r="G34" s="1">
        <v>1.3568E-2</v>
      </c>
      <c r="H34" s="2">
        <v>100</v>
      </c>
      <c r="I34" s="2">
        <v>100</v>
      </c>
      <c r="J34" s="25" t="s">
        <v>1090</v>
      </c>
      <c r="K34" s="2" t="s">
        <v>38</v>
      </c>
      <c r="L34" s="2" t="s">
        <v>38</v>
      </c>
      <c r="M34" s="2" t="s">
        <v>22</v>
      </c>
    </row>
    <row r="35" spans="1:13" x14ac:dyDescent="0.25">
      <c r="A35" s="5" t="s">
        <v>131</v>
      </c>
      <c r="B35" s="5" t="s">
        <v>132</v>
      </c>
      <c r="C35" t="s">
        <v>133</v>
      </c>
      <c r="D35" t="s">
        <v>112</v>
      </c>
      <c r="E35" s="1">
        <v>5.5440799999999998E-2</v>
      </c>
      <c r="F35" s="1">
        <v>5.5440799999999998E-2</v>
      </c>
      <c r="G35" s="1">
        <v>5.5440799999999998E-2</v>
      </c>
      <c r="H35" s="2" t="s">
        <v>38</v>
      </c>
      <c r="I35" s="2" t="s">
        <v>38</v>
      </c>
      <c r="J35" s="3" t="s">
        <v>113</v>
      </c>
      <c r="K35" s="7" t="s">
        <v>134</v>
      </c>
      <c r="L35" s="2" t="s">
        <v>135</v>
      </c>
      <c r="M35" s="2" t="s">
        <v>116</v>
      </c>
    </row>
    <row r="36" spans="1:13" x14ac:dyDescent="0.25">
      <c r="A36" s="5" t="s">
        <v>136</v>
      </c>
      <c r="B36" s="5" t="s">
        <v>137</v>
      </c>
      <c r="C36" t="s">
        <v>138</v>
      </c>
      <c r="D36" t="s">
        <v>91</v>
      </c>
      <c r="E36" s="1">
        <v>0.08</v>
      </c>
      <c r="F36" s="1">
        <v>0.08</v>
      </c>
      <c r="G36" s="1">
        <v>0.08</v>
      </c>
      <c r="H36" s="2">
        <v>100</v>
      </c>
      <c r="I36" s="2">
        <v>150</v>
      </c>
      <c r="J36" s="2" t="s">
        <v>38</v>
      </c>
      <c r="K36" s="2" t="s">
        <v>38</v>
      </c>
      <c r="L36" s="2" t="s">
        <v>38</v>
      </c>
      <c r="M36" s="2" t="s">
        <v>22</v>
      </c>
    </row>
    <row r="37" spans="1:13" x14ac:dyDescent="0.25">
      <c r="A37" s="5" t="s">
        <v>139</v>
      </c>
      <c r="B37" s="5" t="s">
        <v>140</v>
      </c>
      <c r="C37" t="s">
        <v>141</v>
      </c>
      <c r="D37" t="s">
        <v>112</v>
      </c>
      <c r="E37" s="1">
        <v>5.7996499999999999E-2</v>
      </c>
      <c r="F37" s="1">
        <v>5.7996499999999999E-2</v>
      </c>
      <c r="G37" s="1">
        <v>5.7996499999999999E-2</v>
      </c>
      <c r="H37" s="2" t="s">
        <v>38</v>
      </c>
      <c r="I37" s="2" t="s">
        <v>38</v>
      </c>
      <c r="J37" s="3" t="s">
        <v>113</v>
      </c>
      <c r="K37" s="7" t="s">
        <v>142</v>
      </c>
      <c r="L37" s="2" t="s">
        <v>143</v>
      </c>
      <c r="M37" s="2" t="s">
        <v>116</v>
      </c>
    </row>
    <row r="38" spans="1:13" x14ac:dyDescent="0.25">
      <c r="A38" s="5" t="s">
        <v>144</v>
      </c>
      <c r="B38" s="5" t="s">
        <v>145</v>
      </c>
      <c r="C38" t="s">
        <v>146</v>
      </c>
      <c r="D38" t="s">
        <v>112</v>
      </c>
      <c r="E38" s="1">
        <v>3.1616199999999997E-2</v>
      </c>
      <c r="F38" s="1">
        <v>3.1616199999999997E-2</v>
      </c>
      <c r="G38" s="1">
        <v>3.1616199999999997E-2</v>
      </c>
      <c r="H38" s="2" t="s">
        <v>38</v>
      </c>
      <c r="I38" s="2" t="s">
        <v>38</v>
      </c>
      <c r="J38" s="3" t="s">
        <v>113</v>
      </c>
      <c r="K38" s="7" t="s">
        <v>147</v>
      </c>
      <c r="L38" s="2" t="s">
        <v>148</v>
      </c>
      <c r="M38" s="2" t="s">
        <v>116</v>
      </c>
    </row>
    <row r="39" spans="1:13" x14ac:dyDescent="0.25">
      <c r="A39" s="5" t="s">
        <v>149</v>
      </c>
      <c r="B39" s="5" t="s">
        <v>150</v>
      </c>
      <c r="C39" t="s">
        <v>151</v>
      </c>
      <c r="D39" t="s">
        <v>106</v>
      </c>
      <c r="E39" s="1">
        <f>50.1/1000</f>
        <v>5.0099999999999999E-2</v>
      </c>
      <c r="F39" s="1">
        <f>50.1/1000</f>
        <v>5.0099999999999999E-2</v>
      </c>
      <c r="G39" s="1">
        <f>50.1/1000</f>
        <v>5.0099999999999999E-2</v>
      </c>
      <c r="H39" s="2" t="s">
        <v>38</v>
      </c>
      <c r="I39" s="2" t="s">
        <v>38</v>
      </c>
      <c r="J39" s="2" t="s">
        <v>38</v>
      </c>
      <c r="K39" s="2" t="s">
        <v>38</v>
      </c>
      <c r="L39" s="2" t="s">
        <v>38</v>
      </c>
      <c r="M39" s="2" t="s">
        <v>22</v>
      </c>
    </row>
    <row r="40" spans="1:13" x14ac:dyDescent="0.25">
      <c r="A40" s="5" t="s">
        <v>152</v>
      </c>
      <c r="B40" s="5" t="s">
        <v>153</v>
      </c>
      <c r="C40" t="s">
        <v>154</v>
      </c>
      <c r="D40" t="s">
        <v>155</v>
      </c>
      <c r="E40" s="1">
        <v>7.8857500000000004E-3</v>
      </c>
      <c r="F40" s="1">
        <v>7.8857500000000004E-3</v>
      </c>
      <c r="G40" s="1">
        <v>7.8857500000000004E-3</v>
      </c>
      <c r="H40" s="2">
        <v>130</v>
      </c>
      <c r="I40" s="2">
        <v>61</v>
      </c>
      <c r="J40" t="s">
        <v>1089</v>
      </c>
      <c r="K40" s="2" t="s">
        <v>38</v>
      </c>
      <c r="L40" s="2" t="s">
        <v>38</v>
      </c>
      <c r="M40" s="2" t="s">
        <v>22</v>
      </c>
    </row>
    <row r="41" spans="1:13" x14ac:dyDescent="0.25">
      <c r="A41" s="5" t="s">
        <v>156</v>
      </c>
      <c r="B41" s="5" t="s">
        <v>157</v>
      </c>
      <c r="C41" t="s">
        <v>158</v>
      </c>
      <c r="D41" t="s">
        <v>112</v>
      </c>
      <c r="E41" s="1">
        <v>5.9400000000000001E-2</v>
      </c>
      <c r="F41" s="1">
        <v>5.9400000000000001E-2</v>
      </c>
      <c r="G41" s="1">
        <v>5.9400000000000001E-2</v>
      </c>
      <c r="H41" s="2" t="s">
        <v>38</v>
      </c>
      <c r="I41" s="2" t="s">
        <v>38</v>
      </c>
      <c r="J41" s="3" t="s">
        <v>159</v>
      </c>
      <c r="K41" s="7" t="s">
        <v>160</v>
      </c>
      <c r="L41" s="2" t="s">
        <v>161</v>
      </c>
      <c r="M41" s="2" t="s">
        <v>116</v>
      </c>
    </row>
    <row r="42" spans="1:13" x14ac:dyDescent="0.25">
      <c r="A42" s="5" t="s">
        <v>162</v>
      </c>
      <c r="B42" s="5" t="s">
        <v>163</v>
      </c>
      <c r="C42" t="s">
        <v>164</v>
      </c>
      <c r="D42" t="s">
        <v>106</v>
      </c>
      <c r="E42" s="1">
        <f>36.1/1000</f>
        <v>3.61E-2</v>
      </c>
      <c r="F42" s="1">
        <f>36.1/1000</f>
        <v>3.61E-2</v>
      </c>
      <c r="G42" s="1">
        <f>36.1/1000</f>
        <v>3.61E-2</v>
      </c>
      <c r="H42" s="2" t="s">
        <v>38</v>
      </c>
      <c r="I42" s="2" t="s">
        <v>38</v>
      </c>
      <c r="J42" s="2" t="s">
        <v>38</v>
      </c>
      <c r="K42" s="2" t="s">
        <v>38</v>
      </c>
      <c r="L42" s="2" t="s">
        <v>38</v>
      </c>
      <c r="M42" s="2" t="s">
        <v>22</v>
      </c>
    </row>
    <row r="43" spans="1:13" x14ac:dyDescent="0.25">
      <c r="A43" s="5" t="s">
        <v>165</v>
      </c>
      <c r="B43" s="5" t="s">
        <v>166</v>
      </c>
      <c r="C43" t="s">
        <v>167</v>
      </c>
      <c r="D43" t="s">
        <v>155</v>
      </c>
      <c r="E43" s="1">
        <v>7.1669999999999998E-3</v>
      </c>
      <c r="F43" s="1">
        <v>7.1669999999999998E-3</v>
      </c>
      <c r="G43" s="1">
        <v>7.1669999999999998E-3</v>
      </c>
      <c r="H43" s="2">
        <v>130</v>
      </c>
      <c r="I43" s="2">
        <v>61</v>
      </c>
      <c r="J43" t="s">
        <v>1088</v>
      </c>
      <c r="K43" s="2" t="s">
        <v>38</v>
      </c>
      <c r="L43" s="2" t="s">
        <v>38</v>
      </c>
      <c r="M43" s="2" t="s">
        <v>22</v>
      </c>
    </row>
    <row r="44" spans="1:13" x14ac:dyDescent="0.25">
      <c r="A44" s="5" t="s">
        <v>168</v>
      </c>
      <c r="B44" s="5" t="s">
        <v>169</v>
      </c>
      <c r="C44" t="s">
        <v>170</v>
      </c>
      <c r="D44" t="s">
        <v>112</v>
      </c>
      <c r="E44" s="1">
        <v>1.1900000000000001E-2</v>
      </c>
      <c r="F44" s="1">
        <v>1.1900000000000001E-2</v>
      </c>
      <c r="G44" s="1">
        <v>1.1900000000000001E-2</v>
      </c>
      <c r="H44" s="2" t="s">
        <v>38</v>
      </c>
      <c r="I44" s="2" t="s">
        <v>38</v>
      </c>
      <c r="J44" s="9" t="s">
        <v>113</v>
      </c>
      <c r="K44" s="10" t="s">
        <v>171</v>
      </c>
      <c r="L44" s="2" t="s">
        <v>172</v>
      </c>
      <c r="M44" s="2" t="s">
        <v>116</v>
      </c>
    </row>
    <row r="45" spans="1:13" x14ac:dyDescent="0.25">
      <c r="A45" s="5" t="s">
        <v>173</v>
      </c>
      <c r="B45" s="5" t="s">
        <v>174</v>
      </c>
      <c r="C45" t="s">
        <v>175</v>
      </c>
      <c r="D45" t="s">
        <v>91</v>
      </c>
      <c r="E45" s="1">
        <v>4.2000000000000003E-2</v>
      </c>
      <c r="F45" s="1">
        <v>4.2000000000000003E-2</v>
      </c>
      <c r="G45" s="1">
        <v>4.2000000000000003E-2</v>
      </c>
      <c r="H45" s="2">
        <v>40</v>
      </c>
      <c r="I45" s="2">
        <v>999</v>
      </c>
      <c r="J45" s="2" t="s">
        <v>38</v>
      </c>
      <c r="K45" s="2" t="s">
        <v>38</v>
      </c>
      <c r="L45" s="2" t="s">
        <v>38</v>
      </c>
      <c r="M45" s="2" t="s">
        <v>22</v>
      </c>
    </row>
    <row r="46" spans="1:13" x14ac:dyDescent="0.25">
      <c r="A46" s="5" t="s">
        <v>176</v>
      </c>
      <c r="B46" s="5" t="s">
        <v>177</v>
      </c>
      <c r="C46" t="s">
        <v>178</v>
      </c>
      <c r="D46" t="s">
        <v>112</v>
      </c>
      <c r="E46" s="1">
        <v>3.5299999999999998E-2</v>
      </c>
      <c r="F46" s="1">
        <v>3.5299999999999998E-2</v>
      </c>
      <c r="G46" s="1">
        <v>3.5299999999999998E-2</v>
      </c>
      <c r="H46" s="2" t="s">
        <v>38</v>
      </c>
      <c r="I46" s="2" t="s">
        <v>38</v>
      </c>
      <c r="J46" s="3" t="s">
        <v>159</v>
      </c>
      <c r="K46" s="7" t="s">
        <v>179</v>
      </c>
      <c r="L46" s="2" t="s">
        <v>180</v>
      </c>
      <c r="M46" s="2" t="s">
        <v>116</v>
      </c>
    </row>
    <row r="47" spans="1:13" x14ac:dyDescent="0.25">
      <c r="A47" s="5" t="s">
        <v>181</v>
      </c>
      <c r="B47" s="5" t="s">
        <v>182</v>
      </c>
      <c r="C47" t="s">
        <v>183</v>
      </c>
      <c r="D47" t="s">
        <v>112</v>
      </c>
      <c r="E47" s="1">
        <v>3.32E-2</v>
      </c>
      <c r="F47" s="1">
        <v>3.32E-2</v>
      </c>
      <c r="G47" s="1">
        <v>3.32E-2</v>
      </c>
      <c r="H47" s="2" t="s">
        <v>38</v>
      </c>
      <c r="I47" s="2" t="s">
        <v>38</v>
      </c>
      <c r="J47" s="3" t="s">
        <v>159</v>
      </c>
      <c r="K47" s="7" t="s">
        <v>184</v>
      </c>
      <c r="L47" s="2" t="s">
        <v>185</v>
      </c>
      <c r="M47" s="2" t="s">
        <v>116</v>
      </c>
    </row>
    <row r="48" spans="1:13" x14ac:dyDescent="0.25">
      <c r="A48" s="5" t="s">
        <v>186</v>
      </c>
      <c r="B48" s="5" t="s">
        <v>187</v>
      </c>
      <c r="C48" t="s">
        <v>188</v>
      </c>
      <c r="D48" t="s">
        <v>112</v>
      </c>
      <c r="E48" s="1">
        <v>3.78707E-2</v>
      </c>
      <c r="F48" s="1">
        <v>3.78707E-2</v>
      </c>
      <c r="G48" s="1">
        <v>3.78707E-2</v>
      </c>
      <c r="H48" s="2" t="s">
        <v>38</v>
      </c>
      <c r="I48" s="2" t="s">
        <v>38</v>
      </c>
      <c r="J48" s="3" t="s">
        <v>113</v>
      </c>
      <c r="K48" s="7" t="s">
        <v>189</v>
      </c>
      <c r="L48" s="2" t="s">
        <v>190</v>
      </c>
      <c r="M48" s="2" t="s">
        <v>116</v>
      </c>
    </row>
    <row r="49" spans="1:13" x14ac:dyDescent="0.25">
      <c r="A49" s="5" t="s">
        <v>191</v>
      </c>
      <c r="B49" s="5" t="s">
        <v>192</v>
      </c>
      <c r="C49" t="s">
        <v>193</v>
      </c>
      <c r="D49" t="s">
        <v>155</v>
      </c>
      <c r="E49" s="1">
        <v>7.8857500000000004E-3</v>
      </c>
      <c r="F49" s="1">
        <v>7.8857500000000004E-3</v>
      </c>
      <c r="G49" s="1">
        <v>7.8857500000000004E-3</v>
      </c>
      <c r="H49" s="2">
        <v>130</v>
      </c>
      <c r="I49" s="2">
        <v>61</v>
      </c>
      <c r="J49" s="25" t="s">
        <v>1095</v>
      </c>
      <c r="K49" s="2" t="s">
        <v>38</v>
      </c>
      <c r="L49" s="2" t="s">
        <v>38</v>
      </c>
      <c r="M49" s="2" t="s">
        <v>22</v>
      </c>
    </row>
    <row r="50" spans="1:13" x14ac:dyDescent="0.25">
      <c r="A50" s="5" t="s">
        <v>194</v>
      </c>
      <c r="B50" s="5" t="s">
        <v>195</v>
      </c>
      <c r="C50" t="s">
        <v>196</v>
      </c>
      <c r="D50" t="s">
        <v>112</v>
      </c>
      <c r="E50" s="1">
        <v>5.6418500000000003E-2</v>
      </c>
      <c r="F50" s="1">
        <v>5.6418500000000003E-2</v>
      </c>
      <c r="G50" s="1">
        <v>5.6418500000000003E-2</v>
      </c>
      <c r="H50" s="2" t="s">
        <v>38</v>
      </c>
      <c r="I50" s="2" t="s">
        <v>38</v>
      </c>
      <c r="J50" s="3" t="s">
        <v>197</v>
      </c>
      <c r="K50" s="7" t="s">
        <v>198</v>
      </c>
      <c r="L50" s="2" t="s">
        <v>199</v>
      </c>
      <c r="M50" s="2" t="s">
        <v>116</v>
      </c>
    </row>
    <row r="51" spans="1:13" x14ac:dyDescent="0.25">
      <c r="A51" s="5" t="s">
        <v>200</v>
      </c>
      <c r="B51" s="5" t="s">
        <v>201</v>
      </c>
      <c r="C51" t="s">
        <v>138</v>
      </c>
      <c r="D51" t="s">
        <v>91</v>
      </c>
      <c r="E51" s="1">
        <v>0.14299999999999999</v>
      </c>
      <c r="F51" s="1">
        <v>0.14299999999999999</v>
      </c>
      <c r="G51" s="1">
        <v>0.14299999999999999</v>
      </c>
      <c r="H51" s="2">
        <v>50</v>
      </c>
      <c r="I51" s="2">
        <v>1500</v>
      </c>
      <c r="J51" s="2" t="s">
        <v>38</v>
      </c>
      <c r="K51" s="2" t="s">
        <v>38</v>
      </c>
      <c r="L51" s="2" t="s">
        <v>38</v>
      </c>
      <c r="M51" s="2" t="s">
        <v>22</v>
      </c>
    </row>
    <row r="52" spans="1:13" x14ac:dyDescent="0.25">
      <c r="A52" s="5" t="s">
        <v>202</v>
      </c>
      <c r="B52" s="5" t="s">
        <v>203</v>
      </c>
      <c r="C52" t="s">
        <v>204</v>
      </c>
      <c r="D52" t="s">
        <v>106</v>
      </c>
      <c r="E52" s="1">
        <f>119/1000</f>
        <v>0.11899999999999999</v>
      </c>
      <c r="F52" s="1">
        <f>119/1000</f>
        <v>0.11899999999999999</v>
      </c>
      <c r="G52" s="1">
        <f>119/1000</f>
        <v>0.11899999999999999</v>
      </c>
      <c r="H52" s="2" t="s">
        <v>38</v>
      </c>
      <c r="I52" s="2" t="s">
        <v>38</v>
      </c>
      <c r="J52" s="2" t="s">
        <v>38</v>
      </c>
      <c r="K52" s="2" t="s">
        <v>38</v>
      </c>
      <c r="L52" s="2" t="s">
        <v>38</v>
      </c>
      <c r="M52" s="2" t="s">
        <v>22</v>
      </c>
    </row>
    <row r="53" spans="1:13" x14ac:dyDescent="0.25">
      <c r="A53" s="5" t="s">
        <v>205</v>
      </c>
      <c r="B53" s="5" t="s">
        <v>206</v>
      </c>
      <c r="C53" t="s">
        <v>207</v>
      </c>
      <c r="D53" t="s">
        <v>112</v>
      </c>
      <c r="E53" s="1">
        <v>3.6202999999999999E-2</v>
      </c>
      <c r="F53" s="1">
        <v>3.6202999999999999E-2</v>
      </c>
      <c r="G53" s="1">
        <v>3.6202999999999999E-2</v>
      </c>
      <c r="H53" s="2" t="s">
        <v>38</v>
      </c>
      <c r="I53" s="2" t="s">
        <v>38</v>
      </c>
      <c r="J53" s="3" t="s">
        <v>113</v>
      </c>
      <c r="K53" s="7" t="s">
        <v>208</v>
      </c>
      <c r="L53" s="2" t="s">
        <v>209</v>
      </c>
      <c r="M53" s="2" t="s">
        <v>116</v>
      </c>
    </row>
    <row r="54" spans="1:13" x14ac:dyDescent="0.25">
      <c r="A54" s="5" t="s">
        <v>210</v>
      </c>
      <c r="B54" s="5" t="s">
        <v>211</v>
      </c>
      <c r="C54" t="s">
        <v>212</v>
      </c>
      <c r="D54" t="s">
        <v>112</v>
      </c>
      <c r="E54" s="1">
        <v>7.2776400000000005E-2</v>
      </c>
      <c r="F54" s="1">
        <v>7.2776400000000005E-2</v>
      </c>
      <c r="G54" s="1">
        <v>7.2776400000000005E-2</v>
      </c>
      <c r="H54" s="2" t="s">
        <v>38</v>
      </c>
      <c r="I54" s="2" t="s">
        <v>38</v>
      </c>
      <c r="J54" s="3" t="s">
        <v>113</v>
      </c>
      <c r="K54" s="7" t="s">
        <v>213</v>
      </c>
      <c r="L54" s="2" t="s">
        <v>214</v>
      </c>
      <c r="M54" s="2" t="s">
        <v>116</v>
      </c>
    </row>
    <row r="55" spans="1:13" x14ac:dyDescent="0.25">
      <c r="A55" s="5" t="s">
        <v>215</v>
      </c>
      <c r="B55" s="5" t="s">
        <v>216</v>
      </c>
      <c r="C55" t="s">
        <v>217</v>
      </c>
      <c r="D55" t="s">
        <v>112</v>
      </c>
      <c r="E55" s="1">
        <v>7.4564800000000001E-2</v>
      </c>
      <c r="F55" s="1">
        <v>7.4564800000000001E-2</v>
      </c>
      <c r="G55" s="1">
        <v>7.4564800000000001E-2</v>
      </c>
      <c r="H55" s="2" t="s">
        <v>38</v>
      </c>
      <c r="I55" s="2" t="s">
        <v>38</v>
      </c>
      <c r="J55" s="3" t="s">
        <v>113</v>
      </c>
      <c r="K55" s="7" t="s">
        <v>218</v>
      </c>
      <c r="L55" s="2" t="s">
        <v>219</v>
      </c>
      <c r="M55" s="2" t="s">
        <v>116</v>
      </c>
    </row>
    <row r="56" spans="1:13" x14ac:dyDescent="0.25">
      <c r="A56" s="5" t="s">
        <v>220</v>
      </c>
      <c r="B56" s="5" t="s">
        <v>221</v>
      </c>
      <c r="C56" t="s">
        <v>196</v>
      </c>
      <c r="D56" t="s">
        <v>112</v>
      </c>
      <c r="E56" s="1">
        <v>8.0114099999999994E-2</v>
      </c>
      <c r="F56" s="1">
        <v>8.0114099999999994E-2</v>
      </c>
      <c r="G56" s="1">
        <v>8.0114099999999994E-2</v>
      </c>
      <c r="H56" s="2" t="s">
        <v>38</v>
      </c>
      <c r="I56" s="2" t="s">
        <v>38</v>
      </c>
      <c r="J56" s="3" t="s">
        <v>113</v>
      </c>
      <c r="K56" s="7" t="s">
        <v>222</v>
      </c>
      <c r="L56" s="2" t="s">
        <v>223</v>
      </c>
      <c r="M56" s="2" t="s">
        <v>116</v>
      </c>
    </row>
    <row r="57" spans="1:13" x14ac:dyDescent="0.25">
      <c r="A57" s="5" t="s">
        <v>224</v>
      </c>
      <c r="B57" s="5" t="s">
        <v>225</v>
      </c>
      <c r="C57" t="s">
        <v>226</v>
      </c>
      <c r="D57" t="s">
        <v>112</v>
      </c>
      <c r="E57" s="1">
        <v>8.8053599999999996E-2</v>
      </c>
      <c r="F57" s="1">
        <v>8.8053599999999996E-2</v>
      </c>
      <c r="G57" s="1">
        <v>8.8053599999999996E-2</v>
      </c>
      <c r="H57" s="2" t="s">
        <v>38</v>
      </c>
      <c r="I57" s="2" t="s">
        <v>38</v>
      </c>
      <c r="J57" s="3" t="s">
        <v>113</v>
      </c>
      <c r="K57" s="7" t="s">
        <v>227</v>
      </c>
      <c r="L57" s="2" t="s">
        <v>228</v>
      </c>
      <c r="M57" s="2" t="s">
        <v>116</v>
      </c>
    </row>
    <row r="58" spans="1:13" x14ac:dyDescent="0.25">
      <c r="A58" s="5" t="s">
        <v>229</v>
      </c>
      <c r="B58" s="5" t="s">
        <v>230</v>
      </c>
      <c r="C58" t="s">
        <v>231</v>
      </c>
      <c r="D58" t="s">
        <v>112</v>
      </c>
      <c r="E58" s="1">
        <v>5.0099999999999999E-2</v>
      </c>
      <c r="F58" s="1">
        <v>5.0099999999999999E-2</v>
      </c>
      <c r="G58" s="1">
        <v>5.0099999999999999E-2</v>
      </c>
      <c r="H58" s="2" t="s">
        <v>38</v>
      </c>
      <c r="I58" s="2" t="s">
        <v>38</v>
      </c>
      <c r="J58" s="3" t="s">
        <v>159</v>
      </c>
      <c r="K58" s="7" t="s">
        <v>232</v>
      </c>
      <c r="L58" s="2" t="s">
        <v>233</v>
      </c>
      <c r="M58" s="2" t="s">
        <v>116</v>
      </c>
    </row>
    <row r="59" spans="1:13" x14ac:dyDescent="0.25">
      <c r="A59" s="5" t="s">
        <v>234</v>
      </c>
      <c r="B59" s="5" t="s">
        <v>235</v>
      </c>
      <c r="C59" t="s">
        <v>236</v>
      </c>
      <c r="D59" t="s">
        <v>112</v>
      </c>
      <c r="E59" s="1">
        <v>4.0624100000000003E-2</v>
      </c>
      <c r="F59" s="1">
        <v>4.0624100000000003E-2</v>
      </c>
      <c r="G59" s="1">
        <v>4.0624100000000003E-2</v>
      </c>
      <c r="H59" s="2" t="s">
        <v>38</v>
      </c>
      <c r="I59" s="2" t="s">
        <v>38</v>
      </c>
      <c r="J59" s="3" t="s">
        <v>113</v>
      </c>
      <c r="K59" s="7" t="s">
        <v>237</v>
      </c>
      <c r="L59" s="2" t="s">
        <v>238</v>
      </c>
      <c r="M59" s="2" t="s">
        <v>116</v>
      </c>
    </row>
    <row r="60" spans="1:13" x14ac:dyDescent="0.25">
      <c r="A60" s="5" t="s">
        <v>239</v>
      </c>
      <c r="B60" s="5" t="s">
        <v>240</v>
      </c>
      <c r="C60" t="s">
        <v>241</v>
      </c>
      <c r="D60" t="s">
        <v>112</v>
      </c>
      <c r="E60" s="1">
        <v>3.7100000000000001E-2</v>
      </c>
      <c r="F60" s="1">
        <v>3.7100000000000001E-2</v>
      </c>
      <c r="G60" s="1">
        <v>3.7100000000000001E-2</v>
      </c>
      <c r="H60" s="2" t="s">
        <v>38</v>
      </c>
      <c r="I60" s="2" t="s">
        <v>38</v>
      </c>
      <c r="J60" s="3" t="s">
        <v>159</v>
      </c>
      <c r="K60" s="7" t="s">
        <v>242</v>
      </c>
      <c r="L60" s="2" t="s">
        <v>243</v>
      </c>
      <c r="M60" s="2" t="s">
        <v>116</v>
      </c>
    </row>
    <row r="61" spans="1:13" x14ac:dyDescent="0.25">
      <c r="A61" s="5" t="s">
        <v>244</v>
      </c>
      <c r="B61" s="5" t="s">
        <v>245</v>
      </c>
      <c r="C61" t="s">
        <v>196</v>
      </c>
      <c r="D61" t="s">
        <v>112</v>
      </c>
      <c r="E61" s="1">
        <v>6.7400000000000002E-2</v>
      </c>
      <c r="F61" s="1">
        <v>6.7400000000000002E-2</v>
      </c>
      <c r="G61" s="1">
        <v>6.7400000000000002E-2</v>
      </c>
      <c r="H61" s="2" t="s">
        <v>38</v>
      </c>
      <c r="I61" s="2" t="s">
        <v>38</v>
      </c>
      <c r="J61" s="3" t="s">
        <v>113</v>
      </c>
      <c r="K61" s="7" t="s">
        <v>246</v>
      </c>
      <c r="L61" s="2" t="s">
        <v>247</v>
      </c>
      <c r="M61" s="2" t="s">
        <v>116</v>
      </c>
    </row>
    <row r="62" spans="1:13" x14ac:dyDescent="0.25">
      <c r="A62" s="5" t="s">
        <v>248</v>
      </c>
      <c r="B62" s="5" t="s">
        <v>249</v>
      </c>
      <c r="C62" t="s">
        <v>250</v>
      </c>
      <c r="D62" t="s">
        <v>106</v>
      </c>
      <c r="E62" s="1">
        <f>43/1000</f>
        <v>4.2999999999999997E-2</v>
      </c>
      <c r="F62" s="1">
        <f>43/1000</f>
        <v>4.2999999999999997E-2</v>
      </c>
      <c r="G62" s="1">
        <f>43/1000</f>
        <v>4.2999999999999997E-2</v>
      </c>
      <c r="H62" s="2" t="s">
        <v>38</v>
      </c>
      <c r="I62" s="2" t="s">
        <v>38</v>
      </c>
      <c r="J62" s="2" t="s">
        <v>38</v>
      </c>
      <c r="K62" s="2" t="s">
        <v>38</v>
      </c>
      <c r="L62" s="2" t="s">
        <v>38</v>
      </c>
      <c r="M62" s="2" t="s">
        <v>22</v>
      </c>
    </row>
    <row r="63" spans="1:13" x14ac:dyDescent="0.25">
      <c r="A63" s="5" t="s">
        <v>248</v>
      </c>
      <c r="B63" s="5" t="s">
        <v>251</v>
      </c>
      <c r="C63" t="s">
        <v>252</v>
      </c>
      <c r="D63" t="s">
        <v>106</v>
      </c>
      <c r="E63" s="1">
        <v>0.04</v>
      </c>
      <c r="F63" s="1">
        <v>0.04</v>
      </c>
      <c r="G63" s="1">
        <v>0.04</v>
      </c>
      <c r="H63" s="2" t="s">
        <v>38</v>
      </c>
      <c r="I63" s="2" t="s">
        <v>38</v>
      </c>
      <c r="J63" s="2" t="s">
        <v>38</v>
      </c>
      <c r="K63" s="2" t="s">
        <v>38</v>
      </c>
      <c r="L63" s="2" t="s">
        <v>38</v>
      </c>
      <c r="M63" s="2" t="s">
        <v>22</v>
      </c>
    </row>
    <row r="64" spans="1:13" x14ac:dyDescent="0.25">
      <c r="A64" s="5" t="s">
        <v>253</v>
      </c>
      <c r="B64" s="5" t="s">
        <v>254</v>
      </c>
      <c r="C64" t="s">
        <v>255</v>
      </c>
      <c r="D64" t="s">
        <v>112</v>
      </c>
      <c r="E64" s="1">
        <v>4.0624100000000003E-2</v>
      </c>
      <c r="F64" s="1">
        <v>4.0624100000000003E-2</v>
      </c>
      <c r="G64" s="1">
        <v>4.0624100000000003E-2</v>
      </c>
      <c r="H64" s="2" t="s">
        <v>38</v>
      </c>
      <c r="I64" s="2" t="s">
        <v>38</v>
      </c>
      <c r="J64" s="3" t="s">
        <v>113</v>
      </c>
      <c r="K64" s="7" t="s">
        <v>256</v>
      </c>
      <c r="L64" s="2" t="s">
        <v>257</v>
      </c>
      <c r="M64" s="2" t="s">
        <v>116</v>
      </c>
    </row>
    <row r="65" spans="1:13" x14ac:dyDescent="0.25">
      <c r="A65" s="5" t="s">
        <v>258</v>
      </c>
      <c r="B65" s="5" t="s">
        <v>259</v>
      </c>
      <c r="C65" t="s">
        <v>260</v>
      </c>
      <c r="D65" t="s">
        <v>112</v>
      </c>
      <c r="E65" s="1">
        <v>7.4564800000000001E-2</v>
      </c>
      <c r="F65" s="1">
        <v>7.4564800000000001E-2</v>
      </c>
      <c r="G65" s="1">
        <v>7.4564800000000001E-2</v>
      </c>
      <c r="H65" s="2" t="s">
        <v>38</v>
      </c>
      <c r="I65" s="2" t="s">
        <v>38</v>
      </c>
      <c r="J65" s="3" t="s">
        <v>113</v>
      </c>
      <c r="K65" s="7" t="s">
        <v>261</v>
      </c>
      <c r="L65" s="2" t="s">
        <v>262</v>
      </c>
      <c r="M65" s="2" t="s">
        <v>116</v>
      </c>
    </row>
    <row r="66" spans="1:13" x14ac:dyDescent="0.25">
      <c r="A66" s="5" t="s">
        <v>263</v>
      </c>
      <c r="B66" s="5" t="s">
        <v>264</v>
      </c>
      <c r="C66" t="s">
        <v>265</v>
      </c>
      <c r="D66" t="s">
        <v>112</v>
      </c>
      <c r="E66" s="1">
        <v>6.3074900000000003E-2</v>
      </c>
      <c r="F66" s="1">
        <v>6.3074900000000003E-2</v>
      </c>
      <c r="G66" s="1">
        <v>6.3074900000000003E-2</v>
      </c>
      <c r="H66" s="2" t="s">
        <v>38</v>
      </c>
      <c r="I66" s="2" t="s">
        <v>38</v>
      </c>
      <c r="J66" s="3" t="s">
        <v>113</v>
      </c>
      <c r="K66" s="7" t="s">
        <v>266</v>
      </c>
      <c r="L66" s="2" t="s">
        <v>267</v>
      </c>
      <c r="M66" s="2" t="s">
        <v>116</v>
      </c>
    </row>
    <row r="67" spans="1:13" x14ac:dyDescent="0.25">
      <c r="A67" s="5" t="s">
        <v>268</v>
      </c>
      <c r="B67" s="5" t="s">
        <v>269</v>
      </c>
      <c r="C67" t="s">
        <v>270</v>
      </c>
      <c r="D67" t="s">
        <v>112</v>
      </c>
      <c r="E67" s="1">
        <v>7.4564800000000001E-2</v>
      </c>
      <c r="F67" s="1">
        <v>7.4564800000000001E-2</v>
      </c>
      <c r="G67" s="1">
        <v>7.4564800000000001E-2</v>
      </c>
      <c r="H67" s="2" t="s">
        <v>38</v>
      </c>
      <c r="I67" s="2" t="s">
        <v>38</v>
      </c>
      <c r="J67" s="3" t="s">
        <v>113</v>
      </c>
      <c r="K67" s="7" t="s">
        <v>271</v>
      </c>
      <c r="L67" s="2" t="s">
        <v>272</v>
      </c>
      <c r="M67" s="2" t="s">
        <v>116</v>
      </c>
    </row>
    <row r="68" spans="1:13" x14ac:dyDescent="0.25">
      <c r="A68" s="5" t="s">
        <v>273</v>
      </c>
      <c r="B68" s="5" t="s">
        <v>274</v>
      </c>
      <c r="C68" t="s">
        <v>275</v>
      </c>
      <c r="D68" t="s">
        <v>112</v>
      </c>
      <c r="E68" s="1">
        <v>3.78707E-2</v>
      </c>
      <c r="F68" s="1">
        <v>3.78707E-2</v>
      </c>
      <c r="G68" s="1">
        <v>3.78707E-2</v>
      </c>
      <c r="H68" s="2" t="s">
        <v>38</v>
      </c>
      <c r="I68" s="2" t="s">
        <v>38</v>
      </c>
      <c r="J68" s="3" t="s">
        <v>113</v>
      </c>
      <c r="K68" s="7" t="s">
        <v>276</v>
      </c>
      <c r="L68" s="2" t="s">
        <v>277</v>
      </c>
      <c r="M68" s="2" t="s">
        <v>116</v>
      </c>
    </row>
    <row r="69" spans="1:13" x14ac:dyDescent="0.25">
      <c r="A69" s="5" t="s">
        <v>278</v>
      </c>
      <c r="B69" s="5" t="s">
        <v>279</v>
      </c>
      <c r="C69" t="s">
        <v>280</v>
      </c>
      <c r="D69" t="s">
        <v>112</v>
      </c>
      <c r="E69" s="1">
        <v>6.8834400000000004E-2</v>
      </c>
      <c r="F69" s="1">
        <v>6.8834400000000004E-2</v>
      </c>
      <c r="G69" s="1">
        <v>6.8834400000000004E-2</v>
      </c>
      <c r="H69" s="2" t="s">
        <v>38</v>
      </c>
      <c r="I69" s="2" t="s">
        <v>38</v>
      </c>
      <c r="J69" s="3" t="s">
        <v>113</v>
      </c>
      <c r="K69" s="7" t="s">
        <v>281</v>
      </c>
      <c r="L69" s="2" t="s">
        <v>282</v>
      </c>
      <c r="M69" s="2" t="s">
        <v>116</v>
      </c>
    </row>
    <row r="70" spans="1:13" x14ac:dyDescent="0.25">
      <c r="A70" s="5" t="s">
        <v>283</v>
      </c>
      <c r="B70" s="5" t="s">
        <v>284</v>
      </c>
      <c r="C70" t="s">
        <v>196</v>
      </c>
      <c r="D70" t="s">
        <v>112</v>
      </c>
      <c r="E70" s="1">
        <v>6.3074900000000003E-2</v>
      </c>
      <c r="F70" s="1">
        <v>6.3074900000000003E-2</v>
      </c>
      <c r="G70" s="1">
        <v>6.3074900000000003E-2</v>
      </c>
      <c r="H70" s="2" t="s">
        <v>38</v>
      </c>
      <c r="I70" s="2" t="s">
        <v>38</v>
      </c>
      <c r="J70" s="3" t="s">
        <v>113</v>
      </c>
      <c r="K70" s="7" t="s">
        <v>285</v>
      </c>
      <c r="L70" s="2" t="s">
        <v>286</v>
      </c>
      <c r="M70" s="2" t="s">
        <v>116</v>
      </c>
    </row>
    <row r="71" spans="1:13" x14ac:dyDescent="0.25">
      <c r="A71" s="5" t="s">
        <v>287</v>
      </c>
      <c r="B71" s="5" t="s">
        <v>288</v>
      </c>
      <c r="C71" t="s">
        <v>289</v>
      </c>
      <c r="D71" t="s">
        <v>112</v>
      </c>
      <c r="E71" s="1">
        <v>4.3099999999999999E-2</v>
      </c>
      <c r="F71" s="1">
        <v>4.3099999999999999E-2</v>
      </c>
      <c r="G71" s="1">
        <v>4.3099999999999999E-2</v>
      </c>
      <c r="H71" s="2" t="s">
        <v>38</v>
      </c>
      <c r="I71" s="2" t="s">
        <v>38</v>
      </c>
      <c r="J71" s="3" t="s">
        <v>159</v>
      </c>
      <c r="K71" s="7" t="s">
        <v>290</v>
      </c>
      <c r="L71" s="2" t="s">
        <v>291</v>
      </c>
      <c r="M71" s="2" t="s">
        <v>116</v>
      </c>
    </row>
    <row r="72" spans="1:13" x14ac:dyDescent="0.25">
      <c r="A72" s="5" t="s">
        <v>292</v>
      </c>
      <c r="B72" s="5" t="s">
        <v>293</v>
      </c>
      <c r="C72" t="s">
        <v>196</v>
      </c>
      <c r="D72" t="s">
        <v>112</v>
      </c>
      <c r="E72" s="1">
        <v>8.4651000000000004E-2</v>
      </c>
      <c r="F72" s="1">
        <v>8.4651000000000004E-2</v>
      </c>
      <c r="G72" s="1">
        <v>8.4651000000000004E-2</v>
      </c>
      <c r="H72" s="2" t="s">
        <v>38</v>
      </c>
      <c r="I72" s="2" t="s">
        <v>38</v>
      </c>
      <c r="J72" s="3" t="s">
        <v>113</v>
      </c>
      <c r="K72" s="7" t="s">
        <v>294</v>
      </c>
      <c r="L72" s="2" t="s">
        <v>295</v>
      </c>
      <c r="M72" s="2" t="s">
        <v>116</v>
      </c>
    </row>
    <row r="73" spans="1:13" x14ac:dyDescent="0.25">
      <c r="A73" s="5" t="s">
        <v>296</v>
      </c>
      <c r="B73" s="5" t="s">
        <v>297</v>
      </c>
      <c r="C73" t="s">
        <v>298</v>
      </c>
      <c r="D73" t="s">
        <v>112</v>
      </c>
      <c r="E73" s="1">
        <v>3.1800000000000002E-2</v>
      </c>
      <c r="F73" s="1">
        <v>3.1800000000000002E-2</v>
      </c>
      <c r="G73" s="1">
        <v>3.1800000000000002E-2</v>
      </c>
      <c r="H73" s="2" t="s">
        <v>38</v>
      </c>
      <c r="I73" s="2" t="s">
        <v>38</v>
      </c>
      <c r="J73" s="3" t="s">
        <v>159</v>
      </c>
      <c r="K73" s="7" t="s">
        <v>299</v>
      </c>
      <c r="L73" s="2" t="s">
        <v>300</v>
      </c>
      <c r="M73" s="2" t="s">
        <v>116</v>
      </c>
    </row>
    <row r="74" spans="1:13" x14ac:dyDescent="0.25">
      <c r="A74" s="5" t="s">
        <v>301</v>
      </c>
      <c r="B74" s="5" t="s">
        <v>302</v>
      </c>
      <c r="C74" t="s">
        <v>303</v>
      </c>
      <c r="D74" t="s">
        <v>106</v>
      </c>
      <c r="E74" s="13">
        <v>3.61E-2</v>
      </c>
      <c r="F74" s="13">
        <v>3.61E-2</v>
      </c>
      <c r="G74" s="13">
        <v>3.61E-2</v>
      </c>
      <c r="H74" s="2" t="s">
        <v>38</v>
      </c>
      <c r="I74" s="2" t="s">
        <v>38</v>
      </c>
      <c r="J74" s="2" t="s">
        <v>38</v>
      </c>
      <c r="K74" s="2" t="s">
        <v>38</v>
      </c>
      <c r="L74" s="2" t="s">
        <v>38</v>
      </c>
      <c r="M74" s="2" t="s">
        <v>22</v>
      </c>
    </row>
    <row r="75" spans="1:13" x14ac:dyDescent="0.25">
      <c r="A75" s="5" t="s">
        <v>304</v>
      </c>
      <c r="B75" s="5" t="s">
        <v>305</v>
      </c>
      <c r="C75" t="s">
        <v>306</v>
      </c>
      <c r="D75" t="s">
        <v>106</v>
      </c>
      <c r="E75" s="1">
        <f>39.2/1000</f>
        <v>3.9200000000000006E-2</v>
      </c>
      <c r="F75" s="1">
        <f>39.2/1000</f>
        <v>3.9200000000000006E-2</v>
      </c>
      <c r="G75" s="1">
        <f>39.2/1000</f>
        <v>3.9200000000000006E-2</v>
      </c>
      <c r="H75" s="2" t="s">
        <v>38</v>
      </c>
      <c r="I75" s="2" t="s">
        <v>38</v>
      </c>
      <c r="J75" s="2" t="s">
        <v>38</v>
      </c>
      <c r="K75" s="2" t="s">
        <v>38</v>
      </c>
      <c r="L75" s="2" t="s">
        <v>38</v>
      </c>
      <c r="M75" s="2" t="s">
        <v>22</v>
      </c>
    </row>
    <row r="76" spans="1:13" x14ac:dyDescent="0.25">
      <c r="A76" s="5" t="s">
        <v>307</v>
      </c>
      <c r="B76" s="5" t="s">
        <v>308</v>
      </c>
      <c r="C76" t="s">
        <v>196</v>
      </c>
      <c r="D76" t="s">
        <v>112</v>
      </c>
      <c r="E76" s="1">
        <v>3.1617600000000003E-2</v>
      </c>
      <c r="F76" s="1">
        <v>3.1617600000000003E-2</v>
      </c>
      <c r="G76" s="1">
        <v>3.1617600000000003E-2</v>
      </c>
      <c r="H76" s="2" t="s">
        <v>38</v>
      </c>
      <c r="I76" s="2" t="s">
        <v>38</v>
      </c>
      <c r="J76" s="3" t="s">
        <v>113</v>
      </c>
      <c r="K76" s="7" t="s">
        <v>309</v>
      </c>
      <c r="L76" s="2" t="s">
        <v>310</v>
      </c>
      <c r="M76" s="2" t="s">
        <v>116</v>
      </c>
    </row>
    <row r="77" spans="1:13" x14ac:dyDescent="0.25">
      <c r="A77" s="5" t="s">
        <v>311</v>
      </c>
      <c r="B77" s="5" t="s">
        <v>312</v>
      </c>
      <c r="C77" t="s">
        <v>313</v>
      </c>
      <c r="D77" t="s">
        <v>112</v>
      </c>
      <c r="E77" s="1">
        <v>4.39943E-2</v>
      </c>
      <c r="F77" s="1">
        <v>4.39943E-2</v>
      </c>
      <c r="G77" s="1">
        <v>4.39943E-2</v>
      </c>
      <c r="H77" s="2" t="s">
        <v>38</v>
      </c>
      <c r="I77" s="2" t="s">
        <v>38</v>
      </c>
      <c r="J77" s="3" t="s">
        <v>113</v>
      </c>
      <c r="K77" s="7" t="s">
        <v>314</v>
      </c>
      <c r="L77" s="2" t="s">
        <v>315</v>
      </c>
      <c r="M77" s="2" t="s">
        <v>116</v>
      </c>
    </row>
    <row r="78" spans="1:13" x14ac:dyDescent="0.25">
      <c r="A78" s="5" t="s">
        <v>316</v>
      </c>
      <c r="B78" s="5" t="s">
        <v>317</v>
      </c>
      <c r="C78" t="s">
        <v>318</v>
      </c>
      <c r="D78" t="s">
        <v>112</v>
      </c>
      <c r="E78" s="1">
        <v>8.4651000000000004E-2</v>
      </c>
      <c r="F78" s="1">
        <v>8.4651000000000004E-2</v>
      </c>
      <c r="G78" s="1">
        <v>8.4651000000000004E-2</v>
      </c>
      <c r="H78" s="2" t="s">
        <v>38</v>
      </c>
      <c r="I78" s="2" t="s">
        <v>38</v>
      </c>
      <c r="J78" s="3" t="s">
        <v>113</v>
      </c>
      <c r="K78" s="7" t="s">
        <v>319</v>
      </c>
      <c r="L78" s="2" t="s">
        <v>320</v>
      </c>
      <c r="M78" s="2" t="s">
        <v>116</v>
      </c>
    </row>
    <row r="79" spans="1:13" x14ac:dyDescent="0.25">
      <c r="A79" s="5" t="s">
        <v>321</v>
      </c>
      <c r="B79" s="5" t="s">
        <v>322</v>
      </c>
      <c r="C79" t="s">
        <v>138</v>
      </c>
      <c r="D79" t="s">
        <v>91</v>
      </c>
      <c r="E79" s="1">
        <v>0.1</v>
      </c>
      <c r="F79" s="1">
        <v>0.1</v>
      </c>
      <c r="G79" s="1">
        <v>0.1</v>
      </c>
      <c r="H79" s="2">
        <v>100</v>
      </c>
      <c r="I79" s="2">
        <v>100</v>
      </c>
      <c r="J79" s="2" t="s">
        <v>38</v>
      </c>
      <c r="K79" s="2" t="s">
        <v>38</v>
      </c>
      <c r="L79" s="2" t="s">
        <v>38</v>
      </c>
      <c r="M79" s="2" t="s">
        <v>22</v>
      </c>
    </row>
    <row r="80" spans="1:13" x14ac:dyDescent="0.25">
      <c r="A80" s="5" t="s">
        <v>323</v>
      </c>
      <c r="B80" s="5" t="s">
        <v>324</v>
      </c>
      <c r="C80" t="s">
        <v>325</v>
      </c>
      <c r="D80" t="s">
        <v>155</v>
      </c>
      <c r="E80" s="1">
        <v>7.8857500000000004E-3</v>
      </c>
      <c r="F80" s="1">
        <v>7.8857500000000004E-3</v>
      </c>
      <c r="G80" s="1">
        <v>7.8857500000000004E-3</v>
      </c>
      <c r="H80" s="2">
        <v>130</v>
      </c>
      <c r="I80" s="2">
        <v>61</v>
      </c>
      <c r="J80" s="25" t="s">
        <v>1095</v>
      </c>
      <c r="K80" s="2" t="s">
        <v>38</v>
      </c>
      <c r="L80" s="2" t="s">
        <v>38</v>
      </c>
      <c r="M80" s="2" t="s">
        <v>22</v>
      </c>
    </row>
    <row r="81" spans="1:13" x14ac:dyDescent="0.25">
      <c r="A81" s="5" t="s">
        <v>326</v>
      </c>
      <c r="B81" s="5" t="s">
        <v>327</v>
      </c>
      <c r="C81" t="s">
        <v>328</v>
      </c>
      <c r="D81" t="s">
        <v>112</v>
      </c>
      <c r="E81" s="1">
        <v>5.7996499999999999E-2</v>
      </c>
      <c r="F81" s="1">
        <v>5.7996499999999999E-2</v>
      </c>
      <c r="G81" s="1">
        <v>5.7996499999999999E-2</v>
      </c>
      <c r="H81" s="2" t="s">
        <v>38</v>
      </c>
      <c r="I81" s="2" t="s">
        <v>38</v>
      </c>
      <c r="J81" s="3" t="s">
        <v>113</v>
      </c>
      <c r="K81" s="7" t="s">
        <v>329</v>
      </c>
      <c r="L81" s="2" t="s">
        <v>330</v>
      </c>
      <c r="M81" s="2" t="s">
        <v>116</v>
      </c>
    </row>
    <row r="82" spans="1:13" x14ac:dyDescent="0.25">
      <c r="A82" s="5" t="s">
        <v>331</v>
      </c>
      <c r="B82" s="5" t="s">
        <v>332</v>
      </c>
      <c r="C82" t="s">
        <v>333</v>
      </c>
      <c r="D82" t="s">
        <v>112</v>
      </c>
      <c r="E82" s="1">
        <v>6.8834400000000004E-2</v>
      </c>
      <c r="F82" s="1">
        <v>6.8834400000000004E-2</v>
      </c>
      <c r="G82" s="1">
        <v>6.8834400000000004E-2</v>
      </c>
      <c r="H82" s="2" t="s">
        <v>38</v>
      </c>
      <c r="I82" s="2" t="s">
        <v>38</v>
      </c>
      <c r="J82" s="3" t="s">
        <v>113</v>
      </c>
      <c r="K82" s="7" t="s">
        <v>334</v>
      </c>
      <c r="L82" s="2" t="s">
        <v>335</v>
      </c>
      <c r="M82" s="2" t="s">
        <v>116</v>
      </c>
    </row>
    <row r="83" spans="1:13" x14ac:dyDescent="0.25">
      <c r="A83" s="5" t="s">
        <v>336</v>
      </c>
      <c r="B83" s="5" t="s">
        <v>337</v>
      </c>
      <c r="C83" t="s">
        <v>338</v>
      </c>
      <c r="D83" t="s">
        <v>112</v>
      </c>
      <c r="E83" s="1">
        <v>5.5440799999999998E-2</v>
      </c>
      <c r="F83" s="1">
        <v>5.5440799999999998E-2</v>
      </c>
      <c r="G83" s="1">
        <v>5.5440799999999998E-2</v>
      </c>
      <c r="H83" s="2" t="s">
        <v>38</v>
      </c>
      <c r="I83" s="2" t="s">
        <v>38</v>
      </c>
      <c r="J83" s="3" t="s">
        <v>113</v>
      </c>
      <c r="K83" s="7" t="s">
        <v>339</v>
      </c>
      <c r="L83" s="2" t="s">
        <v>340</v>
      </c>
      <c r="M83" s="2" t="s">
        <v>116</v>
      </c>
    </row>
    <row r="84" spans="1:13" x14ac:dyDescent="0.25">
      <c r="A84" s="5" t="s">
        <v>341</v>
      </c>
      <c r="B84" s="5" t="s">
        <v>342</v>
      </c>
      <c r="C84" t="s">
        <v>343</v>
      </c>
      <c r="D84" t="s">
        <v>112</v>
      </c>
      <c r="E84" s="1">
        <v>5.4842599999999998E-2</v>
      </c>
      <c r="F84" s="1">
        <v>5.4842599999999998E-2</v>
      </c>
      <c r="G84" s="1">
        <v>5.4842599999999998E-2</v>
      </c>
      <c r="H84" s="2" t="s">
        <v>38</v>
      </c>
      <c r="I84" s="2" t="s">
        <v>38</v>
      </c>
      <c r="J84" s="3" t="s">
        <v>113</v>
      </c>
      <c r="K84" s="7" t="s">
        <v>344</v>
      </c>
      <c r="L84" s="2" t="s">
        <v>345</v>
      </c>
      <c r="M84" s="2" t="s">
        <v>116</v>
      </c>
    </row>
    <row r="85" spans="1:13" x14ac:dyDescent="0.25">
      <c r="A85" s="5" t="s">
        <v>346</v>
      </c>
      <c r="B85" s="5" t="s">
        <v>347</v>
      </c>
      <c r="C85" t="s">
        <v>348</v>
      </c>
      <c r="D85" t="s">
        <v>106</v>
      </c>
      <c r="E85" s="1">
        <f>40/1000</f>
        <v>0.04</v>
      </c>
      <c r="F85" s="1">
        <f>40/1000</f>
        <v>0.04</v>
      </c>
      <c r="G85" s="1">
        <f>40/1000</f>
        <v>0.04</v>
      </c>
      <c r="H85" s="2" t="s">
        <v>38</v>
      </c>
      <c r="I85" s="2" t="s">
        <v>38</v>
      </c>
      <c r="J85" s="2" t="s">
        <v>38</v>
      </c>
      <c r="K85" s="2" t="s">
        <v>38</v>
      </c>
      <c r="L85" s="2" t="s">
        <v>38</v>
      </c>
      <c r="M85" s="2" t="s">
        <v>22</v>
      </c>
    </row>
    <row r="86" spans="1:13" x14ac:dyDescent="0.25">
      <c r="A86" s="5" t="s">
        <v>349</v>
      </c>
      <c r="B86" s="5" t="s">
        <v>350</v>
      </c>
      <c r="C86" t="s">
        <v>351</v>
      </c>
      <c r="D86" t="s">
        <v>112</v>
      </c>
      <c r="E86" s="1">
        <v>7.5630100000000006E-2</v>
      </c>
      <c r="F86" s="1">
        <v>7.5630100000000006E-2</v>
      </c>
      <c r="G86" s="1">
        <v>7.5630100000000006E-2</v>
      </c>
      <c r="H86" s="2" t="s">
        <v>38</v>
      </c>
      <c r="I86" s="2" t="s">
        <v>38</v>
      </c>
      <c r="J86" s="3" t="s">
        <v>113</v>
      </c>
      <c r="K86" s="7" t="s">
        <v>352</v>
      </c>
      <c r="L86" s="2" t="s">
        <v>353</v>
      </c>
      <c r="M86" s="2" t="s">
        <v>116</v>
      </c>
    </row>
    <row r="87" spans="1:13" x14ac:dyDescent="0.25">
      <c r="A87" s="5" t="s">
        <v>354</v>
      </c>
      <c r="B87" s="5" t="s">
        <v>355</v>
      </c>
      <c r="C87" t="s">
        <v>356</v>
      </c>
      <c r="D87" t="s">
        <v>155</v>
      </c>
      <c r="E87" s="1">
        <v>7.8857500000000004E-3</v>
      </c>
      <c r="F87" s="1">
        <v>7.8857500000000004E-3</v>
      </c>
      <c r="G87" s="1">
        <v>7.8857500000000004E-3</v>
      </c>
      <c r="H87" s="2">
        <v>130</v>
      </c>
      <c r="I87" s="2">
        <v>61</v>
      </c>
      <c r="J87" t="s">
        <v>1088</v>
      </c>
      <c r="K87" s="2" t="s">
        <v>38</v>
      </c>
      <c r="L87" s="2" t="s">
        <v>38</v>
      </c>
      <c r="M87" s="2" t="s">
        <v>22</v>
      </c>
    </row>
    <row r="88" spans="1:13" x14ac:dyDescent="0.25">
      <c r="A88" s="5" t="s">
        <v>357</v>
      </c>
      <c r="B88" s="5" t="s">
        <v>358</v>
      </c>
      <c r="C88" t="s">
        <v>359</v>
      </c>
      <c r="D88" t="s">
        <v>155</v>
      </c>
      <c r="E88" s="1">
        <v>7.8857500000000004E-3</v>
      </c>
      <c r="F88" s="1">
        <v>7.8857500000000004E-3</v>
      </c>
      <c r="G88" s="1">
        <v>7.8857500000000004E-3</v>
      </c>
      <c r="H88" s="2">
        <v>130</v>
      </c>
      <c r="I88" s="2">
        <v>61</v>
      </c>
      <c r="J88" t="s">
        <v>1088</v>
      </c>
      <c r="K88" s="2" t="s">
        <v>38</v>
      </c>
      <c r="L88" s="2" t="s">
        <v>38</v>
      </c>
      <c r="M88" s="2" t="s">
        <v>22</v>
      </c>
    </row>
    <row r="89" spans="1:13" x14ac:dyDescent="0.25">
      <c r="A89" s="5" t="s">
        <v>360</v>
      </c>
      <c r="B89" s="5" t="s">
        <v>361</v>
      </c>
      <c r="C89" t="s">
        <v>362</v>
      </c>
      <c r="D89" t="s">
        <v>112</v>
      </c>
      <c r="E89" s="1">
        <v>6.51423E-2</v>
      </c>
      <c r="F89" s="1">
        <v>6.51423E-2</v>
      </c>
      <c r="G89" s="1">
        <v>6.51423E-2</v>
      </c>
      <c r="H89" s="2" t="s">
        <v>38</v>
      </c>
      <c r="I89" s="2" t="s">
        <v>38</v>
      </c>
      <c r="J89" s="3" t="s">
        <v>113</v>
      </c>
      <c r="K89" s="7" t="s">
        <v>363</v>
      </c>
      <c r="L89" s="2" t="s">
        <v>364</v>
      </c>
      <c r="M89" s="2" t="s">
        <v>116</v>
      </c>
    </row>
    <row r="90" spans="1:13" x14ac:dyDescent="0.25">
      <c r="A90" s="5" t="s">
        <v>365</v>
      </c>
      <c r="B90" s="5" t="s">
        <v>366</v>
      </c>
      <c r="C90" t="s">
        <v>367</v>
      </c>
      <c r="D90" t="s">
        <v>106</v>
      </c>
      <c r="E90" s="1">
        <f>36.1/1000</f>
        <v>3.61E-2</v>
      </c>
      <c r="F90" s="1">
        <f>36.1/1000</f>
        <v>3.61E-2</v>
      </c>
      <c r="G90" s="1">
        <f>36.1/1000</f>
        <v>3.61E-2</v>
      </c>
      <c r="H90" s="2" t="s">
        <v>38</v>
      </c>
      <c r="I90" s="2" t="s">
        <v>38</v>
      </c>
      <c r="J90" s="2" t="s">
        <v>38</v>
      </c>
      <c r="K90" s="2" t="s">
        <v>38</v>
      </c>
      <c r="L90" s="2" t="s">
        <v>38</v>
      </c>
      <c r="M90" s="2" t="s">
        <v>22</v>
      </c>
    </row>
    <row r="91" spans="1:13" x14ac:dyDescent="0.25">
      <c r="A91" s="5" t="s">
        <v>368</v>
      </c>
      <c r="B91" s="5" t="s">
        <v>369</v>
      </c>
      <c r="C91" t="s">
        <v>370</v>
      </c>
      <c r="D91" t="s">
        <v>112</v>
      </c>
      <c r="E91" s="1">
        <v>3.73E-2</v>
      </c>
      <c r="F91" s="1">
        <v>3.73E-2</v>
      </c>
      <c r="G91" s="1">
        <v>3.73E-2</v>
      </c>
      <c r="H91" s="2" t="s">
        <v>38</v>
      </c>
      <c r="I91" s="2" t="s">
        <v>38</v>
      </c>
      <c r="J91" s="3" t="s">
        <v>159</v>
      </c>
      <c r="K91" s="7" t="s">
        <v>371</v>
      </c>
      <c r="L91" s="8" t="s">
        <v>372</v>
      </c>
      <c r="M91" s="2" t="s">
        <v>116</v>
      </c>
    </row>
    <row r="92" spans="1:13" x14ac:dyDescent="0.25">
      <c r="A92" s="5" t="s">
        <v>373</v>
      </c>
      <c r="B92" s="5" t="s">
        <v>374</v>
      </c>
      <c r="C92" t="s">
        <v>375</v>
      </c>
      <c r="D92" t="s">
        <v>106</v>
      </c>
      <c r="E92" s="1">
        <f>43/1000</f>
        <v>4.2999999999999997E-2</v>
      </c>
      <c r="F92" s="1">
        <f>43/1000</f>
        <v>4.2999999999999997E-2</v>
      </c>
      <c r="G92" s="1">
        <f>43/1000</f>
        <v>4.2999999999999997E-2</v>
      </c>
      <c r="H92" s="2" t="s">
        <v>38</v>
      </c>
      <c r="I92" s="2" t="s">
        <v>38</v>
      </c>
      <c r="J92" s="2" t="s">
        <v>38</v>
      </c>
      <c r="K92" s="2" t="s">
        <v>38</v>
      </c>
      <c r="L92" s="2" t="s">
        <v>38</v>
      </c>
      <c r="M92" s="2" t="s">
        <v>22</v>
      </c>
    </row>
    <row r="93" spans="1:13" x14ac:dyDescent="0.25">
      <c r="A93" s="5" t="s">
        <v>376</v>
      </c>
      <c r="B93" s="5" t="s">
        <v>377</v>
      </c>
      <c r="C93" t="s">
        <v>378</v>
      </c>
      <c r="D93" t="s">
        <v>106</v>
      </c>
      <c r="E93" s="1">
        <v>3.73E-2</v>
      </c>
      <c r="F93" s="1">
        <v>3.73E-2</v>
      </c>
      <c r="G93" s="1">
        <v>3.73E-2</v>
      </c>
      <c r="H93" s="2" t="s">
        <v>38</v>
      </c>
      <c r="I93" s="2" t="s">
        <v>38</v>
      </c>
      <c r="J93" s="2" t="s">
        <v>38</v>
      </c>
      <c r="K93" s="2" t="s">
        <v>38</v>
      </c>
      <c r="L93" s="2" t="s">
        <v>38</v>
      </c>
      <c r="M93" s="2" t="s">
        <v>22</v>
      </c>
    </row>
    <row r="94" spans="1:13" x14ac:dyDescent="0.25">
      <c r="A94" s="5" t="s">
        <v>379</v>
      </c>
      <c r="B94" s="5" t="s">
        <v>380</v>
      </c>
      <c r="C94" t="s">
        <v>381</v>
      </c>
      <c r="D94" t="s">
        <v>155</v>
      </c>
      <c r="E94" s="1">
        <v>1.111111E-2</v>
      </c>
      <c r="F94" s="1">
        <v>1.111111E-2</v>
      </c>
      <c r="G94" s="1">
        <v>1.111111E-2</v>
      </c>
      <c r="H94" s="2">
        <v>100</v>
      </c>
      <c r="I94" s="2">
        <v>62</v>
      </c>
      <c r="J94" s="25" t="s">
        <v>1093</v>
      </c>
      <c r="K94" s="2" t="s">
        <v>38</v>
      </c>
      <c r="L94" s="2" t="s">
        <v>38</v>
      </c>
      <c r="M94" s="2" t="s">
        <v>22</v>
      </c>
    </row>
    <row r="95" spans="1:13" x14ac:dyDescent="0.25">
      <c r="A95" s="5" t="s">
        <v>382</v>
      </c>
      <c r="B95" s="5" t="s">
        <v>383</v>
      </c>
      <c r="C95" t="s">
        <v>384</v>
      </c>
      <c r="D95" t="s">
        <v>155</v>
      </c>
      <c r="E95" s="1">
        <v>8.6014100000000003E-3</v>
      </c>
      <c r="F95" s="1">
        <v>8.6014100000000003E-3</v>
      </c>
      <c r="G95" s="1">
        <v>8.6014100000000003E-3</v>
      </c>
      <c r="H95" s="2">
        <v>130</v>
      </c>
      <c r="I95" s="2">
        <v>61</v>
      </c>
      <c r="J95" s="25" t="s">
        <v>1093</v>
      </c>
      <c r="K95" s="2" t="s">
        <v>38</v>
      </c>
      <c r="L95" s="2" t="s">
        <v>38</v>
      </c>
      <c r="M95" s="2" t="s">
        <v>22</v>
      </c>
    </row>
    <row r="96" spans="1:13" x14ac:dyDescent="0.25">
      <c r="A96" s="5" t="s">
        <v>385</v>
      </c>
      <c r="B96" s="5" t="s">
        <v>386</v>
      </c>
      <c r="C96" t="s">
        <v>138</v>
      </c>
      <c r="D96" t="s">
        <v>91</v>
      </c>
      <c r="E96" s="1">
        <v>3.3000000000000002E-2</v>
      </c>
      <c r="F96" s="1">
        <v>3.3000000000000002E-2</v>
      </c>
      <c r="G96" s="1">
        <v>3.3000000000000002E-2</v>
      </c>
      <c r="H96" s="2">
        <v>60</v>
      </c>
      <c r="I96" s="2">
        <v>500</v>
      </c>
      <c r="J96" s="2" t="s">
        <v>38</v>
      </c>
      <c r="K96" s="2" t="s">
        <v>38</v>
      </c>
      <c r="L96" s="2" t="s">
        <v>38</v>
      </c>
      <c r="M96" s="2" t="s">
        <v>22</v>
      </c>
    </row>
    <row r="97" spans="1:13" x14ac:dyDescent="0.25">
      <c r="A97" s="5" t="s">
        <v>387</v>
      </c>
      <c r="B97" s="5" t="s">
        <v>388</v>
      </c>
      <c r="C97" t="s">
        <v>389</v>
      </c>
      <c r="D97" t="s">
        <v>155</v>
      </c>
      <c r="E97" s="1">
        <v>7.8857500000000004E-3</v>
      </c>
      <c r="F97" s="1">
        <v>7.8857500000000004E-3</v>
      </c>
      <c r="G97" s="1">
        <v>7.8857500000000004E-3</v>
      </c>
      <c r="H97" s="2">
        <v>130</v>
      </c>
      <c r="I97" s="2">
        <v>61</v>
      </c>
      <c r="J97" s="25" t="s">
        <v>1095</v>
      </c>
      <c r="K97" s="2" t="s">
        <v>38</v>
      </c>
      <c r="L97" s="2" t="s">
        <v>38</v>
      </c>
      <c r="M97" s="2" t="s">
        <v>22</v>
      </c>
    </row>
    <row r="98" spans="1:13" x14ac:dyDescent="0.25">
      <c r="A98" s="5" t="s">
        <v>390</v>
      </c>
      <c r="B98" s="5" t="s">
        <v>391</v>
      </c>
      <c r="C98" t="s">
        <v>392</v>
      </c>
      <c r="D98" t="s">
        <v>106</v>
      </c>
      <c r="E98" s="1">
        <f>14/1000</f>
        <v>1.4E-2</v>
      </c>
      <c r="F98" s="1">
        <f>14/1000</f>
        <v>1.4E-2</v>
      </c>
      <c r="G98" s="1">
        <f>14/1000</f>
        <v>1.4E-2</v>
      </c>
      <c r="H98" s="2" t="s">
        <v>38</v>
      </c>
      <c r="I98" s="2" t="s">
        <v>38</v>
      </c>
      <c r="J98" s="2" t="s">
        <v>38</v>
      </c>
      <c r="K98" s="2" t="s">
        <v>38</v>
      </c>
      <c r="L98" s="2" t="s">
        <v>38</v>
      </c>
      <c r="M98" s="2" t="s">
        <v>22</v>
      </c>
    </row>
    <row r="99" spans="1:13" x14ac:dyDescent="0.25">
      <c r="A99" s="5" t="s">
        <v>393</v>
      </c>
      <c r="B99" s="5" t="s">
        <v>394</v>
      </c>
      <c r="C99" t="s">
        <v>395</v>
      </c>
      <c r="D99" t="s">
        <v>112</v>
      </c>
      <c r="E99" s="1">
        <v>3.73E-2</v>
      </c>
      <c r="F99" s="1">
        <v>3.73E-2</v>
      </c>
      <c r="G99" s="1">
        <v>3.73E-2</v>
      </c>
      <c r="H99" s="2" t="s">
        <v>38</v>
      </c>
      <c r="I99" s="2" t="s">
        <v>38</v>
      </c>
      <c r="J99" s="3" t="s">
        <v>159</v>
      </c>
      <c r="K99" s="7" t="s">
        <v>396</v>
      </c>
      <c r="L99" s="2" t="s">
        <v>397</v>
      </c>
      <c r="M99" s="2" t="s">
        <v>116</v>
      </c>
    </row>
    <row r="100" spans="1:13" x14ac:dyDescent="0.25">
      <c r="A100" s="5" t="s">
        <v>398</v>
      </c>
      <c r="B100" s="5" t="s">
        <v>399</v>
      </c>
      <c r="C100" t="s">
        <v>400</v>
      </c>
      <c r="D100" t="s">
        <v>155</v>
      </c>
      <c r="E100" s="1">
        <v>1.092944E-2</v>
      </c>
      <c r="F100" s="1">
        <v>1.092944E-2</v>
      </c>
      <c r="G100" s="1">
        <v>1.092944E-2</v>
      </c>
      <c r="H100" s="2">
        <v>100</v>
      </c>
      <c r="I100" s="2">
        <v>80</v>
      </c>
      <c r="J100" s="25" t="s">
        <v>1093</v>
      </c>
      <c r="K100" s="2" t="s">
        <v>38</v>
      </c>
      <c r="L100" s="2" t="s">
        <v>38</v>
      </c>
      <c r="M100" s="2" t="s">
        <v>22</v>
      </c>
    </row>
    <row r="101" spans="1:13" x14ac:dyDescent="0.25">
      <c r="A101" s="5" t="s">
        <v>401</v>
      </c>
      <c r="B101" s="5" t="s">
        <v>402</v>
      </c>
      <c r="C101" t="s">
        <v>403</v>
      </c>
      <c r="D101" t="s">
        <v>82</v>
      </c>
      <c r="E101" s="1">
        <f>225/1000</f>
        <v>0.22500000000000001</v>
      </c>
      <c r="F101" s="1">
        <f>225/1000</f>
        <v>0.22500000000000001</v>
      </c>
      <c r="G101" s="1">
        <f>225/1000</f>
        <v>0.22500000000000001</v>
      </c>
      <c r="H101" s="2">
        <v>120</v>
      </c>
      <c r="I101" s="2">
        <v>267</v>
      </c>
      <c r="J101" s="2" t="s">
        <v>38</v>
      </c>
      <c r="K101" s="2" t="s">
        <v>38</v>
      </c>
      <c r="L101" s="2" t="s">
        <v>38</v>
      </c>
      <c r="M101" s="2" t="s">
        <v>22</v>
      </c>
    </row>
    <row r="102" spans="1:13" x14ac:dyDescent="0.25">
      <c r="A102" s="5" t="s">
        <v>401</v>
      </c>
      <c r="B102" s="5" t="s">
        <v>402</v>
      </c>
      <c r="C102" t="s">
        <v>404</v>
      </c>
      <c r="D102" t="s">
        <v>405</v>
      </c>
      <c r="E102" s="1">
        <v>5.8000000000000003E-2</v>
      </c>
      <c r="F102" s="1">
        <v>5.8000000000000003E-2</v>
      </c>
      <c r="G102" s="1">
        <v>5.8000000000000003E-2</v>
      </c>
      <c r="H102" s="2">
        <v>120</v>
      </c>
      <c r="I102" s="2">
        <v>267</v>
      </c>
      <c r="J102" s="2" t="s">
        <v>38</v>
      </c>
      <c r="K102" s="2" t="s">
        <v>38</v>
      </c>
      <c r="L102" s="2" t="s">
        <v>38</v>
      </c>
      <c r="M102" s="2" t="s">
        <v>22</v>
      </c>
    </row>
    <row r="103" spans="1:13" x14ac:dyDescent="0.25">
      <c r="A103" s="5" t="s">
        <v>406</v>
      </c>
      <c r="B103" s="5" t="s">
        <v>407</v>
      </c>
      <c r="C103" t="s">
        <v>408</v>
      </c>
      <c r="D103" t="s">
        <v>405</v>
      </c>
      <c r="E103" s="1">
        <v>1.3639999999999999E-2</v>
      </c>
      <c r="F103" s="1">
        <v>1.3639999999999999E-2</v>
      </c>
      <c r="G103" s="1">
        <v>1.3639999999999999E-2</v>
      </c>
      <c r="H103" s="2">
        <v>180</v>
      </c>
      <c r="I103" s="2">
        <v>133</v>
      </c>
      <c r="J103" s="2" t="s">
        <v>38</v>
      </c>
      <c r="K103" s="2" t="s">
        <v>38</v>
      </c>
      <c r="L103" s="2" t="s">
        <v>38</v>
      </c>
      <c r="M103" s="2" t="s">
        <v>22</v>
      </c>
    </row>
    <row r="104" spans="1:13" x14ac:dyDescent="0.25">
      <c r="A104" s="5" t="s">
        <v>409</v>
      </c>
      <c r="B104" s="5" t="s">
        <v>410</v>
      </c>
      <c r="C104" t="s">
        <v>411</v>
      </c>
      <c r="D104" t="s">
        <v>82</v>
      </c>
      <c r="E104" s="1">
        <f>41.7/1000</f>
        <v>4.1700000000000001E-2</v>
      </c>
      <c r="F104" s="1">
        <f>41.7/1000</f>
        <v>4.1700000000000001E-2</v>
      </c>
      <c r="G104" s="1">
        <f>41.7/1000</f>
        <v>4.1700000000000001E-2</v>
      </c>
      <c r="H104" s="2" t="s">
        <v>38</v>
      </c>
      <c r="I104" s="2" t="s">
        <v>38</v>
      </c>
      <c r="J104" s="2" t="s">
        <v>38</v>
      </c>
      <c r="K104" s="2" t="s">
        <v>38</v>
      </c>
      <c r="L104" s="2" t="s">
        <v>38</v>
      </c>
      <c r="M104" s="2" t="s">
        <v>22</v>
      </c>
    </row>
    <row r="105" spans="1:13" x14ac:dyDescent="0.25">
      <c r="A105" s="5" t="s">
        <v>412</v>
      </c>
      <c r="B105" s="5" t="s">
        <v>413</v>
      </c>
      <c r="C105" t="s">
        <v>414</v>
      </c>
      <c r="D105" t="s">
        <v>82</v>
      </c>
      <c r="E105" s="1">
        <f>59.9/1000</f>
        <v>5.9900000000000002E-2</v>
      </c>
      <c r="F105" s="1">
        <f>59.9/1000</f>
        <v>5.9900000000000002E-2</v>
      </c>
      <c r="G105" s="1">
        <f>59.9/1000</f>
        <v>5.9900000000000002E-2</v>
      </c>
      <c r="H105" s="2" t="s">
        <v>38</v>
      </c>
      <c r="I105" s="2" t="s">
        <v>38</v>
      </c>
      <c r="J105" s="2" t="s">
        <v>38</v>
      </c>
      <c r="K105" s="2" t="s">
        <v>38</v>
      </c>
      <c r="L105" s="2" t="s">
        <v>38</v>
      </c>
      <c r="M105" s="2" t="s">
        <v>22</v>
      </c>
    </row>
    <row r="106" spans="1:13" x14ac:dyDescent="0.25">
      <c r="A106" s="5" t="s">
        <v>415</v>
      </c>
      <c r="B106" s="5" t="s">
        <v>416</v>
      </c>
      <c r="C106" t="s">
        <v>417</v>
      </c>
      <c r="D106" t="s">
        <v>405</v>
      </c>
      <c r="E106" s="1">
        <v>4.4260000000000001E-2</v>
      </c>
      <c r="F106" s="1">
        <v>4.4260000000000001E-2</v>
      </c>
      <c r="G106" s="1">
        <v>4.4260000000000001E-2</v>
      </c>
      <c r="H106" s="2">
        <v>180</v>
      </c>
      <c r="I106" s="2">
        <v>133</v>
      </c>
      <c r="J106" s="2" t="s">
        <v>38</v>
      </c>
      <c r="K106" s="2" t="s">
        <v>38</v>
      </c>
      <c r="L106" s="2" t="s">
        <v>38</v>
      </c>
      <c r="M106" s="2" t="s">
        <v>22</v>
      </c>
    </row>
    <row r="107" spans="1:13" x14ac:dyDescent="0.25">
      <c r="A107" s="5" t="s">
        <v>418</v>
      </c>
      <c r="B107" s="5" t="s">
        <v>419</v>
      </c>
      <c r="C107" t="s">
        <v>420</v>
      </c>
      <c r="D107" t="s">
        <v>405</v>
      </c>
      <c r="E107" s="1">
        <v>4.8250000000000001E-2</v>
      </c>
      <c r="F107" s="1">
        <v>4.8250000000000001E-2</v>
      </c>
      <c r="G107" s="1">
        <v>4.8250000000000001E-2</v>
      </c>
      <c r="H107" s="2">
        <v>225</v>
      </c>
      <c r="I107" s="2">
        <v>100</v>
      </c>
      <c r="J107" s="2" t="s">
        <v>38</v>
      </c>
      <c r="K107" s="2" t="s">
        <v>38</v>
      </c>
      <c r="L107" s="2" t="s">
        <v>38</v>
      </c>
      <c r="M107" s="2" t="s">
        <v>22</v>
      </c>
    </row>
    <row r="108" spans="1:13" x14ac:dyDescent="0.25">
      <c r="A108" s="5" t="s">
        <v>421</v>
      </c>
      <c r="B108" s="5" t="s">
        <v>422</v>
      </c>
      <c r="C108" t="s">
        <v>423</v>
      </c>
      <c r="D108" t="s">
        <v>106</v>
      </c>
      <c r="E108" s="1">
        <f>26.7/1000</f>
        <v>2.6699999999999998E-2</v>
      </c>
      <c r="F108" s="1">
        <f>26.7/1000</f>
        <v>2.6699999999999998E-2</v>
      </c>
      <c r="G108" s="1">
        <f>26.7/1000</f>
        <v>2.6699999999999998E-2</v>
      </c>
      <c r="H108" s="2" t="s">
        <v>38</v>
      </c>
      <c r="I108" s="2" t="s">
        <v>38</v>
      </c>
      <c r="J108" s="2" t="s">
        <v>38</v>
      </c>
      <c r="K108" s="2" t="s">
        <v>38</v>
      </c>
      <c r="L108" s="2" t="s">
        <v>38</v>
      </c>
      <c r="M108" s="2" t="s">
        <v>22</v>
      </c>
    </row>
    <row r="109" spans="1:13" x14ac:dyDescent="0.25">
      <c r="A109" s="5" t="s">
        <v>424</v>
      </c>
      <c r="B109" s="5" t="s">
        <v>425</v>
      </c>
      <c r="C109" t="s">
        <v>426</v>
      </c>
      <c r="D109" t="s">
        <v>405</v>
      </c>
      <c r="E109" s="1">
        <v>0.114</v>
      </c>
      <c r="F109" s="1">
        <v>0.114</v>
      </c>
      <c r="G109" s="1">
        <v>0.114</v>
      </c>
      <c r="H109" s="2">
        <v>180</v>
      </c>
      <c r="I109" s="2">
        <v>133</v>
      </c>
      <c r="J109" s="2" t="s">
        <v>38</v>
      </c>
      <c r="K109" s="2" t="s">
        <v>38</v>
      </c>
      <c r="L109" s="2" t="s">
        <v>38</v>
      </c>
      <c r="M109" s="2" t="s">
        <v>22</v>
      </c>
    </row>
    <row r="110" spans="1:13" x14ac:dyDescent="0.25">
      <c r="A110" s="5" t="s">
        <v>427</v>
      </c>
      <c r="B110" s="5" t="s">
        <v>428</v>
      </c>
      <c r="C110" t="s">
        <v>429</v>
      </c>
      <c r="D110" t="s">
        <v>106</v>
      </c>
      <c r="E110" s="1">
        <f>20.3/1000</f>
        <v>2.0300000000000002E-2</v>
      </c>
      <c r="F110" s="1">
        <f>20.3/1000</f>
        <v>2.0300000000000002E-2</v>
      </c>
      <c r="G110" s="1">
        <f>20.3/1000</f>
        <v>2.0300000000000002E-2</v>
      </c>
      <c r="H110" s="2" t="s">
        <v>38</v>
      </c>
      <c r="I110" s="2" t="s">
        <v>38</v>
      </c>
      <c r="J110" s="2" t="s">
        <v>38</v>
      </c>
      <c r="K110" s="2" t="s">
        <v>38</v>
      </c>
      <c r="L110" s="2" t="s">
        <v>38</v>
      </c>
      <c r="M110" s="2" t="s">
        <v>22</v>
      </c>
    </row>
    <row r="111" spans="1:13" x14ac:dyDescent="0.25">
      <c r="A111" s="5" t="s">
        <v>430</v>
      </c>
      <c r="B111" s="5" t="s">
        <v>431</v>
      </c>
      <c r="C111" t="s">
        <v>432</v>
      </c>
      <c r="D111" t="s">
        <v>405</v>
      </c>
      <c r="E111" s="1">
        <v>5.7000000000000002E-2</v>
      </c>
      <c r="F111" s="1">
        <v>5.7000000000000002E-2</v>
      </c>
      <c r="G111" s="1">
        <v>5.7000000000000002E-2</v>
      </c>
      <c r="H111" s="2">
        <v>180</v>
      </c>
      <c r="I111" s="2">
        <v>133</v>
      </c>
      <c r="J111" s="2" t="s">
        <v>38</v>
      </c>
      <c r="K111" s="2" t="s">
        <v>38</v>
      </c>
      <c r="L111" s="2" t="s">
        <v>38</v>
      </c>
      <c r="M111" s="2" t="s">
        <v>22</v>
      </c>
    </row>
    <row r="112" spans="1:13" x14ac:dyDescent="0.25">
      <c r="A112" s="5" t="s">
        <v>433</v>
      </c>
      <c r="B112" s="5" t="s">
        <v>434</v>
      </c>
      <c r="C112" t="s">
        <v>435</v>
      </c>
      <c r="D112" t="s">
        <v>405</v>
      </c>
      <c r="E112" s="1">
        <v>3.5200000000000002E-2</v>
      </c>
      <c r="F112" s="1">
        <v>3.5200000000000002E-2</v>
      </c>
      <c r="G112" s="1">
        <v>4.1799999999999997E-2</v>
      </c>
      <c r="H112" s="2">
        <v>180</v>
      </c>
      <c r="I112" s="2">
        <v>133</v>
      </c>
      <c r="J112" s="2" t="s">
        <v>38</v>
      </c>
      <c r="K112" s="2" t="s">
        <v>38</v>
      </c>
      <c r="L112" s="2" t="s">
        <v>38</v>
      </c>
      <c r="M112" s="2" t="s">
        <v>22</v>
      </c>
    </row>
    <row r="113" spans="1:13" x14ac:dyDescent="0.25">
      <c r="A113" s="5" t="s">
        <v>436</v>
      </c>
      <c r="B113" s="5" t="s">
        <v>437</v>
      </c>
      <c r="C113" t="s">
        <v>438</v>
      </c>
      <c r="D113" t="s">
        <v>405</v>
      </c>
      <c r="E113" s="1">
        <f>15.2/1000</f>
        <v>1.52E-2</v>
      </c>
      <c r="F113" s="1">
        <f>15.2/1000</f>
        <v>1.52E-2</v>
      </c>
      <c r="G113" s="1">
        <f>15.2/1000</f>
        <v>1.52E-2</v>
      </c>
      <c r="H113" s="2">
        <v>120</v>
      </c>
      <c r="I113" s="2">
        <v>200</v>
      </c>
      <c r="J113" s="2" t="s">
        <v>38</v>
      </c>
      <c r="K113" s="2" t="s">
        <v>38</v>
      </c>
      <c r="L113" s="2" t="s">
        <v>38</v>
      </c>
      <c r="M113" s="2" t="s">
        <v>22</v>
      </c>
    </row>
    <row r="114" spans="1:13" x14ac:dyDescent="0.25">
      <c r="A114" s="5" t="s">
        <v>439</v>
      </c>
      <c r="B114" s="5" t="s">
        <v>440</v>
      </c>
      <c r="C114" t="s">
        <v>441</v>
      </c>
      <c r="D114" t="s">
        <v>106</v>
      </c>
      <c r="E114" s="1">
        <f>28.8/1000</f>
        <v>2.8799999999999999E-2</v>
      </c>
      <c r="F114" s="1">
        <f>28.8/1000</f>
        <v>2.8799999999999999E-2</v>
      </c>
      <c r="G114" s="1">
        <f>28.8/1000</f>
        <v>2.8799999999999999E-2</v>
      </c>
      <c r="H114" s="2" t="s">
        <v>38</v>
      </c>
      <c r="I114" s="2" t="s">
        <v>38</v>
      </c>
      <c r="J114" s="2" t="s">
        <v>38</v>
      </c>
      <c r="K114" s="2" t="s">
        <v>38</v>
      </c>
      <c r="L114" s="2" t="s">
        <v>38</v>
      </c>
      <c r="M114" s="2" t="s">
        <v>22</v>
      </c>
    </row>
    <row r="115" spans="1:13" x14ac:dyDescent="0.25">
      <c r="A115" s="5" t="s">
        <v>442</v>
      </c>
      <c r="B115" s="5" t="s">
        <v>443</v>
      </c>
      <c r="C115" t="s">
        <v>444</v>
      </c>
      <c r="D115" t="s">
        <v>106</v>
      </c>
      <c r="E115" s="1">
        <f>46.1/1000</f>
        <v>4.6100000000000002E-2</v>
      </c>
      <c r="F115" s="1">
        <f>46.1/1000</f>
        <v>4.6100000000000002E-2</v>
      </c>
      <c r="G115" s="1">
        <f>46.1/1000</f>
        <v>4.6100000000000002E-2</v>
      </c>
      <c r="H115" s="2" t="s">
        <v>38</v>
      </c>
      <c r="I115" s="2" t="s">
        <v>38</v>
      </c>
      <c r="J115" s="2" t="s">
        <v>38</v>
      </c>
      <c r="K115" s="2" t="s">
        <v>38</v>
      </c>
      <c r="L115" s="2" t="s">
        <v>38</v>
      </c>
      <c r="M115" s="2" t="s">
        <v>22</v>
      </c>
    </row>
    <row r="116" spans="1:13" x14ac:dyDescent="0.25">
      <c r="A116" s="5" t="s">
        <v>445</v>
      </c>
      <c r="B116" s="5" t="s">
        <v>446</v>
      </c>
      <c r="C116" t="s">
        <v>447</v>
      </c>
      <c r="D116" t="s">
        <v>82</v>
      </c>
      <c r="E116" s="1">
        <f>53.2/1000</f>
        <v>5.3200000000000004E-2</v>
      </c>
      <c r="F116" s="1">
        <f>53.2/1000</f>
        <v>5.3200000000000004E-2</v>
      </c>
      <c r="G116" s="1">
        <f>53.2/1000</f>
        <v>5.3200000000000004E-2</v>
      </c>
      <c r="H116" s="2" t="s">
        <v>38</v>
      </c>
      <c r="I116" s="2" t="s">
        <v>38</v>
      </c>
      <c r="J116" s="2" t="s">
        <v>38</v>
      </c>
      <c r="K116" s="2" t="s">
        <v>38</v>
      </c>
      <c r="L116" s="2" t="s">
        <v>38</v>
      </c>
      <c r="M116" s="2" t="s">
        <v>22</v>
      </c>
    </row>
    <row r="117" spans="1:13" x14ac:dyDescent="0.25">
      <c r="A117" s="5" t="s">
        <v>448</v>
      </c>
      <c r="B117" s="5" t="s">
        <v>449</v>
      </c>
      <c r="C117" t="s">
        <v>450</v>
      </c>
      <c r="D117" t="s">
        <v>405</v>
      </c>
      <c r="E117" s="1">
        <v>1.8769999999999998E-2</v>
      </c>
      <c r="F117" s="1">
        <v>1.8769999999999998E-2</v>
      </c>
      <c r="G117" s="1">
        <v>1.8769999999999998E-2</v>
      </c>
      <c r="H117" s="2">
        <v>180</v>
      </c>
      <c r="I117" s="2">
        <v>133</v>
      </c>
      <c r="J117" s="2" t="s">
        <v>38</v>
      </c>
      <c r="K117" s="2" t="s">
        <v>38</v>
      </c>
      <c r="L117" s="2" t="s">
        <v>38</v>
      </c>
      <c r="M117" s="2" t="s">
        <v>22</v>
      </c>
    </row>
    <row r="118" spans="1:13" x14ac:dyDescent="0.25">
      <c r="A118" s="5" t="s">
        <v>451</v>
      </c>
      <c r="B118" s="5" t="s">
        <v>452</v>
      </c>
      <c r="C118" t="s">
        <v>453</v>
      </c>
      <c r="D118" t="s">
        <v>82</v>
      </c>
      <c r="E118" s="1">
        <f>40.9/1000</f>
        <v>4.0899999999999999E-2</v>
      </c>
      <c r="F118" s="1">
        <f>40.9/1000</f>
        <v>4.0899999999999999E-2</v>
      </c>
      <c r="G118" s="1">
        <f>40.9/1000</f>
        <v>4.0899999999999999E-2</v>
      </c>
      <c r="H118" s="2" t="s">
        <v>38</v>
      </c>
      <c r="I118" s="2" t="s">
        <v>38</v>
      </c>
      <c r="J118" s="2" t="s">
        <v>38</v>
      </c>
      <c r="K118" s="2" t="s">
        <v>38</v>
      </c>
      <c r="L118" s="2" t="s">
        <v>38</v>
      </c>
      <c r="M118" s="2" t="s">
        <v>22</v>
      </c>
    </row>
    <row r="119" spans="1:13" x14ac:dyDescent="0.25">
      <c r="A119" s="5" t="s">
        <v>454</v>
      </c>
      <c r="B119" s="5" t="s">
        <v>455</v>
      </c>
      <c r="C119" t="s">
        <v>456</v>
      </c>
      <c r="D119" t="s">
        <v>405</v>
      </c>
      <c r="E119" s="1">
        <v>0.14849999999999999</v>
      </c>
      <c r="F119" s="1">
        <v>0.14849999999999999</v>
      </c>
      <c r="G119" s="1">
        <v>0.14849999999999999</v>
      </c>
      <c r="H119" s="2">
        <v>120</v>
      </c>
      <c r="I119" s="2">
        <v>200</v>
      </c>
      <c r="J119" s="2" t="s">
        <v>38</v>
      </c>
      <c r="K119" s="2" t="s">
        <v>38</v>
      </c>
      <c r="L119" s="2" t="s">
        <v>38</v>
      </c>
      <c r="M119" s="2" t="s">
        <v>22</v>
      </c>
    </row>
    <row r="120" spans="1:13" x14ac:dyDescent="0.25">
      <c r="A120" s="5" t="s">
        <v>457</v>
      </c>
      <c r="B120" s="5" t="s">
        <v>458</v>
      </c>
      <c r="C120" t="s">
        <v>459</v>
      </c>
      <c r="D120" t="s">
        <v>37</v>
      </c>
      <c r="E120" s="13">
        <v>3.5000000000000003E-2</v>
      </c>
      <c r="F120" s="1">
        <v>3.5000000000000003E-2</v>
      </c>
      <c r="G120" s="1">
        <v>3.5000000000000003E-2</v>
      </c>
      <c r="H120" s="2">
        <v>120</v>
      </c>
      <c r="I120" s="2">
        <v>250</v>
      </c>
      <c r="J120" s="2" t="s">
        <v>38</v>
      </c>
      <c r="K120" s="2" t="s">
        <v>38</v>
      </c>
      <c r="L120" s="2" t="s">
        <v>38</v>
      </c>
      <c r="M120" s="2" t="s">
        <v>22</v>
      </c>
    </row>
    <row r="121" spans="1:13" x14ac:dyDescent="0.25">
      <c r="A121" s="5" t="s">
        <v>460</v>
      </c>
      <c r="B121" s="5" t="s">
        <v>461</v>
      </c>
      <c r="C121" t="s">
        <v>462</v>
      </c>
      <c r="D121" t="s">
        <v>82</v>
      </c>
      <c r="E121" s="1">
        <f>19.2/1000</f>
        <v>1.9199999999999998E-2</v>
      </c>
      <c r="F121" s="1">
        <f>19.2/1000</f>
        <v>1.9199999999999998E-2</v>
      </c>
      <c r="G121" s="1">
        <f>19.2/1000</f>
        <v>1.9199999999999998E-2</v>
      </c>
      <c r="H121" s="2">
        <v>180</v>
      </c>
      <c r="I121" s="2">
        <v>133</v>
      </c>
      <c r="J121" s="2" t="s">
        <v>38</v>
      </c>
      <c r="K121" s="2" t="s">
        <v>38</v>
      </c>
      <c r="L121" s="2" t="s">
        <v>38</v>
      </c>
      <c r="M121" s="2" t="s">
        <v>22</v>
      </c>
    </row>
    <row r="122" spans="1:13" x14ac:dyDescent="0.25">
      <c r="A122" s="5" t="s">
        <v>463</v>
      </c>
      <c r="B122" s="5" t="s">
        <v>464</v>
      </c>
      <c r="C122" t="s">
        <v>465</v>
      </c>
      <c r="D122" t="s">
        <v>405</v>
      </c>
      <c r="E122" s="1">
        <v>7.2999999999999995E-2</v>
      </c>
      <c r="F122" s="1">
        <v>7.2999999999999995E-2</v>
      </c>
      <c r="G122" s="1">
        <v>7.2999999999999995E-2</v>
      </c>
      <c r="H122" s="2">
        <v>180</v>
      </c>
      <c r="I122" s="2">
        <v>133</v>
      </c>
      <c r="J122" s="2" t="s">
        <v>38</v>
      </c>
      <c r="K122" s="2" t="s">
        <v>38</v>
      </c>
      <c r="L122" s="2" t="s">
        <v>38</v>
      </c>
      <c r="M122" s="2" t="s">
        <v>22</v>
      </c>
    </row>
    <row r="123" spans="1:13" x14ac:dyDescent="0.25">
      <c r="A123" s="5" t="s">
        <v>466</v>
      </c>
      <c r="B123" s="5" t="s">
        <v>467</v>
      </c>
      <c r="C123" t="s">
        <v>468</v>
      </c>
      <c r="D123" t="s">
        <v>405</v>
      </c>
      <c r="E123" s="1">
        <v>4.3400000000000001E-2</v>
      </c>
      <c r="F123" s="1">
        <v>4.3400000000000001E-2</v>
      </c>
      <c r="G123" s="1">
        <v>4.3400000000000001E-2</v>
      </c>
      <c r="H123" s="2">
        <v>120</v>
      </c>
      <c r="I123" s="2">
        <v>200</v>
      </c>
      <c r="J123" s="2" t="s">
        <v>38</v>
      </c>
      <c r="K123" s="2" t="s">
        <v>38</v>
      </c>
      <c r="L123" s="2" t="s">
        <v>38</v>
      </c>
      <c r="M123" s="2" t="s">
        <v>22</v>
      </c>
    </row>
    <row r="124" spans="1:13" x14ac:dyDescent="0.25">
      <c r="A124" s="5" t="s">
        <v>469</v>
      </c>
      <c r="B124" s="5" t="s">
        <v>470</v>
      </c>
      <c r="C124" t="s">
        <v>471</v>
      </c>
      <c r="D124" t="s">
        <v>108</v>
      </c>
      <c r="E124" s="1">
        <v>4.4631799999999998E-3</v>
      </c>
      <c r="F124" s="1">
        <v>4.4631799999999998E-3</v>
      </c>
      <c r="G124" s="1">
        <v>4.4631799999999998E-3</v>
      </c>
      <c r="H124" s="2">
        <v>100</v>
      </c>
      <c r="I124" s="2">
        <v>100</v>
      </c>
      <c r="J124" s="25" t="s">
        <v>1093</v>
      </c>
      <c r="K124" s="2" t="s">
        <v>38</v>
      </c>
      <c r="L124" s="2" t="s">
        <v>38</v>
      </c>
      <c r="M124" s="2" t="s">
        <v>22</v>
      </c>
    </row>
    <row r="125" spans="1:13" x14ac:dyDescent="0.25">
      <c r="A125" s="5" t="s">
        <v>469</v>
      </c>
      <c r="B125" s="5" t="s">
        <v>472</v>
      </c>
      <c r="C125" t="s">
        <v>473</v>
      </c>
      <c r="D125" t="s">
        <v>106</v>
      </c>
      <c r="E125" s="1">
        <f>22.9/1000</f>
        <v>2.29E-2</v>
      </c>
      <c r="F125" s="1">
        <f>22.9/1000</f>
        <v>2.29E-2</v>
      </c>
      <c r="G125" s="1">
        <f>22.9/1000</f>
        <v>2.29E-2</v>
      </c>
      <c r="H125" s="2" t="s">
        <v>38</v>
      </c>
      <c r="I125" s="2" t="s">
        <v>38</v>
      </c>
      <c r="J125" s="2" t="s">
        <v>38</v>
      </c>
      <c r="K125" s="2" t="s">
        <v>38</v>
      </c>
      <c r="L125" s="2" t="s">
        <v>38</v>
      </c>
      <c r="M125" s="2" t="s">
        <v>22</v>
      </c>
    </row>
    <row r="126" spans="1:13" x14ac:dyDescent="0.25">
      <c r="A126" s="5" t="s">
        <v>474</v>
      </c>
      <c r="B126" s="5" t="s">
        <v>475</v>
      </c>
      <c r="C126" t="s">
        <v>476</v>
      </c>
      <c r="D126" t="s">
        <v>405</v>
      </c>
      <c r="E126" s="1">
        <v>1.5699999999999999E-2</v>
      </c>
      <c r="F126" s="1">
        <v>1.5699999999999999E-2</v>
      </c>
      <c r="G126" s="1">
        <v>1.5699999999999999E-2</v>
      </c>
      <c r="H126" s="2">
        <v>180</v>
      </c>
      <c r="I126" s="2">
        <v>133</v>
      </c>
      <c r="J126" s="2" t="s">
        <v>38</v>
      </c>
      <c r="K126" s="2" t="s">
        <v>38</v>
      </c>
      <c r="L126" s="2" t="s">
        <v>38</v>
      </c>
      <c r="M126" s="2" t="s">
        <v>22</v>
      </c>
    </row>
    <row r="127" spans="1:13" x14ac:dyDescent="0.25">
      <c r="A127" s="5" t="s">
        <v>477</v>
      </c>
      <c r="B127" s="5" t="s">
        <v>478</v>
      </c>
      <c r="C127" t="s">
        <v>479</v>
      </c>
      <c r="D127" t="s">
        <v>405</v>
      </c>
      <c r="E127" s="1">
        <v>3.0210000000000001E-2</v>
      </c>
      <c r="F127" s="1">
        <v>3.0210000000000001E-2</v>
      </c>
      <c r="G127" s="1">
        <v>3.0210000000000001E-2</v>
      </c>
      <c r="H127" s="2">
        <v>180</v>
      </c>
      <c r="I127" s="2">
        <v>133</v>
      </c>
      <c r="J127" s="2" t="s">
        <v>38</v>
      </c>
      <c r="K127" s="2" t="s">
        <v>38</v>
      </c>
      <c r="L127" s="2" t="s">
        <v>38</v>
      </c>
      <c r="M127" s="2" t="s">
        <v>22</v>
      </c>
    </row>
    <row r="128" spans="1:13" x14ac:dyDescent="0.25">
      <c r="A128" s="5" t="s">
        <v>480</v>
      </c>
      <c r="B128" s="5" t="s">
        <v>481</v>
      </c>
      <c r="C128" s="9" t="s">
        <v>482</v>
      </c>
      <c r="D128" t="s">
        <v>483</v>
      </c>
      <c r="E128" s="1">
        <v>7.8857500000000004E-3</v>
      </c>
      <c r="F128" s="1">
        <v>7.8857500000000004E-3</v>
      </c>
      <c r="G128" s="1">
        <v>7.8857500000000004E-3</v>
      </c>
      <c r="H128" s="2">
        <v>130</v>
      </c>
      <c r="I128" s="2">
        <v>61</v>
      </c>
      <c r="J128" t="s">
        <v>1088</v>
      </c>
      <c r="K128" s="2" t="s">
        <v>38</v>
      </c>
      <c r="L128" s="2" t="s">
        <v>38</v>
      </c>
      <c r="M128" s="2" t="s">
        <v>22</v>
      </c>
    </row>
    <row r="129" spans="1:13" x14ac:dyDescent="0.25">
      <c r="A129" s="5" t="s">
        <v>484</v>
      </c>
      <c r="B129" s="5" t="s">
        <v>485</v>
      </c>
      <c r="C129" t="s">
        <v>486</v>
      </c>
      <c r="D129" t="s">
        <v>405</v>
      </c>
      <c r="E129" s="1">
        <v>1.52E-2</v>
      </c>
      <c r="F129" s="1">
        <v>1.52E-2</v>
      </c>
      <c r="G129" s="1">
        <v>1.52E-2</v>
      </c>
      <c r="H129" s="2">
        <v>180</v>
      </c>
      <c r="I129" s="2">
        <v>133</v>
      </c>
      <c r="J129" s="2" t="s">
        <v>38</v>
      </c>
      <c r="K129" s="2" t="s">
        <v>38</v>
      </c>
      <c r="L129" s="2" t="s">
        <v>38</v>
      </c>
      <c r="M129" s="2" t="s">
        <v>22</v>
      </c>
    </row>
    <row r="130" spans="1:13" x14ac:dyDescent="0.25">
      <c r="A130" s="5" t="s">
        <v>487</v>
      </c>
      <c r="B130" s="5" t="s">
        <v>488</v>
      </c>
      <c r="C130" t="s">
        <v>489</v>
      </c>
      <c r="D130" t="s">
        <v>82</v>
      </c>
      <c r="E130" s="1">
        <f>14.4/1000</f>
        <v>1.44E-2</v>
      </c>
      <c r="F130" s="1">
        <f>14.4/1000</f>
        <v>1.44E-2</v>
      </c>
      <c r="G130" s="1">
        <f>14.4/1000</f>
        <v>1.44E-2</v>
      </c>
      <c r="H130" s="2">
        <v>180</v>
      </c>
      <c r="I130" s="2">
        <v>88</v>
      </c>
      <c r="J130" s="2" t="s">
        <v>38</v>
      </c>
      <c r="K130" s="2" t="s">
        <v>38</v>
      </c>
      <c r="L130" s="2" t="s">
        <v>38</v>
      </c>
      <c r="M130" s="2" t="s">
        <v>22</v>
      </c>
    </row>
    <row r="131" spans="1:13" x14ac:dyDescent="0.25">
      <c r="A131" s="5" t="s">
        <v>490</v>
      </c>
      <c r="B131" s="5" t="s">
        <v>491</v>
      </c>
      <c r="C131" t="s">
        <v>492</v>
      </c>
      <c r="D131" t="s">
        <v>405</v>
      </c>
      <c r="E131" s="1">
        <v>5.1180000000000003E-2</v>
      </c>
      <c r="F131" s="1">
        <v>5.1180000000000003E-2</v>
      </c>
      <c r="G131" s="1">
        <v>5.1180000000000003E-2</v>
      </c>
      <c r="H131" s="2">
        <v>180</v>
      </c>
      <c r="I131" s="2">
        <v>133</v>
      </c>
      <c r="J131" s="2" t="s">
        <v>38</v>
      </c>
      <c r="K131" s="2" t="s">
        <v>38</v>
      </c>
      <c r="L131" s="2" t="s">
        <v>38</v>
      </c>
      <c r="M131" s="2" t="s">
        <v>22</v>
      </c>
    </row>
    <row r="132" spans="1:13" x14ac:dyDescent="0.25">
      <c r="A132" s="5" t="s">
        <v>493</v>
      </c>
      <c r="B132" s="5" t="s">
        <v>494</v>
      </c>
      <c r="C132" t="s">
        <v>495</v>
      </c>
      <c r="D132" t="s">
        <v>405</v>
      </c>
      <c r="E132" s="1">
        <v>1.7899999999999999E-2</v>
      </c>
      <c r="F132" s="1">
        <v>1.7899999999999999E-2</v>
      </c>
      <c r="G132" s="1">
        <v>1.7899999999999999E-2</v>
      </c>
      <c r="H132" s="2">
        <v>180</v>
      </c>
      <c r="I132" s="2">
        <v>133</v>
      </c>
      <c r="J132" s="2" t="s">
        <v>38</v>
      </c>
      <c r="K132" s="2" t="s">
        <v>38</v>
      </c>
      <c r="L132" s="2" t="s">
        <v>38</v>
      </c>
      <c r="M132" s="2" t="s">
        <v>22</v>
      </c>
    </row>
    <row r="133" spans="1:13" x14ac:dyDescent="0.25">
      <c r="A133" s="5" t="s">
        <v>496</v>
      </c>
      <c r="B133" s="5" t="s">
        <v>497</v>
      </c>
      <c r="C133" t="s">
        <v>498</v>
      </c>
      <c r="D133" t="s">
        <v>405</v>
      </c>
      <c r="E133" s="1">
        <v>5.2339999999999998E-2</v>
      </c>
      <c r="F133" s="1">
        <v>5.2339999999999998E-2</v>
      </c>
      <c r="G133" s="1">
        <v>5.2339999999999998E-2</v>
      </c>
      <c r="H133" s="2">
        <v>180</v>
      </c>
      <c r="I133" s="2">
        <v>133</v>
      </c>
      <c r="J133" s="2" t="s">
        <v>38</v>
      </c>
      <c r="K133" s="2" t="s">
        <v>38</v>
      </c>
      <c r="L133" s="2" t="s">
        <v>38</v>
      </c>
      <c r="M133" s="2" t="s">
        <v>22</v>
      </c>
    </row>
    <row r="134" spans="1:13" x14ac:dyDescent="0.25">
      <c r="A134" s="5" t="s">
        <v>499</v>
      </c>
      <c r="B134" s="5" t="s">
        <v>500</v>
      </c>
      <c r="C134" t="s">
        <v>501</v>
      </c>
      <c r="D134" t="s">
        <v>37</v>
      </c>
      <c r="E134" s="13">
        <v>2.1999999999999999E-2</v>
      </c>
      <c r="F134" s="1">
        <v>2.1999999999999999E-2</v>
      </c>
      <c r="G134" s="1">
        <v>2.1999999999999999E-2</v>
      </c>
      <c r="H134" s="2">
        <v>120</v>
      </c>
      <c r="I134" s="2">
        <v>160</v>
      </c>
      <c r="J134" s="2" t="s">
        <v>38</v>
      </c>
      <c r="K134" s="2" t="s">
        <v>38</v>
      </c>
      <c r="L134" s="2" t="s">
        <v>38</v>
      </c>
      <c r="M134" s="2" t="s">
        <v>22</v>
      </c>
    </row>
    <row r="135" spans="1:13" x14ac:dyDescent="0.25">
      <c r="A135" s="5" t="s">
        <v>502</v>
      </c>
      <c r="B135" s="5" t="s">
        <v>503</v>
      </c>
      <c r="C135" t="s">
        <v>504</v>
      </c>
      <c r="D135" t="s">
        <v>405</v>
      </c>
      <c r="E135" s="1">
        <f>105.5/1000</f>
        <v>0.1055</v>
      </c>
      <c r="F135" s="1">
        <f>105.5/1000</f>
        <v>0.1055</v>
      </c>
      <c r="G135" s="1">
        <f>105.5/1000</f>
        <v>0.1055</v>
      </c>
      <c r="H135" s="2">
        <v>120</v>
      </c>
      <c r="I135" s="2">
        <v>200</v>
      </c>
      <c r="J135" s="2" t="s">
        <v>38</v>
      </c>
      <c r="K135" s="2" t="s">
        <v>38</v>
      </c>
      <c r="L135" s="2" t="s">
        <v>38</v>
      </c>
      <c r="M135" s="2" t="s">
        <v>22</v>
      </c>
    </row>
    <row r="136" spans="1:13" x14ac:dyDescent="0.25">
      <c r="A136" s="5" t="s">
        <v>505</v>
      </c>
      <c r="B136" s="5" t="s">
        <v>506</v>
      </c>
      <c r="C136" t="s">
        <v>507</v>
      </c>
      <c r="D136" t="s">
        <v>405</v>
      </c>
      <c r="E136" s="1">
        <v>4.82E-2</v>
      </c>
      <c r="F136" s="1">
        <v>4.82E-2</v>
      </c>
      <c r="G136" s="1">
        <v>4.82E-2</v>
      </c>
      <c r="H136" s="2">
        <v>180</v>
      </c>
      <c r="I136" s="2">
        <v>133</v>
      </c>
      <c r="J136" s="2" t="s">
        <v>38</v>
      </c>
      <c r="K136" s="2" t="s">
        <v>38</v>
      </c>
      <c r="L136" s="2" t="s">
        <v>38</v>
      </c>
      <c r="M136" s="2" t="s">
        <v>22</v>
      </c>
    </row>
    <row r="137" spans="1:13" x14ac:dyDescent="0.25">
      <c r="A137" s="5" t="s">
        <v>508</v>
      </c>
      <c r="B137" s="5" t="s">
        <v>509</v>
      </c>
      <c r="C137" t="s">
        <v>510</v>
      </c>
      <c r="D137" t="s">
        <v>405</v>
      </c>
      <c r="E137" s="1">
        <v>2.529E-2</v>
      </c>
      <c r="F137" s="1">
        <v>2.529E-2</v>
      </c>
      <c r="G137" s="1">
        <v>2.529E-2</v>
      </c>
      <c r="H137" s="2">
        <v>180</v>
      </c>
      <c r="I137" s="2">
        <v>133</v>
      </c>
      <c r="J137" s="2" t="s">
        <v>38</v>
      </c>
      <c r="K137" s="2" t="s">
        <v>38</v>
      </c>
      <c r="L137" s="2" t="s">
        <v>38</v>
      </c>
      <c r="M137" s="2" t="s">
        <v>22</v>
      </c>
    </row>
    <row r="138" spans="1:13" x14ac:dyDescent="0.25">
      <c r="A138" s="5" t="s">
        <v>511</v>
      </c>
      <c r="B138" s="5" t="s">
        <v>512</v>
      </c>
      <c r="C138" t="s">
        <v>513</v>
      </c>
      <c r="D138" t="s">
        <v>106</v>
      </c>
      <c r="E138" s="1">
        <f>26.7/1000</f>
        <v>2.6699999999999998E-2</v>
      </c>
      <c r="F138" s="1">
        <f>26.7/1000</f>
        <v>2.6699999999999998E-2</v>
      </c>
      <c r="G138" s="1">
        <f>26.7/1000</f>
        <v>2.6699999999999998E-2</v>
      </c>
      <c r="H138" s="2" t="s">
        <v>38</v>
      </c>
      <c r="I138" s="2" t="s">
        <v>38</v>
      </c>
      <c r="J138" s="2" t="s">
        <v>38</v>
      </c>
      <c r="K138" s="2" t="s">
        <v>38</v>
      </c>
      <c r="L138" s="2" t="s">
        <v>38</v>
      </c>
      <c r="M138" s="2" t="s">
        <v>22</v>
      </c>
    </row>
    <row r="139" spans="1:13" x14ac:dyDescent="0.25">
      <c r="A139" s="5" t="s">
        <v>514</v>
      </c>
      <c r="B139" s="5" t="s">
        <v>515</v>
      </c>
      <c r="C139" t="s">
        <v>516</v>
      </c>
      <c r="D139" t="s">
        <v>106</v>
      </c>
      <c r="E139" s="1">
        <v>2.7099999999999999E-2</v>
      </c>
      <c r="F139" s="1">
        <v>2.7099999999999999E-2</v>
      </c>
      <c r="G139" s="1">
        <v>2.7099999999999999E-2</v>
      </c>
      <c r="H139" s="2" t="s">
        <v>38</v>
      </c>
      <c r="I139" s="2" t="s">
        <v>38</v>
      </c>
      <c r="J139" s="2" t="s">
        <v>38</v>
      </c>
      <c r="K139" s="2" t="s">
        <v>38</v>
      </c>
      <c r="L139" s="2" t="s">
        <v>38</v>
      </c>
      <c r="M139" s="2" t="s">
        <v>22</v>
      </c>
    </row>
    <row r="140" spans="1:13" x14ac:dyDescent="0.25">
      <c r="A140" s="5" t="s">
        <v>517</v>
      </c>
      <c r="B140" s="5" t="s">
        <v>518</v>
      </c>
      <c r="C140" t="s">
        <v>519</v>
      </c>
      <c r="D140" t="s">
        <v>405</v>
      </c>
      <c r="E140" s="1">
        <v>3.8219999999999997E-2</v>
      </c>
      <c r="F140" s="1">
        <v>3.8219999999999997E-2</v>
      </c>
      <c r="G140" s="1">
        <v>3.8219999999999997E-2</v>
      </c>
      <c r="H140" s="2">
        <v>210</v>
      </c>
      <c r="I140" s="2">
        <v>110</v>
      </c>
      <c r="J140" s="2" t="s">
        <v>38</v>
      </c>
      <c r="K140" s="2" t="s">
        <v>38</v>
      </c>
      <c r="L140" s="2" t="s">
        <v>38</v>
      </c>
      <c r="M140" s="2" t="s">
        <v>22</v>
      </c>
    </row>
    <row r="141" spans="1:13" x14ac:dyDescent="0.25">
      <c r="A141" s="5" t="s">
        <v>520</v>
      </c>
      <c r="B141" s="5" t="s">
        <v>521</v>
      </c>
      <c r="C141" t="s">
        <v>522</v>
      </c>
      <c r="D141" t="s">
        <v>405</v>
      </c>
      <c r="E141" s="1">
        <v>1.6816000000000001E-2</v>
      </c>
      <c r="F141" s="1">
        <v>1.6816000000000001E-2</v>
      </c>
      <c r="G141" s="1">
        <v>1.6816000000000001E-2</v>
      </c>
      <c r="H141" s="2">
        <v>180</v>
      </c>
      <c r="I141" s="2">
        <v>133</v>
      </c>
      <c r="J141" s="2" t="s">
        <v>38</v>
      </c>
      <c r="K141" s="2" t="s">
        <v>38</v>
      </c>
      <c r="L141" s="2" t="s">
        <v>38</v>
      </c>
      <c r="M141" s="2" t="s">
        <v>22</v>
      </c>
    </row>
    <row r="142" spans="1:13" x14ac:dyDescent="0.25">
      <c r="A142" s="5" t="s">
        <v>523</v>
      </c>
      <c r="B142" s="5" t="s">
        <v>524</v>
      </c>
      <c r="C142" t="s">
        <v>525</v>
      </c>
      <c r="D142" t="s">
        <v>106</v>
      </c>
      <c r="E142" s="1">
        <f>34.3/1000</f>
        <v>3.4299999999999997E-2</v>
      </c>
      <c r="F142" s="1">
        <f>34.3/1000</f>
        <v>3.4299999999999997E-2</v>
      </c>
      <c r="G142" s="1">
        <f>34.3/1000</f>
        <v>3.4299999999999997E-2</v>
      </c>
      <c r="H142" s="2" t="s">
        <v>38</v>
      </c>
      <c r="I142" s="2" t="s">
        <v>38</v>
      </c>
      <c r="J142" s="2" t="s">
        <v>38</v>
      </c>
      <c r="K142" s="2" t="s">
        <v>38</v>
      </c>
      <c r="L142" s="2" t="s">
        <v>38</v>
      </c>
      <c r="M142" s="2" t="s">
        <v>22</v>
      </c>
    </row>
    <row r="143" spans="1:13" x14ac:dyDescent="0.25">
      <c r="A143" s="5" t="s">
        <v>526</v>
      </c>
      <c r="B143" s="5" t="s">
        <v>527</v>
      </c>
      <c r="C143" t="s">
        <v>528</v>
      </c>
      <c r="D143" t="s">
        <v>405</v>
      </c>
      <c r="E143" s="1">
        <v>6.3E-2</v>
      </c>
      <c r="F143" s="1">
        <v>6.3E-2</v>
      </c>
      <c r="G143" s="1">
        <v>6.3E-2</v>
      </c>
      <c r="H143" s="2">
        <v>180</v>
      </c>
      <c r="I143" s="2">
        <v>133</v>
      </c>
      <c r="J143" s="2" t="s">
        <v>38</v>
      </c>
      <c r="K143" s="2" t="s">
        <v>38</v>
      </c>
      <c r="L143" s="2" t="s">
        <v>38</v>
      </c>
      <c r="M143" s="2" t="s">
        <v>22</v>
      </c>
    </row>
    <row r="144" spans="1:13" x14ac:dyDescent="0.25">
      <c r="A144" s="5" t="s">
        <v>529</v>
      </c>
      <c r="B144" s="5" t="s">
        <v>530</v>
      </c>
      <c r="C144" t="s">
        <v>531</v>
      </c>
      <c r="D144" t="s">
        <v>405</v>
      </c>
      <c r="E144" s="1">
        <v>0.1147</v>
      </c>
      <c r="F144" s="1">
        <v>0.1147</v>
      </c>
      <c r="G144" s="1">
        <v>0.1147</v>
      </c>
      <c r="H144" s="2">
        <v>180</v>
      </c>
      <c r="I144" s="2">
        <v>133</v>
      </c>
      <c r="J144" s="2" t="s">
        <v>38</v>
      </c>
      <c r="K144" s="2" t="s">
        <v>38</v>
      </c>
      <c r="L144" s="2" t="s">
        <v>38</v>
      </c>
      <c r="M144" s="2" t="s">
        <v>22</v>
      </c>
    </row>
    <row r="145" spans="1:13" x14ac:dyDescent="0.25">
      <c r="A145" s="5" t="s">
        <v>529</v>
      </c>
      <c r="B145" s="5" t="s">
        <v>532</v>
      </c>
      <c r="C145" t="s">
        <v>533</v>
      </c>
      <c r="D145" t="s">
        <v>82</v>
      </c>
      <c r="E145" s="1">
        <f>133/1000</f>
        <v>0.13300000000000001</v>
      </c>
      <c r="F145" s="1">
        <f>133/1000</f>
        <v>0.13300000000000001</v>
      </c>
      <c r="G145" s="1">
        <f>133/1000</f>
        <v>0.13300000000000001</v>
      </c>
      <c r="H145" s="2" t="s">
        <v>38</v>
      </c>
      <c r="I145" s="2" t="s">
        <v>38</v>
      </c>
      <c r="J145" s="2" t="s">
        <v>38</v>
      </c>
      <c r="K145" s="2" t="s">
        <v>38</v>
      </c>
      <c r="L145" s="2" t="s">
        <v>38</v>
      </c>
      <c r="M145" s="2" t="s">
        <v>22</v>
      </c>
    </row>
    <row r="146" spans="1:13" x14ac:dyDescent="0.25">
      <c r="A146" s="5" t="s">
        <v>534</v>
      </c>
      <c r="B146" s="5" t="s">
        <v>535</v>
      </c>
      <c r="C146" t="s">
        <v>536</v>
      </c>
      <c r="D146" t="s">
        <v>405</v>
      </c>
      <c r="E146" s="1">
        <v>6.3299999999999995E-2</v>
      </c>
      <c r="F146" s="1">
        <v>6.3299999999999995E-2</v>
      </c>
      <c r="G146" s="1">
        <v>6.3299999999999995E-2</v>
      </c>
      <c r="H146" s="2">
        <v>120</v>
      </c>
      <c r="I146" s="2">
        <v>190</v>
      </c>
      <c r="J146" s="2" t="s">
        <v>38</v>
      </c>
      <c r="K146" s="2" t="s">
        <v>38</v>
      </c>
      <c r="L146" s="2" t="s">
        <v>38</v>
      </c>
      <c r="M146" s="2" t="s">
        <v>22</v>
      </c>
    </row>
    <row r="147" spans="1:13" x14ac:dyDescent="0.25">
      <c r="A147" s="5" t="s">
        <v>537</v>
      </c>
      <c r="B147" s="5" t="s">
        <v>538</v>
      </c>
      <c r="C147" t="s">
        <v>539</v>
      </c>
      <c r="D147" t="s">
        <v>82</v>
      </c>
      <c r="E147" s="1">
        <f>43/1000</f>
        <v>4.2999999999999997E-2</v>
      </c>
      <c r="F147" s="1">
        <f>43/1000</f>
        <v>4.2999999999999997E-2</v>
      </c>
      <c r="G147" s="1">
        <f>43/1000</f>
        <v>4.2999999999999997E-2</v>
      </c>
      <c r="H147" s="2">
        <v>120</v>
      </c>
      <c r="I147" s="2">
        <v>200</v>
      </c>
      <c r="J147" s="2" t="s">
        <v>38</v>
      </c>
      <c r="K147" s="2" t="s">
        <v>38</v>
      </c>
      <c r="L147" s="2" t="s">
        <v>38</v>
      </c>
      <c r="M147" s="2" t="s">
        <v>22</v>
      </c>
    </row>
    <row r="148" spans="1:13" x14ac:dyDescent="0.25">
      <c r="A148" s="5" t="s">
        <v>540</v>
      </c>
      <c r="B148" s="5" t="s">
        <v>541</v>
      </c>
      <c r="C148" t="s">
        <v>542</v>
      </c>
      <c r="D148" t="s">
        <v>106</v>
      </c>
      <c r="E148" s="1">
        <v>1.84E-2</v>
      </c>
      <c r="F148" s="1">
        <v>1.84E-2</v>
      </c>
      <c r="G148" s="1">
        <v>1.84E-2</v>
      </c>
      <c r="H148" s="2" t="s">
        <v>38</v>
      </c>
      <c r="I148" s="2" t="s">
        <v>38</v>
      </c>
      <c r="J148" s="2" t="s">
        <v>38</v>
      </c>
      <c r="K148" s="2" t="s">
        <v>38</v>
      </c>
      <c r="L148" s="2" t="s">
        <v>38</v>
      </c>
      <c r="M148" s="2" t="s">
        <v>22</v>
      </c>
    </row>
    <row r="149" spans="1:13" x14ac:dyDescent="0.25">
      <c r="A149" s="5" t="s">
        <v>543</v>
      </c>
      <c r="B149" s="5" t="s">
        <v>544</v>
      </c>
      <c r="C149" t="s">
        <v>545</v>
      </c>
      <c r="D149" t="s">
        <v>82</v>
      </c>
      <c r="E149" s="1">
        <v>0.09</v>
      </c>
      <c r="F149" s="1">
        <v>0.09</v>
      </c>
      <c r="G149" s="1">
        <v>0.09</v>
      </c>
      <c r="H149" s="2" t="s">
        <v>38</v>
      </c>
      <c r="I149" s="2" t="s">
        <v>38</v>
      </c>
      <c r="J149" s="2" t="s">
        <v>38</v>
      </c>
      <c r="K149" s="2" t="s">
        <v>38</v>
      </c>
      <c r="L149" s="2" t="s">
        <v>38</v>
      </c>
      <c r="M149" s="2" t="s">
        <v>22</v>
      </c>
    </row>
    <row r="150" spans="1:13" x14ac:dyDescent="0.25">
      <c r="A150" s="5" t="s">
        <v>543</v>
      </c>
      <c r="B150" s="5" t="s">
        <v>544</v>
      </c>
      <c r="C150" t="s">
        <v>546</v>
      </c>
      <c r="D150" t="s">
        <v>405</v>
      </c>
      <c r="E150" s="1">
        <v>4.6370000000000001E-2</v>
      </c>
      <c r="F150" s="1">
        <v>4.6370000000000001E-2</v>
      </c>
      <c r="G150" s="1">
        <v>4.6370000000000001E-2</v>
      </c>
      <c r="H150" s="2">
        <v>180</v>
      </c>
      <c r="I150" s="2">
        <v>133</v>
      </c>
      <c r="J150" s="2" t="s">
        <v>38</v>
      </c>
      <c r="K150" s="2" t="s">
        <v>38</v>
      </c>
      <c r="L150" s="2" t="s">
        <v>38</v>
      </c>
      <c r="M150" s="2" t="s">
        <v>22</v>
      </c>
    </row>
    <row r="151" spans="1:13" x14ac:dyDescent="0.25">
      <c r="A151" s="5" t="s">
        <v>547</v>
      </c>
      <c r="B151" s="5" t="s">
        <v>95</v>
      </c>
      <c r="C151" t="s">
        <v>548</v>
      </c>
      <c r="D151" t="s">
        <v>106</v>
      </c>
      <c r="E151" s="1">
        <f>85.1/1000</f>
        <v>8.5099999999999995E-2</v>
      </c>
      <c r="F151" s="1">
        <f>85.1/1000</f>
        <v>8.5099999999999995E-2</v>
      </c>
      <c r="G151" s="1">
        <f>85.1/1000</f>
        <v>8.5099999999999995E-2</v>
      </c>
      <c r="H151" s="2" t="s">
        <v>38</v>
      </c>
      <c r="I151" s="2" t="s">
        <v>38</v>
      </c>
      <c r="J151" s="2" t="s">
        <v>38</v>
      </c>
      <c r="K151" s="2" t="s">
        <v>38</v>
      </c>
      <c r="L151" s="2" t="s">
        <v>38</v>
      </c>
      <c r="M151" s="2" t="s">
        <v>22</v>
      </c>
    </row>
    <row r="152" spans="1:13" x14ac:dyDescent="0.25">
      <c r="A152" s="5" t="s">
        <v>547</v>
      </c>
      <c r="B152" s="5" t="s">
        <v>549</v>
      </c>
      <c r="C152" t="s">
        <v>550</v>
      </c>
      <c r="D152" t="s">
        <v>106</v>
      </c>
      <c r="E152" s="1">
        <v>4.2000000000000003E-2</v>
      </c>
      <c r="F152" s="1">
        <v>4.2000000000000003E-2</v>
      </c>
      <c r="G152" s="1">
        <v>4.2000000000000003E-2</v>
      </c>
      <c r="H152" s="2" t="s">
        <v>38</v>
      </c>
      <c r="I152" s="2" t="s">
        <v>38</v>
      </c>
      <c r="J152" s="2" t="s">
        <v>38</v>
      </c>
      <c r="K152" s="2" t="s">
        <v>38</v>
      </c>
      <c r="L152" s="2" t="s">
        <v>38</v>
      </c>
      <c r="M152" s="2" t="s">
        <v>22</v>
      </c>
    </row>
    <row r="153" spans="1:13" x14ac:dyDescent="0.25">
      <c r="A153" s="5" t="s">
        <v>547</v>
      </c>
      <c r="B153" s="5" t="s">
        <v>551</v>
      </c>
      <c r="C153" t="s">
        <v>552</v>
      </c>
      <c r="D153" t="s">
        <v>405</v>
      </c>
      <c r="E153" s="1">
        <v>0.20100000000000001</v>
      </c>
      <c r="F153" s="1">
        <v>0.20100000000000001</v>
      </c>
      <c r="G153" s="1">
        <v>0.20100000000000001</v>
      </c>
      <c r="H153" s="2">
        <v>180</v>
      </c>
      <c r="I153" s="2">
        <v>133</v>
      </c>
      <c r="J153" s="2" t="s">
        <v>38</v>
      </c>
      <c r="K153" s="2" t="s">
        <v>38</v>
      </c>
      <c r="L153" s="2" t="s">
        <v>38</v>
      </c>
      <c r="M153" s="2" t="s">
        <v>22</v>
      </c>
    </row>
    <row r="154" spans="1:13" x14ac:dyDescent="0.25">
      <c r="A154" s="5" t="s">
        <v>547</v>
      </c>
      <c r="B154" s="5" t="s">
        <v>553</v>
      </c>
      <c r="C154" t="s">
        <v>554</v>
      </c>
      <c r="D154" t="s">
        <v>483</v>
      </c>
      <c r="E154" s="1">
        <v>7.8857500000000004E-3</v>
      </c>
      <c r="F154" s="1">
        <v>7.8857500000000004E-3</v>
      </c>
      <c r="G154" s="1">
        <v>7.8857500000000004E-3</v>
      </c>
      <c r="H154" s="2">
        <v>130</v>
      </c>
      <c r="I154" s="2">
        <v>61</v>
      </c>
      <c r="J154" t="s">
        <v>1078</v>
      </c>
      <c r="K154" s="2" t="s">
        <v>38</v>
      </c>
      <c r="L154" s="2" t="s">
        <v>38</v>
      </c>
      <c r="M154" s="2" t="s">
        <v>22</v>
      </c>
    </row>
    <row r="155" spans="1:13" x14ac:dyDescent="0.25">
      <c r="A155" s="5" t="s">
        <v>547</v>
      </c>
      <c r="B155" s="5" t="s">
        <v>555</v>
      </c>
      <c r="C155" t="s">
        <v>556</v>
      </c>
      <c r="D155" t="s">
        <v>106</v>
      </c>
      <c r="E155" s="1">
        <v>6.2E-2</v>
      </c>
      <c r="F155" s="1">
        <v>6.2E-2</v>
      </c>
      <c r="G155" s="1">
        <v>6.2E-2</v>
      </c>
      <c r="H155" s="2" t="s">
        <v>38</v>
      </c>
      <c r="I155" s="2" t="s">
        <v>38</v>
      </c>
      <c r="J155" s="2" t="s">
        <v>38</v>
      </c>
      <c r="K155" s="2" t="s">
        <v>38</v>
      </c>
      <c r="L155" s="2" t="s">
        <v>38</v>
      </c>
      <c r="M155" s="2" t="s">
        <v>22</v>
      </c>
    </row>
    <row r="156" spans="1:13" x14ac:dyDescent="0.25">
      <c r="A156" s="5" t="s">
        <v>557</v>
      </c>
      <c r="B156" s="5" t="s">
        <v>558</v>
      </c>
      <c r="C156" t="s">
        <v>559</v>
      </c>
      <c r="D156" t="s">
        <v>405</v>
      </c>
      <c r="E156" s="1">
        <v>3.5999999999999997E-2</v>
      </c>
      <c r="F156" s="1">
        <v>3.5999999999999997E-2</v>
      </c>
      <c r="G156" s="1">
        <v>3.5999999999999997E-2</v>
      </c>
      <c r="H156" s="2">
        <v>180</v>
      </c>
      <c r="I156" s="2">
        <v>133</v>
      </c>
      <c r="J156" s="2" t="s">
        <v>38</v>
      </c>
      <c r="K156" s="2" t="s">
        <v>38</v>
      </c>
      <c r="L156" s="2" t="s">
        <v>38</v>
      </c>
      <c r="M156" s="2" t="s">
        <v>22</v>
      </c>
    </row>
    <row r="157" spans="1:13" x14ac:dyDescent="0.25">
      <c r="A157" s="5" t="s">
        <v>560</v>
      </c>
      <c r="B157" s="5" t="s">
        <v>561</v>
      </c>
      <c r="C157" t="s">
        <v>562</v>
      </c>
      <c r="D157" t="s">
        <v>405</v>
      </c>
      <c r="E157" s="1">
        <v>4.2844699999999999E-2</v>
      </c>
      <c r="F157" s="1">
        <v>4.2844699999999999E-2</v>
      </c>
      <c r="G157" s="1">
        <v>4.2844699999999999E-2</v>
      </c>
      <c r="H157" s="2">
        <v>180</v>
      </c>
      <c r="I157" s="2">
        <v>110</v>
      </c>
      <c r="J157" s="2" t="s">
        <v>38</v>
      </c>
      <c r="K157" s="2" t="s">
        <v>38</v>
      </c>
      <c r="L157" s="2" t="s">
        <v>38</v>
      </c>
      <c r="M157" s="2" t="s">
        <v>22</v>
      </c>
    </row>
    <row r="158" spans="1:13" x14ac:dyDescent="0.25">
      <c r="A158" s="5" t="s">
        <v>563</v>
      </c>
      <c r="B158" s="5" t="s">
        <v>564</v>
      </c>
      <c r="C158" t="s">
        <v>565</v>
      </c>
      <c r="D158" t="s">
        <v>405</v>
      </c>
      <c r="E158" s="1">
        <v>3.755E-2</v>
      </c>
      <c r="F158" s="1">
        <v>3.755E-2</v>
      </c>
      <c r="G158" s="1">
        <v>3.755E-2</v>
      </c>
      <c r="H158" s="2">
        <v>210</v>
      </c>
      <c r="I158" s="2">
        <v>110</v>
      </c>
      <c r="J158" s="2" t="s">
        <v>38</v>
      </c>
      <c r="K158" s="2" t="s">
        <v>38</v>
      </c>
      <c r="L158" s="2" t="s">
        <v>38</v>
      </c>
      <c r="M158" s="2" t="s">
        <v>22</v>
      </c>
    </row>
    <row r="159" spans="1:13" x14ac:dyDescent="0.25">
      <c r="A159" s="5" t="s">
        <v>566</v>
      </c>
      <c r="B159" s="5" t="s">
        <v>567</v>
      </c>
      <c r="C159" t="s">
        <v>568</v>
      </c>
      <c r="D159" t="s">
        <v>82</v>
      </c>
      <c r="E159" s="1">
        <v>5.8799999999999998E-2</v>
      </c>
      <c r="F159" s="1">
        <v>5.8799999999999998E-2</v>
      </c>
      <c r="G159" s="1">
        <v>5.8799999999999998E-2</v>
      </c>
      <c r="H159" s="2">
        <v>120</v>
      </c>
      <c r="I159" s="2">
        <v>200</v>
      </c>
      <c r="J159" s="2" t="s">
        <v>38</v>
      </c>
      <c r="K159" s="2" t="s">
        <v>38</v>
      </c>
      <c r="L159" s="2" t="s">
        <v>38</v>
      </c>
      <c r="M159" s="2" t="s">
        <v>22</v>
      </c>
    </row>
    <row r="160" spans="1:13" x14ac:dyDescent="0.25">
      <c r="A160" s="5" t="s">
        <v>569</v>
      </c>
      <c r="B160" s="5" t="s">
        <v>570</v>
      </c>
      <c r="C160" t="s">
        <v>571</v>
      </c>
      <c r="D160" t="s">
        <v>405</v>
      </c>
      <c r="E160" s="1">
        <v>0.1227</v>
      </c>
      <c r="F160" s="1">
        <v>0.1227</v>
      </c>
      <c r="G160" s="1">
        <v>0.1227</v>
      </c>
      <c r="H160" s="2">
        <v>180</v>
      </c>
      <c r="I160" s="2">
        <v>133</v>
      </c>
      <c r="J160" s="2" t="s">
        <v>38</v>
      </c>
      <c r="K160" s="2" t="s">
        <v>38</v>
      </c>
      <c r="L160" s="2" t="s">
        <v>38</v>
      </c>
      <c r="M160" s="2" t="s">
        <v>22</v>
      </c>
    </row>
    <row r="161" spans="1:14" x14ac:dyDescent="0.25">
      <c r="A161" s="5" t="s">
        <v>572</v>
      </c>
      <c r="B161" s="5" t="s">
        <v>573</v>
      </c>
      <c r="C161" t="s">
        <v>574</v>
      </c>
      <c r="D161" t="s">
        <v>405</v>
      </c>
      <c r="E161" s="1">
        <v>3.9100000000000003E-2</v>
      </c>
      <c r="F161" s="1">
        <v>3.9100000000000003E-2</v>
      </c>
      <c r="G161" s="1">
        <v>3.9100000000000003E-2</v>
      </c>
      <c r="H161" s="2">
        <v>180</v>
      </c>
      <c r="I161" s="2">
        <v>133</v>
      </c>
      <c r="J161" s="2" t="s">
        <v>38</v>
      </c>
      <c r="K161" s="2" t="s">
        <v>38</v>
      </c>
      <c r="L161" s="2" t="s">
        <v>38</v>
      </c>
      <c r="M161" s="2" t="s">
        <v>22</v>
      </c>
    </row>
    <row r="162" spans="1:14" x14ac:dyDescent="0.25">
      <c r="A162" s="5" t="s">
        <v>575</v>
      </c>
      <c r="B162" s="5" t="s">
        <v>576</v>
      </c>
      <c r="C162" t="s">
        <v>577</v>
      </c>
      <c r="D162" t="s">
        <v>405</v>
      </c>
      <c r="E162" s="1">
        <v>3.7859999999999998E-2</v>
      </c>
      <c r="F162" s="1">
        <v>3.7859999999999998E-2</v>
      </c>
      <c r="G162" s="1">
        <v>3.7859999999999998E-2</v>
      </c>
      <c r="H162" s="2">
        <v>180</v>
      </c>
      <c r="I162" s="2">
        <v>133</v>
      </c>
      <c r="J162" s="2" t="s">
        <v>38</v>
      </c>
      <c r="K162" s="2" t="s">
        <v>38</v>
      </c>
      <c r="L162" s="2" t="s">
        <v>38</v>
      </c>
      <c r="M162" s="2" t="s">
        <v>22</v>
      </c>
    </row>
    <row r="163" spans="1:14" x14ac:dyDescent="0.25">
      <c r="A163" s="5" t="s">
        <v>578</v>
      </c>
      <c r="B163" s="5" t="s">
        <v>579</v>
      </c>
      <c r="C163" t="s">
        <v>580</v>
      </c>
      <c r="D163" t="s">
        <v>405</v>
      </c>
      <c r="E163" s="1">
        <v>7.5719999999999996E-2</v>
      </c>
      <c r="F163" s="1">
        <v>7.5719999999999996E-2</v>
      </c>
      <c r="G163" s="1">
        <v>7.5719999999999996E-2</v>
      </c>
      <c r="H163" s="2">
        <v>180</v>
      </c>
      <c r="I163" s="2">
        <v>133</v>
      </c>
      <c r="J163" s="2" t="s">
        <v>38</v>
      </c>
      <c r="K163" s="2" t="s">
        <v>38</v>
      </c>
      <c r="L163" s="2" t="s">
        <v>38</v>
      </c>
      <c r="M163" s="2" t="s">
        <v>22</v>
      </c>
    </row>
    <row r="164" spans="1:14" x14ac:dyDescent="0.25">
      <c r="A164" s="5" t="s">
        <v>581</v>
      </c>
      <c r="B164" s="5" t="s">
        <v>582</v>
      </c>
      <c r="C164" t="s">
        <v>583</v>
      </c>
      <c r="D164" t="s">
        <v>106</v>
      </c>
      <c r="E164" s="1">
        <v>2.7199999999999998E-2</v>
      </c>
      <c r="F164" s="1">
        <v>2.7199999999999998E-2</v>
      </c>
      <c r="G164" s="1">
        <v>2.7199999999999998E-2</v>
      </c>
      <c r="H164" s="2" t="s">
        <v>38</v>
      </c>
      <c r="I164" s="2" t="s">
        <v>38</v>
      </c>
      <c r="J164" s="2" t="s">
        <v>38</v>
      </c>
      <c r="K164" s="2" t="s">
        <v>38</v>
      </c>
      <c r="L164" s="2" t="s">
        <v>38</v>
      </c>
      <c r="M164" s="2" t="s">
        <v>22</v>
      </c>
    </row>
    <row r="165" spans="1:14" x14ac:dyDescent="0.25">
      <c r="A165" s="5" t="s">
        <v>584</v>
      </c>
      <c r="B165" s="5" t="s">
        <v>585</v>
      </c>
      <c r="C165" t="s">
        <v>586</v>
      </c>
      <c r="D165" t="s">
        <v>405</v>
      </c>
      <c r="E165" s="1">
        <v>7.2999999999999995E-2</v>
      </c>
      <c r="F165" s="1">
        <v>7.2999999999999995E-2</v>
      </c>
      <c r="G165" s="1">
        <v>7.2999999999999995E-2</v>
      </c>
      <c r="H165" s="2">
        <v>180</v>
      </c>
      <c r="I165" s="2">
        <v>133</v>
      </c>
      <c r="J165" s="2" t="s">
        <v>38</v>
      </c>
      <c r="K165" s="2" t="s">
        <v>38</v>
      </c>
      <c r="L165" s="2" t="s">
        <v>38</v>
      </c>
      <c r="M165" s="2" t="s">
        <v>22</v>
      </c>
    </row>
    <row r="166" spans="1:14" x14ac:dyDescent="0.25">
      <c r="A166" s="5" t="s">
        <v>587</v>
      </c>
      <c r="B166" s="5" t="s">
        <v>588</v>
      </c>
      <c r="C166" t="s">
        <v>589</v>
      </c>
      <c r="D166" t="s">
        <v>106</v>
      </c>
      <c r="E166" s="1">
        <v>2.3300000000000001E-2</v>
      </c>
      <c r="F166" s="1">
        <v>2.3300000000000001E-2</v>
      </c>
      <c r="G166" s="1">
        <v>2.3300000000000001E-2</v>
      </c>
      <c r="H166" s="2" t="s">
        <v>38</v>
      </c>
      <c r="I166" s="2" t="s">
        <v>38</v>
      </c>
      <c r="J166" s="2" t="s">
        <v>38</v>
      </c>
      <c r="K166" s="2" t="s">
        <v>38</v>
      </c>
      <c r="L166" s="2" t="s">
        <v>38</v>
      </c>
      <c r="M166" s="2" t="s">
        <v>22</v>
      </c>
    </row>
    <row r="167" spans="1:14" x14ac:dyDescent="0.25">
      <c r="A167" s="5" t="s">
        <v>587</v>
      </c>
      <c r="B167" s="5" t="s">
        <v>590</v>
      </c>
      <c r="C167" t="s">
        <v>591</v>
      </c>
      <c r="D167" t="s">
        <v>405</v>
      </c>
      <c r="E167" s="1">
        <v>2.8369999999999999E-2</v>
      </c>
      <c r="F167" s="1">
        <v>2.8369999999999999E-2</v>
      </c>
      <c r="G167" s="1">
        <v>2.8369999999999999E-2</v>
      </c>
      <c r="H167" s="2">
        <v>180</v>
      </c>
      <c r="I167" s="2">
        <v>133</v>
      </c>
      <c r="J167" s="2" t="s">
        <v>38</v>
      </c>
      <c r="K167" s="2" t="s">
        <v>38</v>
      </c>
      <c r="L167" s="2" t="s">
        <v>38</v>
      </c>
      <c r="M167" s="2" t="s">
        <v>22</v>
      </c>
    </row>
    <row r="168" spans="1:14" x14ac:dyDescent="0.25">
      <c r="A168" s="5" t="s">
        <v>592</v>
      </c>
      <c r="B168" s="5" t="s">
        <v>593</v>
      </c>
      <c r="C168" t="s">
        <v>594</v>
      </c>
      <c r="D168" t="s">
        <v>106</v>
      </c>
      <c r="E168" s="1">
        <v>2.6700000000000002E-2</v>
      </c>
      <c r="F168" s="1">
        <v>2.6700000000000002E-2</v>
      </c>
      <c r="G168" s="1">
        <v>2.6700000000000002E-2</v>
      </c>
      <c r="H168" s="2" t="s">
        <v>38</v>
      </c>
      <c r="I168" s="2" t="s">
        <v>38</v>
      </c>
      <c r="J168" s="2" t="s">
        <v>38</v>
      </c>
      <c r="K168" s="2" t="s">
        <v>38</v>
      </c>
      <c r="L168" s="2" t="s">
        <v>38</v>
      </c>
      <c r="M168" s="2" t="s">
        <v>22</v>
      </c>
    </row>
    <row r="169" spans="1:14" x14ac:dyDescent="0.25">
      <c r="A169" s="5" t="s">
        <v>592</v>
      </c>
      <c r="B169" s="5" t="s">
        <v>595</v>
      </c>
      <c r="C169" t="s">
        <v>596</v>
      </c>
      <c r="D169" t="s">
        <v>106</v>
      </c>
      <c r="E169" s="1">
        <v>2.6700000000000002E-2</v>
      </c>
      <c r="F169" s="1">
        <v>2.6700000000000002E-2</v>
      </c>
      <c r="G169" s="1">
        <v>2.6700000000000002E-2</v>
      </c>
      <c r="H169" s="2" t="s">
        <v>38</v>
      </c>
      <c r="I169" s="2" t="s">
        <v>38</v>
      </c>
      <c r="J169" s="2" t="s">
        <v>38</v>
      </c>
      <c r="K169" s="2" t="s">
        <v>38</v>
      </c>
      <c r="L169" s="2" t="s">
        <v>38</v>
      </c>
      <c r="M169" s="2" t="s">
        <v>22</v>
      </c>
    </row>
    <row r="170" spans="1:14" x14ac:dyDescent="0.25">
      <c r="A170" s="5" t="s">
        <v>597</v>
      </c>
      <c r="B170" s="5" t="s">
        <v>598</v>
      </c>
      <c r="C170" t="s">
        <v>599</v>
      </c>
      <c r="D170" t="s">
        <v>600</v>
      </c>
      <c r="E170" s="1">
        <v>5.3999999999999999E-2</v>
      </c>
      <c r="F170" s="1">
        <v>5.3999999999999999E-2</v>
      </c>
      <c r="G170" s="1">
        <v>5.3999999999999999E-2</v>
      </c>
      <c r="H170" s="2">
        <v>200</v>
      </c>
      <c r="I170" s="2">
        <v>170</v>
      </c>
      <c r="J170" s="2" t="s">
        <v>38</v>
      </c>
      <c r="K170" s="2" t="s">
        <v>38</v>
      </c>
      <c r="L170" s="2" t="s">
        <v>38</v>
      </c>
      <c r="M170" s="2" t="s">
        <v>22</v>
      </c>
    </row>
    <row r="171" spans="1:14" x14ac:dyDescent="0.25">
      <c r="A171" s="5" t="s">
        <v>604</v>
      </c>
      <c r="B171" s="5" t="s">
        <v>68</v>
      </c>
      <c r="C171" t="s">
        <v>605</v>
      </c>
      <c r="D171" t="s">
        <v>606</v>
      </c>
      <c r="E171" s="1" t="s">
        <v>612</v>
      </c>
      <c r="F171" s="1" t="s">
        <v>612</v>
      </c>
      <c r="G171" s="1" t="s">
        <v>612</v>
      </c>
      <c r="H171" s="2" t="s">
        <v>612</v>
      </c>
      <c r="I171" s="2" t="s">
        <v>612</v>
      </c>
      <c r="J171" s="2" t="s">
        <v>38</v>
      </c>
      <c r="K171" s="2" t="s">
        <v>38</v>
      </c>
      <c r="L171" s="2" t="s">
        <v>38</v>
      </c>
      <c r="M171" s="2" t="s">
        <v>607</v>
      </c>
      <c r="N171" t="s">
        <v>1092</v>
      </c>
    </row>
    <row r="172" spans="1:14" x14ac:dyDescent="0.25">
      <c r="A172" s="5" t="s">
        <v>608</v>
      </c>
      <c r="B172" s="5" t="s">
        <v>609</v>
      </c>
      <c r="C172" t="s">
        <v>610</v>
      </c>
      <c r="D172" t="s">
        <v>611</v>
      </c>
      <c r="E172" s="1">
        <v>0.108</v>
      </c>
      <c r="F172" s="1">
        <v>0.108</v>
      </c>
      <c r="G172" s="1">
        <v>0.108</v>
      </c>
      <c r="H172" s="2">
        <v>130</v>
      </c>
      <c r="I172" s="2" t="s">
        <v>612</v>
      </c>
      <c r="J172" s="2" t="s">
        <v>38</v>
      </c>
      <c r="K172" s="2" t="s">
        <v>38</v>
      </c>
      <c r="L172" s="2" t="s">
        <v>38</v>
      </c>
      <c r="M172" s="2" t="s">
        <v>22</v>
      </c>
    </row>
    <row r="173" spans="1:14" x14ac:dyDescent="0.25">
      <c r="A173" s="5" t="s">
        <v>613</v>
      </c>
      <c r="B173" s="5" t="s">
        <v>614</v>
      </c>
      <c r="C173" t="s">
        <v>615</v>
      </c>
      <c r="D173" t="s">
        <v>616</v>
      </c>
      <c r="E173" s="1">
        <v>0.05</v>
      </c>
      <c r="F173" s="1">
        <v>0.05</v>
      </c>
      <c r="G173" s="1">
        <v>0.05</v>
      </c>
      <c r="H173" s="2">
        <v>110</v>
      </c>
      <c r="I173" s="2">
        <v>150</v>
      </c>
      <c r="J173" s="2" t="s">
        <v>38</v>
      </c>
      <c r="K173" s="2" t="s">
        <v>38</v>
      </c>
      <c r="L173" s="2" t="s">
        <v>38</v>
      </c>
      <c r="M173" s="2" t="s">
        <v>22</v>
      </c>
    </row>
    <row r="174" spans="1:14" x14ac:dyDescent="0.25">
      <c r="A174" s="5" t="s">
        <v>613</v>
      </c>
      <c r="B174" s="5" t="s">
        <v>614</v>
      </c>
      <c r="C174" t="s">
        <v>617</v>
      </c>
      <c r="D174" t="s">
        <v>611</v>
      </c>
      <c r="E174" s="1">
        <v>5.3800000000000001E-2</v>
      </c>
      <c r="F174" s="1">
        <v>5.3800000000000001E-2</v>
      </c>
      <c r="G174" s="1">
        <v>5.3800000000000001E-2</v>
      </c>
      <c r="H174" s="2">
        <v>130</v>
      </c>
      <c r="I174" s="2" t="s">
        <v>612</v>
      </c>
      <c r="J174" s="2" t="s">
        <v>38</v>
      </c>
      <c r="K174" s="2" t="s">
        <v>38</v>
      </c>
      <c r="L174" s="2" t="s">
        <v>38</v>
      </c>
      <c r="M174" s="2" t="s">
        <v>22</v>
      </c>
    </row>
    <row r="175" spans="1:14" x14ac:dyDescent="0.25">
      <c r="A175" s="5" t="s">
        <v>618</v>
      </c>
      <c r="B175" s="5" t="s">
        <v>619</v>
      </c>
      <c r="C175" t="s">
        <v>620</v>
      </c>
      <c r="D175" t="s">
        <v>611</v>
      </c>
      <c r="E175" s="1">
        <v>5.3800000000000001E-2</v>
      </c>
      <c r="F175" s="1">
        <v>5.3800000000000001E-2</v>
      </c>
      <c r="G175" s="1">
        <v>5.3800000000000001E-2</v>
      </c>
      <c r="H175" s="2">
        <v>130</v>
      </c>
      <c r="I175" s="2" t="s">
        <v>38</v>
      </c>
      <c r="J175" s="2" t="s">
        <v>38</v>
      </c>
      <c r="K175" s="2" t="s">
        <v>38</v>
      </c>
      <c r="L175" s="2" t="s">
        <v>38</v>
      </c>
      <c r="M175" s="2" t="s">
        <v>22</v>
      </c>
    </row>
    <row r="176" spans="1:14" x14ac:dyDescent="0.25">
      <c r="A176" s="5" t="s">
        <v>621</v>
      </c>
      <c r="B176" s="5" t="s">
        <v>622</v>
      </c>
      <c r="C176" t="s">
        <v>623</v>
      </c>
      <c r="D176" t="s">
        <v>616</v>
      </c>
      <c r="E176" s="1">
        <v>6.8900000000000003E-2</v>
      </c>
      <c r="F176" s="1">
        <v>6.8900000000000003E-2</v>
      </c>
      <c r="G176" s="1">
        <v>6.8900000000000003E-2</v>
      </c>
      <c r="H176" s="2">
        <v>130</v>
      </c>
      <c r="I176" s="2">
        <v>150</v>
      </c>
      <c r="J176" s="2" t="s">
        <v>38</v>
      </c>
      <c r="K176" s="2" t="s">
        <v>38</v>
      </c>
      <c r="L176" s="2" t="s">
        <v>38</v>
      </c>
      <c r="M176" s="2" t="s">
        <v>22</v>
      </c>
    </row>
    <row r="177" spans="1:13" x14ac:dyDescent="0.25">
      <c r="A177" s="5" t="s">
        <v>624</v>
      </c>
      <c r="B177" s="5" t="s">
        <v>46</v>
      </c>
      <c r="C177" t="s">
        <v>625</v>
      </c>
      <c r="D177" t="s">
        <v>611</v>
      </c>
      <c r="E177" s="1">
        <v>0.23400000000000001</v>
      </c>
      <c r="F177" s="1">
        <v>0.23400000000000001</v>
      </c>
      <c r="G177" s="1">
        <v>0.23400000000000001</v>
      </c>
      <c r="H177" s="2">
        <v>150</v>
      </c>
      <c r="I177" s="2" t="s">
        <v>612</v>
      </c>
      <c r="J177" s="2" t="s">
        <v>38</v>
      </c>
      <c r="K177" s="2" t="s">
        <v>38</v>
      </c>
      <c r="L177" s="2" t="s">
        <v>38</v>
      </c>
      <c r="M177" s="2" t="s">
        <v>22</v>
      </c>
    </row>
    <row r="178" spans="1:13" x14ac:dyDescent="0.25">
      <c r="A178" s="5" t="s">
        <v>626</v>
      </c>
      <c r="B178" s="5" t="s">
        <v>627</v>
      </c>
      <c r="C178" t="s">
        <v>628</v>
      </c>
      <c r="D178" t="s">
        <v>616</v>
      </c>
      <c r="E178" s="1">
        <v>3.56E-2</v>
      </c>
      <c r="F178" s="1">
        <v>3.56E-2</v>
      </c>
      <c r="G178" s="1">
        <v>3.56E-2</v>
      </c>
      <c r="H178" s="2">
        <v>70</v>
      </c>
      <c r="I178" s="2">
        <v>80</v>
      </c>
      <c r="J178" s="2" t="s">
        <v>38</v>
      </c>
      <c r="K178" s="2" t="s">
        <v>38</v>
      </c>
      <c r="L178" s="2" t="s">
        <v>38</v>
      </c>
      <c r="M178" s="2" t="s">
        <v>22</v>
      </c>
    </row>
    <row r="179" spans="1:13" x14ac:dyDescent="0.25">
      <c r="A179" s="5" t="s">
        <v>629</v>
      </c>
      <c r="B179" s="5" t="s">
        <v>630</v>
      </c>
      <c r="C179" t="s">
        <v>631</v>
      </c>
      <c r="D179" t="s">
        <v>616</v>
      </c>
      <c r="E179" s="1">
        <v>7.3899999999999993E-2</v>
      </c>
      <c r="F179" s="1">
        <v>7.3899999999999993E-2</v>
      </c>
      <c r="G179" s="1">
        <v>7.3899999999999993E-2</v>
      </c>
      <c r="H179" s="2">
        <v>125</v>
      </c>
      <c r="I179" s="2">
        <v>135</v>
      </c>
      <c r="J179" s="2" t="s">
        <v>38</v>
      </c>
      <c r="K179" s="2" t="s">
        <v>38</v>
      </c>
      <c r="L179" s="2" t="s">
        <v>38</v>
      </c>
      <c r="M179" s="2" t="s">
        <v>22</v>
      </c>
    </row>
    <row r="180" spans="1:13" x14ac:dyDescent="0.25">
      <c r="A180" s="5" t="s">
        <v>632</v>
      </c>
      <c r="B180" s="5" t="s">
        <v>633</v>
      </c>
      <c r="C180" t="s">
        <v>634</v>
      </c>
      <c r="D180" s="6" t="s">
        <v>611</v>
      </c>
      <c r="E180" s="1">
        <v>4.657E-2</v>
      </c>
      <c r="F180" s="1">
        <v>4.657E-2</v>
      </c>
      <c r="G180" s="1">
        <v>4.657E-2</v>
      </c>
      <c r="H180" s="2">
        <v>100</v>
      </c>
      <c r="I180" s="2" t="s">
        <v>38</v>
      </c>
      <c r="J180" s="2" t="s">
        <v>38</v>
      </c>
      <c r="K180" s="2" t="s">
        <v>38</v>
      </c>
      <c r="L180" s="2" t="s">
        <v>38</v>
      </c>
      <c r="M180" s="2" t="s">
        <v>22</v>
      </c>
    </row>
    <row r="181" spans="1:13" x14ac:dyDescent="0.25">
      <c r="A181" s="5" t="s">
        <v>635</v>
      </c>
      <c r="B181" s="5" t="s">
        <v>636</v>
      </c>
      <c r="C181" t="s">
        <v>637</v>
      </c>
      <c r="D181" t="s">
        <v>616</v>
      </c>
      <c r="E181" s="1">
        <v>6.0999999999999999E-2</v>
      </c>
      <c r="F181" s="1">
        <v>6.0999999999999999E-2</v>
      </c>
      <c r="G181" s="1">
        <v>6.0999999999999999E-2</v>
      </c>
      <c r="H181" s="2" t="s">
        <v>38</v>
      </c>
      <c r="I181" s="2" t="s">
        <v>38</v>
      </c>
      <c r="J181" s="2" t="s">
        <v>38</v>
      </c>
      <c r="K181" s="2" t="s">
        <v>38</v>
      </c>
      <c r="L181" s="2" t="s">
        <v>38</v>
      </c>
      <c r="M181" s="2" t="s">
        <v>22</v>
      </c>
    </row>
    <row r="182" spans="1:13" x14ac:dyDescent="0.25">
      <c r="A182" s="5" t="s">
        <v>638</v>
      </c>
      <c r="B182" s="5" t="s">
        <v>639</v>
      </c>
      <c r="C182" t="s">
        <v>640</v>
      </c>
      <c r="D182" s="6" t="s">
        <v>611</v>
      </c>
      <c r="E182" s="1">
        <v>2.785E-2</v>
      </c>
      <c r="F182" s="1">
        <v>2.785E-2</v>
      </c>
      <c r="G182" s="1">
        <v>2.785E-2</v>
      </c>
      <c r="H182" s="2">
        <v>97.8</v>
      </c>
      <c r="I182" s="2" t="s">
        <v>38</v>
      </c>
      <c r="J182" s="2" t="s">
        <v>38</v>
      </c>
      <c r="K182" s="2" t="s">
        <v>38</v>
      </c>
      <c r="L182" s="2" t="s">
        <v>38</v>
      </c>
      <c r="M182" s="2" t="s">
        <v>22</v>
      </c>
    </row>
    <row r="183" spans="1:13" x14ac:dyDescent="0.25">
      <c r="A183" s="5" t="s">
        <v>641</v>
      </c>
      <c r="B183" s="5" t="s">
        <v>642</v>
      </c>
      <c r="C183" t="s">
        <v>643</v>
      </c>
      <c r="D183" s="6" t="s">
        <v>611</v>
      </c>
      <c r="E183" s="1">
        <v>4.598E-2</v>
      </c>
      <c r="F183" s="1">
        <v>4.598E-2</v>
      </c>
      <c r="G183" s="1">
        <v>4.598E-2</v>
      </c>
      <c r="H183" s="2">
        <v>130</v>
      </c>
      <c r="I183" s="2" t="s">
        <v>38</v>
      </c>
      <c r="J183" s="2" t="s">
        <v>38</v>
      </c>
      <c r="K183" s="2" t="s">
        <v>38</v>
      </c>
      <c r="L183" s="2" t="s">
        <v>38</v>
      </c>
      <c r="M183" s="2" t="s">
        <v>22</v>
      </c>
    </row>
    <row r="184" spans="1:13" x14ac:dyDescent="0.25">
      <c r="A184" s="5" t="s">
        <v>641</v>
      </c>
      <c r="B184" s="5" t="s">
        <v>642</v>
      </c>
      <c r="C184" t="s">
        <v>644</v>
      </c>
      <c r="D184" s="6" t="s">
        <v>611</v>
      </c>
      <c r="E184" s="1">
        <v>4.598E-2</v>
      </c>
      <c r="F184" s="1">
        <v>4.598E-2</v>
      </c>
      <c r="G184" s="1">
        <v>4.598E-2</v>
      </c>
      <c r="H184" s="2">
        <v>130</v>
      </c>
      <c r="I184" s="2" t="s">
        <v>38</v>
      </c>
      <c r="J184" s="2" t="s">
        <v>38</v>
      </c>
      <c r="K184" s="2" t="s">
        <v>38</v>
      </c>
      <c r="L184" s="2" t="s">
        <v>38</v>
      </c>
      <c r="M184" s="2" t="s">
        <v>22</v>
      </c>
    </row>
    <row r="185" spans="1:13" x14ac:dyDescent="0.25">
      <c r="A185" s="5" t="s">
        <v>641</v>
      </c>
      <c r="B185" s="5" t="s">
        <v>642</v>
      </c>
      <c r="C185" t="s">
        <v>645</v>
      </c>
      <c r="D185" s="6" t="s">
        <v>611</v>
      </c>
      <c r="E185" s="1">
        <v>4.598E-2</v>
      </c>
      <c r="F185" s="1">
        <v>4.598E-2</v>
      </c>
      <c r="G185" s="1">
        <v>4.598E-2</v>
      </c>
      <c r="H185" s="2">
        <v>130</v>
      </c>
      <c r="I185" s="2" t="s">
        <v>38</v>
      </c>
      <c r="J185" s="2" t="s">
        <v>38</v>
      </c>
      <c r="K185" s="2" t="s">
        <v>38</v>
      </c>
      <c r="L185" s="2" t="s">
        <v>38</v>
      </c>
      <c r="M185" s="2" t="s">
        <v>22</v>
      </c>
    </row>
    <row r="186" spans="1:13" x14ac:dyDescent="0.25">
      <c r="A186" s="5" t="s">
        <v>641</v>
      </c>
      <c r="B186" s="5" t="s">
        <v>646</v>
      </c>
      <c r="C186" t="s">
        <v>647</v>
      </c>
      <c r="D186" t="s">
        <v>37</v>
      </c>
      <c r="E186" s="1">
        <v>6.0429999999999998E-2</v>
      </c>
      <c r="F186" s="1">
        <v>6.0429999999999998E-2</v>
      </c>
      <c r="G186" s="1">
        <v>6.0429999999999998E-2</v>
      </c>
      <c r="H186" s="2">
        <v>190</v>
      </c>
      <c r="I186" s="2">
        <v>200</v>
      </c>
      <c r="J186" s="2" t="s">
        <v>38</v>
      </c>
      <c r="K186" s="2" t="s">
        <v>38</v>
      </c>
      <c r="L186" s="2" t="s">
        <v>38</v>
      </c>
      <c r="M186" s="2" t="s">
        <v>22</v>
      </c>
    </row>
    <row r="187" spans="1:13" x14ac:dyDescent="0.25">
      <c r="A187" s="5" t="s">
        <v>648</v>
      </c>
      <c r="B187" s="5" t="s">
        <v>649</v>
      </c>
      <c r="C187" t="s">
        <v>650</v>
      </c>
      <c r="D187" t="s">
        <v>37</v>
      </c>
      <c r="E187" s="1">
        <v>0.08</v>
      </c>
      <c r="F187" s="1">
        <v>0.08</v>
      </c>
      <c r="G187" s="1">
        <v>0.08</v>
      </c>
      <c r="H187" s="2">
        <v>120</v>
      </c>
      <c r="I187" s="2">
        <v>660</v>
      </c>
      <c r="J187" s="2" t="s">
        <v>38</v>
      </c>
      <c r="K187" s="2" t="s">
        <v>38</v>
      </c>
      <c r="L187" s="2" t="s">
        <v>38</v>
      </c>
      <c r="M187" s="2" t="s">
        <v>22</v>
      </c>
    </row>
    <row r="188" spans="1:13" x14ac:dyDescent="0.25">
      <c r="A188" s="5" t="s">
        <v>651</v>
      </c>
      <c r="B188" s="5" t="s">
        <v>652</v>
      </c>
      <c r="C188" t="s">
        <v>653</v>
      </c>
      <c r="D188" t="s">
        <v>37</v>
      </c>
      <c r="E188" s="1">
        <v>6.8870000000000001E-2</v>
      </c>
      <c r="F188" s="1">
        <v>6.8870000000000001E-2</v>
      </c>
      <c r="G188" s="1">
        <v>6.8870000000000001E-2</v>
      </c>
      <c r="H188" s="2">
        <v>210</v>
      </c>
      <c r="I188" s="2">
        <v>210</v>
      </c>
      <c r="J188" s="2" t="s">
        <v>38</v>
      </c>
      <c r="K188" s="2" t="s">
        <v>38</v>
      </c>
      <c r="L188" s="2" t="s">
        <v>38</v>
      </c>
      <c r="M188" s="2" t="s">
        <v>22</v>
      </c>
    </row>
    <row r="189" spans="1:13" x14ac:dyDescent="0.25">
      <c r="A189" s="5" t="s">
        <v>654</v>
      </c>
      <c r="B189" s="5" t="s">
        <v>655</v>
      </c>
      <c r="C189" t="s">
        <v>656</v>
      </c>
      <c r="D189" t="s">
        <v>37</v>
      </c>
      <c r="E189" s="1">
        <v>4.7E-2</v>
      </c>
      <c r="F189" s="1">
        <v>4.7E-2</v>
      </c>
      <c r="G189" s="1">
        <v>4.7E-2</v>
      </c>
      <c r="H189" s="2">
        <v>120</v>
      </c>
      <c r="I189" s="2">
        <v>380</v>
      </c>
      <c r="J189" s="2" t="s">
        <v>38</v>
      </c>
      <c r="K189" s="2" t="s">
        <v>38</v>
      </c>
      <c r="L189" s="2" t="s">
        <v>38</v>
      </c>
      <c r="M189" s="2" t="s">
        <v>22</v>
      </c>
    </row>
    <row r="190" spans="1:13" x14ac:dyDescent="0.25">
      <c r="A190" s="5" t="s">
        <v>657</v>
      </c>
      <c r="B190" s="5" t="s">
        <v>658</v>
      </c>
      <c r="C190" t="s">
        <v>659</v>
      </c>
      <c r="D190" s="6" t="s">
        <v>611</v>
      </c>
      <c r="E190" s="1">
        <v>2.6519999999999998E-2</v>
      </c>
      <c r="F190" s="1">
        <v>2.6519999999999998E-2</v>
      </c>
      <c r="G190" s="1">
        <v>2.6519999999999998E-2</v>
      </c>
      <c r="H190" s="2" t="s">
        <v>612</v>
      </c>
      <c r="I190" s="2" t="s">
        <v>612</v>
      </c>
      <c r="J190" s="2" t="s">
        <v>38</v>
      </c>
      <c r="K190" s="2" t="s">
        <v>38</v>
      </c>
      <c r="L190" s="2" t="s">
        <v>38</v>
      </c>
      <c r="M190" s="2" t="s">
        <v>22</v>
      </c>
    </row>
    <row r="191" spans="1:13" x14ac:dyDescent="0.25">
      <c r="A191" s="5" t="s">
        <v>660</v>
      </c>
      <c r="B191" s="5" t="s">
        <v>661</v>
      </c>
      <c r="C191" t="s">
        <v>662</v>
      </c>
      <c r="D191" t="s">
        <v>37</v>
      </c>
      <c r="E191" s="1">
        <v>8.7040000000000006E-2</v>
      </c>
      <c r="F191" s="1">
        <v>8.7040000000000006E-2</v>
      </c>
      <c r="G191" s="1">
        <v>8.7040000000000006E-2</v>
      </c>
      <c r="H191" s="2">
        <v>220</v>
      </c>
      <c r="I191" s="2">
        <v>260</v>
      </c>
      <c r="J191" s="2" t="s">
        <v>38</v>
      </c>
      <c r="K191" s="2" t="s">
        <v>38</v>
      </c>
      <c r="L191" s="2" t="s">
        <v>38</v>
      </c>
      <c r="M191" s="2" t="s">
        <v>22</v>
      </c>
    </row>
    <row r="192" spans="1:13" x14ac:dyDescent="0.25">
      <c r="A192" s="5" t="s">
        <v>663</v>
      </c>
      <c r="B192" s="5" t="s">
        <v>68</v>
      </c>
      <c r="C192" t="s">
        <v>664</v>
      </c>
      <c r="D192" t="s">
        <v>37</v>
      </c>
      <c r="E192" s="1">
        <v>0.10367999999999999</v>
      </c>
      <c r="F192" s="1">
        <v>0.10367999999999999</v>
      </c>
      <c r="G192" s="1">
        <v>0.10367999999999999</v>
      </c>
      <c r="H192" s="2">
        <v>190</v>
      </c>
      <c r="I192" s="2">
        <v>190</v>
      </c>
      <c r="J192" s="2" t="s">
        <v>38</v>
      </c>
      <c r="K192" s="2" t="s">
        <v>38</v>
      </c>
      <c r="L192" s="2" t="s">
        <v>38</v>
      </c>
      <c r="M192" s="2" t="s">
        <v>22</v>
      </c>
    </row>
    <row r="193" spans="1:13" x14ac:dyDescent="0.25">
      <c r="A193" s="5" t="s">
        <v>665</v>
      </c>
      <c r="B193" s="5" t="s">
        <v>666</v>
      </c>
      <c r="C193" t="s">
        <v>667</v>
      </c>
      <c r="D193" s="14" t="s">
        <v>988</v>
      </c>
      <c r="E193" s="1">
        <v>8.5999999999999993E-2</v>
      </c>
      <c r="F193" s="1">
        <v>8.5999999999999993E-2</v>
      </c>
      <c r="G193" s="1">
        <v>8.5999999999999993E-2</v>
      </c>
      <c r="H193" s="2">
        <v>70</v>
      </c>
      <c r="I193" s="2">
        <v>120</v>
      </c>
      <c r="J193" s="2" t="s">
        <v>38</v>
      </c>
      <c r="K193" s="2" t="s">
        <v>38</v>
      </c>
      <c r="L193" s="2" t="s">
        <v>38</v>
      </c>
      <c r="M193" s="2" t="s">
        <v>22</v>
      </c>
    </row>
    <row r="194" spans="1:13" x14ac:dyDescent="0.25">
      <c r="A194" s="5" t="s">
        <v>665</v>
      </c>
      <c r="B194" s="5" t="s">
        <v>668</v>
      </c>
      <c r="C194" t="s">
        <v>989</v>
      </c>
      <c r="D194" s="14" t="s">
        <v>988</v>
      </c>
      <c r="E194" s="1">
        <v>0.125</v>
      </c>
      <c r="F194" s="1">
        <v>0.125</v>
      </c>
      <c r="G194" s="1">
        <v>0.125</v>
      </c>
      <c r="H194" s="2">
        <v>70</v>
      </c>
      <c r="I194" s="2">
        <v>120</v>
      </c>
      <c r="J194" s="2" t="s">
        <v>38</v>
      </c>
      <c r="K194" s="2" t="s">
        <v>38</v>
      </c>
      <c r="L194" s="2" t="s">
        <v>38</v>
      </c>
      <c r="M194" s="2" t="s">
        <v>22</v>
      </c>
    </row>
    <row r="195" spans="1:13" x14ac:dyDescent="0.25">
      <c r="A195" s="5" t="s">
        <v>669</v>
      </c>
      <c r="B195" s="5" t="s">
        <v>670</v>
      </c>
      <c r="C195" t="s">
        <v>671</v>
      </c>
      <c r="D195" s="6" t="s">
        <v>37</v>
      </c>
      <c r="E195" s="1">
        <v>0.12243999999999999</v>
      </c>
      <c r="F195" s="1">
        <v>0.12243999999999999</v>
      </c>
      <c r="G195" s="1">
        <v>0.12243999999999999</v>
      </c>
      <c r="H195" s="2">
        <v>220</v>
      </c>
      <c r="I195" s="2">
        <v>340</v>
      </c>
      <c r="J195" s="2" t="s">
        <v>38</v>
      </c>
      <c r="K195" s="2" t="s">
        <v>38</v>
      </c>
      <c r="L195" s="2" t="s">
        <v>38</v>
      </c>
      <c r="M195" s="2" t="s">
        <v>22</v>
      </c>
    </row>
    <row r="196" spans="1:13" x14ac:dyDescent="0.25">
      <c r="A196" s="5" t="s">
        <v>672</v>
      </c>
      <c r="B196" s="6" t="s">
        <v>68</v>
      </c>
      <c r="C196" t="s">
        <v>673</v>
      </c>
      <c r="D196" t="s">
        <v>616</v>
      </c>
      <c r="E196" s="1">
        <v>5.8900000000000001E-2</v>
      </c>
      <c r="F196" s="1">
        <v>5.8900000000000001E-2</v>
      </c>
      <c r="G196" s="1">
        <v>5.8900000000000001E-2</v>
      </c>
      <c r="H196" s="2">
        <v>110</v>
      </c>
      <c r="I196" s="2">
        <v>110</v>
      </c>
      <c r="J196" s="2" t="s">
        <v>38</v>
      </c>
      <c r="K196" s="2" t="s">
        <v>38</v>
      </c>
      <c r="L196" s="2" t="s">
        <v>38</v>
      </c>
      <c r="M196" s="2" t="s">
        <v>22</v>
      </c>
    </row>
    <row r="197" spans="1:13" x14ac:dyDescent="0.25">
      <c r="A197" s="5" t="s">
        <v>674</v>
      </c>
      <c r="B197" s="6" t="s">
        <v>68</v>
      </c>
      <c r="C197" t="s">
        <v>675</v>
      </c>
      <c r="D197" s="14" t="s">
        <v>676</v>
      </c>
      <c r="E197" s="1">
        <v>0.11799999999999999</v>
      </c>
      <c r="F197" s="1">
        <v>0.11799999999999999</v>
      </c>
      <c r="G197" s="1">
        <v>0.11799999999999999</v>
      </c>
      <c r="H197" s="2">
        <v>440</v>
      </c>
      <c r="I197" s="2">
        <v>630</v>
      </c>
      <c r="J197" s="2" t="s">
        <v>38</v>
      </c>
      <c r="K197" s="2" t="s">
        <v>38</v>
      </c>
      <c r="L197" s="2" t="s">
        <v>38</v>
      </c>
      <c r="M197" s="2" t="s">
        <v>22</v>
      </c>
    </row>
    <row r="198" spans="1:13" x14ac:dyDescent="0.25">
      <c r="A198" s="5" t="s">
        <v>677</v>
      </c>
      <c r="B198" s="5" t="s">
        <v>515</v>
      </c>
      <c r="C198" t="s">
        <v>678</v>
      </c>
      <c r="D198" s="6" t="s">
        <v>611</v>
      </c>
      <c r="E198" s="1">
        <v>4.5710000000000001E-2</v>
      </c>
      <c r="F198" s="1">
        <v>4.5710000000000001E-2</v>
      </c>
      <c r="G198" s="1">
        <v>4.5710000000000001E-2</v>
      </c>
      <c r="H198" s="2">
        <v>150</v>
      </c>
      <c r="I198" s="2" t="s">
        <v>38</v>
      </c>
      <c r="J198" s="2" t="s">
        <v>38</v>
      </c>
      <c r="K198" s="2" t="s">
        <v>38</v>
      </c>
      <c r="L198" s="2" t="s">
        <v>38</v>
      </c>
      <c r="M198" s="2" t="s">
        <v>22</v>
      </c>
    </row>
    <row r="199" spans="1:13" x14ac:dyDescent="0.25">
      <c r="A199" s="6" t="s">
        <v>679</v>
      </c>
      <c r="B199" s="11" t="s">
        <v>680</v>
      </c>
      <c r="C199" t="s">
        <v>681</v>
      </c>
      <c r="D199" s="6" t="s">
        <v>616</v>
      </c>
      <c r="E199" s="1">
        <v>7.9899999999999999E-2</v>
      </c>
      <c r="F199" s="1">
        <v>7.9899999999999999E-2</v>
      </c>
      <c r="G199" s="1">
        <v>7.9899999999999999E-2</v>
      </c>
      <c r="H199" s="2">
        <v>115</v>
      </c>
      <c r="I199" s="2">
        <v>200</v>
      </c>
      <c r="J199" s="2" t="s">
        <v>38</v>
      </c>
      <c r="K199" s="2" t="s">
        <v>38</v>
      </c>
      <c r="L199" s="2" t="s">
        <v>38</v>
      </c>
      <c r="M199" s="2" t="s">
        <v>22</v>
      </c>
    </row>
    <row r="200" spans="1:13" x14ac:dyDescent="0.25">
      <c r="A200" s="5" t="s">
        <v>682</v>
      </c>
      <c r="B200" s="12" t="s">
        <v>440</v>
      </c>
      <c r="C200" t="s">
        <v>683</v>
      </c>
      <c r="D200" s="6" t="s">
        <v>611</v>
      </c>
      <c r="E200" s="1">
        <v>4.657E-2</v>
      </c>
      <c r="F200" s="1">
        <v>4.657E-2</v>
      </c>
      <c r="G200" s="1">
        <v>4.657E-2</v>
      </c>
      <c r="H200" s="2">
        <v>100</v>
      </c>
      <c r="I200" s="2" t="s">
        <v>38</v>
      </c>
      <c r="J200" s="2" t="s">
        <v>38</v>
      </c>
      <c r="K200" s="2" t="s">
        <v>38</v>
      </c>
      <c r="L200" s="2" t="s">
        <v>38</v>
      </c>
      <c r="M200" s="2" t="s">
        <v>22</v>
      </c>
    </row>
    <row r="201" spans="1:13" x14ac:dyDescent="0.25">
      <c r="A201" s="5" t="s">
        <v>684</v>
      </c>
      <c r="B201" s="5" t="s">
        <v>685</v>
      </c>
      <c r="C201" t="s">
        <v>686</v>
      </c>
      <c r="D201" s="6" t="s">
        <v>616</v>
      </c>
      <c r="E201" s="1">
        <v>6.5500000000000003E-2</v>
      </c>
      <c r="F201" s="1">
        <v>6.5500000000000003E-2</v>
      </c>
      <c r="G201" s="1">
        <v>6.5500000000000003E-2</v>
      </c>
      <c r="H201" s="2">
        <v>135</v>
      </c>
      <c r="I201" s="2">
        <v>200</v>
      </c>
      <c r="J201" s="2" t="s">
        <v>38</v>
      </c>
      <c r="K201" s="2" t="s">
        <v>38</v>
      </c>
      <c r="L201" s="2" t="s">
        <v>38</v>
      </c>
      <c r="M201" s="2" t="s">
        <v>22</v>
      </c>
    </row>
    <row r="202" spans="1:13" x14ac:dyDescent="0.25">
      <c r="A202" s="5" t="s">
        <v>687</v>
      </c>
      <c r="B202" s="5" t="s">
        <v>688</v>
      </c>
      <c r="C202" t="s">
        <v>689</v>
      </c>
      <c r="D202" t="s">
        <v>690</v>
      </c>
      <c r="E202" s="1">
        <v>6.6000000000000003E-2</v>
      </c>
      <c r="F202" s="1">
        <v>6.6000000000000003E-2</v>
      </c>
      <c r="G202" s="1">
        <v>6.6000000000000003E-2</v>
      </c>
      <c r="H202" s="2">
        <v>215</v>
      </c>
      <c r="I202" s="2">
        <v>170</v>
      </c>
      <c r="J202" s="2" t="s">
        <v>38</v>
      </c>
      <c r="K202" s="2" t="s">
        <v>38</v>
      </c>
      <c r="L202" s="2" t="s">
        <v>38</v>
      </c>
      <c r="M202" s="2" t="s">
        <v>22</v>
      </c>
    </row>
    <row r="203" spans="1:13" x14ac:dyDescent="0.25">
      <c r="A203" s="5" t="s">
        <v>687</v>
      </c>
      <c r="B203" s="5" t="s">
        <v>688</v>
      </c>
      <c r="C203" t="s">
        <v>691</v>
      </c>
      <c r="D203" t="s">
        <v>616</v>
      </c>
      <c r="E203" s="1">
        <v>0.05</v>
      </c>
      <c r="F203" s="1">
        <v>0.05</v>
      </c>
      <c r="G203" s="1">
        <v>0.05</v>
      </c>
      <c r="H203" s="2">
        <v>110</v>
      </c>
      <c r="I203" s="2">
        <v>150</v>
      </c>
      <c r="J203" s="2" t="s">
        <v>38</v>
      </c>
      <c r="K203" s="2" t="s">
        <v>38</v>
      </c>
      <c r="L203" s="2" t="s">
        <v>38</v>
      </c>
      <c r="M203" s="2" t="s">
        <v>22</v>
      </c>
    </row>
    <row r="204" spans="1:13" x14ac:dyDescent="0.25">
      <c r="A204" s="5" t="s">
        <v>692</v>
      </c>
      <c r="B204" s="6" t="s">
        <v>68</v>
      </c>
      <c r="C204" t="s">
        <v>693</v>
      </c>
      <c r="D204" t="s">
        <v>37</v>
      </c>
      <c r="E204" s="1">
        <v>0.08</v>
      </c>
      <c r="F204" s="1">
        <v>0.08</v>
      </c>
      <c r="G204" s="1">
        <v>0.08</v>
      </c>
      <c r="H204" s="2">
        <v>200</v>
      </c>
      <c r="I204" s="2">
        <v>220</v>
      </c>
      <c r="J204" s="2" t="s">
        <v>38</v>
      </c>
      <c r="K204" s="2" t="s">
        <v>38</v>
      </c>
      <c r="L204" s="2" t="s">
        <v>38</v>
      </c>
      <c r="M204" s="2" t="s">
        <v>22</v>
      </c>
    </row>
    <row r="205" spans="1:13" x14ac:dyDescent="0.25">
      <c r="A205" s="5" t="s">
        <v>694</v>
      </c>
      <c r="B205" s="5" t="s">
        <v>695</v>
      </c>
      <c r="C205" t="s">
        <v>696</v>
      </c>
      <c r="D205" t="s">
        <v>37</v>
      </c>
      <c r="E205" s="1">
        <v>5.1999999999999998E-2</v>
      </c>
      <c r="F205" s="1">
        <v>5.1999999999999998E-2</v>
      </c>
      <c r="G205" s="1">
        <v>5.1999999999999998E-2</v>
      </c>
      <c r="H205" s="2">
        <v>200</v>
      </c>
      <c r="I205" s="2">
        <v>230</v>
      </c>
      <c r="J205" s="2" t="s">
        <v>38</v>
      </c>
      <c r="K205" s="2" t="s">
        <v>38</v>
      </c>
      <c r="L205" s="2" t="s">
        <v>38</v>
      </c>
      <c r="M205" s="2" t="s">
        <v>22</v>
      </c>
    </row>
    <row r="206" spans="1:13" x14ac:dyDescent="0.25">
      <c r="A206" s="5" t="s">
        <v>697</v>
      </c>
      <c r="B206" s="5" t="s">
        <v>698</v>
      </c>
      <c r="C206" t="s">
        <v>699</v>
      </c>
      <c r="D206" t="s">
        <v>611</v>
      </c>
      <c r="E206" s="1">
        <v>2.8799999999999999E-2</v>
      </c>
      <c r="F206" s="1">
        <v>2.8799999999999999E-2</v>
      </c>
      <c r="G206" s="1">
        <v>2.8799999999999999E-2</v>
      </c>
      <c r="H206" s="2">
        <v>120</v>
      </c>
      <c r="I206" s="2" t="s">
        <v>612</v>
      </c>
      <c r="J206" s="2" t="s">
        <v>38</v>
      </c>
      <c r="K206" s="2" t="s">
        <v>38</v>
      </c>
      <c r="L206" s="2" t="s">
        <v>38</v>
      </c>
      <c r="M206" s="2" t="s">
        <v>22</v>
      </c>
    </row>
    <row r="207" spans="1:13" x14ac:dyDescent="0.25">
      <c r="A207" s="5" t="s">
        <v>700</v>
      </c>
      <c r="B207" s="5" t="s">
        <v>701</v>
      </c>
      <c r="C207" t="s">
        <v>702</v>
      </c>
      <c r="D207" t="s">
        <v>703</v>
      </c>
      <c r="E207" s="1">
        <v>0.05</v>
      </c>
      <c r="F207" s="1">
        <v>0.05</v>
      </c>
      <c r="G207" s="1">
        <v>0.05</v>
      </c>
      <c r="H207" s="2" t="s">
        <v>38</v>
      </c>
      <c r="I207" s="2" t="s">
        <v>38</v>
      </c>
      <c r="J207" s="2" t="s">
        <v>38</v>
      </c>
      <c r="K207" s="2" t="s">
        <v>38</v>
      </c>
      <c r="L207" s="2" t="s">
        <v>38</v>
      </c>
      <c r="M207" s="2" t="s">
        <v>22</v>
      </c>
    </row>
    <row r="208" spans="1:13" x14ac:dyDescent="0.25">
      <c r="A208" s="5" t="s">
        <v>704</v>
      </c>
      <c r="B208" s="5" t="s">
        <v>705</v>
      </c>
      <c r="C208" t="s">
        <v>706</v>
      </c>
      <c r="D208" t="s">
        <v>37</v>
      </c>
      <c r="E208" s="1">
        <v>5.6439999999999997E-2</v>
      </c>
      <c r="F208" s="1">
        <v>5.6439999999999997E-2</v>
      </c>
      <c r="G208" s="1">
        <v>5.6439999999999997E-2</v>
      </c>
      <c r="H208" s="2">
        <v>160</v>
      </c>
      <c r="I208" s="2">
        <v>180</v>
      </c>
      <c r="J208" s="2" t="s">
        <v>38</v>
      </c>
      <c r="K208" s="2" t="s">
        <v>38</v>
      </c>
      <c r="L208" s="2" t="s">
        <v>38</v>
      </c>
      <c r="M208" s="2" t="s">
        <v>22</v>
      </c>
    </row>
    <row r="209" spans="1:13" x14ac:dyDescent="0.25">
      <c r="A209" s="5" t="s">
        <v>707</v>
      </c>
      <c r="B209" s="5" t="s">
        <v>708</v>
      </c>
      <c r="C209" t="s">
        <v>709</v>
      </c>
      <c r="D209" t="s">
        <v>616</v>
      </c>
      <c r="E209" s="1">
        <v>2.9100000000000001E-2</v>
      </c>
      <c r="F209" s="1">
        <v>2.9100000000000001E-2</v>
      </c>
      <c r="G209" s="1">
        <v>2.9100000000000001E-2</v>
      </c>
      <c r="H209" s="2">
        <v>80</v>
      </c>
      <c r="I209" s="2">
        <v>70</v>
      </c>
      <c r="J209" s="2" t="s">
        <v>38</v>
      </c>
      <c r="K209" s="2" t="s">
        <v>38</v>
      </c>
      <c r="L209" s="2" t="s">
        <v>38</v>
      </c>
      <c r="M209" s="2" t="s">
        <v>22</v>
      </c>
    </row>
    <row r="210" spans="1:13" x14ac:dyDescent="0.25">
      <c r="A210" s="5" t="s">
        <v>707</v>
      </c>
      <c r="B210" s="5" t="s">
        <v>708</v>
      </c>
      <c r="C210" t="s">
        <v>710</v>
      </c>
      <c r="D210" t="s">
        <v>616</v>
      </c>
      <c r="E210" s="1">
        <v>7.0800000000000002E-2</v>
      </c>
      <c r="F210" s="1">
        <v>7.0800000000000002E-2</v>
      </c>
      <c r="G210" s="1">
        <v>7.0800000000000002E-2</v>
      </c>
      <c r="H210" s="2">
        <v>130</v>
      </c>
      <c r="I210" s="2">
        <v>150</v>
      </c>
      <c r="J210" s="2" t="s">
        <v>38</v>
      </c>
      <c r="K210" s="2" t="s">
        <v>38</v>
      </c>
      <c r="L210" s="2" t="s">
        <v>38</v>
      </c>
      <c r="M210" s="2" t="s">
        <v>22</v>
      </c>
    </row>
    <row r="211" spans="1:13" x14ac:dyDescent="0.25">
      <c r="A211" s="5" t="s">
        <v>711</v>
      </c>
      <c r="B211" s="5" t="s">
        <v>712</v>
      </c>
      <c r="C211" t="s">
        <v>713</v>
      </c>
      <c r="D211" t="s">
        <v>616</v>
      </c>
      <c r="E211" s="1">
        <v>5.8799999999999998E-2</v>
      </c>
      <c r="F211" s="1">
        <v>5.8799999999999998E-2</v>
      </c>
      <c r="G211" s="1">
        <v>5.8799999999999998E-2</v>
      </c>
      <c r="H211" s="2">
        <v>170</v>
      </c>
      <c r="I211" s="2">
        <v>200</v>
      </c>
      <c r="J211" s="2" t="s">
        <v>38</v>
      </c>
      <c r="K211" s="2" t="s">
        <v>38</v>
      </c>
      <c r="L211" s="2" t="s">
        <v>38</v>
      </c>
      <c r="M211" s="2" t="s">
        <v>22</v>
      </c>
    </row>
    <row r="212" spans="1:13" x14ac:dyDescent="0.25">
      <c r="A212" s="5" t="s">
        <v>714</v>
      </c>
      <c r="B212" s="5" t="s">
        <v>715</v>
      </c>
      <c r="C212" t="s">
        <v>716</v>
      </c>
      <c r="D212" t="s">
        <v>616</v>
      </c>
      <c r="E212" s="1">
        <v>0.05</v>
      </c>
      <c r="F212" s="1">
        <v>0.05</v>
      </c>
      <c r="G212" s="1">
        <v>0.05</v>
      </c>
      <c r="H212" s="2" t="s">
        <v>38</v>
      </c>
      <c r="I212" s="2" t="s">
        <v>38</v>
      </c>
      <c r="J212" s="2" t="s">
        <v>38</v>
      </c>
      <c r="K212" s="2" t="s">
        <v>38</v>
      </c>
      <c r="L212" s="2" t="s">
        <v>38</v>
      </c>
      <c r="M212" s="2" t="s">
        <v>22</v>
      </c>
    </row>
    <row r="213" spans="1:13" x14ac:dyDescent="0.25">
      <c r="A213" s="5" t="s">
        <v>714</v>
      </c>
      <c r="B213" s="5" t="s">
        <v>715</v>
      </c>
      <c r="C213" t="s">
        <v>717</v>
      </c>
      <c r="D213" t="s">
        <v>611</v>
      </c>
      <c r="E213" s="1">
        <v>9.0999999999999998E-2</v>
      </c>
      <c r="F213" s="1">
        <v>9.0999999999999998E-2</v>
      </c>
      <c r="G213" s="1">
        <v>9.0999999999999998E-2</v>
      </c>
      <c r="H213" s="2">
        <v>96</v>
      </c>
      <c r="I213" s="2" t="s">
        <v>612</v>
      </c>
      <c r="J213" s="2" t="s">
        <v>38</v>
      </c>
      <c r="K213" s="2" t="s">
        <v>38</v>
      </c>
      <c r="L213" s="2" t="s">
        <v>38</v>
      </c>
      <c r="M213" s="2" t="s">
        <v>22</v>
      </c>
    </row>
    <row r="214" spans="1:13" x14ac:dyDescent="0.25">
      <c r="A214" s="5" t="s">
        <v>718</v>
      </c>
      <c r="B214" s="5" t="s">
        <v>719</v>
      </c>
      <c r="C214" t="s">
        <v>720</v>
      </c>
      <c r="D214" t="s">
        <v>616</v>
      </c>
      <c r="E214" s="1">
        <v>6.6699999999999995E-2</v>
      </c>
      <c r="F214" s="1">
        <v>6.6699999999999995E-2</v>
      </c>
      <c r="G214" s="1">
        <v>6.6699999999999995E-2</v>
      </c>
      <c r="H214" s="2" t="s">
        <v>38</v>
      </c>
      <c r="I214" s="2" t="s">
        <v>38</v>
      </c>
      <c r="J214" s="2" t="s">
        <v>38</v>
      </c>
      <c r="K214" s="2" t="s">
        <v>38</v>
      </c>
      <c r="L214" s="2" t="s">
        <v>38</v>
      </c>
      <c r="M214" s="2" t="s">
        <v>22</v>
      </c>
    </row>
    <row r="215" spans="1:13" x14ac:dyDescent="0.25">
      <c r="A215" s="5" t="s">
        <v>721</v>
      </c>
      <c r="B215" s="5" t="s">
        <v>722</v>
      </c>
      <c r="C215" t="s">
        <v>723</v>
      </c>
      <c r="D215" t="s">
        <v>616</v>
      </c>
      <c r="E215" s="1">
        <v>6.6699999999999995E-2</v>
      </c>
      <c r="F215" s="1">
        <v>6.6699999999999995E-2</v>
      </c>
      <c r="G215" s="1">
        <v>6.6699999999999995E-2</v>
      </c>
      <c r="H215" s="2">
        <v>165</v>
      </c>
      <c r="I215" s="2">
        <v>230</v>
      </c>
      <c r="J215" s="2" t="s">
        <v>38</v>
      </c>
      <c r="K215" s="2" t="s">
        <v>38</v>
      </c>
      <c r="L215" s="2" t="s">
        <v>38</v>
      </c>
      <c r="M215" s="2" t="s">
        <v>22</v>
      </c>
    </row>
    <row r="216" spans="1:13" x14ac:dyDescent="0.25">
      <c r="A216" s="5" t="s">
        <v>724</v>
      </c>
      <c r="B216" s="5" t="s">
        <v>725</v>
      </c>
      <c r="C216" t="s">
        <v>726</v>
      </c>
      <c r="D216" t="s">
        <v>37</v>
      </c>
      <c r="E216" s="1">
        <v>4.333E-2</v>
      </c>
      <c r="F216" s="1">
        <v>4.333E-2</v>
      </c>
      <c r="G216" s="1">
        <v>4.333E-2</v>
      </c>
      <c r="H216" s="2">
        <v>200</v>
      </c>
      <c r="I216" s="2">
        <v>200</v>
      </c>
      <c r="J216" s="2" t="s">
        <v>38</v>
      </c>
      <c r="K216" s="2" t="s">
        <v>38</v>
      </c>
      <c r="L216" s="2" t="s">
        <v>38</v>
      </c>
      <c r="M216" s="2" t="s">
        <v>22</v>
      </c>
    </row>
    <row r="217" spans="1:13" x14ac:dyDescent="0.25">
      <c r="A217" s="5" t="s">
        <v>727</v>
      </c>
      <c r="B217" s="5" t="s">
        <v>728</v>
      </c>
      <c r="C217" t="s">
        <v>729</v>
      </c>
      <c r="D217" t="s">
        <v>616</v>
      </c>
      <c r="E217" s="1">
        <v>6.4500000000000002E-2</v>
      </c>
      <c r="F217" s="1">
        <v>6.4500000000000002E-2</v>
      </c>
      <c r="G217" s="1">
        <v>6.4500000000000002E-2</v>
      </c>
      <c r="H217" s="2">
        <v>140</v>
      </c>
      <c r="I217" s="2">
        <v>140</v>
      </c>
      <c r="J217" s="2" t="s">
        <v>38</v>
      </c>
      <c r="K217" s="2" t="s">
        <v>38</v>
      </c>
      <c r="L217" s="2" t="s">
        <v>38</v>
      </c>
      <c r="M217" s="2" t="s">
        <v>22</v>
      </c>
    </row>
    <row r="218" spans="1:13" x14ac:dyDescent="0.25">
      <c r="A218" s="5" t="s">
        <v>730</v>
      </c>
      <c r="B218" s="5" t="s">
        <v>731</v>
      </c>
      <c r="C218" t="s">
        <v>732</v>
      </c>
      <c r="D218" s="14" t="s">
        <v>990</v>
      </c>
      <c r="E218" s="1">
        <v>3.46821E-2</v>
      </c>
      <c r="F218" s="1">
        <v>3.46821E-2</v>
      </c>
      <c r="G218" s="1">
        <v>3.46821E-2</v>
      </c>
      <c r="H218" s="2">
        <v>120</v>
      </c>
      <c r="I218" s="2">
        <v>248</v>
      </c>
      <c r="J218" s="2" t="s">
        <v>38</v>
      </c>
      <c r="K218" s="2" t="s">
        <v>38</v>
      </c>
      <c r="L218" s="2" t="s">
        <v>38</v>
      </c>
      <c r="M218" s="2" t="s">
        <v>22</v>
      </c>
    </row>
    <row r="219" spans="1:13" x14ac:dyDescent="0.25">
      <c r="A219" s="5" t="s">
        <v>733</v>
      </c>
      <c r="B219" s="5" t="s">
        <v>734</v>
      </c>
      <c r="C219" t="s">
        <v>735</v>
      </c>
      <c r="D219" t="s">
        <v>616</v>
      </c>
      <c r="E219" s="1">
        <v>4.4299999999999999E-2</v>
      </c>
      <c r="F219" s="1">
        <v>4.4299999999999999E-2</v>
      </c>
      <c r="G219" s="1">
        <v>4.4299999999999999E-2</v>
      </c>
      <c r="H219" s="2">
        <v>140</v>
      </c>
      <c r="I219" s="2">
        <v>155</v>
      </c>
      <c r="J219" s="2" t="s">
        <v>38</v>
      </c>
      <c r="K219" s="2" t="s">
        <v>38</v>
      </c>
      <c r="L219" s="2" t="s">
        <v>38</v>
      </c>
      <c r="M219" s="2" t="s">
        <v>22</v>
      </c>
    </row>
    <row r="220" spans="1:13" x14ac:dyDescent="0.25">
      <c r="A220" s="5" t="s">
        <v>736</v>
      </c>
      <c r="B220" s="5" t="s">
        <v>737</v>
      </c>
      <c r="C220" t="s">
        <v>738</v>
      </c>
      <c r="D220" s="14" t="s">
        <v>990</v>
      </c>
      <c r="E220" s="1">
        <v>4.8000000000000001E-2</v>
      </c>
      <c r="F220" s="1">
        <v>4.8000000000000001E-2</v>
      </c>
      <c r="G220" s="1">
        <v>4.8000000000000001E-2</v>
      </c>
      <c r="H220" s="2">
        <v>160</v>
      </c>
      <c r="I220" s="2">
        <v>102</v>
      </c>
      <c r="J220" s="2" t="s">
        <v>38</v>
      </c>
      <c r="K220" s="2" t="s">
        <v>38</v>
      </c>
      <c r="L220" s="2" t="s">
        <v>38</v>
      </c>
      <c r="M220" s="2" t="s">
        <v>22</v>
      </c>
    </row>
    <row r="221" spans="1:13" x14ac:dyDescent="0.25">
      <c r="A221" s="5" t="s">
        <v>739</v>
      </c>
      <c r="B221" s="5" t="s">
        <v>740</v>
      </c>
      <c r="C221" t="s">
        <v>741</v>
      </c>
      <c r="D221" s="14" t="s">
        <v>991</v>
      </c>
      <c r="E221" s="1">
        <v>1.2E-2</v>
      </c>
      <c r="F221" s="1">
        <v>1.2E-2</v>
      </c>
      <c r="G221" s="1">
        <v>1.2E-2</v>
      </c>
      <c r="H221" s="2">
        <v>180</v>
      </c>
      <c r="I221" s="2">
        <v>38</v>
      </c>
      <c r="J221" s="2" t="s">
        <v>38</v>
      </c>
      <c r="K221" s="2" t="s">
        <v>38</v>
      </c>
      <c r="L221" s="2" t="s">
        <v>38</v>
      </c>
      <c r="M221" s="2" t="s">
        <v>22</v>
      </c>
    </row>
    <row r="222" spans="1:13" x14ac:dyDescent="0.25">
      <c r="A222" s="5" t="s">
        <v>742</v>
      </c>
      <c r="B222" s="5" t="s">
        <v>743</v>
      </c>
      <c r="C222" t="s">
        <v>744</v>
      </c>
      <c r="D222" t="s">
        <v>616</v>
      </c>
      <c r="E222" s="1">
        <v>4.7E-2</v>
      </c>
      <c r="F222" s="1">
        <v>4.7E-2</v>
      </c>
      <c r="G222" s="1">
        <v>4.7E-2</v>
      </c>
      <c r="H222" s="2">
        <v>140</v>
      </c>
      <c r="I222" s="2">
        <v>185</v>
      </c>
      <c r="J222" s="2" t="s">
        <v>38</v>
      </c>
      <c r="K222" s="2" t="s">
        <v>38</v>
      </c>
      <c r="L222" s="2" t="s">
        <v>38</v>
      </c>
      <c r="M222" s="2" t="s">
        <v>22</v>
      </c>
    </row>
    <row r="223" spans="1:13" x14ac:dyDescent="0.25">
      <c r="A223" s="5" t="s">
        <v>742</v>
      </c>
      <c r="B223" s="5" t="s">
        <v>743</v>
      </c>
      <c r="C223" t="s">
        <v>745</v>
      </c>
      <c r="D223" t="s">
        <v>616</v>
      </c>
      <c r="E223" s="1">
        <v>4.7E-2</v>
      </c>
      <c r="F223" s="1">
        <v>4.7E-2</v>
      </c>
      <c r="G223" s="1">
        <v>4.7E-2</v>
      </c>
      <c r="H223" s="2">
        <v>140</v>
      </c>
      <c r="I223" s="2">
        <v>185</v>
      </c>
      <c r="J223" s="2" t="s">
        <v>38</v>
      </c>
      <c r="K223" s="2" t="s">
        <v>38</v>
      </c>
      <c r="L223" s="2" t="s">
        <v>38</v>
      </c>
      <c r="M223" s="2" t="s">
        <v>22</v>
      </c>
    </row>
    <row r="224" spans="1:13" x14ac:dyDescent="0.25">
      <c r="A224" s="5" t="s">
        <v>746</v>
      </c>
      <c r="B224" s="5" t="s">
        <v>747</v>
      </c>
      <c r="C224" t="s">
        <v>748</v>
      </c>
      <c r="D224" s="14" t="s">
        <v>990</v>
      </c>
      <c r="E224" s="1">
        <v>2.3796000000000001E-2</v>
      </c>
      <c r="F224" s="1">
        <v>2.3796000000000001E-2</v>
      </c>
      <c r="G224" s="1">
        <v>2.3796000000000001E-2</v>
      </c>
      <c r="H224" s="2">
        <v>130</v>
      </c>
      <c r="I224" s="2">
        <v>168</v>
      </c>
      <c r="J224" s="2" t="s">
        <v>38</v>
      </c>
      <c r="K224" s="2" t="s">
        <v>38</v>
      </c>
      <c r="L224" s="2" t="s">
        <v>38</v>
      </c>
      <c r="M224" s="2" t="s">
        <v>22</v>
      </c>
    </row>
    <row r="225" spans="1:13" x14ac:dyDescent="0.25">
      <c r="A225" s="5" t="s">
        <v>749</v>
      </c>
      <c r="B225" s="5" t="s">
        <v>750</v>
      </c>
      <c r="C225" t="s">
        <v>751</v>
      </c>
      <c r="D225" s="6" t="s">
        <v>752</v>
      </c>
      <c r="E225" s="1">
        <v>4.4209999999999999E-2</v>
      </c>
      <c r="F225" s="1">
        <v>4.4209999999999999E-2</v>
      </c>
      <c r="G225" s="1">
        <v>4.4209999999999999E-2</v>
      </c>
      <c r="H225" s="2">
        <v>110</v>
      </c>
      <c r="I225" s="2" t="s">
        <v>38</v>
      </c>
      <c r="J225" s="2" t="s">
        <v>38</v>
      </c>
      <c r="K225" s="2" t="s">
        <v>38</v>
      </c>
      <c r="L225" s="2" t="s">
        <v>38</v>
      </c>
      <c r="M225" s="2" t="s">
        <v>22</v>
      </c>
    </row>
    <row r="226" spans="1:13" x14ac:dyDescent="0.25">
      <c r="A226" s="5" t="s">
        <v>753</v>
      </c>
      <c r="B226" s="5" t="s">
        <v>754</v>
      </c>
      <c r="C226" t="s">
        <v>755</v>
      </c>
      <c r="D226" s="14" t="s">
        <v>991</v>
      </c>
      <c r="E226" s="1">
        <v>1.2E-2</v>
      </c>
      <c r="F226" s="1">
        <v>1.2E-2</v>
      </c>
      <c r="G226" s="1">
        <v>1.2E-2</v>
      </c>
      <c r="H226" s="2">
        <v>150</v>
      </c>
      <c r="I226" s="2">
        <v>47</v>
      </c>
      <c r="J226" s="2" t="s">
        <v>38</v>
      </c>
      <c r="K226" s="2" t="s">
        <v>38</v>
      </c>
      <c r="L226" s="2" t="s">
        <v>38</v>
      </c>
      <c r="M226" s="2" t="s">
        <v>22</v>
      </c>
    </row>
    <row r="227" spans="1:13" x14ac:dyDescent="0.25">
      <c r="A227" s="5" t="s">
        <v>756</v>
      </c>
      <c r="B227" s="5" t="s">
        <v>757</v>
      </c>
      <c r="C227" t="s">
        <v>758</v>
      </c>
      <c r="D227" t="s">
        <v>616</v>
      </c>
      <c r="E227" s="1">
        <v>3.0599999999999999E-2</v>
      </c>
      <c r="F227" s="1">
        <v>3.0599999999999999E-2</v>
      </c>
      <c r="G227" s="1">
        <v>3.0599999999999999E-2</v>
      </c>
      <c r="H227" s="2">
        <v>140</v>
      </c>
      <c r="I227" s="2">
        <v>155</v>
      </c>
      <c r="J227" s="2" t="s">
        <v>38</v>
      </c>
      <c r="K227" s="2" t="s">
        <v>38</v>
      </c>
      <c r="L227" s="2" t="s">
        <v>38</v>
      </c>
      <c r="M227" s="2" t="s">
        <v>22</v>
      </c>
    </row>
    <row r="228" spans="1:13" x14ac:dyDescent="0.25">
      <c r="A228" s="5" t="s">
        <v>759</v>
      </c>
      <c r="B228" s="5" t="s">
        <v>760</v>
      </c>
      <c r="C228" t="s">
        <v>761</v>
      </c>
      <c r="D228" s="14" t="s">
        <v>1045</v>
      </c>
      <c r="E228" s="1">
        <v>1.6264000000000001E-2</v>
      </c>
      <c r="F228" s="1">
        <v>1.6264000000000001E-2</v>
      </c>
      <c r="G228" s="1">
        <v>1.6264000000000001E-2</v>
      </c>
      <c r="H228" s="2">
        <v>90</v>
      </c>
      <c r="I228" s="2">
        <v>180</v>
      </c>
      <c r="J228" s="2" t="s">
        <v>38</v>
      </c>
      <c r="K228" s="2" t="s">
        <v>38</v>
      </c>
      <c r="L228" s="2" t="s">
        <v>38</v>
      </c>
      <c r="M228" s="2" t="s">
        <v>22</v>
      </c>
    </row>
    <row r="229" spans="1:13" x14ac:dyDescent="0.25">
      <c r="A229" s="5" t="s">
        <v>759</v>
      </c>
      <c r="B229" s="5" t="s">
        <v>760</v>
      </c>
      <c r="C229" t="s">
        <v>762</v>
      </c>
      <c r="D229" s="14" t="s">
        <v>1045</v>
      </c>
      <c r="E229" s="1">
        <v>1.3205E-2</v>
      </c>
      <c r="F229" s="1">
        <v>1.3205E-2</v>
      </c>
      <c r="G229" s="1">
        <v>1.3205E-2</v>
      </c>
      <c r="H229" s="2">
        <v>240</v>
      </c>
      <c r="I229" s="2">
        <v>170</v>
      </c>
      <c r="J229" s="2" t="s">
        <v>38</v>
      </c>
      <c r="K229" s="2" t="s">
        <v>38</v>
      </c>
      <c r="L229" s="2" t="s">
        <v>38</v>
      </c>
      <c r="M229" s="2" t="s">
        <v>22</v>
      </c>
    </row>
    <row r="230" spans="1:13" x14ac:dyDescent="0.25">
      <c r="A230" s="17" t="s">
        <v>759</v>
      </c>
      <c r="B230" s="17" t="s">
        <v>993</v>
      </c>
      <c r="C230" s="18" t="s">
        <v>1046</v>
      </c>
      <c r="D230" s="18" t="s">
        <v>1047</v>
      </c>
      <c r="E230" s="13">
        <v>2.9150000000000001E-3</v>
      </c>
      <c r="F230" s="13">
        <v>2.9150000000000001E-3</v>
      </c>
      <c r="G230" s="13">
        <v>2.9150000000000001E-3</v>
      </c>
      <c r="H230" s="19">
        <v>150</v>
      </c>
      <c r="I230" s="2">
        <v>170</v>
      </c>
      <c r="J230" s="2" t="s">
        <v>38</v>
      </c>
      <c r="K230" s="2" t="s">
        <v>38</v>
      </c>
      <c r="L230" s="2" t="s">
        <v>38</v>
      </c>
      <c r="M230" s="2" t="s">
        <v>22</v>
      </c>
    </row>
    <row r="231" spans="1:13" x14ac:dyDescent="0.25">
      <c r="A231" s="17" t="s">
        <v>992</v>
      </c>
      <c r="B231" s="20" t="s">
        <v>1048</v>
      </c>
      <c r="C231" t="s">
        <v>994</v>
      </c>
      <c r="D231" t="s">
        <v>995</v>
      </c>
      <c r="E231" s="1">
        <v>2.4E-2</v>
      </c>
      <c r="F231" s="1">
        <v>2.4E-2</v>
      </c>
      <c r="G231" s="1">
        <v>2.9000000000000001E-2</v>
      </c>
      <c r="H231" s="2" t="s">
        <v>38</v>
      </c>
      <c r="I231" s="2" t="s">
        <v>38</v>
      </c>
      <c r="J231" s="2" t="s">
        <v>38</v>
      </c>
      <c r="K231" s="2" t="s">
        <v>38</v>
      </c>
      <c r="L231" s="2" t="s">
        <v>38</v>
      </c>
      <c r="M231" s="2" t="s">
        <v>22</v>
      </c>
    </row>
    <row r="232" spans="1:13" x14ac:dyDescent="0.25">
      <c r="A232" s="5" t="s">
        <v>763</v>
      </c>
      <c r="B232" s="5" t="s">
        <v>764</v>
      </c>
      <c r="C232" t="s">
        <v>765</v>
      </c>
      <c r="D232" t="s">
        <v>766</v>
      </c>
      <c r="E232" s="1">
        <v>8.7900000000000006E-2</v>
      </c>
      <c r="F232" s="1">
        <v>8.7900000000000006E-2</v>
      </c>
      <c r="G232" s="1">
        <v>1.9099999999999999E-2</v>
      </c>
      <c r="H232" s="2">
        <v>150</v>
      </c>
      <c r="I232" s="2">
        <v>380</v>
      </c>
      <c r="J232" s="2" t="s">
        <v>38</v>
      </c>
      <c r="K232" s="2" t="s">
        <v>38</v>
      </c>
      <c r="L232" s="2" t="s">
        <v>38</v>
      </c>
      <c r="M232" s="2" t="s">
        <v>22</v>
      </c>
    </row>
    <row r="233" spans="1:13" x14ac:dyDescent="0.25">
      <c r="A233" s="17" t="s">
        <v>1050</v>
      </c>
      <c r="B233" s="15" t="s">
        <v>1051</v>
      </c>
      <c r="C233" s="18" t="s">
        <v>1052</v>
      </c>
      <c r="D233" t="s">
        <v>1053</v>
      </c>
      <c r="E233" s="1">
        <v>5.3699999999999998E-2</v>
      </c>
      <c r="F233" s="1">
        <v>5.3699999999999998E-2</v>
      </c>
      <c r="G233" s="1">
        <v>0.17499999999999999</v>
      </c>
      <c r="H233" s="2">
        <v>180</v>
      </c>
      <c r="I233" s="2">
        <v>133</v>
      </c>
      <c r="J233" s="2" t="s">
        <v>38</v>
      </c>
      <c r="K233" s="2" t="s">
        <v>38</v>
      </c>
      <c r="M233" s="2" t="s">
        <v>22</v>
      </c>
    </row>
    <row r="234" spans="1:13" x14ac:dyDescent="0.25">
      <c r="A234" s="5" t="s">
        <v>767</v>
      </c>
      <c r="B234" s="5" t="s">
        <v>768</v>
      </c>
      <c r="C234" t="s">
        <v>769</v>
      </c>
      <c r="D234" t="s">
        <v>616</v>
      </c>
      <c r="E234" s="1">
        <v>6.6699999999999995E-2</v>
      </c>
      <c r="F234" s="1">
        <v>6.6699999999999995E-2</v>
      </c>
      <c r="G234" s="1">
        <v>6.6699999999999995E-2</v>
      </c>
      <c r="H234" s="2">
        <v>80</v>
      </c>
      <c r="I234" s="2">
        <v>90</v>
      </c>
      <c r="J234" s="2" t="s">
        <v>38</v>
      </c>
      <c r="K234" s="2" t="s">
        <v>38</v>
      </c>
      <c r="L234" s="2" t="s">
        <v>38</v>
      </c>
      <c r="M234" s="2" t="s">
        <v>22</v>
      </c>
    </row>
    <row r="235" spans="1:13" x14ac:dyDescent="0.25">
      <c r="A235" s="5" t="s">
        <v>770</v>
      </c>
      <c r="B235" s="5" t="s">
        <v>771</v>
      </c>
      <c r="C235" t="s">
        <v>772</v>
      </c>
      <c r="D235" t="s">
        <v>483</v>
      </c>
      <c r="E235" s="1">
        <f>0.0078857</f>
        <v>7.8857000000000007E-3</v>
      </c>
      <c r="F235" s="1">
        <f>0.0078857</f>
        <v>7.8857000000000007E-3</v>
      </c>
      <c r="G235" s="1">
        <f>0.0078857</f>
        <v>7.8857000000000007E-3</v>
      </c>
      <c r="H235" s="2">
        <v>130</v>
      </c>
      <c r="I235" s="2">
        <v>61</v>
      </c>
      <c r="J235" s="25" t="s">
        <v>1080</v>
      </c>
      <c r="K235" s="2" t="s">
        <v>38</v>
      </c>
      <c r="L235" s="2" t="s">
        <v>38</v>
      </c>
      <c r="M235" s="2" t="s">
        <v>22</v>
      </c>
    </row>
    <row r="236" spans="1:13" x14ac:dyDescent="0.25">
      <c r="A236" s="17" t="s">
        <v>773</v>
      </c>
      <c r="B236" s="17" t="s">
        <v>774</v>
      </c>
      <c r="C236" s="18" t="s">
        <v>775</v>
      </c>
      <c r="D236" t="s">
        <v>1049</v>
      </c>
      <c r="E236" s="21">
        <v>0.01</v>
      </c>
      <c r="F236" s="21">
        <v>0.01</v>
      </c>
      <c r="G236" s="21">
        <v>0.01</v>
      </c>
      <c r="H236" s="2" t="s">
        <v>38</v>
      </c>
      <c r="I236" s="2" t="s">
        <v>38</v>
      </c>
      <c r="J236" s="2" t="s">
        <v>38</v>
      </c>
      <c r="K236" s="2" t="s">
        <v>38</v>
      </c>
      <c r="L236" s="2" t="s">
        <v>38</v>
      </c>
      <c r="M236" s="2" t="s">
        <v>22</v>
      </c>
    </row>
    <row r="237" spans="1:13" x14ac:dyDescent="0.25">
      <c r="A237" s="5" t="s">
        <v>776</v>
      </c>
      <c r="B237" s="5" t="s">
        <v>777</v>
      </c>
      <c r="C237" t="s">
        <v>778</v>
      </c>
      <c r="D237" t="s">
        <v>483</v>
      </c>
      <c r="E237" s="1">
        <v>7.1599999999999997E-3</v>
      </c>
      <c r="F237" s="1">
        <v>7.1599999999999997E-3</v>
      </c>
      <c r="G237" s="1">
        <v>7.1599999999999997E-3</v>
      </c>
      <c r="H237" s="2">
        <v>130</v>
      </c>
      <c r="I237" s="2">
        <v>61</v>
      </c>
      <c r="J237" s="25" t="s">
        <v>1080</v>
      </c>
      <c r="K237" s="2" t="s">
        <v>38</v>
      </c>
      <c r="L237" s="2" t="s">
        <v>38</v>
      </c>
      <c r="M237" s="2" t="s">
        <v>22</v>
      </c>
    </row>
    <row r="238" spans="1:13" x14ac:dyDescent="0.25">
      <c r="A238" s="5" t="s">
        <v>779</v>
      </c>
      <c r="B238" s="5" t="s">
        <v>780</v>
      </c>
      <c r="C238" t="s">
        <v>781</v>
      </c>
      <c r="D238" t="s">
        <v>483</v>
      </c>
      <c r="E238" s="1">
        <v>7.8857500000000004E-3</v>
      </c>
      <c r="F238" s="1">
        <v>7.8857500000000004E-3</v>
      </c>
      <c r="G238" s="1">
        <v>7.8857500000000004E-3</v>
      </c>
      <c r="H238" s="2">
        <v>130</v>
      </c>
      <c r="I238" s="2">
        <v>61</v>
      </c>
      <c r="J238" s="25" t="s">
        <v>1080</v>
      </c>
      <c r="K238" s="2" t="s">
        <v>38</v>
      </c>
      <c r="L238" s="2" t="s">
        <v>38</v>
      </c>
      <c r="M238" s="2" t="s">
        <v>22</v>
      </c>
    </row>
    <row r="239" spans="1:13" x14ac:dyDescent="0.25">
      <c r="A239" s="5" t="s">
        <v>782</v>
      </c>
      <c r="B239" s="5" t="s">
        <v>783</v>
      </c>
      <c r="C239" t="s">
        <v>784</v>
      </c>
      <c r="D239" t="s">
        <v>483</v>
      </c>
      <c r="E239" s="1">
        <v>7.8857500000000004E-3</v>
      </c>
      <c r="F239" s="1">
        <v>7.8857500000000004E-3</v>
      </c>
      <c r="G239" s="1">
        <v>7.8857500000000004E-3</v>
      </c>
      <c r="H239" s="2">
        <v>130</v>
      </c>
      <c r="I239" s="2">
        <v>61</v>
      </c>
      <c r="J239" s="25" t="s">
        <v>1080</v>
      </c>
      <c r="K239" s="2" t="s">
        <v>38</v>
      </c>
      <c r="L239" s="2" t="s">
        <v>38</v>
      </c>
      <c r="M239" s="2" t="s">
        <v>22</v>
      </c>
    </row>
    <row r="240" spans="1:13" x14ac:dyDescent="0.25">
      <c r="A240" s="5" t="s">
        <v>785</v>
      </c>
      <c r="B240" s="5" t="s">
        <v>786</v>
      </c>
      <c r="C240" t="s">
        <v>787</v>
      </c>
      <c r="D240" t="s">
        <v>766</v>
      </c>
      <c r="E240" s="1">
        <v>8.4000000000000005E-2</v>
      </c>
      <c r="F240" s="1">
        <v>8.4000000000000005E-2</v>
      </c>
      <c r="G240" s="1">
        <v>8.4000000000000005E-2</v>
      </c>
      <c r="H240" s="2" t="s">
        <v>38</v>
      </c>
      <c r="I240" s="2" t="s">
        <v>38</v>
      </c>
      <c r="J240" s="2" t="s">
        <v>38</v>
      </c>
      <c r="K240" s="2" t="s">
        <v>38</v>
      </c>
      <c r="L240" s="2" t="s">
        <v>38</v>
      </c>
      <c r="M240" s="2" t="s">
        <v>22</v>
      </c>
    </row>
    <row r="241" spans="1:13" x14ac:dyDescent="0.25">
      <c r="A241" s="5" t="s">
        <v>788</v>
      </c>
      <c r="B241" s="5" t="s">
        <v>789</v>
      </c>
      <c r="C241" t="s">
        <v>790</v>
      </c>
      <c r="D241" t="s">
        <v>766</v>
      </c>
      <c r="E241" s="1">
        <v>0.111</v>
      </c>
      <c r="F241" s="1">
        <v>0.111</v>
      </c>
      <c r="G241" s="1">
        <v>0.13200000000000001</v>
      </c>
      <c r="H241" s="2" t="s">
        <v>38</v>
      </c>
      <c r="I241" s="2" t="s">
        <v>38</v>
      </c>
      <c r="J241" s="2" t="s">
        <v>38</v>
      </c>
      <c r="K241" s="2" t="s">
        <v>38</v>
      </c>
      <c r="L241" s="2" t="s">
        <v>38</v>
      </c>
      <c r="M241" s="2" t="s">
        <v>22</v>
      </c>
    </row>
    <row r="242" spans="1:13" x14ac:dyDescent="0.25">
      <c r="A242" s="5" t="s">
        <v>791</v>
      </c>
      <c r="B242" s="5" t="s">
        <v>792</v>
      </c>
      <c r="C242" t="s">
        <v>793</v>
      </c>
      <c r="D242" t="s">
        <v>766</v>
      </c>
      <c r="E242" s="1">
        <v>0.49399999999999999</v>
      </c>
      <c r="F242" s="1">
        <v>0.49399999999999999</v>
      </c>
      <c r="G242" s="1">
        <v>0.29099999999999998</v>
      </c>
      <c r="H242" s="2" t="s">
        <v>38</v>
      </c>
      <c r="I242" s="2" t="s">
        <v>38</v>
      </c>
      <c r="J242" s="2" t="s">
        <v>38</v>
      </c>
      <c r="K242" s="2" t="s">
        <v>38</v>
      </c>
      <c r="L242" s="2" t="s">
        <v>38</v>
      </c>
      <c r="M242" s="2" t="s">
        <v>22</v>
      </c>
    </row>
    <row r="243" spans="1:13" x14ac:dyDescent="0.25">
      <c r="A243" t="s">
        <v>794</v>
      </c>
      <c r="B243" t="s">
        <v>795</v>
      </c>
      <c r="C243" t="s">
        <v>1055</v>
      </c>
      <c r="D243" t="s">
        <v>483</v>
      </c>
      <c r="E243" s="13">
        <v>8.0000000000000002E-3</v>
      </c>
      <c r="F243" s="13">
        <v>8.0000000000000002E-3</v>
      </c>
      <c r="G243" s="13">
        <v>8.0000000000000002E-3</v>
      </c>
      <c r="H243" s="19">
        <v>130</v>
      </c>
      <c r="I243" s="19">
        <v>61</v>
      </c>
      <c r="J243" t="s">
        <v>1078</v>
      </c>
      <c r="K243" s="2" t="s">
        <v>38</v>
      </c>
      <c r="L243" s="2" t="s">
        <v>38</v>
      </c>
      <c r="M243" s="2" t="s">
        <v>22</v>
      </c>
    </row>
    <row r="244" spans="1:13" x14ac:dyDescent="0.25">
      <c r="A244" s="5" t="s">
        <v>796</v>
      </c>
      <c r="B244" s="5" t="s">
        <v>797</v>
      </c>
      <c r="C244" t="s">
        <v>798</v>
      </c>
      <c r="D244" t="s">
        <v>483</v>
      </c>
      <c r="E244" s="1">
        <v>8.94E-3</v>
      </c>
      <c r="F244" s="1">
        <v>8.94E-3</v>
      </c>
      <c r="G244" s="1">
        <v>8.94E-3</v>
      </c>
      <c r="H244" s="2">
        <v>130</v>
      </c>
      <c r="I244" s="2">
        <v>61</v>
      </c>
      <c r="J244" s="25" t="s">
        <v>1085</v>
      </c>
      <c r="K244" s="2" t="s">
        <v>38</v>
      </c>
      <c r="L244" s="2" t="s">
        <v>38</v>
      </c>
      <c r="M244" s="2" t="s">
        <v>22</v>
      </c>
    </row>
    <row r="245" spans="1:13" x14ac:dyDescent="0.25">
      <c r="A245" s="5" t="s">
        <v>799</v>
      </c>
      <c r="B245" s="5" t="s">
        <v>800</v>
      </c>
      <c r="C245" t="s">
        <v>801</v>
      </c>
      <c r="D245" t="s">
        <v>802</v>
      </c>
      <c r="E245" s="1">
        <v>3.5999999999999997E-2</v>
      </c>
      <c r="F245" s="1">
        <v>3.5999999999999997E-2</v>
      </c>
      <c r="G245" s="1">
        <v>3.5999999999999997E-2</v>
      </c>
      <c r="H245" s="2">
        <v>100</v>
      </c>
      <c r="I245" s="2" t="s">
        <v>38</v>
      </c>
      <c r="J245" s="2" t="s">
        <v>38</v>
      </c>
      <c r="K245" s="2" t="s">
        <v>38</v>
      </c>
      <c r="L245" s="2" t="s">
        <v>38</v>
      </c>
      <c r="M245" s="2" t="s">
        <v>22</v>
      </c>
    </row>
    <row r="246" spans="1:13" x14ac:dyDescent="0.25">
      <c r="A246" s="5" t="s">
        <v>803</v>
      </c>
      <c r="B246" s="5" t="s">
        <v>804</v>
      </c>
      <c r="C246" t="s">
        <v>805</v>
      </c>
      <c r="D246" t="s">
        <v>806</v>
      </c>
      <c r="E246" s="1">
        <v>0.53700000000000003</v>
      </c>
      <c r="F246" s="1">
        <v>0.53700000000000003</v>
      </c>
      <c r="G246" s="1">
        <v>3.7999999999999999E-2</v>
      </c>
      <c r="H246" s="2" t="s">
        <v>38</v>
      </c>
      <c r="I246" s="2" t="s">
        <v>38</v>
      </c>
      <c r="J246" s="2" t="s">
        <v>38</v>
      </c>
      <c r="K246" s="2" t="s">
        <v>38</v>
      </c>
      <c r="L246" s="2" t="s">
        <v>38</v>
      </c>
      <c r="M246" s="2" t="s">
        <v>22</v>
      </c>
    </row>
    <row r="247" spans="1:13" x14ac:dyDescent="0.25">
      <c r="A247" s="5" t="s">
        <v>807</v>
      </c>
      <c r="B247" s="5" t="s">
        <v>808</v>
      </c>
      <c r="C247" t="s">
        <v>809</v>
      </c>
      <c r="D247" t="s">
        <v>766</v>
      </c>
      <c r="E247" s="1">
        <v>9.2999999999999999E-2</v>
      </c>
      <c r="F247" s="1">
        <v>9.2999999999999999E-2</v>
      </c>
      <c r="G247" s="1">
        <v>9.2999999999999999E-2</v>
      </c>
      <c r="H247" s="2" t="s">
        <v>38</v>
      </c>
      <c r="I247" s="2" t="s">
        <v>38</v>
      </c>
      <c r="J247" s="2" t="s">
        <v>38</v>
      </c>
      <c r="K247" s="2" t="s">
        <v>38</v>
      </c>
      <c r="L247" s="2" t="s">
        <v>38</v>
      </c>
      <c r="M247" s="2" t="s">
        <v>22</v>
      </c>
    </row>
    <row r="248" spans="1:13" x14ac:dyDescent="0.25">
      <c r="A248" s="5" t="s">
        <v>810</v>
      </c>
      <c r="B248" s="6" t="s">
        <v>68</v>
      </c>
      <c r="C248" t="s">
        <v>811</v>
      </c>
      <c r="D248" t="s">
        <v>766</v>
      </c>
      <c r="E248" s="1">
        <v>8.5000000000000006E-2</v>
      </c>
      <c r="F248" s="1">
        <v>8.5000000000000006E-2</v>
      </c>
      <c r="G248" s="1">
        <v>0.05</v>
      </c>
      <c r="H248" s="2" t="s">
        <v>38</v>
      </c>
      <c r="I248" s="2" t="s">
        <v>38</v>
      </c>
      <c r="J248" s="2" t="s">
        <v>38</v>
      </c>
      <c r="K248" s="2" t="s">
        <v>38</v>
      </c>
      <c r="L248" s="2" t="s">
        <v>38</v>
      </c>
      <c r="M248" s="2" t="s">
        <v>22</v>
      </c>
    </row>
    <row r="249" spans="1:13" x14ac:dyDescent="0.25">
      <c r="A249" s="5" t="s">
        <v>812</v>
      </c>
      <c r="B249" s="5" t="s">
        <v>813</v>
      </c>
      <c r="C249" t="s">
        <v>814</v>
      </c>
      <c r="D249" t="s">
        <v>766</v>
      </c>
      <c r="E249" s="1">
        <v>5.6000000000000001E-2</v>
      </c>
      <c r="F249" s="1">
        <v>5.6000000000000001E-2</v>
      </c>
      <c r="G249" s="1">
        <v>6.7000000000000004E-2</v>
      </c>
      <c r="H249" s="2" t="s">
        <v>38</v>
      </c>
      <c r="I249" s="2" t="s">
        <v>38</v>
      </c>
      <c r="J249" s="2" t="s">
        <v>38</v>
      </c>
      <c r="K249" s="2" t="s">
        <v>38</v>
      </c>
      <c r="L249" s="2" t="s">
        <v>38</v>
      </c>
      <c r="M249" s="2" t="s">
        <v>22</v>
      </c>
    </row>
    <row r="250" spans="1:13" x14ac:dyDescent="0.25">
      <c r="A250" s="5" t="s">
        <v>815</v>
      </c>
      <c r="B250" s="6" t="s">
        <v>68</v>
      </c>
      <c r="C250" t="s">
        <v>816</v>
      </c>
      <c r="D250" t="s">
        <v>483</v>
      </c>
      <c r="E250" s="1">
        <v>7.8560000000000001E-3</v>
      </c>
      <c r="F250" s="1">
        <v>7.8560000000000001E-3</v>
      </c>
      <c r="G250" s="1">
        <v>7.8560000000000001E-3</v>
      </c>
      <c r="H250" s="2">
        <v>130</v>
      </c>
      <c r="I250" s="2">
        <v>61</v>
      </c>
      <c r="J250" s="9" t="s">
        <v>87</v>
      </c>
      <c r="K250" s="2" t="s">
        <v>38</v>
      </c>
      <c r="L250" s="2" t="s">
        <v>38</v>
      </c>
      <c r="M250" s="2" t="s">
        <v>22</v>
      </c>
    </row>
    <row r="251" spans="1:13" x14ac:dyDescent="0.25">
      <c r="A251" s="5" t="s">
        <v>817</v>
      </c>
      <c r="B251" s="5" t="s">
        <v>818</v>
      </c>
      <c r="C251" t="s">
        <v>814</v>
      </c>
      <c r="D251" t="s">
        <v>766</v>
      </c>
      <c r="E251" s="1">
        <v>0.151</v>
      </c>
      <c r="F251" s="1">
        <v>151</v>
      </c>
      <c r="G251" s="1">
        <v>5.5E-2</v>
      </c>
      <c r="H251" s="2" t="s">
        <v>38</v>
      </c>
      <c r="I251" s="2" t="s">
        <v>38</v>
      </c>
      <c r="J251" s="2" t="s">
        <v>38</v>
      </c>
      <c r="K251" s="2" t="s">
        <v>38</v>
      </c>
      <c r="L251" s="2" t="s">
        <v>38</v>
      </c>
      <c r="M251" s="2" t="s">
        <v>22</v>
      </c>
    </row>
    <row r="252" spans="1:13" x14ac:dyDescent="0.25">
      <c r="A252" s="5" t="s">
        <v>819</v>
      </c>
      <c r="B252" s="5" t="s">
        <v>820</v>
      </c>
      <c r="C252" t="s">
        <v>821</v>
      </c>
      <c r="D252" t="s">
        <v>766</v>
      </c>
      <c r="E252" s="1">
        <v>0.72799999999999998</v>
      </c>
      <c r="F252" s="1">
        <v>0.72799999999999998</v>
      </c>
      <c r="G252" s="1">
        <v>3.7999999999999999E-2</v>
      </c>
      <c r="H252" s="2" t="s">
        <v>38</v>
      </c>
      <c r="I252" s="2" t="s">
        <v>38</v>
      </c>
      <c r="J252" s="2" t="s">
        <v>38</v>
      </c>
      <c r="K252" s="2" t="s">
        <v>38</v>
      </c>
      <c r="L252" s="2" t="s">
        <v>38</v>
      </c>
      <c r="M252" s="2" t="s">
        <v>22</v>
      </c>
    </row>
    <row r="253" spans="1:13" x14ac:dyDescent="0.25">
      <c r="A253" s="5" t="s">
        <v>822</v>
      </c>
      <c r="B253" s="5" t="s">
        <v>24</v>
      </c>
      <c r="C253" t="s">
        <v>823</v>
      </c>
      <c r="D253" t="s">
        <v>108</v>
      </c>
      <c r="E253" s="1">
        <v>1.3568E-2</v>
      </c>
      <c r="F253" s="1">
        <v>1.3568E-2</v>
      </c>
      <c r="G253" s="1">
        <v>1.3568E-2</v>
      </c>
      <c r="H253" s="2">
        <v>100</v>
      </c>
      <c r="I253" s="2">
        <v>100</v>
      </c>
      <c r="J253" s="25" t="s">
        <v>1093</v>
      </c>
      <c r="K253" s="2" t="s">
        <v>38</v>
      </c>
      <c r="L253" s="2" t="s">
        <v>38</v>
      </c>
      <c r="M253" s="2" t="s">
        <v>22</v>
      </c>
    </row>
    <row r="254" spans="1:13" x14ac:dyDescent="0.25">
      <c r="A254" s="5" t="s">
        <v>824</v>
      </c>
      <c r="B254" s="5" t="s">
        <v>825</v>
      </c>
      <c r="C254" t="s">
        <v>826</v>
      </c>
      <c r="D254" t="s">
        <v>766</v>
      </c>
      <c r="E254" s="1">
        <v>0.13600000000000001</v>
      </c>
      <c r="F254" s="1">
        <v>0.13600000000000001</v>
      </c>
      <c r="G254" s="1">
        <v>0.20200000000000001</v>
      </c>
      <c r="H254" s="2" t="s">
        <v>38</v>
      </c>
      <c r="I254" s="2" t="s">
        <v>38</v>
      </c>
      <c r="J254" s="2" t="s">
        <v>38</v>
      </c>
      <c r="K254" s="2" t="s">
        <v>38</v>
      </c>
      <c r="L254" s="2" t="s">
        <v>38</v>
      </c>
      <c r="M254" s="2" t="s">
        <v>22</v>
      </c>
    </row>
    <row r="255" spans="1:13" x14ac:dyDescent="0.25">
      <c r="A255" s="5" t="s">
        <v>827</v>
      </c>
      <c r="B255" s="5" t="s">
        <v>828</v>
      </c>
      <c r="C255" t="s">
        <v>829</v>
      </c>
      <c r="D255" t="s">
        <v>766</v>
      </c>
      <c r="E255" s="1">
        <v>0.114</v>
      </c>
      <c r="F255" s="1">
        <v>0.114</v>
      </c>
      <c r="G255" s="1">
        <v>0.14399999999999999</v>
      </c>
      <c r="H255" s="2" t="s">
        <v>38</v>
      </c>
      <c r="I255" s="2" t="s">
        <v>38</v>
      </c>
      <c r="J255" s="2" t="s">
        <v>38</v>
      </c>
      <c r="K255" s="2" t="s">
        <v>38</v>
      </c>
      <c r="L255" s="2" t="s">
        <v>38</v>
      </c>
      <c r="M255" s="2" t="s">
        <v>22</v>
      </c>
    </row>
    <row r="256" spans="1:13" x14ac:dyDescent="0.25">
      <c r="A256" s="5" t="s">
        <v>830</v>
      </c>
      <c r="B256" s="5" t="s">
        <v>831</v>
      </c>
      <c r="C256" t="s">
        <v>832</v>
      </c>
      <c r="D256" t="s">
        <v>766</v>
      </c>
      <c r="E256" s="1">
        <v>0.38</v>
      </c>
      <c r="F256" s="1">
        <v>0.38</v>
      </c>
      <c r="G256" s="1">
        <v>0.01</v>
      </c>
      <c r="H256" s="2" t="s">
        <v>38</v>
      </c>
      <c r="I256" s="2" t="s">
        <v>38</v>
      </c>
      <c r="J256" s="2" t="s">
        <v>38</v>
      </c>
      <c r="K256" s="2" t="s">
        <v>38</v>
      </c>
      <c r="L256" s="2" t="s">
        <v>38</v>
      </c>
      <c r="M256" s="2" t="s">
        <v>22</v>
      </c>
    </row>
    <row r="257" spans="1:13" x14ac:dyDescent="0.25">
      <c r="A257" s="5" t="s">
        <v>833</v>
      </c>
      <c r="B257" s="5" t="s">
        <v>834</v>
      </c>
      <c r="C257" t="s">
        <v>835</v>
      </c>
      <c r="D257" t="s">
        <v>108</v>
      </c>
      <c r="E257" s="1">
        <v>1.3568E-2</v>
      </c>
      <c r="F257" s="1">
        <v>1.3568E-2</v>
      </c>
      <c r="G257" s="1">
        <v>1.3568E-2</v>
      </c>
      <c r="H257" s="2">
        <v>100</v>
      </c>
      <c r="I257" s="2">
        <v>100</v>
      </c>
      <c r="J257" t="s">
        <v>1078</v>
      </c>
      <c r="K257" s="2" t="s">
        <v>38</v>
      </c>
      <c r="L257" s="2" t="s">
        <v>38</v>
      </c>
      <c r="M257" s="2" t="s">
        <v>22</v>
      </c>
    </row>
    <row r="258" spans="1:13" x14ac:dyDescent="0.25">
      <c r="A258" s="5" t="s">
        <v>836</v>
      </c>
      <c r="B258" s="5" t="s">
        <v>837</v>
      </c>
      <c r="C258" t="s">
        <v>838</v>
      </c>
      <c r="D258" t="s">
        <v>483</v>
      </c>
      <c r="E258" s="1">
        <v>7.528E-3</v>
      </c>
      <c r="F258" s="1">
        <v>7.528E-3</v>
      </c>
      <c r="G258" s="1">
        <v>7.528E-3</v>
      </c>
      <c r="H258" s="2">
        <v>130</v>
      </c>
      <c r="I258" s="2">
        <v>61</v>
      </c>
      <c r="J258" s="25" t="s">
        <v>1086</v>
      </c>
      <c r="K258" s="2" t="s">
        <v>38</v>
      </c>
      <c r="L258" s="2" t="s">
        <v>38</v>
      </c>
      <c r="M258" s="2" t="s">
        <v>22</v>
      </c>
    </row>
    <row r="259" spans="1:13" x14ac:dyDescent="0.25">
      <c r="A259" s="5" t="s">
        <v>836</v>
      </c>
      <c r="B259" s="5" t="s">
        <v>839</v>
      </c>
      <c r="C259" t="s">
        <v>840</v>
      </c>
      <c r="D259" t="s">
        <v>766</v>
      </c>
      <c r="E259" s="1">
        <v>0.34599999999999997</v>
      </c>
      <c r="F259" s="1">
        <v>0.34599999999999997</v>
      </c>
      <c r="G259" s="1">
        <v>0.128</v>
      </c>
      <c r="H259" s="2" t="s">
        <v>38</v>
      </c>
      <c r="I259" s="2" t="s">
        <v>38</v>
      </c>
      <c r="J259" s="2" t="s">
        <v>38</v>
      </c>
      <c r="K259" s="2" t="s">
        <v>38</v>
      </c>
      <c r="L259" s="2" t="s">
        <v>38</v>
      </c>
      <c r="M259" s="2" t="s">
        <v>22</v>
      </c>
    </row>
    <row r="260" spans="1:13" x14ac:dyDescent="0.25">
      <c r="A260" s="5" t="s">
        <v>841</v>
      </c>
      <c r="B260" s="5" t="s">
        <v>842</v>
      </c>
      <c r="C260" t="s">
        <v>843</v>
      </c>
      <c r="D260" t="s">
        <v>766</v>
      </c>
      <c r="E260" s="1">
        <v>0.35</v>
      </c>
      <c r="F260" s="1">
        <v>0.35</v>
      </c>
      <c r="G260" s="1">
        <v>2.8000000000000001E-2</v>
      </c>
      <c r="H260" s="2" t="s">
        <v>38</v>
      </c>
      <c r="I260" s="2" t="s">
        <v>38</v>
      </c>
      <c r="J260" s="2" t="s">
        <v>38</v>
      </c>
      <c r="K260" s="2" t="s">
        <v>38</v>
      </c>
      <c r="L260" s="2" t="s">
        <v>38</v>
      </c>
      <c r="M260" s="2" t="s">
        <v>22</v>
      </c>
    </row>
    <row r="261" spans="1:13" x14ac:dyDescent="0.25">
      <c r="A261" s="5" t="s">
        <v>844</v>
      </c>
      <c r="B261" s="5" t="s">
        <v>845</v>
      </c>
      <c r="C261" t="s">
        <v>846</v>
      </c>
      <c r="D261" t="s">
        <v>483</v>
      </c>
      <c r="E261" s="1">
        <f>0.007167</f>
        <v>7.1669999999999998E-3</v>
      </c>
      <c r="F261" s="1">
        <f>0.007167</f>
        <v>7.1669999999999998E-3</v>
      </c>
      <c r="G261" s="1">
        <f>0.007167</f>
        <v>7.1669999999999998E-3</v>
      </c>
      <c r="H261" s="2">
        <v>130</v>
      </c>
      <c r="I261" s="2">
        <v>61</v>
      </c>
      <c r="J261" s="25" t="s">
        <v>1086</v>
      </c>
      <c r="K261" s="2" t="s">
        <v>38</v>
      </c>
      <c r="L261" s="2" t="s">
        <v>38</v>
      </c>
      <c r="M261" s="2" t="s">
        <v>22</v>
      </c>
    </row>
    <row r="262" spans="1:13" x14ac:dyDescent="0.25">
      <c r="A262" s="5" t="s">
        <v>847</v>
      </c>
      <c r="B262" s="5" t="s">
        <v>848</v>
      </c>
      <c r="C262" t="s">
        <v>849</v>
      </c>
      <c r="D262" t="s">
        <v>483</v>
      </c>
      <c r="E262" s="1">
        <f>0.007856</f>
        <v>7.8560000000000001E-3</v>
      </c>
      <c r="F262" s="1">
        <f>0.007856</f>
        <v>7.8560000000000001E-3</v>
      </c>
      <c r="G262" s="1">
        <f>0.007856</f>
        <v>7.8560000000000001E-3</v>
      </c>
      <c r="H262" s="2">
        <v>130</v>
      </c>
      <c r="I262" s="2">
        <v>61</v>
      </c>
      <c r="J262" s="25" t="s">
        <v>1080</v>
      </c>
      <c r="K262" s="2" t="s">
        <v>38</v>
      </c>
      <c r="L262" s="2" t="s">
        <v>38</v>
      </c>
      <c r="M262" s="2" t="s">
        <v>22</v>
      </c>
    </row>
    <row r="263" spans="1:13" x14ac:dyDescent="0.25">
      <c r="A263" s="5" t="s">
        <v>850</v>
      </c>
      <c r="B263" s="5" t="s">
        <v>68</v>
      </c>
      <c r="C263" t="s">
        <v>851</v>
      </c>
      <c r="D263" t="s">
        <v>483</v>
      </c>
      <c r="E263" s="1">
        <f>0.00788</f>
        <v>7.8799999999999999E-3</v>
      </c>
      <c r="F263" s="1">
        <f>0.00788</f>
        <v>7.8799999999999999E-3</v>
      </c>
      <c r="G263" s="1">
        <f>0.00788</f>
        <v>7.8799999999999999E-3</v>
      </c>
      <c r="H263" s="2">
        <v>130</v>
      </c>
      <c r="I263" s="2">
        <v>61</v>
      </c>
      <c r="J263" s="25" t="s">
        <v>1080</v>
      </c>
      <c r="K263" s="2" t="s">
        <v>38</v>
      </c>
      <c r="L263" s="2" t="s">
        <v>38</v>
      </c>
      <c r="M263" s="2" t="s">
        <v>22</v>
      </c>
    </row>
    <row r="264" spans="1:13" x14ac:dyDescent="0.25">
      <c r="A264" s="5" t="s">
        <v>852</v>
      </c>
      <c r="B264" s="5" t="s">
        <v>853</v>
      </c>
      <c r="C264" t="s">
        <v>854</v>
      </c>
      <c r="D264" t="s">
        <v>483</v>
      </c>
      <c r="E264" s="1">
        <v>8.5699999999999995E-3</v>
      </c>
      <c r="F264" s="1">
        <v>8.5699999999999995E-3</v>
      </c>
      <c r="G264" s="1">
        <v>8.5699999999999995E-3</v>
      </c>
      <c r="H264" s="2">
        <v>130</v>
      </c>
      <c r="I264" s="2">
        <v>61</v>
      </c>
      <c r="J264" s="25" t="s">
        <v>1085</v>
      </c>
      <c r="K264" s="2" t="s">
        <v>38</v>
      </c>
      <c r="L264" s="2" t="s">
        <v>38</v>
      </c>
      <c r="M264" s="2" t="s">
        <v>22</v>
      </c>
    </row>
    <row r="265" spans="1:13" x14ac:dyDescent="0.25">
      <c r="A265" s="5" t="s">
        <v>855</v>
      </c>
      <c r="B265" s="5" t="s">
        <v>856</v>
      </c>
      <c r="C265" t="s">
        <v>857</v>
      </c>
      <c r="D265" t="s">
        <v>483</v>
      </c>
      <c r="E265" s="1">
        <v>1.29E-2</v>
      </c>
      <c r="F265" s="1">
        <v>1.29E-2</v>
      </c>
      <c r="G265" s="1">
        <v>1.29E-2</v>
      </c>
      <c r="H265" s="2">
        <v>100</v>
      </c>
      <c r="I265" s="2">
        <v>62</v>
      </c>
      <c r="J265" t="s">
        <v>1078</v>
      </c>
      <c r="K265" s="2" t="s">
        <v>38</v>
      </c>
      <c r="L265" s="2" t="s">
        <v>38</v>
      </c>
      <c r="M265" s="2" t="s">
        <v>22</v>
      </c>
    </row>
    <row r="266" spans="1:13" x14ac:dyDescent="0.25">
      <c r="A266" s="5" t="s">
        <v>858</v>
      </c>
      <c r="B266" s="5" t="s">
        <v>859</v>
      </c>
      <c r="C266" t="s">
        <v>860</v>
      </c>
      <c r="D266" t="s">
        <v>483</v>
      </c>
      <c r="E266" s="1">
        <f>0.00752814</f>
        <v>7.52814E-3</v>
      </c>
      <c r="F266" s="1">
        <f>0.00752814</f>
        <v>7.52814E-3</v>
      </c>
      <c r="G266" s="1">
        <f>0.00752814</f>
        <v>7.52814E-3</v>
      </c>
      <c r="H266" s="2">
        <v>130</v>
      </c>
      <c r="I266" s="2">
        <v>61</v>
      </c>
      <c r="J266" t="s">
        <v>1078</v>
      </c>
      <c r="K266" s="2" t="s">
        <v>38</v>
      </c>
      <c r="L266" s="2" t="s">
        <v>38</v>
      </c>
      <c r="M266" s="2" t="s">
        <v>22</v>
      </c>
    </row>
    <row r="267" spans="1:13" x14ac:dyDescent="0.25">
      <c r="A267" s="5" t="s">
        <v>861</v>
      </c>
      <c r="B267" s="5" t="s">
        <v>862</v>
      </c>
      <c r="C267" t="s">
        <v>863</v>
      </c>
      <c r="D267" t="s">
        <v>86</v>
      </c>
      <c r="E267" s="1">
        <v>1.277E-2</v>
      </c>
      <c r="F267" s="1">
        <v>1.277E-2</v>
      </c>
      <c r="G267" s="1">
        <v>1.277E-2</v>
      </c>
      <c r="H267" s="2">
        <v>130</v>
      </c>
      <c r="I267" s="2">
        <v>100</v>
      </c>
      <c r="J267" t="s">
        <v>1078</v>
      </c>
      <c r="K267" s="2" t="s">
        <v>38</v>
      </c>
      <c r="L267" s="2" t="s">
        <v>38</v>
      </c>
      <c r="M267" s="2" t="s">
        <v>22</v>
      </c>
    </row>
    <row r="268" spans="1:13" x14ac:dyDescent="0.25">
      <c r="A268" s="5" t="s">
        <v>864</v>
      </c>
      <c r="B268" s="5" t="s">
        <v>865</v>
      </c>
      <c r="C268" t="s">
        <v>866</v>
      </c>
      <c r="D268" t="s">
        <v>483</v>
      </c>
      <c r="E268" s="1">
        <f t="shared" ref="E268:G269" si="1">0.00788</f>
        <v>7.8799999999999999E-3</v>
      </c>
      <c r="F268" s="1">
        <f t="shared" si="1"/>
        <v>7.8799999999999999E-3</v>
      </c>
      <c r="G268" s="1">
        <f t="shared" si="1"/>
        <v>7.8799999999999999E-3</v>
      </c>
      <c r="H268" s="2">
        <v>130</v>
      </c>
      <c r="I268" s="2">
        <v>61</v>
      </c>
      <c r="J268" s="25" t="s">
        <v>1082</v>
      </c>
      <c r="K268" s="2" t="s">
        <v>38</v>
      </c>
      <c r="L268" s="2" t="s">
        <v>38</v>
      </c>
      <c r="M268" s="2" t="s">
        <v>22</v>
      </c>
    </row>
    <row r="269" spans="1:13" x14ac:dyDescent="0.25">
      <c r="A269" s="5" t="s">
        <v>864</v>
      </c>
      <c r="B269" s="5" t="s">
        <v>867</v>
      </c>
      <c r="C269" t="s">
        <v>868</v>
      </c>
      <c r="D269" t="s">
        <v>483</v>
      </c>
      <c r="E269" s="1">
        <f t="shared" si="1"/>
        <v>7.8799999999999999E-3</v>
      </c>
      <c r="F269" s="1">
        <f t="shared" si="1"/>
        <v>7.8799999999999999E-3</v>
      </c>
      <c r="G269" s="1">
        <f t="shared" si="1"/>
        <v>7.8799999999999999E-3</v>
      </c>
      <c r="H269" s="2">
        <v>130</v>
      </c>
      <c r="I269" s="2">
        <v>61</v>
      </c>
      <c r="J269" s="25" t="s">
        <v>1082</v>
      </c>
      <c r="K269" s="2" t="s">
        <v>38</v>
      </c>
      <c r="L269" s="2" t="s">
        <v>38</v>
      </c>
      <c r="M269" s="2" t="s">
        <v>22</v>
      </c>
    </row>
    <row r="270" spans="1:13" x14ac:dyDescent="0.25">
      <c r="A270" s="5" t="s">
        <v>869</v>
      </c>
      <c r="B270" s="5" t="s">
        <v>870</v>
      </c>
      <c r="C270" t="s">
        <v>871</v>
      </c>
      <c r="D270" t="s">
        <v>483</v>
      </c>
      <c r="E270" s="1">
        <v>8.6014100000000003E-3</v>
      </c>
      <c r="F270" s="1">
        <v>8.6014100000000003E-3</v>
      </c>
      <c r="G270" s="1">
        <v>8.6014100000000003E-3</v>
      </c>
      <c r="H270" s="2">
        <v>130</v>
      </c>
      <c r="I270" s="2">
        <v>61</v>
      </c>
      <c r="J270" s="25" t="s">
        <v>1084</v>
      </c>
      <c r="K270" s="2" t="s">
        <v>38</v>
      </c>
      <c r="L270" s="2" t="s">
        <v>38</v>
      </c>
      <c r="M270" s="2" t="s">
        <v>22</v>
      </c>
    </row>
    <row r="271" spans="1:13" x14ac:dyDescent="0.25">
      <c r="A271" s="5" t="s">
        <v>872</v>
      </c>
      <c r="B271" s="5" t="s">
        <v>873</v>
      </c>
      <c r="C271" t="s">
        <v>874</v>
      </c>
      <c r="D271" t="s">
        <v>483</v>
      </c>
      <c r="E271" s="1">
        <v>7.8565100000000006E-3</v>
      </c>
      <c r="F271" s="1">
        <v>7.8565100000000006E-3</v>
      </c>
      <c r="G271" s="1">
        <v>7.8565100000000006E-3</v>
      </c>
      <c r="H271" s="2">
        <v>130</v>
      </c>
      <c r="I271" s="2">
        <v>61</v>
      </c>
      <c r="J271" s="25" t="s">
        <v>1083</v>
      </c>
      <c r="K271" s="2" t="s">
        <v>38</v>
      </c>
      <c r="L271" s="2" t="s">
        <v>38</v>
      </c>
      <c r="M271" s="2" t="s">
        <v>22</v>
      </c>
    </row>
    <row r="272" spans="1:13" x14ac:dyDescent="0.25">
      <c r="A272" s="5" t="s">
        <v>875</v>
      </c>
      <c r="B272" s="5" t="s">
        <v>876</v>
      </c>
      <c r="C272" t="s">
        <v>877</v>
      </c>
      <c r="D272" t="s">
        <v>108</v>
      </c>
      <c r="E272" s="1">
        <v>1.356834E-2</v>
      </c>
      <c r="F272" s="1">
        <v>1.356834E-2</v>
      </c>
      <c r="G272" s="1">
        <v>1.356834E-2</v>
      </c>
      <c r="H272" s="2">
        <v>100</v>
      </c>
      <c r="I272" s="2">
        <v>100</v>
      </c>
      <c r="J272" s="25" t="s">
        <v>1081</v>
      </c>
      <c r="K272" s="2" t="s">
        <v>38</v>
      </c>
      <c r="L272" s="2" t="s">
        <v>38</v>
      </c>
      <c r="M272" s="2" t="s">
        <v>22</v>
      </c>
    </row>
    <row r="273" spans="1:13" x14ac:dyDescent="0.25">
      <c r="A273" s="5" t="s">
        <v>878</v>
      </c>
      <c r="B273" s="5" t="s">
        <v>879</v>
      </c>
      <c r="C273" t="s">
        <v>880</v>
      </c>
      <c r="D273" t="s">
        <v>483</v>
      </c>
      <c r="E273" s="1">
        <v>0.01</v>
      </c>
      <c r="F273" s="1">
        <v>0.01</v>
      </c>
      <c r="G273" s="1">
        <v>0.01</v>
      </c>
      <c r="H273" s="2">
        <v>130</v>
      </c>
      <c r="I273" s="2">
        <v>61</v>
      </c>
      <c r="J273" s="25" t="s">
        <v>1087</v>
      </c>
      <c r="K273" s="2" t="s">
        <v>38</v>
      </c>
      <c r="L273" s="2" t="s">
        <v>38</v>
      </c>
      <c r="M273" s="2" t="s">
        <v>22</v>
      </c>
    </row>
    <row r="274" spans="1:13" x14ac:dyDescent="0.25">
      <c r="A274" s="5" t="s">
        <v>881</v>
      </c>
      <c r="B274" s="5" t="s">
        <v>882</v>
      </c>
      <c r="C274" t="s">
        <v>883</v>
      </c>
      <c r="D274" t="s">
        <v>766</v>
      </c>
      <c r="E274" s="1">
        <v>0.60099999999999998</v>
      </c>
      <c r="F274" s="1">
        <v>0.60099999999999998</v>
      </c>
      <c r="G274" s="1">
        <v>3.3000000000000002E-2</v>
      </c>
      <c r="H274" s="2" t="s">
        <v>38</v>
      </c>
      <c r="I274" s="2" t="s">
        <v>38</v>
      </c>
      <c r="J274" s="2" t="s">
        <v>38</v>
      </c>
      <c r="K274" s="2" t="s">
        <v>38</v>
      </c>
      <c r="L274" s="2" t="s">
        <v>38</v>
      </c>
      <c r="M274" s="2" t="s">
        <v>22</v>
      </c>
    </row>
    <row r="275" spans="1:13" x14ac:dyDescent="0.25">
      <c r="A275" s="5" t="s">
        <v>884</v>
      </c>
      <c r="B275" s="5" t="s">
        <v>885</v>
      </c>
      <c r="C275" t="s">
        <v>883</v>
      </c>
      <c r="D275" t="s">
        <v>766</v>
      </c>
      <c r="E275" s="1">
        <v>6.8000000000000005E-2</v>
      </c>
      <c r="F275" s="1">
        <v>6.8000000000000005E-2</v>
      </c>
      <c r="G275" s="1">
        <v>8.2000000000000003E-2</v>
      </c>
      <c r="H275" s="2" t="s">
        <v>38</v>
      </c>
      <c r="I275" s="2" t="s">
        <v>38</v>
      </c>
      <c r="J275" s="2" t="s">
        <v>38</v>
      </c>
      <c r="K275" s="2" t="s">
        <v>38</v>
      </c>
      <c r="L275" s="2" t="s">
        <v>38</v>
      </c>
      <c r="M275" s="2" t="s">
        <v>22</v>
      </c>
    </row>
    <row r="276" spans="1:13" x14ac:dyDescent="0.25">
      <c r="A276" s="5" t="s">
        <v>886</v>
      </c>
      <c r="B276" s="5" t="s">
        <v>887</v>
      </c>
      <c r="C276" t="s">
        <v>888</v>
      </c>
      <c r="D276" t="s">
        <v>766</v>
      </c>
      <c r="E276" s="1">
        <v>7.0000000000000007E-2</v>
      </c>
      <c r="F276" s="1">
        <v>7.0000000000000007E-2</v>
      </c>
      <c r="G276" s="1">
        <v>7.1999999999999995E-2</v>
      </c>
      <c r="H276" s="2" t="s">
        <v>38</v>
      </c>
      <c r="I276" s="2" t="s">
        <v>38</v>
      </c>
      <c r="J276" s="2" t="s">
        <v>38</v>
      </c>
      <c r="K276" s="2" t="s">
        <v>38</v>
      </c>
      <c r="L276" s="2" t="s">
        <v>38</v>
      </c>
      <c r="M276" s="2" t="s">
        <v>22</v>
      </c>
    </row>
    <row r="277" spans="1:13" x14ac:dyDescent="0.25">
      <c r="A277" s="5" t="s">
        <v>889</v>
      </c>
      <c r="B277" s="5" t="s">
        <v>890</v>
      </c>
      <c r="C277" t="s">
        <v>891</v>
      </c>
      <c r="D277" t="s">
        <v>766</v>
      </c>
      <c r="E277" s="1">
        <v>0.22900000000000001</v>
      </c>
      <c r="F277" s="1">
        <v>0.22900000000000001</v>
      </c>
      <c r="G277" s="1">
        <v>0.3</v>
      </c>
      <c r="H277" s="2" t="s">
        <v>38</v>
      </c>
      <c r="I277" s="2" t="s">
        <v>38</v>
      </c>
      <c r="J277" s="2" t="s">
        <v>38</v>
      </c>
      <c r="K277" s="2" t="s">
        <v>38</v>
      </c>
      <c r="L277" s="2" t="s">
        <v>38</v>
      </c>
      <c r="M277" s="2" t="s">
        <v>22</v>
      </c>
    </row>
    <row r="278" spans="1:13" x14ac:dyDescent="0.25">
      <c r="A278" s="5" t="s">
        <v>892</v>
      </c>
      <c r="B278" s="5" t="s">
        <v>893</v>
      </c>
      <c r="C278" t="s">
        <v>894</v>
      </c>
      <c r="D278" t="s">
        <v>108</v>
      </c>
      <c r="E278" s="1">
        <v>6.7799999999999996E-3</v>
      </c>
      <c r="F278" s="1">
        <v>6.7799999999999996E-3</v>
      </c>
      <c r="G278" s="1">
        <v>6.7799999999999996E-3</v>
      </c>
      <c r="H278" s="2">
        <v>100</v>
      </c>
      <c r="I278" s="2">
        <v>100</v>
      </c>
      <c r="J278" s="25" t="s">
        <v>1094</v>
      </c>
      <c r="K278" s="2" t="s">
        <v>38</v>
      </c>
      <c r="L278" s="2" t="s">
        <v>38</v>
      </c>
      <c r="M278" s="2" t="s">
        <v>22</v>
      </c>
    </row>
    <row r="279" spans="1:13" x14ac:dyDescent="0.25">
      <c r="A279" s="5" t="s">
        <v>895</v>
      </c>
      <c r="B279" s="5" t="s">
        <v>896</v>
      </c>
      <c r="C279" t="s">
        <v>897</v>
      </c>
      <c r="D279" t="s">
        <v>766</v>
      </c>
      <c r="E279" s="1">
        <v>0.13</v>
      </c>
      <c r="F279" s="1">
        <v>0.13</v>
      </c>
      <c r="G279" s="1">
        <v>0.26500000000000001</v>
      </c>
      <c r="H279" s="2" t="s">
        <v>38</v>
      </c>
      <c r="I279" s="2" t="s">
        <v>38</v>
      </c>
      <c r="J279" s="2" t="s">
        <v>38</v>
      </c>
      <c r="K279" s="2" t="s">
        <v>38</v>
      </c>
      <c r="L279" s="2" t="s">
        <v>38</v>
      </c>
      <c r="M279" s="2" t="s">
        <v>22</v>
      </c>
    </row>
    <row r="280" spans="1:13" x14ac:dyDescent="0.25">
      <c r="A280" s="5" t="s">
        <v>898</v>
      </c>
      <c r="B280" s="5" t="s">
        <v>899</v>
      </c>
      <c r="C280" t="s">
        <v>900</v>
      </c>
      <c r="D280" t="s">
        <v>766</v>
      </c>
      <c r="E280" s="1">
        <v>4.4999999999999998E-2</v>
      </c>
      <c r="F280" s="1">
        <v>4.4999999999999998E-2</v>
      </c>
      <c r="G280" s="1">
        <v>9.7000000000000003E-2</v>
      </c>
      <c r="H280" s="2" t="s">
        <v>38</v>
      </c>
      <c r="I280" s="2" t="s">
        <v>38</v>
      </c>
      <c r="J280" s="2" t="s">
        <v>38</v>
      </c>
      <c r="K280" s="2" t="s">
        <v>38</v>
      </c>
      <c r="L280" s="2" t="s">
        <v>38</v>
      </c>
      <c r="M280" s="2" t="s">
        <v>22</v>
      </c>
    </row>
    <row r="281" spans="1:13" x14ac:dyDescent="0.25">
      <c r="A281" s="5" t="s">
        <v>898</v>
      </c>
      <c r="B281" s="5" t="s">
        <v>901</v>
      </c>
      <c r="C281" t="s">
        <v>902</v>
      </c>
      <c r="D281" t="s">
        <v>483</v>
      </c>
      <c r="E281" s="1">
        <v>7.1669999999999998E-3</v>
      </c>
      <c r="F281" s="1">
        <v>7.1669999999999998E-3</v>
      </c>
      <c r="G281" s="1">
        <v>7.1669999999999998E-3</v>
      </c>
      <c r="H281" s="2">
        <v>130</v>
      </c>
      <c r="I281" s="2">
        <v>61</v>
      </c>
      <c r="J281" s="25" t="s">
        <v>1080</v>
      </c>
      <c r="K281" s="2" t="s">
        <v>38</v>
      </c>
      <c r="L281" s="2" t="s">
        <v>38</v>
      </c>
      <c r="M281" s="2" t="s">
        <v>22</v>
      </c>
    </row>
    <row r="282" spans="1:13" x14ac:dyDescent="0.25">
      <c r="A282" s="5" t="s">
        <v>903</v>
      </c>
      <c r="B282" s="5" t="s">
        <v>904</v>
      </c>
      <c r="C282" t="s">
        <v>905</v>
      </c>
      <c r="D282" t="s">
        <v>766</v>
      </c>
      <c r="E282" s="1">
        <v>0.10100000000000001</v>
      </c>
      <c r="F282" s="1">
        <v>0.10100000000000001</v>
      </c>
      <c r="G282" s="1">
        <v>0.11600000000000001</v>
      </c>
      <c r="H282" s="2" t="s">
        <v>38</v>
      </c>
      <c r="I282" s="2" t="s">
        <v>38</v>
      </c>
      <c r="J282" s="2" t="s">
        <v>38</v>
      </c>
      <c r="K282" s="2" t="s">
        <v>38</v>
      </c>
      <c r="L282" s="2" t="s">
        <v>38</v>
      </c>
      <c r="M282" s="2" t="s">
        <v>22</v>
      </c>
    </row>
    <row r="283" spans="1:13" x14ac:dyDescent="0.25">
      <c r="A283" s="5" t="s">
        <v>906</v>
      </c>
      <c r="B283" s="5" t="s">
        <v>907</v>
      </c>
      <c r="C283" t="s">
        <v>908</v>
      </c>
      <c r="D283" t="s">
        <v>108</v>
      </c>
      <c r="E283" s="1">
        <v>1.356834E-2</v>
      </c>
      <c r="F283" s="1">
        <v>1.356834E-2</v>
      </c>
      <c r="G283" s="1">
        <v>1.356834E-2</v>
      </c>
      <c r="H283" s="2">
        <v>100</v>
      </c>
      <c r="I283" s="2">
        <v>100</v>
      </c>
      <c r="J283" t="s">
        <v>1078</v>
      </c>
      <c r="K283" s="2" t="s">
        <v>38</v>
      </c>
      <c r="L283" s="2" t="s">
        <v>38</v>
      </c>
      <c r="M283" s="2" t="s">
        <v>22</v>
      </c>
    </row>
    <row r="284" spans="1:13" x14ac:dyDescent="0.25">
      <c r="A284" s="5" t="s">
        <v>909</v>
      </c>
      <c r="B284" s="5" t="s">
        <v>910</v>
      </c>
      <c r="C284" t="s">
        <v>911</v>
      </c>
      <c r="D284" t="s">
        <v>483</v>
      </c>
      <c r="E284" s="1">
        <v>7.8849999999999996E-3</v>
      </c>
      <c r="F284" s="1">
        <v>7.8849999999999996E-3</v>
      </c>
      <c r="G284" s="1">
        <v>7.8849999999999996E-3</v>
      </c>
      <c r="H284" s="2">
        <v>130</v>
      </c>
      <c r="I284" s="2">
        <v>61</v>
      </c>
      <c r="J284" t="s">
        <v>1078</v>
      </c>
      <c r="K284" s="2" t="s">
        <v>38</v>
      </c>
      <c r="L284" s="2" t="s">
        <v>38</v>
      </c>
      <c r="M284" s="2" t="s">
        <v>22</v>
      </c>
    </row>
    <row r="285" spans="1:13" x14ac:dyDescent="0.25">
      <c r="A285" s="5" t="s">
        <v>912</v>
      </c>
      <c r="B285" s="5" t="s">
        <v>913</v>
      </c>
      <c r="C285" t="s">
        <v>914</v>
      </c>
      <c r="D285" t="s">
        <v>483</v>
      </c>
      <c r="E285" s="1">
        <f>0.008959</f>
        <v>8.9589999999999999E-3</v>
      </c>
      <c r="F285" s="1">
        <f>0.008959</f>
        <v>8.9589999999999999E-3</v>
      </c>
      <c r="G285" s="1">
        <f>0.008959</f>
        <v>8.9589999999999999E-3</v>
      </c>
      <c r="H285" s="2">
        <v>130</v>
      </c>
      <c r="I285" s="2">
        <v>61</v>
      </c>
      <c r="J285" t="s">
        <v>1078</v>
      </c>
      <c r="K285" s="2" t="s">
        <v>38</v>
      </c>
      <c r="L285" s="2" t="s">
        <v>38</v>
      </c>
      <c r="M285" s="2" t="s">
        <v>22</v>
      </c>
    </row>
    <row r="286" spans="1:13" x14ac:dyDescent="0.25">
      <c r="A286" s="5" t="s">
        <v>915</v>
      </c>
      <c r="B286" s="5" t="s">
        <v>916</v>
      </c>
      <c r="C286" t="s">
        <v>917</v>
      </c>
      <c r="D286" t="s">
        <v>108</v>
      </c>
      <c r="E286" s="1">
        <v>1.3568E-2</v>
      </c>
      <c r="F286" s="1">
        <v>1.3568E-2</v>
      </c>
      <c r="G286" s="1">
        <v>1.3568E-2</v>
      </c>
      <c r="H286" s="2">
        <v>100</v>
      </c>
      <c r="I286" s="2">
        <v>100</v>
      </c>
      <c r="J286" t="s">
        <v>1078</v>
      </c>
      <c r="K286" s="2" t="s">
        <v>38</v>
      </c>
      <c r="L286" s="2" t="s">
        <v>38</v>
      </c>
      <c r="M286" s="2" t="s">
        <v>22</v>
      </c>
    </row>
    <row r="287" spans="1:13" x14ac:dyDescent="0.25">
      <c r="A287" s="5" t="s">
        <v>918</v>
      </c>
      <c r="B287" s="5" t="s">
        <v>919</v>
      </c>
      <c r="C287" t="s">
        <v>920</v>
      </c>
      <c r="D287" t="s">
        <v>766</v>
      </c>
      <c r="E287" s="1">
        <v>0.64500000000000002</v>
      </c>
      <c r="F287" s="1">
        <v>0.64500000000000002</v>
      </c>
      <c r="G287" s="1">
        <v>0.115</v>
      </c>
      <c r="H287" s="2" t="s">
        <v>38</v>
      </c>
      <c r="I287" s="2" t="s">
        <v>38</v>
      </c>
      <c r="J287" s="2" t="s">
        <v>38</v>
      </c>
      <c r="K287" s="2" t="s">
        <v>38</v>
      </c>
      <c r="L287" s="2" t="s">
        <v>38</v>
      </c>
      <c r="M287" s="2" t="s">
        <v>22</v>
      </c>
    </row>
    <row r="288" spans="1:13" x14ac:dyDescent="0.25">
      <c r="A288" s="5" t="s">
        <v>921</v>
      </c>
      <c r="B288" s="5" t="s">
        <v>68</v>
      </c>
      <c r="C288" t="s">
        <v>922</v>
      </c>
      <c r="D288" t="s">
        <v>802</v>
      </c>
      <c r="E288" s="1">
        <v>7.5200000000000003E-2</v>
      </c>
      <c r="F288" s="1">
        <v>7.5200000000000003E-2</v>
      </c>
      <c r="G288" s="1">
        <v>7.5200000000000003E-2</v>
      </c>
      <c r="H288" s="2">
        <v>100</v>
      </c>
      <c r="I288" s="2" t="s">
        <v>38</v>
      </c>
      <c r="J288" s="2" t="s">
        <v>38</v>
      </c>
      <c r="K288" s="2" t="s">
        <v>38</v>
      </c>
      <c r="L288" s="2" t="s">
        <v>38</v>
      </c>
      <c r="M288" s="2" t="s">
        <v>22</v>
      </c>
    </row>
    <row r="289" spans="1:13" x14ac:dyDescent="0.25">
      <c r="A289" s="5" t="s">
        <v>923</v>
      </c>
      <c r="B289" s="5" t="s">
        <v>924</v>
      </c>
      <c r="C289" t="s">
        <v>925</v>
      </c>
      <c r="D289" t="s">
        <v>108</v>
      </c>
      <c r="E289" s="1">
        <f>0.013568</f>
        <v>1.3568E-2</v>
      </c>
      <c r="F289" s="1">
        <f>0.013568</f>
        <v>1.3568E-2</v>
      </c>
      <c r="G289" s="1">
        <f>0.013568</f>
        <v>1.3568E-2</v>
      </c>
      <c r="H289" s="2">
        <v>100</v>
      </c>
      <c r="I289" s="2">
        <v>100</v>
      </c>
      <c r="J289" t="s">
        <v>1078</v>
      </c>
      <c r="K289" s="2" t="s">
        <v>38</v>
      </c>
      <c r="L289" s="2" t="s">
        <v>38</v>
      </c>
      <c r="M289" s="2" t="s">
        <v>22</v>
      </c>
    </row>
    <row r="290" spans="1:13" x14ac:dyDescent="0.25">
      <c r="A290" s="5" t="s">
        <v>926</v>
      </c>
      <c r="B290" s="5" t="s">
        <v>927</v>
      </c>
      <c r="C290" t="s">
        <v>928</v>
      </c>
      <c r="D290" t="s">
        <v>802</v>
      </c>
      <c r="E290" s="1">
        <v>7.1779999999999997E-2</v>
      </c>
      <c r="F290" s="1">
        <v>7.1779999999999997E-2</v>
      </c>
      <c r="G290" s="1">
        <v>7.1779999999999997E-2</v>
      </c>
      <c r="H290" s="2" t="s">
        <v>38</v>
      </c>
      <c r="I290" s="2" t="s">
        <v>38</v>
      </c>
      <c r="J290" s="2" t="s">
        <v>38</v>
      </c>
      <c r="K290" s="2" t="s">
        <v>38</v>
      </c>
      <c r="L290" s="2" t="s">
        <v>38</v>
      </c>
      <c r="M290" s="2" t="s">
        <v>22</v>
      </c>
    </row>
    <row r="291" spans="1:13" x14ac:dyDescent="0.25">
      <c r="A291" s="5" t="s">
        <v>929</v>
      </c>
      <c r="B291" s="5" t="s">
        <v>930</v>
      </c>
      <c r="C291" t="s">
        <v>931</v>
      </c>
      <c r="D291" t="s">
        <v>802</v>
      </c>
      <c r="E291" s="1">
        <v>0.1875</v>
      </c>
      <c r="F291" s="1">
        <v>0.1875</v>
      </c>
      <c r="G291" s="1">
        <v>0.25</v>
      </c>
      <c r="H291" s="2" t="s">
        <v>38</v>
      </c>
      <c r="I291" s="2" t="s">
        <v>38</v>
      </c>
      <c r="J291" s="2" t="s">
        <v>38</v>
      </c>
      <c r="K291" s="2" t="s">
        <v>38</v>
      </c>
      <c r="L291" s="2" t="s">
        <v>38</v>
      </c>
      <c r="M291" s="2" t="s">
        <v>22</v>
      </c>
    </row>
    <row r="292" spans="1:13" x14ac:dyDescent="0.25">
      <c r="A292" s="5" t="s">
        <v>932</v>
      </c>
      <c r="B292" s="5" t="s">
        <v>933</v>
      </c>
      <c r="C292" t="s">
        <v>934</v>
      </c>
      <c r="D292" t="s">
        <v>802</v>
      </c>
      <c r="E292" s="1">
        <f>50/1000</f>
        <v>0.05</v>
      </c>
      <c r="F292" s="1">
        <f>50/1000</f>
        <v>0.05</v>
      </c>
      <c r="G292" s="1">
        <f>50/1000</f>
        <v>0.05</v>
      </c>
      <c r="H292" s="2">
        <v>100</v>
      </c>
      <c r="I292" s="2" t="s">
        <v>38</v>
      </c>
      <c r="J292" s="2" t="s">
        <v>38</v>
      </c>
      <c r="K292" s="2" t="s">
        <v>38</v>
      </c>
      <c r="L292" s="2" t="s">
        <v>38</v>
      </c>
      <c r="M292" s="2" t="s">
        <v>22</v>
      </c>
    </row>
    <row r="293" spans="1:13" x14ac:dyDescent="0.25">
      <c r="A293" s="5" t="s">
        <v>935</v>
      </c>
      <c r="B293" s="5" t="s">
        <v>936</v>
      </c>
      <c r="C293" t="s">
        <v>937</v>
      </c>
      <c r="D293" t="s">
        <v>483</v>
      </c>
      <c r="E293" s="1">
        <v>7.8857500000000004E-3</v>
      </c>
      <c r="F293" s="1">
        <v>7.8857500000000004E-3</v>
      </c>
      <c r="G293" s="1">
        <v>7.8857500000000004E-3</v>
      </c>
      <c r="H293" s="2">
        <v>130</v>
      </c>
      <c r="I293" s="2">
        <v>61</v>
      </c>
      <c r="J293" t="s">
        <v>1078</v>
      </c>
      <c r="K293" s="2" t="s">
        <v>38</v>
      </c>
      <c r="L293" s="2" t="s">
        <v>38</v>
      </c>
      <c r="M293" s="2" t="s">
        <v>22</v>
      </c>
    </row>
    <row r="294" spans="1:13" x14ac:dyDescent="0.25">
      <c r="A294" s="5" t="s">
        <v>938</v>
      </c>
      <c r="B294" s="5" t="s">
        <v>939</v>
      </c>
      <c r="C294" t="s">
        <v>940</v>
      </c>
      <c r="D294" t="s">
        <v>941</v>
      </c>
      <c r="E294" s="1">
        <f>55.226/1000</f>
        <v>5.5225999999999997E-2</v>
      </c>
      <c r="F294" s="1">
        <f>55.226/1000</f>
        <v>5.5225999999999997E-2</v>
      </c>
      <c r="G294" s="1">
        <f>55.226/1000</f>
        <v>5.5225999999999997E-2</v>
      </c>
      <c r="H294" s="2" t="s">
        <v>38</v>
      </c>
      <c r="I294" s="2" t="s">
        <v>38</v>
      </c>
      <c r="J294" s="2" t="s">
        <v>38</v>
      </c>
      <c r="K294" s="2" t="s">
        <v>38</v>
      </c>
      <c r="L294" s="2" t="s">
        <v>38</v>
      </c>
      <c r="M294" s="2" t="s">
        <v>22</v>
      </c>
    </row>
    <row r="295" spans="1:13" x14ac:dyDescent="0.25">
      <c r="A295" s="5" t="s">
        <v>942</v>
      </c>
      <c r="B295" s="5" t="s">
        <v>943</v>
      </c>
      <c r="C295" t="s">
        <v>944</v>
      </c>
      <c r="D295" t="s">
        <v>802</v>
      </c>
      <c r="E295" s="1">
        <f>35.812/1000</f>
        <v>3.5811999999999997E-2</v>
      </c>
      <c r="F295" s="1">
        <f>35.812/1000</f>
        <v>3.5811999999999997E-2</v>
      </c>
      <c r="G295" s="1">
        <f>35.812/1000</f>
        <v>3.5811999999999997E-2</v>
      </c>
      <c r="H295" s="2">
        <v>100</v>
      </c>
      <c r="I295" s="2" t="s">
        <v>38</v>
      </c>
      <c r="J295" s="2" t="s">
        <v>38</v>
      </c>
      <c r="K295" s="2" t="s">
        <v>38</v>
      </c>
      <c r="L295" s="2" t="s">
        <v>38</v>
      </c>
      <c r="M295" s="2" t="s">
        <v>22</v>
      </c>
    </row>
    <row r="296" spans="1:13" x14ac:dyDescent="0.25">
      <c r="A296" s="5" t="s">
        <v>945</v>
      </c>
      <c r="B296" s="5" t="s">
        <v>946</v>
      </c>
      <c r="C296" t="s">
        <v>947</v>
      </c>
      <c r="D296" t="s">
        <v>948</v>
      </c>
      <c r="E296" s="1">
        <v>6.3942680000000002E-2</v>
      </c>
      <c r="F296" s="1">
        <v>6.3942680000000002E-2</v>
      </c>
      <c r="G296" s="1">
        <v>6.3942680000000002E-2</v>
      </c>
      <c r="H296" s="2">
        <v>210</v>
      </c>
      <c r="I296" s="2" t="s">
        <v>38</v>
      </c>
      <c r="J296" s="2" t="s">
        <v>38</v>
      </c>
      <c r="K296" s="2" t="s">
        <v>38</v>
      </c>
      <c r="L296" s="2" t="s">
        <v>38</v>
      </c>
      <c r="M296" s="2" t="s">
        <v>22</v>
      </c>
    </row>
    <row r="297" spans="1:13" x14ac:dyDescent="0.25">
      <c r="A297" s="5" t="s">
        <v>949</v>
      </c>
      <c r="B297" s="5" t="s">
        <v>950</v>
      </c>
      <c r="C297" t="s">
        <v>951</v>
      </c>
      <c r="D297" t="s">
        <v>108</v>
      </c>
      <c r="E297" s="1">
        <v>1.3568E-2</v>
      </c>
      <c r="F297" s="1">
        <v>1.3568E-2</v>
      </c>
      <c r="G297" s="1">
        <v>1.3568E-2</v>
      </c>
      <c r="H297" s="2">
        <v>100</v>
      </c>
      <c r="I297" s="2">
        <v>100</v>
      </c>
      <c r="J297" s="25" t="s">
        <v>1079</v>
      </c>
      <c r="K297" s="2" t="s">
        <v>38</v>
      </c>
      <c r="L297" s="2" t="s">
        <v>38</v>
      </c>
      <c r="M297" s="2" t="s">
        <v>22</v>
      </c>
    </row>
    <row r="298" spans="1:13" x14ac:dyDescent="0.25">
      <c r="A298" s="5" t="s">
        <v>952</v>
      </c>
      <c r="B298" s="5" t="s">
        <v>953</v>
      </c>
      <c r="C298" t="s">
        <v>954</v>
      </c>
      <c r="D298" t="s">
        <v>948</v>
      </c>
      <c r="E298" s="1">
        <v>6.3942680000000002E-2</v>
      </c>
      <c r="F298" s="1">
        <v>6.3942680000000002E-2</v>
      </c>
      <c r="G298" s="1">
        <v>6.3942680000000002E-2</v>
      </c>
      <c r="H298" s="2">
        <v>200</v>
      </c>
      <c r="I298" s="2" t="s">
        <v>38</v>
      </c>
      <c r="J298" s="2" t="s">
        <v>38</v>
      </c>
      <c r="K298" s="2" t="s">
        <v>38</v>
      </c>
      <c r="L298" s="2" t="s">
        <v>38</v>
      </c>
      <c r="M298" s="2" t="s">
        <v>22</v>
      </c>
    </row>
    <row r="299" spans="1:13" x14ac:dyDescent="0.25">
      <c r="A299" s="5" t="s">
        <v>955</v>
      </c>
      <c r="B299" s="5" t="s">
        <v>956</v>
      </c>
      <c r="C299" t="s">
        <v>957</v>
      </c>
      <c r="D299" t="s">
        <v>948</v>
      </c>
      <c r="E299" s="1">
        <v>6.3942680000000002E-2</v>
      </c>
      <c r="F299" s="1">
        <v>6.3942680000000002E-2</v>
      </c>
      <c r="G299" s="1">
        <v>6.3942680000000002E-2</v>
      </c>
      <c r="H299" s="2">
        <v>210</v>
      </c>
      <c r="I299" s="2" t="s">
        <v>38</v>
      </c>
      <c r="J299" s="2" t="s">
        <v>38</v>
      </c>
      <c r="K299" s="2" t="s">
        <v>38</v>
      </c>
      <c r="L299" s="2" t="s">
        <v>38</v>
      </c>
      <c r="M299" s="2" t="s">
        <v>22</v>
      </c>
    </row>
    <row r="300" spans="1:13" x14ac:dyDescent="0.25">
      <c r="A300" s="5" t="s">
        <v>958</v>
      </c>
      <c r="B300" s="5" t="s">
        <v>959</v>
      </c>
      <c r="C300" t="s">
        <v>960</v>
      </c>
      <c r="D300" t="s">
        <v>948</v>
      </c>
      <c r="E300" s="1">
        <v>6.3942680000000002E-2</v>
      </c>
      <c r="F300" s="1">
        <v>6.3942680000000002E-2</v>
      </c>
      <c r="G300" s="1">
        <v>6.3942680000000002E-2</v>
      </c>
      <c r="H300" s="2">
        <v>210</v>
      </c>
      <c r="I300" s="2" t="s">
        <v>38</v>
      </c>
      <c r="J300" s="2" t="s">
        <v>38</v>
      </c>
      <c r="K300" s="2" t="s">
        <v>38</v>
      </c>
      <c r="L300" s="2" t="s">
        <v>38</v>
      </c>
      <c r="M300" s="2" t="s">
        <v>22</v>
      </c>
    </row>
    <row r="301" spans="1:13" x14ac:dyDescent="0.25">
      <c r="A301" s="5" t="s">
        <v>961</v>
      </c>
      <c r="B301" s="5" t="s">
        <v>962</v>
      </c>
      <c r="C301" t="s">
        <v>963</v>
      </c>
      <c r="D301" t="s">
        <v>766</v>
      </c>
      <c r="E301" s="1">
        <v>0.34599999999999997</v>
      </c>
      <c r="F301" s="1">
        <v>0.34599999999999997</v>
      </c>
      <c r="G301" s="1">
        <v>0.128</v>
      </c>
      <c r="H301" s="2" t="s">
        <v>38</v>
      </c>
      <c r="I301" s="2" t="s">
        <v>38</v>
      </c>
      <c r="J301" s="2" t="s">
        <v>38</v>
      </c>
      <c r="K301" s="2" t="s">
        <v>38</v>
      </c>
      <c r="L301" s="2" t="s">
        <v>38</v>
      </c>
      <c r="M301" s="2" t="s">
        <v>22</v>
      </c>
    </row>
    <row r="302" spans="1:13" x14ac:dyDescent="0.25">
      <c r="A302" s="5" t="s">
        <v>964</v>
      </c>
      <c r="B302" s="5" t="s">
        <v>965</v>
      </c>
      <c r="C302" t="s">
        <v>966</v>
      </c>
      <c r="D302" t="s">
        <v>948</v>
      </c>
      <c r="E302" s="1">
        <v>6.01135E-2</v>
      </c>
      <c r="F302" s="1">
        <v>6.01135E-2</v>
      </c>
      <c r="G302" s="1">
        <v>6.01135E-2</v>
      </c>
      <c r="H302" s="2">
        <v>200</v>
      </c>
      <c r="I302" s="2" t="s">
        <v>38</v>
      </c>
      <c r="J302" s="2" t="s">
        <v>38</v>
      </c>
      <c r="K302" s="2" t="s">
        <v>38</v>
      </c>
      <c r="L302" s="2" t="s">
        <v>38</v>
      </c>
      <c r="M302" s="2" t="s">
        <v>22</v>
      </c>
    </row>
    <row r="303" spans="1:13" x14ac:dyDescent="0.25">
      <c r="A303" s="5" t="s">
        <v>967</v>
      </c>
      <c r="B303" s="5" t="s">
        <v>968</v>
      </c>
      <c r="C303" t="s">
        <v>969</v>
      </c>
      <c r="D303" t="s">
        <v>970</v>
      </c>
      <c r="E303" s="1">
        <f>109.136/1000</f>
        <v>0.109136</v>
      </c>
      <c r="F303" s="1">
        <f>109.136/1000</f>
        <v>0.109136</v>
      </c>
      <c r="G303" s="1">
        <f>109.136/1000</f>
        <v>0.109136</v>
      </c>
      <c r="H303" s="2" t="s">
        <v>38</v>
      </c>
      <c r="I303" s="2" t="s">
        <v>38</v>
      </c>
      <c r="J303" s="2" t="s">
        <v>38</v>
      </c>
      <c r="K303" s="2" t="s">
        <v>38</v>
      </c>
      <c r="L303" s="2" t="s">
        <v>38</v>
      </c>
      <c r="M303" s="2" t="s">
        <v>22</v>
      </c>
    </row>
    <row r="304" spans="1:13" x14ac:dyDescent="0.25">
      <c r="A304" s="5" t="s">
        <v>971</v>
      </c>
      <c r="B304" s="5" t="s">
        <v>972</v>
      </c>
      <c r="C304" t="s">
        <v>973</v>
      </c>
      <c r="D304" t="s">
        <v>802</v>
      </c>
      <c r="E304" s="1">
        <f t="shared" ref="E304:G305" si="2">36.16/1000</f>
        <v>3.6159999999999998E-2</v>
      </c>
      <c r="F304" s="1">
        <f t="shared" si="2"/>
        <v>3.6159999999999998E-2</v>
      </c>
      <c r="G304" s="1">
        <f t="shared" si="2"/>
        <v>3.6159999999999998E-2</v>
      </c>
      <c r="H304" s="2">
        <v>100</v>
      </c>
      <c r="I304" s="2" t="s">
        <v>38</v>
      </c>
      <c r="J304" s="2" t="s">
        <v>38</v>
      </c>
      <c r="K304" s="2" t="s">
        <v>38</v>
      </c>
      <c r="L304" s="2" t="s">
        <v>38</v>
      </c>
      <c r="M304" s="2" t="s">
        <v>22</v>
      </c>
    </row>
    <row r="305" spans="1:13" x14ac:dyDescent="0.25">
      <c r="A305" s="5" t="s">
        <v>974</v>
      </c>
      <c r="B305" s="5" t="s">
        <v>68</v>
      </c>
      <c r="C305" t="s">
        <v>975</v>
      </c>
      <c r="D305" t="s">
        <v>802</v>
      </c>
      <c r="E305" s="1">
        <f t="shared" si="2"/>
        <v>3.6159999999999998E-2</v>
      </c>
      <c r="F305" s="1">
        <f t="shared" si="2"/>
        <v>3.6159999999999998E-2</v>
      </c>
      <c r="G305" s="1">
        <f t="shared" si="2"/>
        <v>3.6159999999999998E-2</v>
      </c>
      <c r="H305" s="2">
        <v>100</v>
      </c>
      <c r="I305" s="2" t="s">
        <v>38</v>
      </c>
      <c r="J305" s="2" t="s">
        <v>38</v>
      </c>
      <c r="K305" s="2" t="s">
        <v>38</v>
      </c>
      <c r="L305" s="2" t="s">
        <v>38</v>
      </c>
      <c r="M305" s="2" t="s">
        <v>22</v>
      </c>
    </row>
    <row r="306" spans="1:13" x14ac:dyDescent="0.25">
      <c r="A306" s="5" t="s">
        <v>976</v>
      </c>
      <c r="B306" s="5" t="s">
        <v>977</v>
      </c>
      <c r="C306" t="s">
        <v>978</v>
      </c>
      <c r="D306" t="s">
        <v>802</v>
      </c>
      <c r="E306" s="1">
        <f>35.84/1000</f>
        <v>3.5840000000000004E-2</v>
      </c>
      <c r="F306" s="1">
        <f>35.84/1000</f>
        <v>3.5840000000000004E-2</v>
      </c>
      <c r="G306" s="1">
        <f>35.84/1000</f>
        <v>3.5840000000000004E-2</v>
      </c>
      <c r="H306" s="2">
        <v>100</v>
      </c>
      <c r="I306" s="2" t="s">
        <v>38</v>
      </c>
      <c r="J306" s="2" t="s">
        <v>38</v>
      </c>
      <c r="K306" s="2" t="s">
        <v>38</v>
      </c>
      <c r="L306" s="2" t="s">
        <v>38</v>
      </c>
      <c r="M306" s="2" t="s">
        <v>22</v>
      </c>
    </row>
    <row r="307" spans="1:13" x14ac:dyDescent="0.25">
      <c r="A307" s="5" t="s">
        <v>979</v>
      </c>
      <c r="B307" s="5" t="s">
        <v>980</v>
      </c>
      <c r="C307" t="s">
        <v>981</v>
      </c>
      <c r="D307" t="s">
        <v>941</v>
      </c>
      <c r="E307" s="1">
        <f>50/1000</f>
        <v>0.05</v>
      </c>
      <c r="F307" s="1">
        <f>50/1000</f>
        <v>0.05</v>
      </c>
      <c r="G307" s="1">
        <f>50/1000</f>
        <v>0.05</v>
      </c>
      <c r="H307" s="2" t="s">
        <v>38</v>
      </c>
      <c r="I307" s="2" t="s">
        <v>38</v>
      </c>
      <c r="J307" s="2" t="s">
        <v>38</v>
      </c>
      <c r="K307" s="2" t="s">
        <v>38</v>
      </c>
      <c r="L307" s="2" t="s">
        <v>38</v>
      </c>
      <c r="M307" s="2" t="s">
        <v>22</v>
      </c>
    </row>
    <row r="308" spans="1:13" x14ac:dyDescent="0.25">
      <c r="A308" s="5" t="s">
        <v>982</v>
      </c>
      <c r="B308" s="5" t="s">
        <v>983</v>
      </c>
      <c r="C308" t="s">
        <v>984</v>
      </c>
      <c r="D308" t="s">
        <v>941</v>
      </c>
      <c r="E308" s="1">
        <f>75.2/1000</f>
        <v>7.5200000000000003E-2</v>
      </c>
      <c r="F308" s="1">
        <f>75.2/1000</f>
        <v>7.5200000000000003E-2</v>
      </c>
      <c r="G308" s="1">
        <f>75.2/1000</f>
        <v>7.5200000000000003E-2</v>
      </c>
      <c r="H308" s="2" t="s">
        <v>38</v>
      </c>
      <c r="I308" s="2" t="s">
        <v>38</v>
      </c>
      <c r="J308" s="2" t="s">
        <v>38</v>
      </c>
      <c r="K308" s="2" t="s">
        <v>38</v>
      </c>
      <c r="L308" s="2" t="s">
        <v>38</v>
      </c>
      <c r="M308" s="2" t="s">
        <v>22</v>
      </c>
    </row>
    <row r="309" spans="1:13" x14ac:dyDescent="0.25">
      <c r="A309" s="5" t="s">
        <v>985</v>
      </c>
      <c r="B309" s="5" t="s">
        <v>986</v>
      </c>
      <c r="C309" t="s">
        <v>987</v>
      </c>
      <c r="D309" t="s">
        <v>108</v>
      </c>
      <c r="E309" s="1">
        <v>1.3568E-2</v>
      </c>
      <c r="F309" s="1">
        <v>1.3568E-2</v>
      </c>
      <c r="G309" s="1">
        <v>1.3568E-2</v>
      </c>
      <c r="H309" s="2">
        <v>100</v>
      </c>
      <c r="I309" s="2">
        <v>10</v>
      </c>
      <c r="J309" t="s">
        <v>1078</v>
      </c>
      <c r="K309" s="2" t="s">
        <v>38</v>
      </c>
      <c r="L309" s="2" t="s">
        <v>38</v>
      </c>
      <c r="M309" s="2" t="s">
        <v>22</v>
      </c>
    </row>
    <row r="310" spans="1:13" x14ac:dyDescent="0.25">
      <c r="A310" t="s">
        <v>1056</v>
      </c>
      <c r="B310" t="s">
        <v>1057</v>
      </c>
      <c r="C310" s="2" t="s">
        <v>38</v>
      </c>
      <c r="D310" s="18" t="s">
        <v>1077</v>
      </c>
      <c r="E310" s="1">
        <v>0.01</v>
      </c>
      <c r="F310" s="1">
        <v>0.01</v>
      </c>
      <c r="G310" s="1">
        <v>0.01</v>
      </c>
      <c r="H310" s="2">
        <v>80</v>
      </c>
      <c r="I310" s="2" t="s">
        <v>38</v>
      </c>
      <c r="J310" t="s">
        <v>1072</v>
      </c>
      <c r="K310" s="2" t="s">
        <v>38</v>
      </c>
      <c r="L310" s="2" t="s">
        <v>38</v>
      </c>
      <c r="M310" s="2" t="s">
        <v>1070</v>
      </c>
    </row>
    <row r="311" spans="1:13" x14ac:dyDescent="0.25">
      <c r="A311" t="s">
        <v>1058</v>
      </c>
      <c r="B311" t="s">
        <v>1059</v>
      </c>
      <c r="C311" s="2" t="s">
        <v>38</v>
      </c>
      <c r="D311" s="18" t="s">
        <v>1077</v>
      </c>
      <c r="E311" s="1">
        <v>2E-3</v>
      </c>
      <c r="F311" s="1">
        <v>2E-3</v>
      </c>
      <c r="G311" s="1">
        <v>2E-3</v>
      </c>
      <c r="H311" s="2">
        <v>40</v>
      </c>
      <c r="I311" s="2" t="s">
        <v>38</v>
      </c>
      <c r="J311" t="s">
        <v>1073</v>
      </c>
      <c r="K311" s="2" t="s">
        <v>38</v>
      </c>
      <c r="L311" s="2" t="s">
        <v>38</v>
      </c>
      <c r="M311" s="2" t="s">
        <v>1070</v>
      </c>
    </row>
    <row r="312" spans="1:13" s="18" customFormat="1" x14ac:dyDescent="0.25">
      <c r="A312" s="18" t="s">
        <v>1060</v>
      </c>
      <c r="B312" s="18" t="s">
        <v>1061</v>
      </c>
      <c r="C312" s="2" t="s">
        <v>38</v>
      </c>
      <c r="D312" s="18" t="s">
        <v>1077</v>
      </c>
      <c r="E312" s="19">
        <v>4.0000000000000001E-3</v>
      </c>
      <c r="F312" s="19">
        <v>4.0000000000000001E-3</v>
      </c>
      <c r="G312" s="19">
        <v>4.0000000000000001E-3</v>
      </c>
      <c r="H312" s="19">
        <v>40</v>
      </c>
      <c r="I312" s="19" t="s">
        <v>38</v>
      </c>
      <c r="J312" t="s">
        <v>1073</v>
      </c>
      <c r="K312" s="2" t="s">
        <v>38</v>
      </c>
      <c r="L312" s="2" t="s">
        <v>38</v>
      </c>
      <c r="M312" s="2" t="s">
        <v>1070</v>
      </c>
    </row>
  </sheetData>
  <hyperlinks>
    <hyperlink ref="K3" r:id="rId1" xr:uid="{00000000-0004-0000-0000-000000000000}"/>
    <hyperlink ref="K7" r:id="rId2" xr:uid="{00000000-0004-0000-0000-000001000000}"/>
    <hyperlink ref="K8" r:id="rId3" xr:uid="{00000000-0004-0000-0000-000002000000}"/>
    <hyperlink ref="K14" r:id="rId4" xr:uid="{00000000-0004-0000-0000-000003000000}"/>
    <hyperlink ref="K30" r:id="rId5" xr:uid="{00000000-0004-0000-0000-000004000000}"/>
    <hyperlink ref="K33" r:id="rId6" xr:uid="{00000000-0004-0000-0000-000005000000}"/>
    <hyperlink ref="K35" r:id="rId7" xr:uid="{00000000-0004-0000-0000-000006000000}"/>
    <hyperlink ref="K37" r:id="rId8" xr:uid="{00000000-0004-0000-0000-000007000000}"/>
    <hyperlink ref="K38" r:id="rId9" xr:uid="{00000000-0004-0000-0000-000008000000}"/>
    <hyperlink ref="K41" r:id="rId10" xr:uid="{00000000-0004-0000-0000-000009000000}"/>
    <hyperlink ref="K44" r:id="rId11" xr:uid="{00000000-0004-0000-0000-00000A000000}"/>
    <hyperlink ref="K46" r:id="rId12" xr:uid="{00000000-0004-0000-0000-00000B000000}"/>
    <hyperlink ref="K47" r:id="rId13" xr:uid="{00000000-0004-0000-0000-00000C000000}"/>
    <hyperlink ref="K48" r:id="rId14" xr:uid="{00000000-0004-0000-0000-00000D000000}"/>
    <hyperlink ref="K50" r:id="rId15" xr:uid="{00000000-0004-0000-0000-00000E000000}"/>
    <hyperlink ref="K53" r:id="rId16" xr:uid="{00000000-0004-0000-0000-00000F000000}"/>
    <hyperlink ref="K54" r:id="rId17" xr:uid="{00000000-0004-0000-0000-000010000000}"/>
    <hyperlink ref="K55" r:id="rId18" xr:uid="{00000000-0004-0000-0000-000011000000}"/>
    <hyperlink ref="K56" r:id="rId19" xr:uid="{00000000-0004-0000-0000-000012000000}"/>
    <hyperlink ref="K57" r:id="rId20" xr:uid="{00000000-0004-0000-0000-000013000000}"/>
    <hyperlink ref="K58" r:id="rId21" xr:uid="{00000000-0004-0000-0000-000014000000}"/>
    <hyperlink ref="K59" r:id="rId22" xr:uid="{00000000-0004-0000-0000-000015000000}"/>
    <hyperlink ref="K60" r:id="rId23" xr:uid="{00000000-0004-0000-0000-000016000000}"/>
    <hyperlink ref="K61" r:id="rId24" xr:uid="{00000000-0004-0000-0000-000017000000}"/>
    <hyperlink ref="K64" r:id="rId25" xr:uid="{00000000-0004-0000-0000-000018000000}"/>
    <hyperlink ref="K65" r:id="rId26" xr:uid="{00000000-0004-0000-0000-000019000000}"/>
    <hyperlink ref="K66" r:id="rId27" xr:uid="{00000000-0004-0000-0000-00001A000000}"/>
    <hyperlink ref="K67" r:id="rId28" xr:uid="{00000000-0004-0000-0000-00001B000000}"/>
    <hyperlink ref="K68" r:id="rId29" xr:uid="{00000000-0004-0000-0000-00001C000000}"/>
    <hyperlink ref="K69" r:id="rId30" xr:uid="{00000000-0004-0000-0000-00001D000000}"/>
    <hyperlink ref="K70" r:id="rId31" xr:uid="{00000000-0004-0000-0000-00001E000000}"/>
    <hyperlink ref="K71" r:id="rId32" xr:uid="{00000000-0004-0000-0000-00001F000000}"/>
    <hyperlink ref="K72" r:id="rId33" xr:uid="{00000000-0004-0000-0000-000020000000}"/>
    <hyperlink ref="K73" r:id="rId34" xr:uid="{00000000-0004-0000-0000-000021000000}"/>
    <hyperlink ref="K76" r:id="rId35" xr:uid="{00000000-0004-0000-0000-000022000000}"/>
    <hyperlink ref="K77" r:id="rId36" xr:uid="{00000000-0004-0000-0000-000023000000}"/>
    <hyperlink ref="K78" r:id="rId37" xr:uid="{00000000-0004-0000-0000-000024000000}"/>
    <hyperlink ref="K81" r:id="rId38" xr:uid="{00000000-0004-0000-0000-000025000000}"/>
    <hyperlink ref="K82" r:id="rId39" xr:uid="{00000000-0004-0000-0000-000026000000}"/>
    <hyperlink ref="K83" r:id="rId40" xr:uid="{00000000-0004-0000-0000-000027000000}"/>
    <hyperlink ref="K84" r:id="rId41" xr:uid="{00000000-0004-0000-0000-000028000000}"/>
    <hyperlink ref="K86" r:id="rId42" xr:uid="{00000000-0004-0000-0000-000029000000}"/>
    <hyperlink ref="K89" r:id="rId43" xr:uid="{00000000-0004-0000-0000-00002A000000}"/>
    <hyperlink ref="K91" r:id="rId44" xr:uid="{00000000-0004-0000-0000-00002B000000}"/>
    <hyperlink ref="K99" r:id="rId45" xr:uid="{00000000-0004-0000-0000-00002C000000}"/>
  </hyperlinks>
  <pageMargins left="0.7" right="0.7" top="0.75" bottom="0.75" header="0.51180555555555496" footer="0.51180555555555496"/>
  <pageSetup paperSize="9" firstPageNumber="0" orientation="portrait" horizontalDpi="300" verticalDpi="300"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tabSelected="1" workbookViewId="0">
      <selection activeCell="G30" sqref="G30"/>
    </sheetView>
  </sheetViews>
  <sheetFormatPr baseColWidth="10" defaultColWidth="9.140625" defaultRowHeight="15" x14ac:dyDescent="0.25"/>
  <cols>
    <col min="1" max="1" width="17.5703125" bestFit="1" customWidth="1"/>
    <col min="2" max="2" width="15" bestFit="1" customWidth="1"/>
    <col min="3" max="3" width="68.5703125" bestFit="1" customWidth="1"/>
  </cols>
  <sheetData>
    <row r="1" spans="1:3" x14ac:dyDescent="0.25">
      <c r="A1" t="s">
        <v>0</v>
      </c>
      <c r="B1" t="s">
        <v>1</v>
      </c>
      <c r="C1" t="s">
        <v>2</v>
      </c>
    </row>
    <row r="2" spans="1:3" x14ac:dyDescent="0.25">
      <c r="A2" s="15" t="s">
        <v>996</v>
      </c>
      <c r="B2" s="15" t="s">
        <v>997</v>
      </c>
      <c r="C2" t="s">
        <v>998</v>
      </c>
    </row>
    <row r="3" spans="1:3" x14ac:dyDescent="0.25">
      <c r="A3" s="15" t="s">
        <v>601</v>
      </c>
      <c r="B3" s="15" t="s">
        <v>602</v>
      </c>
      <c r="C3" t="s">
        <v>603</v>
      </c>
    </row>
    <row r="4" spans="1:3" x14ac:dyDescent="0.25">
      <c r="A4" s="15" t="s">
        <v>604</v>
      </c>
      <c r="B4" s="15" t="s">
        <v>999</v>
      </c>
      <c r="C4" t="s">
        <v>1000</v>
      </c>
    </row>
    <row r="5" spans="1:3" x14ac:dyDescent="0.25">
      <c r="A5" s="15" t="s">
        <v>1001</v>
      </c>
      <c r="B5" s="15" t="s">
        <v>1002</v>
      </c>
      <c r="C5" t="s">
        <v>1003</v>
      </c>
    </row>
    <row r="6" spans="1:3" x14ac:dyDescent="0.25">
      <c r="A6" s="15" t="s">
        <v>1004</v>
      </c>
      <c r="B6" s="15" t="s">
        <v>1005</v>
      </c>
      <c r="C6" t="s">
        <v>1006</v>
      </c>
    </row>
    <row r="7" spans="1:3" x14ac:dyDescent="0.25">
      <c r="A7" s="15" t="s">
        <v>1007</v>
      </c>
      <c r="B7" s="15" t="s">
        <v>1008</v>
      </c>
      <c r="C7" t="s">
        <v>1009</v>
      </c>
    </row>
    <row r="8" spans="1:3" x14ac:dyDescent="0.25">
      <c r="A8" s="15" t="s">
        <v>1010</v>
      </c>
      <c r="B8" t="s">
        <v>68</v>
      </c>
      <c r="C8" t="s">
        <v>1011</v>
      </c>
    </row>
    <row r="9" spans="1:3" x14ac:dyDescent="0.25">
      <c r="A9" s="15" t="s">
        <v>1012</v>
      </c>
      <c r="B9" s="15" t="s">
        <v>1013</v>
      </c>
      <c r="C9" t="s">
        <v>1014</v>
      </c>
    </row>
    <row r="10" spans="1:3" x14ac:dyDescent="0.25">
      <c r="A10" s="15" t="s">
        <v>1015</v>
      </c>
      <c r="B10" s="15" t="s">
        <v>1016</v>
      </c>
      <c r="C10" t="s">
        <v>1017</v>
      </c>
    </row>
    <row r="11" spans="1:3" x14ac:dyDescent="0.25">
      <c r="A11" s="15" t="s">
        <v>1018</v>
      </c>
      <c r="B11" t="s">
        <v>68</v>
      </c>
      <c r="C11" t="s">
        <v>1019</v>
      </c>
    </row>
    <row r="12" spans="1:3" x14ac:dyDescent="0.25">
      <c r="A12" s="15" t="s">
        <v>604</v>
      </c>
      <c r="B12" t="s">
        <v>68</v>
      </c>
      <c r="C12" t="s">
        <v>1020</v>
      </c>
    </row>
    <row r="13" spans="1:3" x14ac:dyDescent="0.25">
      <c r="A13" s="15" t="s">
        <v>1021</v>
      </c>
      <c r="B13" s="15" t="s">
        <v>1022</v>
      </c>
      <c r="C13" t="s">
        <v>1023</v>
      </c>
    </row>
    <row r="14" spans="1:3" x14ac:dyDescent="0.25">
      <c r="A14" s="15" t="s">
        <v>1024</v>
      </c>
      <c r="B14" s="15" t="s">
        <v>1025</v>
      </c>
      <c r="C14" t="s">
        <v>1026</v>
      </c>
    </row>
    <row r="15" spans="1:3" x14ac:dyDescent="0.25">
      <c r="A15" s="15" t="s">
        <v>1027</v>
      </c>
      <c r="B15" s="15" t="s">
        <v>1028</v>
      </c>
      <c r="C15" t="s">
        <v>1029</v>
      </c>
    </row>
    <row r="16" spans="1:3" x14ac:dyDescent="0.25">
      <c r="A16" s="15" t="s">
        <v>753</v>
      </c>
      <c r="B16" s="15" t="s">
        <v>754</v>
      </c>
      <c r="C16" t="s">
        <v>1030</v>
      </c>
    </row>
    <row r="17" spans="1:3" x14ac:dyDescent="0.25">
      <c r="A17" s="15" t="s">
        <v>753</v>
      </c>
      <c r="B17" s="15" t="s">
        <v>754</v>
      </c>
      <c r="C17" t="s">
        <v>1031</v>
      </c>
    </row>
    <row r="18" spans="1:3" x14ac:dyDescent="0.25">
      <c r="A18" s="16" t="s">
        <v>1032</v>
      </c>
      <c r="B18" t="s">
        <v>1033</v>
      </c>
      <c r="C18" t="s">
        <v>1034</v>
      </c>
    </row>
    <row r="19" spans="1:3" x14ac:dyDescent="0.25">
      <c r="A19" s="15" t="s">
        <v>1035</v>
      </c>
      <c r="B19" s="15" t="s">
        <v>1036</v>
      </c>
      <c r="C19" t="s">
        <v>1037</v>
      </c>
    </row>
    <row r="20" spans="1:3" x14ac:dyDescent="0.25">
      <c r="A20" s="15" t="s">
        <v>1038</v>
      </c>
      <c r="B20" t="s">
        <v>68</v>
      </c>
      <c r="C20" t="s">
        <v>1039</v>
      </c>
    </row>
    <row r="21" spans="1:3" x14ac:dyDescent="0.25">
      <c r="A21" s="15" t="s">
        <v>1040</v>
      </c>
      <c r="B21" s="15" t="s">
        <v>1041</v>
      </c>
      <c r="C21" t="s">
        <v>1042</v>
      </c>
    </row>
    <row r="22" spans="1:3" x14ac:dyDescent="0.25">
      <c r="A22" s="16" t="s">
        <v>1043</v>
      </c>
      <c r="B22" t="s">
        <v>680</v>
      </c>
      <c r="C22" t="s">
        <v>1044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23</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Scanning information</vt:lpstr>
      <vt:lpstr>Unsuccesfull specimens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romain_david;Ricardo Araújo</dc:creator>
  <dc:description/>
  <cp:lastModifiedBy>Romain David</cp:lastModifiedBy>
  <cp:revision>4</cp:revision>
  <dcterms:created xsi:type="dcterms:W3CDTF">2020-04-21T10:15:34Z</dcterms:created>
  <dcterms:modified xsi:type="dcterms:W3CDTF">2021-05-26T14:12:39Z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