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ucestermarine-my.sharepoint.com/personal/andrea_bodnar_gmgi_org/Documents/Desktop/1_Cell culture manuscript for submission 17Dec2024/"/>
    </mc:Choice>
  </mc:AlternateContent>
  <xr:revisionPtr revIDLastSave="0" documentId="8_{2AE829F3-F789-4CD5-8C24-E89F3E774C91}" xr6:coauthVersionLast="47" xr6:coauthVersionMax="47" xr10:uidLastSave="{00000000-0000-0000-0000-000000000000}"/>
  <bookViews>
    <workbookView xWindow="-110" yWindow="-110" windowWidth="19420" windowHeight="11620" xr2:uid="{DD19FF3D-8D67-4D03-B7A0-6B5AF2F9EAE7}"/>
  </bookViews>
  <sheets>
    <sheet name="M1" sheetId="7" r:id="rId1"/>
    <sheet name="SOM" sheetId="8" r:id="rId2"/>
    <sheet name="UM 3% FBS" sheetId="3" r:id="rId3"/>
    <sheet name="UM 3-5% FBS" sheetId="2" r:id="rId4"/>
    <sheet name="Cells-EB UM 3-5%FBS" sheetId="4" r:id="rId5"/>
    <sheet name="UM 10% FBS" sheetId="5" r:id="rId6"/>
    <sheet name="UM 15% FBS" sheetId="6" r:id="rId7"/>
    <sheet name="UM Summary Graph" sheetId="12" r:id="rId8"/>
    <sheet name="Red cells Graph" sheetId="13" r:id="rId9"/>
    <sheet name="EB vs Cells graph" sheetId="11" r:id="rId10"/>
    <sheet name="UM M1 SOM Graph" sheetId="10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22" i="8"/>
  <c r="I21" i="8"/>
  <c r="I20" i="8"/>
  <c r="I19" i="8"/>
  <c r="I18" i="8"/>
  <c r="I17" i="8"/>
  <c r="J17" i="8" s="1"/>
  <c r="L17" i="8" s="1"/>
  <c r="I16" i="8"/>
  <c r="I15" i="8"/>
  <c r="J15" i="8" s="1"/>
  <c r="L15" i="8" s="1"/>
  <c r="I12" i="8"/>
  <c r="I11" i="8"/>
  <c r="J11" i="8" s="1"/>
  <c r="L11" i="8" s="1"/>
  <c r="N12" i="8" s="1"/>
  <c r="I10" i="8"/>
  <c r="I9" i="8"/>
  <c r="J9" i="8" s="1"/>
  <c r="L9" i="8" s="1"/>
  <c r="I8" i="8"/>
  <c r="I7" i="8"/>
  <c r="J7" i="8" s="1"/>
  <c r="L7" i="8" s="1"/>
  <c r="N7" i="8" s="1"/>
  <c r="I6" i="8"/>
  <c r="I5" i="8"/>
  <c r="J5" i="8" s="1"/>
  <c r="L5" i="8" s="1"/>
  <c r="I22" i="7"/>
  <c r="I21" i="7"/>
  <c r="L20" i="7"/>
  <c r="I20" i="7"/>
  <c r="I19" i="7"/>
  <c r="M19" i="7" s="1"/>
  <c r="I18" i="7"/>
  <c r="I17" i="7"/>
  <c r="M17" i="7" s="1"/>
  <c r="I16" i="7"/>
  <c r="I15" i="7"/>
  <c r="J15" i="7" s="1"/>
  <c r="L15" i="7" s="1"/>
  <c r="I12" i="7"/>
  <c r="I11" i="7"/>
  <c r="I10" i="7"/>
  <c r="I9" i="7"/>
  <c r="M9" i="7" s="1"/>
  <c r="I8" i="7"/>
  <c r="I7" i="7"/>
  <c r="M7" i="7" s="1"/>
  <c r="I6" i="7"/>
  <c r="I5" i="7"/>
  <c r="I142" i="6"/>
  <c r="I141" i="6"/>
  <c r="I140" i="6"/>
  <c r="I139" i="6"/>
  <c r="I138" i="6"/>
  <c r="I137" i="6"/>
  <c r="J137" i="6" s="1"/>
  <c r="L137" i="6" s="1"/>
  <c r="N138" i="6" s="1"/>
  <c r="I136" i="6"/>
  <c r="I135" i="6"/>
  <c r="I134" i="6"/>
  <c r="I133" i="6"/>
  <c r="I132" i="6"/>
  <c r="I131" i="6"/>
  <c r="J131" i="6" s="1"/>
  <c r="L131" i="6" s="1"/>
  <c r="I130" i="6"/>
  <c r="I129" i="6"/>
  <c r="I128" i="6"/>
  <c r="J128" i="6" s="1"/>
  <c r="L128" i="6" s="1"/>
  <c r="I127" i="6"/>
  <c r="I126" i="6"/>
  <c r="I125" i="6"/>
  <c r="I124" i="6"/>
  <c r="I123" i="6"/>
  <c r="I122" i="6"/>
  <c r="I121" i="6"/>
  <c r="I120" i="6"/>
  <c r="I119" i="6"/>
  <c r="B119" i="6"/>
  <c r="B122" i="6" s="1"/>
  <c r="B125" i="6" s="1"/>
  <c r="B128" i="6" s="1"/>
  <c r="B131" i="6" s="1"/>
  <c r="B134" i="6" s="1"/>
  <c r="B137" i="6" s="1"/>
  <c r="B140" i="6" s="1"/>
  <c r="I118" i="6"/>
  <c r="I117" i="6"/>
  <c r="I116" i="6"/>
  <c r="I115" i="6"/>
  <c r="I114" i="6"/>
  <c r="I113" i="6"/>
  <c r="I112" i="6"/>
  <c r="I111" i="6"/>
  <c r="I110" i="6"/>
  <c r="J110" i="6" s="1"/>
  <c r="L110" i="6" s="1"/>
  <c r="N111" i="6" s="1"/>
  <c r="I109" i="6"/>
  <c r="I108" i="6"/>
  <c r="I107" i="6"/>
  <c r="J107" i="6" s="1"/>
  <c r="L107" i="6" s="1"/>
  <c r="I106" i="6"/>
  <c r="I105" i="6"/>
  <c r="I104" i="6"/>
  <c r="I103" i="6"/>
  <c r="I102" i="6"/>
  <c r="I101" i="6"/>
  <c r="I100" i="6"/>
  <c r="I99" i="6"/>
  <c r="I98" i="6"/>
  <c r="J98" i="6" s="1"/>
  <c r="L98" i="6" s="1"/>
  <c r="I97" i="6"/>
  <c r="I96" i="6"/>
  <c r="I95" i="6"/>
  <c r="I94" i="6"/>
  <c r="I93" i="6"/>
  <c r="I92" i="6"/>
  <c r="I91" i="6"/>
  <c r="I90" i="6"/>
  <c r="I89" i="6"/>
  <c r="J89" i="6" s="1"/>
  <c r="L89" i="6" s="1"/>
  <c r="N90" i="6" s="1"/>
  <c r="I88" i="6"/>
  <c r="I87" i="6"/>
  <c r="I86" i="6"/>
  <c r="I85" i="6"/>
  <c r="I84" i="6"/>
  <c r="I83" i="6"/>
  <c r="J83" i="6" s="1"/>
  <c r="L83" i="6" s="1"/>
  <c r="I82" i="6"/>
  <c r="P80" i="6" s="1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J68" i="6" s="1"/>
  <c r="L68" i="6" s="1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J53" i="6" s="1"/>
  <c r="L53" i="6" s="1"/>
  <c r="I52" i="6"/>
  <c r="I51" i="6"/>
  <c r="I50" i="6"/>
  <c r="J50" i="6" s="1"/>
  <c r="L50" i="6" s="1"/>
  <c r="I49" i="6"/>
  <c r="I48" i="6"/>
  <c r="I47" i="6"/>
  <c r="I46" i="6"/>
  <c r="I45" i="6"/>
  <c r="I44" i="6"/>
  <c r="I43" i="6"/>
  <c r="I42" i="6"/>
  <c r="I41" i="6"/>
  <c r="J41" i="6" s="1"/>
  <c r="L41" i="6" s="1"/>
  <c r="N42" i="6" s="1"/>
  <c r="I40" i="6"/>
  <c r="I39" i="6"/>
  <c r="I38" i="6"/>
  <c r="M38" i="6" s="1"/>
  <c r="I37" i="6"/>
  <c r="I36" i="6"/>
  <c r="I35" i="6"/>
  <c r="J35" i="6" s="1"/>
  <c r="L35" i="6" s="1"/>
  <c r="I34" i="6"/>
  <c r="I33" i="6"/>
  <c r="I32" i="6"/>
  <c r="I31" i="6"/>
  <c r="I30" i="6"/>
  <c r="I29" i="6"/>
  <c r="I28" i="6"/>
  <c r="I27" i="6"/>
  <c r="I26" i="6"/>
  <c r="M26" i="6" s="1"/>
  <c r="I25" i="6"/>
  <c r="I24" i="6"/>
  <c r="I23" i="6"/>
  <c r="I22" i="6"/>
  <c r="I21" i="6"/>
  <c r="I20" i="6"/>
  <c r="I19" i="6"/>
  <c r="I18" i="6"/>
  <c r="I17" i="6"/>
  <c r="I16" i="6"/>
  <c r="I15" i="6"/>
  <c r="I14" i="6"/>
  <c r="J14" i="6" s="1"/>
  <c r="L14" i="6" s="1"/>
  <c r="N15" i="6" s="1"/>
  <c r="I13" i="6"/>
  <c r="I12" i="6"/>
  <c r="I11" i="6"/>
  <c r="J11" i="6" s="1"/>
  <c r="L11" i="6" s="1"/>
  <c r="I10" i="6"/>
  <c r="I9" i="6"/>
  <c r="I8" i="6"/>
  <c r="I7" i="6"/>
  <c r="I6" i="6"/>
  <c r="I5" i="6"/>
  <c r="I142" i="5"/>
  <c r="I141" i="5"/>
  <c r="I140" i="5"/>
  <c r="I139" i="5"/>
  <c r="I138" i="5"/>
  <c r="I137" i="5"/>
  <c r="J137" i="5" s="1"/>
  <c r="L137" i="5" s="1"/>
  <c r="N138" i="5" s="1"/>
  <c r="I136" i="5"/>
  <c r="I135" i="5"/>
  <c r="I134" i="5"/>
  <c r="I133" i="5"/>
  <c r="I132" i="5"/>
  <c r="I131" i="5"/>
  <c r="J131" i="5" s="1"/>
  <c r="L131" i="5" s="1"/>
  <c r="I130" i="5"/>
  <c r="I129" i="5"/>
  <c r="I128" i="5"/>
  <c r="I127" i="5"/>
  <c r="I126" i="5"/>
  <c r="I125" i="5"/>
  <c r="J125" i="5" s="1"/>
  <c r="L125" i="5" s="1"/>
  <c r="N126" i="5" s="1"/>
  <c r="I124" i="5"/>
  <c r="I123" i="5"/>
  <c r="I122" i="5"/>
  <c r="I121" i="5"/>
  <c r="I120" i="5"/>
  <c r="I119" i="5"/>
  <c r="J119" i="5" s="1"/>
  <c r="L119" i="5" s="1"/>
  <c r="B119" i="5"/>
  <c r="B122" i="5" s="1"/>
  <c r="B125" i="5" s="1"/>
  <c r="B128" i="5" s="1"/>
  <c r="B131" i="5" s="1"/>
  <c r="B134" i="5" s="1"/>
  <c r="B137" i="5" s="1"/>
  <c r="B140" i="5" s="1"/>
  <c r="I118" i="5"/>
  <c r="I117" i="5"/>
  <c r="I116" i="5"/>
  <c r="I115" i="5"/>
  <c r="I114" i="5"/>
  <c r="I113" i="5"/>
  <c r="I112" i="5"/>
  <c r="I111" i="5"/>
  <c r="I110" i="5"/>
  <c r="J110" i="5" s="1"/>
  <c r="L110" i="5" s="1"/>
  <c r="N111" i="5" s="1"/>
  <c r="I109" i="5"/>
  <c r="I108" i="5"/>
  <c r="I107" i="5"/>
  <c r="J107" i="5" s="1"/>
  <c r="L107" i="5" s="1"/>
  <c r="I106" i="5"/>
  <c r="I105" i="5"/>
  <c r="I104" i="5"/>
  <c r="I103" i="5"/>
  <c r="I102" i="5"/>
  <c r="I101" i="5"/>
  <c r="I100" i="5"/>
  <c r="I99" i="5"/>
  <c r="I98" i="5"/>
  <c r="J98" i="5" s="1"/>
  <c r="L98" i="5" s="1"/>
  <c r="I97" i="5"/>
  <c r="I96" i="5"/>
  <c r="I95" i="5"/>
  <c r="I94" i="5"/>
  <c r="I93" i="5"/>
  <c r="I92" i="5"/>
  <c r="I91" i="5"/>
  <c r="I90" i="5"/>
  <c r="I89" i="5"/>
  <c r="I88" i="5"/>
  <c r="I87" i="5"/>
  <c r="I86" i="5"/>
  <c r="J86" i="5" s="1"/>
  <c r="L86" i="5" s="1"/>
  <c r="N87" i="5" s="1"/>
  <c r="I85" i="5"/>
  <c r="I84" i="5"/>
  <c r="I83" i="5"/>
  <c r="J83" i="5" s="1"/>
  <c r="L83" i="5" s="1"/>
  <c r="I82" i="5"/>
  <c r="I81" i="5"/>
  <c r="I80" i="5"/>
  <c r="I79" i="5"/>
  <c r="I78" i="5"/>
  <c r="I77" i="5"/>
  <c r="I76" i="5"/>
  <c r="I75" i="5"/>
  <c r="I74" i="5"/>
  <c r="J74" i="5" s="1"/>
  <c r="L74" i="5" s="1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J59" i="5" s="1"/>
  <c r="L59" i="5" s="1"/>
  <c r="I58" i="5"/>
  <c r="I57" i="5"/>
  <c r="I56" i="5"/>
  <c r="J56" i="5" s="1"/>
  <c r="L56" i="5" s="1"/>
  <c r="I55" i="5"/>
  <c r="I54" i="5"/>
  <c r="I53" i="5"/>
  <c r="I52" i="5"/>
  <c r="I51" i="5"/>
  <c r="I50" i="5"/>
  <c r="J50" i="5" s="1"/>
  <c r="L50" i="5" s="1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J35" i="5" s="1"/>
  <c r="L35" i="5" s="1"/>
  <c r="I34" i="5"/>
  <c r="I33" i="5"/>
  <c r="I32" i="5"/>
  <c r="J32" i="5" s="1"/>
  <c r="L32" i="5" s="1"/>
  <c r="I31" i="5"/>
  <c r="I30" i="5"/>
  <c r="I29" i="5"/>
  <c r="I28" i="5"/>
  <c r="I27" i="5"/>
  <c r="I26" i="5"/>
  <c r="J26" i="5" s="1"/>
  <c r="L26" i="5" s="1"/>
  <c r="I25" i="5"/>
  <c r="I24" i="5"/>
  <c r="I23" i="5"/>
  <c r="I22" i="5"/>
  <c r="I21" i="5"/>
  <c r="I20" i="5"/>
  <c r="I19" i="5"/>
  <c r="I18" i="5"/>
  <c r="I17" i="5"/>
  <c r="I16" i="5"/>
  <c r="I15" i="5"/>
  <c r="I14" i="5"/>
  <c r="J14" i="5" s="1"/>
  <c r="L14" i="5" s="1"/>
  <c r="N15" i="5" s="1"/>
  <c r="I13" i="5"/>
  <c r="I12" i="5"/>
  <c r="I11" i="5"/>
  <c r="I10" i="5"/>
  <c r="I9" i="5"/>
  <c r="I8" i="5"/>
  <c r="J8" i="5" s="1"/>
  <c r="L8" i="5" s="1"/>
  <c r="I7" i="5"/>
  <c r="I6" i="5"/>
  <c r="I5" i="5"/>
  <c r="J5" i="5" s="1"/>
  <c r="L5" i="5" s="1"/>
  <c r="I212" i="4"/>
  <c r="I211" i="4"/>
  <c r="I210" i="4"/>
  <c r="J210" i="4" s="1"/>
  <c r="L210" i="4" s="1"/>
  <c r="I209" i="4"/>
  <c r="I208" i="4"/>
  <c r="I207" i="4"/>
  <c r="J207" i="4" s="1"/>
  <c r="L207" i="4" s="1"/>
  <c r="I206" i="4"/>
  <c r="I205" i="4"/>
  <c r="I204" i="4"/>
  <c r="I203" i="4"/>
  <c r="I202" i="4"/>
  <c r="I201" i="4"/>
  <c r="I200" i="4"/>
  <c r="I199" i="4"/>
  <c r="I198" i="4"/>
  <c r="I197" i="4"/>
  <c r="I196" i="4"/>
  <c r="I195" i="4"/>
  <c r="J195" i="4" s="1"/>
  <c r="L195" i="4" s="1"/>
  <c r="I194" i="4"/>
  <c r="I193" i="4"/>
  <c r="I192" i="4"/>
  <c r="I191" i="4"/>
  <c r="I190" i="4"/>
  <c r="I189" i="4"/>
  <c r="J189" i="4" s="1"/>
  <c r="L189" i="4" s="1"/>
  <c r="B189" i="4"/>
  <c r="B192" i="4" s="1"/>
  <c r="B195" i="4" s="1"/>
  <c r="B198" i="4" s="1"/>
  <c r="B201" i="4" s="1"/>
  <c r="B204" i="4" s="1"/>
  <c r="B207" i="4" s="1"/>
  <c r="B210" i="4" s="1"/>
  <c r="I188" i="4"/>
  <c r="I187" i="4"/>
  <c r="I186" i="4"/>
  <c r="J186" i="4" s="1"/>
  <c r="L186" i="4" s="1"/>
  <c r="I185" i="4"/>
  <c r="I184" i="4"/>
  <c r="I183" i="4"/>
  <c r="J183" i="4" s="1"/>
  <c r="L183" i="4" s="1"/>
  <c r="I182" i="4"/>
  <c r="I181" i="4"/>
  <c r="I180" i="4"/>
  <c r="J180" i="4" s="1"/>
  <c r="L180" i="4" s="1"/>
  <c r="I179" i="4"/>
  <c r="I178" i="4"/>
  <c r="I177" i="4"/>
  <c r="I176" i="4"/>
  <c r="I175" i="4"/>
  <c r="I174" i="4"/>
  <c r="I173" i="4"/>
  <c r="I172" i="4"/>
  <c r="I171" i="4"/>
  <c r="I170" i="4"/>
  <c r="I169" i="4"/>
  <c r="I168" i="4"/>
  <c r="J168" i="4" s="1"/>
  <c r="L168" i="4" s="1"/>
  <c r="I167" i="4"/>
  <c r="I166" i="4"/>
  <c r="I165" i="4"/>
  <c r="I164" i="4"/>
  <c r="I163" i="4"/>
  <c r="I162" i="4"/>
  <c r="J162" i="4" s="1"/>
  <c r="L162" i="4" s="1"/>
  <c r="I161" i="4"/>
  <c r="I160" i="4"/>
  <c r="I159" i="4"/>
  <c r="J159" i="4" s="1"/>
  <c r="L159" i="4" s="1"/>
  <c r="I158" i="4"/>
  <c r="I157" i="4"/>
  <c r="I156" i="4"/>
  <c r="J156" i="4" s="1"/>
  <c r="L156" i="4" s="1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J135" i="4" s="1"/>
  <c r="L135" i="4" s="1"/>
  <c r="I134" i="4"/>
  <c r="I133" i="4"/>
  <c r="I132" i="4"/>
  <c r="I131" i="4"/>
  <c r="I130" i="4"/>
  <c r="I129" i="4"/>
  <c r="I128" i="4"/>
  <c r="I127" i="4"/>
  <c r="I126" i="4"/>
  <c r="J126" i="4" s="1"/>
  <c r="L126" i="4" s="1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J105" i="4" s="1"/>
  <c r="L105" i="4" s="1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J81" i="4" s="1"/>
  <c r="L81" i="4" s="1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J57" i="4" s="1"/>
  <c r="L57" i="4" s="1"/>
  <c r="I56" i="4"/>
  <c r="I55" i="4"/>
  <c r="I54" i="4"/>
  <c r="J54" i="4" s="1"/>
  <c r="L54" i="4" s="1"/>
  <c r="I53" i="4"/>
  <c r="I52" i="4"/>
  <c r="I51" i="4"/>
  <c r="J51" i="4" s="1"/>
  <c r="L51" i="4" s="1"/>
  <c r="I50" i="4"/>
  <c r="I49" i="4"/>
  <c r="I48" i="4"/>
  <c r="I47" i="4"/>
  <c r="I46" i="4"/>
  <c r="I45" i="4"/>
  <c r="I44" i="4"/>
  <c r="I43" i="4"/>
  <c r="I42" i="4"/>
  <c r="J42" i="4" s="1"/>
  <c r="L42" i="4" s="1"/>
  <c r="I41" i="4"/>
  <c r="I40" i="4"/>
  <c r="I39" i="4"/>
  <c r="I38" i="4"/>
  <c r="I37" i="4"/>
  <c r="I36" i="4"/>
  <c r="J36" i="4" s="1"/>
  <c r="L36" i="4" s="1"/>
  <c r="I35" i="4"/>
  <c r="I34" i="4"/>
  <c r="I33" i="4"/>
  <c r="I32" i="4"/>
  <c r="I31" i="4"/>
  <c r="I30" i="4"/>
  <c r="I29" i="4"/>
  <c r="I28" i="4"/>
  <c r="I27" i="4"/>
  <c r="J27" i="4" s="1"/>
  <c r="L27" i="4" s="1"/>
  <c r="I26" i="4"/>
  <c r="I25" i="4"/>
  <c r="I24" i="4"/>
  <c r="I23" i="4"/>
  <c r="I22" i="4"/>
  <c r="I21" i="4"/>
  <c r="J21" i="4" s="1"/>
  <c r="L21" i="4" s="1"/>
  <c r="I19" i="4"/>
  <c r="I18" i="4"/>
  <c r="O17" i="4"/>
  <c r="I17" i="4"/>
  <c r="I16" i="4"/>
  <c r="I15" i="4"/>
  <c r="O14" i="4"/>
  <c r="I14" i="4"/>
  <c r="J14" i="4" s="1"/>
  <c r="L14" i="4" s="1"/>
  <c r="I13" i="4"/>
  <c r="I12" i="4"/>
  <c r="O11" i="4"/>
  <c r="I11" i="4"/>
  <c r="I10" i="4"/>
  <c r="I9" i="4"/>
  <c r="O8" i="4"/>
  <c r="I8" i="4"/>
  <c r="J8" i="4" s="1"/>
  <c r="L8" i="4" s="1"/>
  <c r="I7" i="4"/>
  <c r="I6" i="4"/>
  <c r="I5" i="4"/>
  <c r="J5" i="4" s="1"/>
  <c r="L5" i="4" s="1"/>
  <c r="I280" i="3"/>
  <c r="I279" i="3"/>
  <c r="I278" i="3"/>
  <c r="J278" i="3" s="1"/>
  <c r="L278" i="3" s="1"/>
  <c r="I277" i="3"/>
  <c r="I276" i="3"/>
  <c r="I275" i="3"/>
  <c r="J275" i="3" s="1"/>
  <c r="L275" i="3" s="1"/>
  <c r="I274" i="3"/>
  <c r="I273" i="3"/>
  <c r="I272" i="3"/>
  <c r="I271" i="3"/>
  <c r="I270" i="3"/>
  <c r="I269" i="3"/>
  <c r="I268" i="3"/>
  <c r="I267" i="3"/>
  <c r="I266" i="3"/>
  <c r="I265" i="3"/>
  <c r="I264" i="3"/>
  <c r="I263" i="3"/>
  <c r="J263" i="3" s="1"/>
  <c r="L263" i="3" s="1"/>
  <c r="I262" i="3"/>
  <c r="I261" i="3"/>
  <c r="I260" i="3"/>
  <c r="I259" i="3"/>
  <c r="I258" i="3"/>
  <c r="I257" i="3"/>
  <c r="J257" i="3" s="1"/>
  <c r="L257" i="3" s="1"/>
  <c r="B257" i="3"/>
  <c r="B260" i="3" s="1"/>
  <c r="B263" i="3" s="1"/>
  <c r="B266" i="3" s="1"/>
  <c r="B269" i="3" s="1"/>
  <c r="B272" i="3" s="1"/>
  <c r="B275" i="3" s="1"/>
  <c r="B278" i="3" s="1"/>
  <c r="I256" i="3"/>
  <c r="I255" i="3"/>
  <c r="I254" i="3"/>
  <c r="J254" i="3" s="1"/>
  <c r="L254" i="3" s="1"/>
  <c r="N255" i="3" s="1"/>
  <c r="I253" i="3"/>
  <c r="I252" i="3"/>
  <c r="M251" i="3" s="1"/>
  <c r="I251" i="3"/>
  <c r="J251" i="3" s="1"/>
  <c r="L251" i="3" s="1"/>
  <c r="I250" i="3"/>
  <c r="I249" i="3"/>
  <c r="I248" i="3"/>
  <c r="J248" i="3" s="1"/>
  <c r="L248" i="3" s="1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J233" i="3" s="1"/>
  <c r="L233" i="3" s="1"/>
  <c r="N234" i="3" s="1"/>
  <c r="I232" i="3"/>
  <c r="I231" i="3"/>
  <c r="I230" i="3"/>
  <c r="I229" i="3"/>
  <c r="I228" i="3"/>
  <c r="I227" i="3"/>
  <c r="J227" i="3" s="1"/>
  <c r="L227" i="3" s="1"/>
  <c r="I226" i="3"/>
  <c r="I225" i="3"/>
  <c r="I224" i="3"/>
  <c r="J224" i="3" s="1"/>
  <c r="L224" i="3" s="1"/>
  <c r="I223" i="3"/>
  <c r="I222" i="3"/>
  <c r="I221" i="3"/>
  <c r="I220" i="3"/>
  <c r="I219" i="3"/>
  <c r="I218" i="3"/>
  <c r="J218" i="3" s="1"/>
  <c r="L218" i="3" s="1"/>
  <c r="I217" i="3"/>
  <c r="I216" i="3"/>
  <c r="I215" i="3"/>
  <c r="I214" i="3"/>
  <c r="I213" i="3"/>
  <c r="I212" i="3"/>
  <c r="J212" i="3" s="1"/>
  <c r="L212" i="3" s="1"/>
  <c r="I211" i="3"/>
  <c r="I210" i="3"/>
  <c r="I209" i="3"/>
  <c r="I208" i="3"/>
  <c r="I207" i="3"/>
  <c r="I206" i="3"/>
  <c r="I205" i="3"/>
  <c r="I204" i="3"/>
  <c r="I203" i="3"/>
  <c r="J203" i="3" s="1"/>
  <c r="L203" i="3" s="1"/>
  <c r="I202" i="3"/>
  <c r="I201" i="3"/>
  <c r="I200" i="3"/>
  <c r="J200" i="3" s="1"/>
  <c r="L200" i="3" s="1"/>
  <c r="I199" i="3"/>
  <c r="I198" i="3"/>
  <c r="I197" i="3"/>
  <c r="I196" i="3"/>
  <c r="I195" i="3"/>
  <c r="I194" i="3"/>
  <c r="J194" i="3" s="1"/>
  <c r="L194" i="3" s="1"/>
  <c r="N194" i="3" s="1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J179" i="3" s="1"/>
  <c r="L179" i="3" s="1"/>
  <c r="I178" i="3"/>
  <c r="I177" i="3"/>
  <c r="I176" i="3"/>
  <c r="I175" i="3"/>
  <c r="I174" i="3"/>
  <c r="I173" i="3"/>
  <c r="J173" i="3" s="1"/>
  <c r="L173" i="3" s="1"/>
  <c r="I172" i="3"/>
  <c r="I171" i="3"/>
  <c r="I170" i="3"/>
  <c r="J170" i="3" s="1"/>
  <c r="L170" i="3" s="1"/>
  <c r="I169" i="3"/>
  <c r="I168" i="3"/>
  <c r="I167" i="3"/>
  <c r="I166" i="3"/>
  <c r="I165" i="3"/>
  <c r="I164" i="3"/>
  <c r="J164" i="3" s="1"/>
  <c r="L164" i="3" s="1"/>
  <c r="N164" i="3" s="1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J149" i="3" s="1"/>
  <c r="L149" i="3" s="1"/>
  <c r="I148" i="3"/>
  <c r="I147" i="3"/>
  <c r="I146" i="3"/>
  <c r="J146" i="3" s="1"/>
  <c r="L146" i="3" s="1"/>
  <c r="N146" i="3" s="1"/>
  <c r="I145" i="3"/>
  <c r="I144" i="3"/>
  <c r="I143" i="3"/>
  <c r="I142" i="3"/>
  <c r="I141" i="3"/>
  <c r="I140" i="3"/>
  <c r="I139" i="3"/>
  <c r="I138" i="3"/>
  <c r="I137" i="3"/>
  <c r="I136" i="3"/>
  <c r="I135" i="3"/>
  <c r="I134" i="3"/>
  <c r="J134" i="3" s="1"/>
  <c r="L134" i="3" s="1"/>
  <c r="I133" i="3"/>
  <c r="I132" i="3"/>
  <c r="I131" i="3"/>
  <c r="I130" i="3"/>
  <c r="I129" i="3"/>
  <c r="I128" i="3"/>
  <c r="I127" i="3"/>
  <c r="I126" i="3"/>
  <c r="I125" i="3"/>
  <c r="J125" i="3" s="1"/>
  <c r="L125" i="3" s="1"/>
  <c r="I124" i="3"/>
  <c r="I123" i="3"/>
  <c r="I122" i="3"/>
  <c r="J122" i="3" s="1"/>
  <c r="L122" i="3" s="1"/>
  <c r="N122" i="3" s="1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J107" i="3" s="1"/>
  <c r="L107" i="3" s="1"/>
  <c r="I106" i="3"/>
  <c r="I105" i="3"/>
  <c r="I104" i="3"/>
  <c r="I103" i="3"/>
  <c r="I102" i="3"/>
  <c r="I101" i="3"/>
  <c r="J101" i="3" s="1"/>
  <c r="L101" i="3" s="1"/>
  <c r="I100" i="3"/>
  <c r="I99" i="3"/>
  <c r="I98" i="3"/>
  <c r="I97" i="3"/>
  <c r="I96" i="3"/>
  <c r="I95" i="3"/>
  <c r="J95" i="3" s="1"/>
  <c r="L95" i="3" s="1"/>
  <c r="N95" i="3" s="1"/>
  <c r="I94" i="3"/>
  <c r="I93" i="3"/>
  <c r="O92" i="3"/>
  <c r="I92" i="3"/>
  <c r="I91" i="3"/>
  <c r="I90" i="3"/>
  <c r="I89" i="3"/>
  <c r="I88" i="3"/>
  <c r="I87" i="3"/>
  <c r="I86" i="3"/>
  <c r="I85" i="3"/>
  <c r="I84" i="3"/>
  <c r="I83" i="3"/>
  <c r="J83" i="3" s="1"/>
  <c r="L83" i="3" s="1"/>
  <c r="I82" i="3"/>
  <c r="I81" i="3"/>
  <c r="I80" i="3"/>
  <c r="I79" i="3"/>
  <c r="I78" i="3"/>
  <c r="I77" i="3"/>
  <c r="I76" i="3"/>
  <c r="I75" i="3"/>
  <c r="I74" i="3"/>
  <c r="J74" i="3" s="1"/>
  <c r="L74" i="3" s="1"/>
  <c r="N75" i="3" s="1"/>
  <c r="I73" i="3"/>
  <c r="I72" i="3"/>
  <c r="I71" i="3"/>
  <c r="I70" i="3"/>
  <c r="I69" i="3"/>
  <c r="I68" i="3"/>
  <c r="J68" i="3" s="1"/>
  <c r="L68" i="3" s="1"/>
  <c r="I67" i="3"/>
  <c r="I66" i="3"/>
  <c r="I65" i="3"/>
  <c r="J65" i="3" s="1"/>
  <c r="I64" i="3"/>
  <c r="I63" i="3"/>
  <c r="I62" i="3"/>
  <c r="I61" i="3"/>
  <c r="I60" i="3"/>
  <c r="I59" i="3"/>
  <c r="J59" i="3" s="1"/>
  <c r="I58" i="3"/>
  <c r="I57" i="3"/>
  <c r="I56" i="3"/>
  <c r="I55" i="3"/>
  <c r="I54" i="3"/>
  <c r="I53" i="3"/>
  <c r="J53" i="3" s="1"/>
  <c r="L53" i="3" s="1"/>
  <c r="I52" i="3"/>
  <c r="I51" i="3"/>
  <c r="I50" i="3"/>
  <c r="I49" i="3"/>
  <c r="I48" i="3"/>
  <c r="I47" i="3"/>
  <c r="I46" i="3"/>
  <c r="I45" i="3"/>
  <c r="I44" i="3"/>
  <c r="I43" i="3"/>
  <c r="I42" i="3"/>
  <c r="I41" i="3"/>
  <c r="M41" i="3" s="1"/>
  <c r="I40" i="3"/>
  <c r="I39" i="3"/>
  <c r="I38" i="3"/>
  <c r="J38" i="3" s="1"/>
  <c r="L38" i="3" s="1"/>
  <c r="N39" i="3" s="1"/>
  <c r="I37" i="3"/>
  <c r="I36" i="3"/>
  <c r="I35" i="3"/>
  <c r="J35" i="3" s="1"/>
  <c r="L35" i="3" s="1"/>
  <c r="I34" i="3"/>
  <c r="I33" i="3"/>
  <c r="I32" i="3"/>
  <c r="J32" i="3" s="1"/>
  <c r="L32" i="3" s="1"/>
  <c r="N32" i="3" s="1"/>
  <c r="O32" i="3" s="1"/>
  <c r="I31" i="3"/>
  <c r="I30" i="3"/>
  <c r="I29" i="3"/>
  <c r="J29" i="3" s="1"/>
  <c r="L29" i="3" s="1"/>
  <c r="I28" i="3"/>
  <c r="I27" i="3"/>
  <c r="I26" i="3"/>
  <c r="J26" i="3" s="1"/>
  <c r="L26" i="3" s="1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6" i="3"/>
  <c r="I5" i="3"/>
  <c r="P5" i="3" s="1"/>
  <c r="I277" i="2"/>
  <c r="I276" i="2"/>
  <c r="I275" i="2"/>
  <c r="P275" i="2" s="1"/>
  <c r="I274" i="2"/>
  <c r="I273" i="2"/>
  <c r="I272" i="2"/>
  <c r="J272" i="2" s="1"/>
  <c r="L272" i="2" s="1"/>
  <c r="N272" i="2" s="1"/>
  <c r="I271" i="2"/>
  <c r="I270" i="2"/>
  <c r="I269" i="2"/>
  <c r="J269" i="2" s="1"/>
  <c r="L269" i="2" s="1"/>
  <c r="I268" i="2"/>
  <c r="I267" i="2"/>
  <c r="I266" i="2"/>
  <c r="J266" i="2" s="1"/>
  <c r="L266" i="2" s="1"/>
  <c r="N266" i="2" s="1"/>
  <c r="I265" i="2"/>
  <c r="I264" i="2"/>
  <c r="I263" i="2"/>
  <c r="J263" i="2" s="1"/>
  <c r="L263" i="2" s="1"/>
  <c r="I262" i="2"/>
  <c r="I261" i="2"/>
  <c r="I260" i="2"/>
  <c r="J260" i="2" s="1"/>
  <c r="L260" i="2" s="1"/>
  <c r="N260" i="2" s="1"/>
  <c r="I259" i="2"/>
  <c r="I258" i="2"/>
  <c r="I257" i="2"/>
  <c r="J257" i="2" s="1"/>
  <c r="L257" i="2" s="1"/>
  <c r="I256" i="2"/>
  <c r="I255" i="2"/>
  <c r="I254" i="2"/>
  <c r="J254" i="2" s="1"/>
  <c r="L254" i="2" s="1"/>
  <c r="N254" i="2" s="1"/>
  <c r="B254" i="2"/>
  <c r="B257" i="2" s="1"/>
  <c r="B260" i="2" s="1"/>
  <c r="B263" i="2" s="1"/>
  <c r="B266" i="2" s="1"/>
  <c r="B269" i="2" s="1"/>
  <c r="B272" i="2" s="1"/>
  <c r="B275" i="2" s="1"/>
  <c r="I253" i="2"/>
  <c r="I252" i="2"/>
  <c r="I251" i="2"/>
  <c r="I250" i="2"/>
  <c r="I249" i="2"/>
  <c r="I248" i="2"/>
  <c r="J248" i="2" s="1"/>
  <c r="L248" i="2" s="1"/>
  <c r="I247" i="2"/>
  <c r="I246" i="2"/>
  <c r="I245" i="2"/>
  <c r="J245" i="2" s="1"/>
  <c r="L245" i="2" s="1"/>
  <c r="N245" i="2" s="1"/>
  <c r="I244" i="2"/>
  <c r="I243" i="2"/>
  <c r="I242" i="2"/>
  <c r="I241" i="2"/>
  <c r="I240" i="2"/>
  <c r="I239" i="2"/>
  <c r="I238" i="2"/>
  <c r="I237" i="2"/>
  <c r="I236" i="2"/>
  <c r="J236" i="2" s="1"/>
  <c r="L236" i="2" s="1"/>
  <c r="I235" i="2"/>
  <c r="I234" i="2"/>
  <c r="I233" i="2"/>
  <c r="J233" i="2" s="1"/>
  <c r="L233" i="2" s="1"/>
  <c r="N233" i="2" s="1"/>
  <c r="I232" i="2"/>
  <c r="I231" i="2"/>
  <c r="I230" i="2"/>
  <c r="I229" i="2"/>
  <c r="I228" i="2"/>
  <c r="I227" i="2"/>
  <c r="I226" i="2"/>
  <c r="I225" i="2"/>
  <c r="I224" i="2"/>
  <c r="J224" i="2" s="1"/>
  <c r="L224" i="2" s="1"/>
  <c r="I223" i="2"/>
  <c r="I222" i="2"/>
  <c r="I221" i="2"/>
  <c r="J221" i="2" s="1"/>
  <c r="L221" i="2" s="1"/>
  <c r="N221" i="2" s="1"/>
  <c r="I220" i="2"/>
  <c r="I219" i="2"/>
  <c r="I218" i="2"/>
  <c r="I217" i="2"/>
  <c r="I216" i="2"/>
  <c r="I215" i="2"/>
  <c r="I214" i="2"/>
  <c r="I213" i="2"/>
  <c r="I212" i="2"/>
  <c r="J212" i="2" s="1"/>
  <c r="L212" i="2" s="1"/>
  <c r="I211" i="2"/>
  <c r="I210" i="2"/>
  <c r="I209" i="2"/>
  <c r="J209" i="2" s="1"/>
  <c r="L209" i="2" s="1"/>
  <c r="N209" i="2" s="1"/>
  <c r="I208" i="2"/>
  <c r="I207" i="2"/>
  <c r="I206" i="2"/>
  <c r="I205" i="2"/>
  <c r="I204" i="2"/>
  <c r="I203" i="2"/>
  <c r="J203" i="2" s="1"/>
  <c r="L203" i="2" s="1"/>
  <c r="I202" i="2"/>
  <c r="I201" i="2"/>
  <c r="I200" i="2"/>
  <c r="J200" i="2" s="1"/>
  <c r="L200" i="2" s="1"/>
  <c r="I199" i="2"/>
  <c r="I198" i="2"/>
  <c r="I197" i="2"/>
  <c r="J197" i="2" s="1"/>
  <c r="L197" i="2" s="1"/>
  <c r="N197" i="2" s="1"/>
  <c r="I196" i="2"/>
  <c r="I195" i="2"/>
  <c r="I194" i="2"/>
  <c r="I193" i="2"/>
  <c r="I192" i="2"/>
  <c r="I191" i="2"/>
  <c r="J191" i="2" s="1"/>
  <c r="L191" i="2" s="1"/>
  <c r="N192" i="2" s="1"/>
  <c r="I190" i="2"/>
  <c r="I189" i="2"/>
  <c r="I188" i="2"/>
  <c r="I187" i="2"/>
  <c r="I186" i="2"/>
  <c r="I185" i="2"/>
  <c r="I184" i="2"/>
  <c r="I183" i="2"/>
  <c r="I182" i="2"/>
  <c r="J182" i="2" s="1"/>
  <c r="L182" i="2" s="1"/>
  <c r="I181" i="2"/>
  <c r="I180" i="2"/>
  <c r="I179" i="2"/>
  <c r="J179" i="2" s="1"/>
  <c r="L179" i="2" s="1"/>
  <c r="N179" i="2" s="1"/>
  <c r="I178" i="2"/>
  <c r="I177" i="2"/>
  <c r="I176" i="2"/>
  <c r="I175" i="2"/>
  <c r="I174" i="2"/>
  <c r="I173" i="2"/>
  <c r="I172" i="2"/>
  <c r="I171" i="2"/>
  <c r="I170" i="2"/>
  <c r="J170" i="2" s="1"/>
  <c r="L170" i="2" s="1"/>
  <c r="I169" i="2"/>
  <c r="I168" i="2"/>
  <c r="I167" i="2"/>
  <c r="J167" i="2" s="1"/>
  <c r="L167" i="2" s="1"/>
  <c r="N167" i="2" s="1"/>
  <c r="I166" i="2"/>
  <c r="I165" i="2"/>
  <c r="I164" i="2"/>
  <c r="I163" i="2"/>
  <c r="I162" i="2"/>
  <c r="I161" i="2"/>
  <c r="J161" i="2" s="1"/>
  <c r="L161" i="2" s="1"/>
  <c r="I160" i="2"/>
  <c r="I159" i="2"/>
  <c r="I158" i="2"/>
  <c r="J158" i="2" s="1"/>
  <c r="L158" i="2" s="1"/>
  <c r="I157" i="2"/>
  <c r="I156" i="2"/>
  <c r="I155" i="2"/>
  <c r="J155" i="2" s="1"/>
  <c r="L155" i="2" s="1"/>
  <c r="N155" i="2" s="1"/>
  <c r="I154" i="2"/>
  <c r="I153" i="2"/>
  <c r="I152" i="2"/>
  <c r="J152" i="2" s="1"/>
  <c r="L152" i="2" s="1"/>
  <c r="N153" i="2" s="1"/>
  <c r="I151" i="2"/>
  <c r="I150" i="2"/>
  <c r="I149" i="2"/>
  <c r="I148" i="2"/>
  <c r="I147" i="2"/>
  <c r="I146" i="2"/>
  <c r="J146" i="2" s="1"/>
  <c r="L146" i="2" s="1"/>
  <c r="I145" i="2"/>
  <c r="I144" i="2"/>
  <c r="I143" i="2"/>
  <c r="J143" i="2" s="1"/>
  <c r="L143" i="2" s="1"/>
  <c r="N144" i="2" s="1"/>
  <c r="I142" i="2"/>
  <c r="I141" i="2"/>
  <c r="I140" i="2"/>
  <c r="I139" i="2"/>
  <c r="I138" i="2"/>
  <c r="I137" i="2"/>
  <c r="I136" i="2"/>
  <c r="I135" i="2"/>
  <c r="I134" i="2"/>
  <c r="J134" i="2" s="1"/>
  <c r="L134" i="2" s="1"/>
  <c r="N134" i="2" s="1"/>
  <c r="I133" i="2"/>
  <c r="I132" i="2"/>
  <c r="I131" i="2"/>
  <c r="J131" i="2" s="1"/>
  <c r="L131" i="2" s="1"/>
  <c r="N131" i="2" s="1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J116" i="2" s="1"/>
  <c r="L116" i="2" s="1"/>
  <c r="I115" i="2"/>
  <c r="I114" i="2"/>
  <c r="I113" i="2"/>
  <c r="J113" i="2" s="1"/>
  <c r="L113" i="2" s="1"/>
  <c r="I112" i="2"/>
  <c r="I111" i="2"/>
  <c r="I110" i="2"/>
  <c r="J110" i="2" s="1"/>
  <c r="L110" i="2" s="1"/>
  <c r="N110" i="2" s="1"/>
  <c r="I109" i="2"/>
  <c r="I108" i="2"/>
  <c r="I107" i="2"/>
  <c r="I106" i="2"/>
  <c r="I105" i="2"/>
  <c r="I104" i="2"/>
  <c r="J104" i="2" s="1"/>
  <c r="L104" i="2" s="1"/>
  <c r="I103" i="2"/>
  <c r="I102" i="2"/>
  <c r="I101" i="2"/>
  <c r="J101" i="2" s="1"/>
  <c r="L101" i="2" s="1"/>
  <c r="I100" i="2"/>
  <c r="I99" i="2"/>
  <c r="I98" i="2"/>
  <c r="J98" i="2" s="1"/>
  <c r="L98" i="2" s="1"/>
  <c r="N98" i="2" s="1"/>
  <c r="I97" i="2"/>
  <c r="I96" i="2"/>
  <c r="I95" i="2"/>
  <c r="I94" i="2"/>
  <c r="I93" i="2"/>
  <c r="I92" i="2"/>
  <c r="I91" i="2"/>
  <c r="I90" i="2"/>
  <c r="I89" i="2"/>
  <c r="J89" i="2" s="1"/>
  <c r="L89" i="2" s="1"/>
  <c r="I88" i="2"/>
  <c r="I87" i="2"/>
  <c r="I86" i="2"/>
  <c r="J86" i="2" s="1"/>
  <c r="L86" i="2" s="1"/>
  <c r="N87" i="2" s="1"/>
  <c r="I85" i="2"/>
  <c r="I84" i="2"/>
  <c r="I83" i="2"/>
  <c r="J83" i="2" s="1"/>
  <c r="L83" i="2" s="1"/>
  <c r="N84" i="2" s="1"/>
  <c r="I82" i="2"/>
  <c r="I81" i="2"/>
  <c r="I80" i="2"/>
  <c r="I79" i="2"/>
  <c r="I78" i="2"/>
  <c r="I77" i="2"/>
  <c r="I76" i="2"/>
  <c r="I75" i="2"/>
  <c r="I74" i="2"/>
  <c r="J74" i="2" s="1"/>
  <c r="L74" i="2" s="1"/>
  <c r="I73" i="2"/>
  <c r="I72" i="2"/>
  <c r="I71" i="2"/>
  <c r="J71" i="2" s="1"/>
  <c r="L71" i="2" s="1"/>
  <c r="N71" i="2" s="1"/>
  <c r="I70" i="2"/>
  <c r="I69" i="2"/>
  <c r="I68" i="2"/>
  <c r="I67" i="2"/>
  <c r="I66" i="2"/>
  <c r="I65" i="2"/>
  <c r="I64" i="2"/>
  <c r="I63" i="2"/>
  <c r="I62" i="2"/>
  <c r="I61" i="2"/>
  <c r="I60" i="2"/>
  <c r="I59" i="2"/>
  <c r="J59" i="2" s="1"/>
  <c r="L59" i="2" s="1"/>
  <c r="I58" i="2"/>
  <c r="I57" i="2"/>
  <c r="I56" i="2"/>
  <c r="J56" i="2" s="1"/>
  <c r="L56" i="2" s="1"/>
  <c r="I55" i="2"/>
  <c r="I54" i="2"/>
  <c r="I53" i="2"/>
  <c r="J53" i="2" s="1"/>
  <c r="I52" i="2"/>
  <c r="I51" i="2"/>
  <c r="I50" i="2"/>
  <c r="J50" i="2" s="1"/>
  <c r="K53" i="2" s="1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J35" i="2" s="1"/>
  <c r="L35" i="2" s="1"/>
  <c r="N36" i="2" s="1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J20" i="2" s="1"/>
  <c r="L20" i="2" s="1"/>
  <c r="N20" i="2" s="1"/>
  <c r="I19" i="2"/>
  <c r="I18" i="2"/>
  <c r="I17" i="2"/>
  <c r="J17" i="2" s="1"/>
  <c r="L17" i="2" s="1"/>
  <c r="N17" i="2" s="1"/>
  <c r="I16" i="2"/>
  <c r="I15" i="2"/>
  <c r="I14" i="2"/>
  <c r="J14" i="2" s="1"/>
  <c r="L14" i="2" s="1"/>
  <c r="N14" i="2" s="1"/>
  <c r="I13" i="2"/>
  <c r="I12" i="2"/>
  <c r="I11" i="2"/>
  <c r="J11" i="2" s="1"/>
  <c r="L11" i="2" s="1"/>
  <c r="I10" i="2"/>
  <c r="I9" i="2"/>
  <c r="I8" i="2"/>
  <c r="J8" i="2" s="1"/>
  <c r="L8" i="2" s="1"/>
  <c r="N8" i="2" s="1"/>
  <c r="I6" i="2"/>
  <c r="I5" i="2"/>
  <c r="J5" i="2" s="1"/>
  <c r="L5" i="2" s="1"/>
  <c r="P95" i="6" l="1"/>
  <c r="P263" i="2"/>
  <c r="P248" i="2"/>
  <c r="P92" i="3"/>
  <c r="P20" i="3"/>
  <c r="P44" i="3"/>
  <c r="P68" i="3"/>
  <c r="P107" i="3"/>
  <c r="P266" i="3"/>
  <c r="M21" i="8"/>
  <c r="M20" i="6"/>
  <c r="M116" i="6"/>
  <c r="P59" i="6"/>
  <c r="P20" i="6"/>
  <c r="P44" i="6"/>
  <c r="P131" i="6"/>
  <c r="P74" i="6"/>
  <c r="P5" i="6"/>
  <c r="P23" i="6"/>
  <c r="P29" i="6"/>
  <c r="P140" i="6"/>
  <c r="M32" i="6"/>
  <c r="M80" i="6"/>
  <c r="M119" i="6"/>
  <c r="P50" i="6"/>
  <c r="P77" i="6"/>
  <c r="P101" i="6"/>
  <c r="P14" i="6"/>
  <c r="P86" i="6"/>
  <c r="P110" i="6"/>
  <c r="P47" i="6"/>
  <c r="M65" i="6"/>
  <c r="M113" i="6"/>
  <c r="M110" i="6"/>
  <c r="P8" i="6"/>
  <c r="P32" i="6"/>
  <c r="P17" i="6"/>
  <c r="P65" i="6"/>
  <c r="P89" i="6"/>
  <c r="M56" i="6"/>
  <c r="P62" i="6"/>
  <c r="P71" i="6"/>
  <c r="M86" i="6"/>
  <c r="P92" i="6"/>
  <c r="J101" i="6"/>
  <c r="L101" i="6" s="1"/>
  <c r="N101" i="6" s="1"/>
  <c r="P107" i="6"/>
  <c r="J116" i="6"/>
  <c r="L116" i="6" s="1"/>
  <c r="N117" i="6" s="1"/>
  <c r="P128" i="6"/>
  <c r="P26" i="6"/>
  <c r="P122" i="6"/>
  <c r="P137" i="6"/>
  <c r="P83" i="6"/>
  <c r="P119" i="6"/>
  <c r="P11" i="6"/>
  <c r="M35" i="6"/>
  <c r="P41" i="6"/>
  <c r="P116" i="6"/>
  <c r="M125" i="6"/>
  <c r="P53" i="6"/>
  <c r="P68" i="6"/>
  <c r="P35" i="6"/>
  <c r="M44" i="6"/>
  <c r="M59" i="6"/>
  <c r="P104" i="6"/>
  <c r="P38" i="6"/>
  <c r="M47" i="6"/>
  <c r="M83" i="6"/>
  <c r="P98" i="6"/>
  <c r="P113" i="6"/>
  <c r="P134" i="6"/>
  <c r="P125" i="6"/>
  <c r="J125" i="6"/>
  <c r="L125" i="6" s="1"/>
  <c r="N126" i="6" s="1"/>
  <c r="M5" i="6"/>
  <c r="M62" i="6"/>
  <c r="J86" i="6"/>
  <c r="L86" i="6" s="1"/>
  <c r="N87" i="6" s="1"/>
  <c r="M17" i="6"/>
  <c r="J38" i="6"/>
  <c r="L38" i="6" s="1"/>
  <c r="N39" i="6" s="1"/>
  <c r="M74" i="6"/>
  <c r="M107" i="6"/>
  <c r="P56" i="6"/>
  <c r="M53" i="6"/>
  <c r="M95" i="6"/>
  <c r="M122" i="6"/>
  <c r="M65" i="5"/>
  <c r="M89" i="5"/>
  <c r="M113" i="5"/>
  <c r="P5" i="5"/>
  <c r="P11" i="5"/>
  <c r="P23" i="5"/>
  <c r="P47" i="5"/>
  <c r="P119" i="5"/>
  <c r="M122" i="5"/>
  <c r="M131" i="5"/>
  <c r="M140" i="5"/>
  <c r="P20" i="5"/>
  <c r="M38" i="5"/>
  <c r="P44" i="5"/>
  <c r="P68" i="5"/>
  <c r="P92" i="5"/>
  <c r="P116" i="5"/>
  <c r="P17" i="5"/>
  <c r="M77" i="5"/>
  <c r="P83" i="5"/>
  <c r="M101" i="5"/>
  <c r="P107" i="5"/>
  <c r="P122" i="5"/>
  <c r="P137" i="5"/>
  <c r="P41" i="5"/>
  <c r="P131" i="5"/>
  <c r="P128" i="5"/>
  <c r="P77" i="5"/>
  <c r="P101" i="5"/>
  <c r="M110" i="5"/>
  <c r="P29" i="5"/>
  <c r="P14" i="5"/>
  <c r="P38" i="5"/>
  <c r="P62" i="5"/>
  <c r="P86" i="5"/>
  <c r="P110" i="5"/>
  <c r="P125" i="5"/>
  <c r="P140" i="5"/>
  <c r="P53" i="5"/>
  <c r="P8" i="5"/>
  <c r="P71" i="5"/>
  <c r="P95" i="5"/>
  <c r="P32" i="5"/>
  <c r="P56" i="5"/>
  <c r="P80" i="5"/>
  <c r="P104" i="5"/>
  <c r="P134" i="5"/>
  <c r="M44" i="5"/>
  <c r="P65" i="5"/>
  <c r="P89" i="5"/>
  <c r="P113" i="5"/>
  <c r="M32" i="5"/>
  <c r="M80" i="5"/>
  <c r="M104" i="5"/>
  <c r="M134" i="5"/>
  <c r="P26" i="5"/>
  <c r="P50" i="5"/>
  <c r="P74" i="5"/>
  <c r="P98" i="5"/>
  <c r="M29" i="5"/>
  <c r="M53" i="5"/>
  <c r="M116" i="5"/>
  <c r="M137" i="5"/>
  <c r="M62" i="5"/>
  <c r="P35" i="5"/>
  <c r="P59" i="5"/>
  <c r="M23" i="5"/>
  <c r="M47" i="5"/>
  <c r="J62" i="5"/>
  <c r="L62" i="5" s="1"/>
  <c r="N63" i="5" s="1"/>
  <c r="P194" i="3"/>
  <c r="P257" i="3"/>
  <c r="M110" i="3"/>
  <c r="M141" i="4"/>
  <c r="P171" i="4"/>
  <c r="P210" i="4"/>
  <c r="M30" i="4"/>
  <c r="M11" i="4"/>
  <c r="P186" i="4"/>
  <c r="M63" i="4"/>
  <c r="M87" i="4"/>
  <c r="M111" i="4"/>
  <c r="P39" i="4"/>
  <c r="M192" i="4"/>
  <c r="P24" i="4"/>
  <c r="P168" i="4"/>
  <c r="P57" i="4"/>
  <c r="M75" i="4"/>
  <c r="P81" i="4"/>
  <c r="M99" i="4"/>
  <c r="M123" i="4"/>
  <c r="M147" i="4"/>
  <c r="P60" i="4"/>
  <c r="P84" i="4"/>
  <c r="P108" i="4"/>
  <c r="P132" i="4"/>
  <c r="P156" i="4"/>
  <c r="P180" i="4"/>
  <c r="P45" i="4"/>
  <c r="P69" i="4"/>
  <c r="P93" i="4"/>
  <c r="P117" i="4"/>
  <c r="P165" i="4"/>
  <c r="M48" i="4"/>
  <c r="P54" i="4"/>
  <c r="P78" i="4"/>
  <c r="P102" i="4"/>
  <c r="P126" i="4"/>
  <c r="P150" i="4"/>
  <c r="M5" i="4"/>
  <c r="P33" i="4"/>
  <c r="P135" i="4"/>
  <c r="P5" i="4"/>
  <c r="P48" i="4"/>
  <c r="P72" i="4"/>
  <c r="P96" i="4"/>
  <c r="P120" i="4"/>
  <c r="P144" i="4"/>
  <c r="P159" i="4"/>
  <c r="M168" i="4"/>
  <c r="P174" i="4"/>
  <c r="P189" i="4"/>
  <c r="P27" i="4"/>
  <c r="P105" i="4"/>
  <c r="P129" i="4"/>
  <c r="P153" i="4"/>
  <c r="P183" i="4"/>
  <c r="P42" i="4"/>
  <c r="P21" i="4"/>
  <c r="M45" i="4"/>
  <c r="M156" i="4"/>
  <c r="P8" i="4"/>
  <c r="P14" i="4"/>
  <c r="M24" i="4"/>
  <c r="M21" i="4"/>
  <c r="M42" i="4"/>
  <c r="J48" i="4"/>
  <c r="L48" i="4" s="1"/>
  <c r="N49" i="4" s="1"/>
  <c r="P195" i="4"/>
  <c r="M36" i="4"/>
  <c r="P63" i="4"/>
  <c r="P87" i="4"/>
  <c r="P111" i="4"/>
  <c r="M129" i="4"/>
  <c r="M153" i="4"/>
  <c r="M198" i="4"/>
  <c r="P204" i="4"/>
  <c r="J24" i="4"/>
  <c r="L24" i="4" s="1"/>
  <c r="N25" i="4" s="1"/>
  <c r="P36" i="4"/>
  <c r="P66" i="4"/>
  <c r="P90" i="4"/>
  <c r="P114" i="4"/>
  <c r="P138" i="4"/>
  <c r="P207" i="4"/>
  <c r="J30" i="4"/>
  <c r="L30" i="4" s="1"/>
  <c r="N31" i="4" s="1"/>
  <c r="M39" i="4"/>
  <c r="P51" i="4"/>
  <c r="M69" i="4"/>
  <c r="P75" i="4"/>
  <c r="M93" i="4"/>
  <c r="P99" i="4"/>
  <c r="M117" i="4"/>
  <c r="P123" i="4"/>
  <c r="P147" i="4"/>
  <c r="P162" i="4"/>
  <c r="P177" i="4"/>
  <c r="P30" i="4"/>
  <c r="P192" i="4"/>
  <c r="P11" i="4"/>
  <c r="P17" i="4"/>
  <c r="M33" i="4"/>
  <c r="P201" i="4"/>
  <c r="P141" i="4"/>
  <c r="M60" i="4"/>
  <c r="M84" i="4"/>
  <c r="M108" i="4"/>
  <c r="M132" i="4"/>
  <c r="M162" i="4"/>
  <c r="M177" i="4"/>
  <c r="M78" i="4"/>
  <c r="M102" i="4"/>
  <c r="M150" i="4"/>
  <c r="M201" i="4"/>
  <c r="M72" i="4"/>
  <c r="M96" i="4"/>
  <c r="M120" i="4"/>
  <c r="M144" i="4"/>
  <c r="M210" i="4"/>
  <c r="P198" i="4"/>
  <c r="M8" i="4"/>
  <c r="M66" i="4"/>
  <c r="M90" i="4"/>
  <c r="M114" i="4"/>
  <c r="M138" i="4"/>
  <c r="M189" i="4"/>
  <c r="P233" i="2"/>
  <c r="M11" i="2"/>
  <c r="P74" i="2"/>
  <c r="P98" i="2"/>
  <c r="P122" i="2"/>
  <c r="P170" i="2"/>
  <c r="P218" i="2"/>
  <c r="P242" i="2"/>
  <c r="P257" i="2"/>
  <c r="P179" i="2"/>
  <c r="P203" i="2"/>
  <c r="P227" i="2"/>
  <c r="P266" i="2"/>
  <c r="M158" i="2"/>
  <c r="P146" i="2"/>
  <c r="P185" i="2"/>
  <c r="M212" i="2"/>
  <c r="P29" i="2"/>
  <c r="P53" i="2"/>
  <c r="P68" i="2"/>
  <c r="P92" i="2"/>
  <c r="P116" i="2"/>
  <c r="P140" i="2"/>
  <c r="P164" i="2"/>
  <c r="P188" i="2"/>
  <c r="P212" i="2"/>
  <c r="P236" i="2"/>
  <c r="P14" i="2"/>
  <c r="P38" i="2"/>
  <c r="P77" i="2"/>
  <c r="P101" i="2"/>
  <c r="P125" i="2"/>
  <c r="P149" i="2"/>
  <c r="P260" i="2"/>
  <c r="P23" i="2"/>
  <c r="P47" i="2"/>
  <c r="P62" i="2"/>
  <c r="P86" i="2"/>
  <c r="P110" i="2"/>
  <c r="P134" i="2"/>
  <c r="P8" i="2"/>
  <c r="P32" i="2"/>
  <c r="P56" i="2"/>
  <c r="P71" i="2"/>
  <c r="P95" i="2"/>
  <c r="P119" i="2"/>
  <c r="P143" i="2"/>
  <c r="P167" i="2"/>
  <c r="P191" i="2"/>
  <c r="P194" i="2"/>
  <c r="P224" i="2"/>
  <c r="P161" i="2"/>
  <c r="P209" i="2"/>
  <c r="P80" i="2"/>
  <c r="P104" i="2"/>
  <c r="P128" i="2"/>
  <c r="P152" i="2"/>
  <c r="P206" i="2"/>
  <c r="P230" i="2"/>
  <c r="P269" i="2"/>
  <c r="P5" i="2"/>
  <c r="P11" i="2"/>
  <c r="P35" i="2"/>
  <c r="P200" i="2"/>
  <c r="P89" i="2"/>
  <c r="P20" i="2"/>
  <c r="P44" i="2"/>
  <c r="P59" i="2"/>
  <c r="P83" i="2"/>
  <c r="P107" i="2"/>
  <c r="P131" i="2"/>
  <c r="P155" i="2"/>
  <c r="P272" i="2"/>
  <c r="P254" i="2"/>
  <c r="P173" i="2"/>
  <c r="P50" i="2"/>
  <c r="P137" i="2"/>
  <c r="P239" i="2"/>
  <c r="P251" i="2"/>
  <c r="P26" i="2"/>
  <c r="P65" i="2"/>
  <c r="P113" i="2"/>
  <c r="P176" i="2"/>
  <c r="M200" i="2"/>
  <c r="P215" i="2"/>
  <c r="M41" i="2"/>
  <c r="P17" i="2"/>
  <c r="P41" i="2"/>
  <c r="M122" i="2"/>
  <c r="P197" i="2"/>
  <c r="P221" i="2"/>
  <c r="P245" i="2"/>
  <c r="M77" i="2"/>
  <c r="M125" i="2"/>
  <c r="M149" i="2"/>
  <c r="M23" i="2"/>
  <c r="M62" i="2"/>
  <c r="M95" i="2"/>
  <c r="M119" i="2"/>
  <c r="P158" i="2"/>
  <c r="P182" i="2"/>
  <c r="M230" i="3"/>
  <c r="M95" i="3"/>
  <c r="M128" i="3"/>
  <c r="P143" i="3"/>
  <c r="P167" i="3"/>
  <c r="P191" i="3"/>
  <c r="P215" i="3"/>
  <c r="P239" i="3"/>
  <c r="P278" i="3"/>
  <c r="P29" i="3"/>
  <c r="P53" i="3"/>
  <c r="P77" i="3"/>
  <c r="P116" i="3"/>
  <c r="P140" i="3"/>
  <c r="P164" i="3"/>
  <c r="P188" i="3"/>
  <c r="P212" i="3"/>
  <c r="P236" i="3"/>
  <c r="P275" i="3"/>
  <c r="P14" i="3"/>
  <c r="P62" i="3"/>
  <c r="P86" i="3"/>
  <c r="P101" i="3"/>
  <c r="P125" i="3"/>
  <c r="P173" i="3"/>
  <c r="P197" i="3"/>
  <c r="P221" i="3"/>
  <c r="P245" i="3"/>
  <c r="P260" i="3"/>
  <c r="P119" i="3"/>
  <c r="M263" i="3"/>
  <c r="P65" i="3"/>
  <c r="P89" i="3"/>
  <c r="P104" i="3"/>
  <c r="P128" i="3"/>
  <c r="P152" i="3"/>
  <c r="P176" i="3"/>
  <c r="P38" i="3"/>
  <c r="P149" i="3"/>
  <c r="P23" i="3"/>
  <c r="P47" i="3"/>
  <c r="P71" i="3"/>
  <c r="P110" i="3"/>
  <c r="P134" i="3"/>
  <c r="P158" i="3"/>
  <c r="P182" i="3"/>
  <c r="P206" i="3"/>
  <c r="P230" i="3"/>
  <c r="P254" i="3"/>
  <c r="P269" i="3"/>
  <c r="P8" i="3"/>
  <c r="P32" i="3"/>
  <c r="P56" i="3"/>
  <c r="P80" i="3"/>
  <c r="P95" i="3"/>
  <c r="P17" i="3"/>
  <c r="P41" i="3"/>
  <c r="P200" i="3"/>
  <c r="P224" i="3"/>
  <c r="P242" i="3"/>
  <c r="P248" i="3"/>
  <c r="P263" i="3"/>
  <c r="P26" i="3"/>
  <c r="P50" i="3"/>
  <c r="P74" i="3"/>
  <c r="M83" i="3"/>
  <c r="P113" i="3"/>
  <c r="P137" i="3"/>
  <c r="P161" i="3"/>
  <c r="P185" i="3"/>
  <c r="P209" i="3"/>
  <c r="P233" i="3"/>
  <c r="P272" i="3"/>
  <c r="P11" i="3"/>
  <c r="P35" i="3"/>
  <c r="P59" i="3"/>
  <c r="P83" i="3"/>
  <c r="P98" i="3"/>
  <c r="P122" i="3"/>
  <c r="P146" i="3"/>
  <c r="P170" i="3"/>
  <c r="P131" i="3"/>
  <c r="P155" i="3"/>
  <c r="P179" i="3"/>
  <c r="P203" i="3"/>
  <c r="P227" i="3"/>
  <c r="P251" i="3"/>
  <c r="M260" i="3"/>
  <c r="P218" i="3"/>
  <c r="M203" i="3"/>
  <c r="M38" i="3"/>
  <c r="M158" i="3"/>
  <c r="M221" i="3"/>
  <c r="J128" i="3"/>
  <c r="L128" i="3" s="1"/>
  <c r="N129" i="3" s="1"/>
  <c r="M209" i="3"/>
  <c r="M17" i="8"/>
  <c r="M5" i="8"/>
  <c r="M9" i="8"/>
  <c r="M19" i="8"/>
  <c r="N10" i="8"/>
  <c r="N9" i="8"/>
  <c r="M11" i="8"/>
  <c r="J21" i="8"/>
  <c r="L21" i="8" s="1"/>
  <c r="N21" i="8" s="1"/>
  <c r="M15" i="8"/>
  <c r="M7" i="8"/>
  <c r="J9" i="7"/>
  <c r="L9" i="7" s="1"/>
  <c r="N9" i="7" s="1"/>
  <c r="M5" i="7"/>
  <c r="M11" i="7"/>
  <c r="M21" i="7"/>
  <c r="J11" i="7"/>
  <c r="L11" i="7" s="1"/>
  <c r="N12" i="7" s="1"/>
  <c r="J19" i="7"/>
  <c r="L19" i="7" s="1"/>
  <c r="N20" i="7" s="1"/>
  <c r="M15" i="7"/>
  <c r="J21" i="7"/>
  <c r="L21" i="7" s="1"/>
  <c r="N12" i="6"/>
  <c r="N11" i="6"/>
  <c r="N36" i="6"/>
  <c r="N35" i="6"/>
  <c r="N83" i="6"/>
  <c r="N84" i="6"/>
  <c r="N98" i="6"/>
  <c r="N99" i="6"/>
  <c r="N50" i="6"/>
  <c r="N51" i="6"/>
  <c r="N131" i="6"/>
  <c r="N132" i="6"/>
  <c r="N107" i="6"/>
  <c r="N108" i="6"/>
  <c r="M11" i="6"/>
  <c r="M14" i="6"/>
  <c r="J26" i="6"/>
  <c r="L26" i="6" s="1"/>
  <c r="J44" i="6"/>
  <c r="L44" i="6" s="1"/>
  <c r="N44" i="6" s="1"/>
  <c r="M89" i="6"/>
  <c r="J113" i="6"/>
  <c r="L113" i="6" s="1"/>
  <c r="N114" i="6" s="1"/>
  <c r="M128" i="6"/>
  <c r="M137" i="6"/>
  <c r="J20" i="6"/>
  <c r="L20" i="6" s="1"/>
  <c r="N21" i="6" s="1"/>
  <c r="M8" i="6"/>
  <c r="M41" i="6"/>
  <c r="J65" i="6"/>
  <c r="L65" i="6" s="1"/>
  <c r="N66" i="6" s="1"/>
  <c r="M71" i="6"/>
  <c r="M101" i="6"/>
  <c r="J119" i="6"/>
  <c r="L119" i="6" s="1"/>
  <c r="M134" i="6"/>
  <c r="M77" i="6"/>
  <c r="M140" i="6"/>
  <c r="J17" i="6"/>
  <c r="L17" i="6" s="1"/>
  <c r="N18" i="6" s="1"/>
  <c r="M23" i="6"/>
  <c r="J59" i="6"/>
  <c r="L59" i="6" s="1"/>
  <c r="J62" i="6"/>
  <c r="L62" i="6" s="1"/>
  <c r="N63" i="6" s="1"/>
  <c r="J77" i="6"/>
  <c r="L77" i="6" s="1"/>
  <c r="N78" i="6" s="1"/>
  <c r="M98" i="6"/>
  <c r="M131" i="6"/>
  <c r="J140" i="6"/>
  <c r="L140" i="6" s="1"/>
  <c r="N141" i="6" s="1"/>
  <c r="M29" i="6"/>
  <c r="M92" i="6"/>
  <c r="J29" i="6"/>
  <c r="L29" i="6" s="1"/>
  <c r="N30" i="6" s="1"/>
  <c r="M50" i="6"/>
  <c r="M68" i="6"/>
  <c r="J74" i="6"/>
  <c r="L74" i="6" s="1"/>
  <c r="J92" i="6"/>
  <c r="L92" i="6" s="1"/>
  <c r="N93" i="6" s="1"/>
  <c r="M104" i="6"/>
  <c r="M50" i="5"/>
  <c r="M125" i="5"/>
  <c r="J38" i="5"/>
  <c r="L38" i="5" s="1"/>
  <c r="N39" i="5" s="1"/>
  <c r="M74" i="5"/>
  <c r="M11" i="5"/>
  <c r="M17" i="5"/>
  <c r="M68" i="5"/>
  <c r="M92" i="5"/>
  <c r="M98" i="5"/>
  <c r="M128" i="5"/>
  <c r="J113" i="5"/>
  <c r="L113" i="5" s="1"/>
  <c r="N114" i="5" s="1"/>
  <c r="M14" i="5"/>
  <c r="M20" i="5"/>
  <c r="M26" i="5"/>
  <c r="M41" i="5"/>
  <c r="M56" i="5"/>
  <c r="M71" i="5"/>
  <c r="M86" i="5"/>
  <c r="M95" i="5"/>
  <c r="M14" i="4"/>
  <c r="M174" i="4"/>
  <c r="M180" i="4"/>
  <c r="M186" i="4"/>
  <c r="J201" i="4"/>
  <c r="L201" i="4" s="1"/>
  <c r="N201" i="4" s="1"/>
  <c r="M195" i="4"/>
  <c r="J174" i="4"/>
  <c r="L174" i="4" s="1"/>
  <c r="N175" i="4" s="1"/>
  <c r="M207" i="4"/>
  <c r="J132" i="4"/>
  <c r="L132" i="4" s="1"/>
  <c r="N133" i="4" s="1"/>
  <c r="J138" i="4"/>
  <c r="L138" i="4" s="1"/>
  <c r="N139" i="4" s="1"/>
  <c r="J144" i="4"/>
  <c r="L144" i="4" s="1"/>
  <c r="N145" i="4" s="1"/>
  <c r="J150" i="4"/>
  <c r="L150" i="4" s="1"/>
  <c r="N151" i="4" s="1"/>
  <c r="J192" i="4"/>
  <c r="L192" i="4" s="1"/>
  <c r="N192" i="4" s="1"/>
  <c r="J198" i="4"/>
  <c r="L198" i="4" s="1"/>
  <c r="N198" i="4" s="1"/>
  <c r="M17" i="4"/>
  <c r="J60" i="4"/>
  <c r="L60" i="4" s="1"/>
  <c r="N61" i="4" s="1"/>
  <c r="J66" i="4"/>
  <c r="L66" i="4" s="1"/>
  <c r="N66" i="4" s="1"/>
  <c r="J72" i="4"/>
  <c r="L72" i="4" s="1"/>
  <c r="N73" i="4" s="1"/>
  <c r="J78" i="4"/>
  <c r="L78" i="4" s="1"/>
  <c r="N79" i="4" s="1"/>
  <c r="J84" i="4"/>
  <c r="L84" i="4" s="1"/>
  <c r="N85" i="4" s="1"/>
  <c r="J90" i="4"/>
  <c r="L90" i="4" s="1"/>
  <c r="N91" i="4" s="1"/>
  <c r="J96" i="4"/>
  <c r="L96" i="4" s="1"/>
  <c r="N97" i="4" s="1"/>
  <c r="J102" i="4"/>
  <c r="L102" i="4" s="1"/>
  <c r="N103" i="4" s="1"/>
  <c r="J108" i="4"/>
  <c r="L108" i="4" s="1"/>
  <c r="N109" i="4" s="1"/>
  <c r="J114" i="4"/>
  <c r="L114" i="4" s="1"/>
  <c r="N114" i="4" s="1"/>
  <c r="J120" i="4"/>
  <c r="L120" i="4" s="1"/>
  <c r="N121" i="4" s="1"/>
  <c r="M183" i="4"/>
  <c r="M204" i="4"/>
  <c r="M165" i="4"/>
  <c r="M171" i="4"/>
  <c r="J204" i="4"/>
  <c r="L204" i="4" s="1"/>
  <c r="N204" i="4" s="1"/>
  <c r="M134" i="3"/>
  <c r="M170" i="3"/>
  <c r="M32" i="3"/>
  <c r="M182" i="3"/>
  <c r="M62" i="3"/>
  <c r="J182" i="3"/>
  <c r="L182" i="3" s="1"/>
  <c r="N182" i="3" s="1"/>
  <c r="M212" i="3"/>
  <c r="M242" i="3"/>
  <c r="M77" i="3"/>
  <c r="M191" i="3"/>
  <c r="J77" i="3"/>
  <c r="L77" i="3" s="1"/>
  <c r="N78" i="3" s="1"/>
  <c r="M206" i="3"/>
  <c r="M266" i="3"/>
  <c r="J62" i="2"/>
  <c r="L62" i="2" s="1"/>
  <c r="N63" i="2" s="1"/>
  <c r="M224" i="2"/>
  <c r="M179" i="2"/>
  <c r="N210" i="2"/>
  <c r="M134" i="2"/>
  <c r="M251" i="2"/>
  <c r="M152" i="2"/>
  <c r="M275" i="2"/>
  <c r="M38" i="2"/>
  <c r="N17" i="8"/>
  <c r="N18" i="8"/>
  <c r="N6" i="8"/>
  <c r="N5" i="8"/>
  <c r="O7" i="8" s="1"/>
  <c r="N16" i="8"/>
  <c r="N15" i="8"/>
  <c r="N11" i="8"/>
  <c r="J19" i="8"/>
  <c r="L19" i="8" s="1"/>
  <c r="N8" i="8"/>
  <c r="N15" i="7"/>
  <c r="N16" i="7"/>
  <c r="N19" i="7"/>
  <c r="J7" i="7"/>
  <c r="L7" i="7" s="1"/>
  <c r="J5" i="7"/>
  <c r="L5" i="7" s="1"/>
  <c r="J17" i="7"/>
  <c r="L17" i="7" s="1"/>
  <c r="N69" i="6"/>
  <c r="N68" i="6"/>
  <c r="N129" i="6"/>
  <c r="N128" i="6"/>
  <c r="N53" i="6"/>
  <c r="N54" i="6"/>
  <c r="N14" i="6"/>
  <c r="J23" i="6"/>
  <c r="L23" i="6" s="1"/>
  <c r="J47" i="6"/>
  <c r="L47" i="6" s="1"/>
  <c r="J71" i="6"/>
  <c r="L71" i="6" s="1"/>
  <c r="J95" i="6"/>
  <c r="L95" i="6" s="1"/>
  <c r="N110" i="6"/>
  <c r="N137" i="6"/>
  <c r="N17" i="6"/>
  <c r="N41" i="6"/>
  <c r="N89" i="6"/>
  <c r="J5" i="6"/>
  <c r="L5" i="6" s="1"/>
  <c r="J8" i="6"/>
  <c r="L8" i="6" s="1"/>
  <c r="J32" i="6"/>
  <c r="L32" i="6" s="1"/>
  <c r="J56" i="6"/>
  <c r="L56" i="6" s="1"/>
  <c r="J80" i="6"/>
  <c r="L80" i="6" s="1"/>
  <c r="J104" i="6"/>
  <c r="L104" i="6" s="1"/>
  <c r="J122" i="6"/>
  <c r="L122" i="6" s="1"/>
  <c r="J134" i="6"/>
  <c r="L134" i="6" s="1"/>
  <c r="M5" i="5"/>
  <c r="J11" i="5"/>
  <c r="L11" i="5" s="1"/>
  <c r="N12" i="5" s="1"/>
  <c r="J122" i="5"/>
  <c r="L122" i="5" s="1"/>
  <c r="N123" i="5" s="1"/>
  <c r="M35" i="5"/>
  <c r="M59" i="5"/>
  <c r="M83" i="5"/>
  <c r="M107" i="5"/>
  <c r="J134" i="5"/>
  <c r="L134" i="5" s="1"/>
  <c r="N134" i="5" s="1"/>
  <c r="M8" i="5"/>
  <c r="J17" i="5"/>
  <c r="L17" i="5" s="1"/>
  <c r="N18" i="5" s="1"/>
  <c r="J41" i="5"/>
  <c r="L41" i="5" s="1"/>
  <c r="N42" i="5" s="1"/>
  <c r="J65" i="5"/>
  <c r="L65" i="5" s="1"/>
  <c r="N66" i="5" s="1"/>
  <c r="J89" i="5"/>
  <c r="L89" i="5" s="1"/>
  <c r="N90" i="5" s="1"/>
  <c r="J80" i="5"/>
  <c r="L80" i="5" s="1"/>
  <c r="N81" i="5" s="1"/>
  <c r="J104" i="5"/>
  <c r="L104" i="5" s="1"/>
  <c r="N105" i="5" s="1"/>
  <c r="M119" i="5"/>
  <c r="N60" i="5"/>
  <c r="N59" i="5"/>
  <c r="N9" i="5"/>
  <c r="O8" i="5" s="1"/>
  <c r="N8" i="5"/>
  <c r="N84" i="5"/>
  <c r="N83" i="5"/>
  <c r="N119" i="5"/>
  <c r="N120" i="5"/>
  <c r="N36" i="5"/>
  <c r="N35" i="5"/>
  <c r="N108" i="5"/>
  <c r="N107" i="5"/>
  <c r="N33" i="5"/>
  <c r="N32" i="5"/>
  <c r="N57" i="5"/>
  <c r="N56" i="5"/>
  <c r="N6" i="5"/>
  <c r="N5" i="5"/>
  <c r="N26" i="5"/>
  <c r="N27" i="5"/>
  <c r="N50" i="5"/>
  <c r="N51" i="5"/>
  <c r="N74" i="5"/>
  <c r="N75" i="5"/>
  <c r="N98" i="5"/>
  <c r="N99" i="5"/>
  <c r="N131" i="5"/>
  <c r="N132" i="5"/>
  <c r="J20" i="5"/>
  <c r="L20" i="5" s="1"/>
  <c r="J68" i="5"/>
  <c r="L68" i="5" s="1"/>
  <c r="J140" i="5"/>
  <c r="L140" i="5" s="1"/>
  <c r="N14" i="5"/>
  <c r="O14" i="5" s="1"/>
  <c r="J23" i="5"/>
  <c r="L23" i="5" s="1"/>
  <c r="J47" i="5"/>
  <c r="L47" i="5" s="1"/>
  <c r="J71" i="5"/>
  <c r="L71" i="5" s="1"/>
  <c r="N86" i="5"/>
  <c r="J95" i="5"/>
  <c r="L95" i="5" s="1"/>
  <c r="N110" i="5"/>
  <c r="N125" i="5"/>
  <c r="N137" i="5"/>
  <c r="J44" i="5"/>
  <c r="L44" i="5" s="1"/>
  <c r="J92" i="5"/>
  <c r="L92" i="5" s="1"/>
  <c r="J116" i="5"/>
  <c r="L116" i="5" s="1"/>
  <c r="J128" i="5"/>
  <c r="L128" i="5" s="1"/>
  <c r="J29" i="5"/>
  <c r="L29" i="5" s="1"/>
  <c r="J53" i="5"/>
  <c r="L53" i="5" s="1"/>
  <c r="J77" i="5"/>
  <c r="L77" i="5" s="1"/>
  <c r="J101" i="5"/>
  <c r="L101" i="5" s="1"/>
  <c r="N157" i="4"/>
  <c r="N156" i="4"/>
  <c r="N127" i="4"/>
  <c r="N126" i="4"/>
  <c r="N8" i="4"/>
  <c r="N9" i="4"/>
  <c r="N54" i="4"/>
  <c r="N55" i="4"/>
  <c r="N160" i="4"/>
  <c r="N159" i="4"/>
  <c r="N189" i="4"/>
  <c r="N190" i="4"/>
  <c r="N211" i="4"/>
  <c r="N210" i="4"/>
  <c r="N22" i="4"/>
  <c r="N21" i="4"/>
  <c r="N163" i="4"/>
  <c r="N162" i="4"/>
  <c r="N28" i="4"/>
  <c r="N27" i="4"/>
  <c r="N36" i="4"/>
  <c r="N37" i="4"/>
  <c r="N42" i="4"/>
  <c r="N43" i="4"/>
  <c r="N196" i="4"/>
  <c r="N195" i="4"/>
  <c r="N6" i="4"/>
  <c r="N5" i="4"/>
  <c r="N168" i="4"/>
  <c r="N169" i="4"/>
  <c r="N52" i="4"/>
  <c r="N51" i="4"/>
  <c r="N184" i="4"/>
  <c r="N183" i="4"/>
  <c r="N14" i="4"/>
  <c r="N15" i="4"/>
  <c r="N136" i="4"/>
  <c r="N135" i="4"/>
  <c r="N181" i="4"/>
  <c r="N180" i="4"/>
  <c r="N187" i="4"/>
  <c r="N186" i="4"/>
  <c r="N58" i="4"/>
  <c r="O57" i="4" s="1"/>
  <c r="N57" i="4"/>
  <c r="N82" i="4"/>
  <c r="N81" i="4"/>
  <c r="N106" i="4"/>
  <c r="N105" i="4"/>
  <c r="N208" i="4"/>
  <c r="N207" i="4"/>
  <c r="M27" i="4"/>
  <c r="J33" i="4"/>
  <c r="L33" i="4" s="1"/>
  <c r="M51" i="4"/>
  <c r="M54" i="4"/>
  <c r="M57" i="4"/>
  <c r="J63" i="4"/>
  <c r="L63" i="4" s="1"/>
  <c r="M81" i="4"/>
  <c r="J87" i="4"/>
  <c r="L87" i="4" s="1"/>
  <c r="M105" i="4"/>
  <c r="J111" i="4"/>
  <c r="L111" i="4" s="1"/>
  <c r="M135" i="4"/>
  <c r="J141" i="4"/>
  <c r="L141" i="4" s="1"/>
  <c r="M159" i="4"/>
  <c r="J165" i="4"/>
  <c r="L165" i="4" s="1"/>
  <c r="J11" i="4"/>
  <c r="L11" i="4" s="1"/>
  <c r="J39" i="4"/>
  <c r="L39" i="4" s="1"/>
  <c r="J69" i="4"/>
  <c r="L69" i="4" s="1"/>
  <c r="J93" i="4"/>
  <c r="L93" i="4" s="1"/>
  <c r="J117" i="4"/>
  <c r="L117" i="4" s="1"/>
  <c r="J147" i="4"/>
  <c r="L147" i="4" s="1"/>
  <c r="J171" i="4"/>
  <c r="L171" i="4" s="1"/>
  <c r="J17" i="4"/>
  <c r="L17" i="4" s="1"/>
  <c r="J45" i="4"/>
  <c r="L45" i="4" s="1"/>
  <c r="J75" i="4"/>
  <c r="L75" i="4" s="1"/>
  <c r="J99" i="4"/>
  <c r="L99" i="4" s="1"/>
  <c r="J123" i="4"/>
  <c r="L123" i="4" s="1"/>
  <c r="J129" i="4"/>
  <c r="L129" i="4" s="1"/>
  <c r="J153" i="4"/>
  <c r="L153" i="4" s="1"/>
  <c r="J177" i="4"/>
  <c r="L177" i="4" s="1"/>
  <c r="K62" i="3"/>
  <c r="L59" i="3"/>
  <c r="N60" i="3" s="1"/>
  <c r="M53" i="3"/>
  <c r="M65" i="3"/>
  <c r="M224" i="3"/>
  <c r="M257" i="3"/>
  <c r="M26" i="3"/>
  <c r="M149" i="3"/>
  <c r="M116" i="3"/>
  <c r="J158" i="3"/>
  <c r="L158" i="3" s="1"/>
  <c r="N158" i="3" s="1"/>
  <c r="M254" i="3"/>
  <c r="J62" i="3"/>
  <c r="K65" i="3" s="1"/>
  <c r="M152" i="3"/>
  <c r="N96" i="3"/>
  <c r="M188" i="3"/>
  <c r="M44" i="3"/>
  <c r="M98" i="3"/>
  <c r="M155" i="3"/>
  <c r="J188" i="3"/>
  <c r="L188" i="3" s="1"/>
  <c r="N188" i="3" s="1"/>
  <c r="M236" i="3"/>
  <c r="J80" i="3"/>
  <c r="L80" i="3" s="1"/>
  <c r="N81" i="3" s="1"/>
  <c r="M80" i="3"/>
  <c r="M29" i="3"/>
  <c r="N126" i="3"/>
  <c r="N125" i="3"/>
  <c r="N174" i="3"/>
  <c r="N173" i="3"/>
  <c r="J56" i="3"/>
  <c r="L56" i="3" s="1"/>
  <c r="N57" i="3" s="1"/>
  <c r="M56" i="3"/>
  <c r="N108" i="3"/>
  <c r="N107" i="3"/>
  <c r="J104" i="3"/>
  <c r="L104" i="3" s="1"/>
  <c r="N105" i="3" s="1"/>
  <c r="M104" i="3"/>
  <c r="N228" i="3"/>
  <c r="N227" i="3"/>
  <c r="M269" i="3"/>
  <c r="J269" i="3"/>
  <c r="L269" i="3" s="1"/>
  <c r="N269" i="3" s="1"/>
  <c r="N102" i="3"/>
  <c r="N101" i="3"/>
  <c r="O101" i="3" s="1"/>
  <c r="M8" i="3"/>
  <c r="J8" i="3"/>
  <c r="L8" i="3" s="1"/>
  <c r="J71" i="3"/>
  <c r="L71" i="3" s="1"/>
  <c r="N72" i="3" s="1"/>
  <c r="M71" i="3"/>
  <c r="N36" i="3"/>
  <c r="N35" i="3"/>
  <c r="O35" i="3" s="1"/>
  <c r="M176" i="3"/>
  <c r="J176" i="3"/>
  <c r="L176" i="3" s="1"/>
  <c r="N177" i="3" s="1"/>
  <c r="N252" i="3"/>
  <c r="N251" i="3"/>
  <c r="N218" i="3"/>
  <c r="N219" i="3"/>
  <c r="N204" i="3"/>
  <c r="N203" i="3"/>
  <c r="N150" i="3"/>
  <c r="N149" i="3"/>
  <c r="J44" i="3"/>
  <c r="M140" i="3"/>
  <c r="J230" i="3"/>
  <c r="L230" i="3" s="1"/>
  <c r="N231" i="3" s="1"/>
  <c r="M275" i="3"/>
  <c r="J98" i="3"/>
  <c r="L98" i="3" s="1"/>
  <c r="J140" i="3"/>
  <c r="L140" i="3" s="1"/>
  <c r="M146" i="3"/>
  <c r="J155" i="3"/>
  <c r="L155" i="3" s="1"/>
  <c r="N156" i="3" s="1"/>
  <c r="M200" i="3"/>
  <c r="J209" i="3"/>
  <c r="L209" i="3" s="1"/>
  <c r="N209" i="3" s="1"/>
  <c r="J260" i="3"/>
  <c r="L260" i="3" s="1"/>
  <c r="N260" i="3" s="1"/>
  <c r="J266" i="3"/>
  <c r="L266" i="3" s="1"/>
  <c r="N267" i="3" s="1"/>
  <c r="M35" i="3"/>
  <c r="M248" i="3"/>
  <c r="J41" i="3"/>
  <c r="L41" i="3" s="1"/>
  <c r="N42" i="3" s="1"/>
  <c r="M89" i="3"/>
  <c r="O95" i="3"/>
  <c r="J110" i="3"/>
  <c r="L110" i="3" s="1"/>
  <c r="N111" i="3" s="1"/>
  <c r="J116" i="3"/>
  <c r="L116" i="3" s="1"/>
  <c r="M122" i="3"/>
  <c r="M125" i="3"/>
  <c r="M131" i="3"/>
  <c r="J152" i="3"/>
  <c r="L152" i="3" s="1"/>
  <c r="N153" i="3" s="1"/>
  <c r="N195" i="3"/>
  <c r="J206" i="3"/>
  <c r="L206" i="3" s="1"/>
  <c r="N207" i="3" s="1"/>
  <c r="J236" i="3"/>
  <c r="L236" i="3" s="1"/>
  <c r="N236" i="3" s="1"/>
  <c r="J242" i="3"/>
  <c r="L242" i="3" s="1"/>
  <c r="N242" i="3" s="1"/>
  <c r="M272" i="3"/>
  <c r="N33" i="3"/>
  <c r="M59" i="3"/>
  <c r="M68" i="3"/>
  <c r="M74" i="3"/>
  <c r="J89" i="3"/>
  <c r="L89" i="3" s="1"/>
  <c r="N89" i="3" s="1"/>
  <c r="M101" i="3"/>
  <c r="M107" i="3"/>
  <c r="J131" i="3"/>
  <c r="L131" i="3" s="1"/>
  <c r="N132" i="3" s="1"/>
  <c r="M173" i="3"/>
  <c r="M179" i="3"/>
  <c r="J272" i="3"/>
  <c r="L272" i="3" s="1"/>
  <c r="N272" i="3" s="1"/>
  <c r="M278" i="3"/>
  <c r="N123" i="3"/>
  <c r="M164" i="3"/>
  <c r="M197" i="3"/>
  <c r="M218" i="3"/>
  <c r="M227" i="3"/>
  <c r="M233" i="3"/>
  <c r="M14" i="3"/>
  <c r="J14" i="3"/>
  <c r="L14" i="3" s="1"/>
  <c r="M20" i="3"/>
  <c r="J20" i="3"/>
  <c r="L20" i="3" s="1"/>
  <c r="M50" i="3"/>
  <c r="J50" i="3"/>
  <c r="M92" i="3"/>
  <c r="J92" i="3"/>
  <c r="L92" i="3" s="1"/>
  <c r="N134" i="3"/>
  <c r="N135" i="3"/>
  <c r="N183" i="3"/>
  <c r="N233" i="3"/>
  <c r="M239" i="3"/>
  <c r="J239" i="3"/>
  <c r="L239" i="3" s="1"/>
  <c r="M245" i="3"/>
  <c r="N264" i="3"/>
  <c r="N263" i="3"/>
  <c r="M215" i="3"/>
  <c r="J215" i="3"/>
  <c r="L215" i="3" s="1"/>
  <c r="N83" i="3"/>
  <c r="O83" i="3" s="1"/>
  <c r="N84" i="3"/>
  <c r="M119" i="3"/>
  <c r="J119" i="3"/>
  <c r="L119" i="3" s="1"/>
  <c r="N30" i="3"/>
  <c r="N29" i="3"/>
  <c r="K68" i="3"/>
  <c r="N68" i="3" s="1"/>
  <c r="L65" i="3"/>
  <c r="N171" i="3"/>
  <c r="N170" i="3"/>
  <c r="M47" i="3"/>
  <c r="J47" i="3"/>
  <c r="L47" i="3" s="1"/>
  <c r="M5" i="3"/>
  <c r="J5" i="3"/>
  <c r="L5" i="3" s="1"/>
  <c r="M11" i="3"/>
  <c r="J11" i="3"/>
  <c r="L11" i="3" s="1"/>
  <c r="M17" i="3"/>
  <c r="J17" i="3"/>
  <c r="L17" i="3" s="1"/>
  <c r="M23" i="3"/>
  <c r="J23" i="3"/>
  <c r="L23" i="3" s="1"/>
  <c r="M137" i="3"/>
  <c r="J137" i="3"/>
  <c r="L137" i="3" s="1"/>
  <c r="N147" i="3"/>
  <c r="N249" i="3"/>
  <c r="N248" i="3"/>
  <c r="N279" i="3"/>
  <c r="N278" i="3"/>
  <c r="N74" i="3"/>
  <c r="M143" i="3"/>
  <c r="J143" i="3"/>
  <c r="L143" i="3" s="1"/>
  <c r="N165" i="3"/>
  <c r="N180" i="3"/>
  <c r="N179" i="3"/>
  <c r="M185" i="3"/>
  <c r="J185" i="3"/>
  <c r="L185" i="3" s="1"/>
  <c r="N225" i="3"/>
  <c r="N224" i="3"/>
  <c r="M161" i="3"/>
  <c r="J161" i="3"/>
  <c r="L161" i="3" s="1"/>
  <c r="N212" i="3"/>
  <c r="N213" i="3"/>
  <c r="M113" i="3"/>
  <c r="J113" i="3"/>
  <c r="L113" i="3" s="1"/>
  <c r="N27" i="3"/>
  <c r="N26" i="3"/>
  <c r="M86" i="3"/>
  <c r="J86" i="3"/>
  <c r="L86" i="3" s="1"/>
  <c r="M167" i="3"/>
  <c r="J167" i="3"/>
  <c r="L167" i="3" s="1"/>
  <c r="N201" i="3"/>
  <c r="N200" i="3"/>
  <c r="N257" i="3"/>
  <c r="N258" i="3"/>
  <c r="N276" i="3"/>
  <c r="N275" i="3"/>
  <c r="N38" i="3"/>
  <c r="N254" i="3"/>
  <c r="N266" i="3"/>
  <c r="J191" i="3"/>
  <c r="L191" i="3" s="1"/>
  <c r="J197" i="3"/>
  <c r="L197" i="3" s="1"/>
  <c r="J221" i="3"/>
  <c r="L221" i="3" s="1"/>
  <c r="J245" i="3"/>
  <c r="L245" i="3" s="1"/>
  <c r="N11" i="2"/>
  <c r="N12" i="2"/>
  <c r="N74" i="2"/>
  <c r="N75" i="2"/>
  <c r="J41" i="2"/>
  <c r="L41" i="2" s="1"/>
  <c r="N42" i="2" s="1"/>
  <c r="M113" i="2"/>
  <c r="J119" i="2"/>
  <c r="L119" i="2" s="1"/>
  <c r="N120" i="2" s="1"/>
  <c r="M254" i="2"/>
  <c r="M260" i="2"/>
  <c r="M266" i="2"/>
  <c r="M272" i="2"/>
  <c r="M65" i="2"/>
  <c r="M128" i="2"/>
  <c r="N168" i="2"/>
  <c r="M248" i="2"/>
  <c r="J122" i="2"/>
  <c r="L122" i="2" s="1"/>
  <c r="N122" i="2" s="1"/>
  <c r="M143" i="2"/>
  <c r="M245" i="2"/>
  <c r="J275" i="2"/>
  <c r="L275" i="2" s="1"/>
  <c r="N276" i="2" s="1"/>
  <c r="M68" i="2"/>
  <c r="N111" i="2"/>
  <c r="M137" i="2"/>
  <c r="N143" i="2"/>
  <c r="M239" i="2"/>
  <c r="N255" i="2"/>
  <c r="M47" i="2"/>
  <c r="M74" i="2"/>
  <c r="M101" i="2"/>
  <c r="J137" i="2"/>
  <c r="L137" i="2" s="1"/>
  <c r="N137" i="2" s="1"/>
  <c r="J38" i="2"/>
  <c r="L38" i="2" s="1"/>
  <c r="N38" i="2" s="1"/>
  <c r="M59" i="2"/>
  <c r="J77" i="2"/>
  <c r="L77" i="2" s="1"/>
  <c r="N78" i="2" s="1"/>
  <c r="N83" i="2"/>
  <c r="M89" i="2"/>
  <c r="M215" i="2"/>
  <c r="M221" i="2"/>
  <c r="M227" i="2"/>
  <c r="M233" i="2"/>
  <c r="N246" i="2"/>
  <c r="J251" i="2"/>
  <c r="L251" i="2" s="1"/>
  <c r="N252" i="2" s="1"/>
  <c r="N273" i="2"/>
  <c r="J239" i="2"/>
  <c r="L239" i="2" s="1"/>
  <c r="N239" i="2" s="1"/>
  <c r="M14" i="2"/>
  <c r="M20" i="2"/>
  <c r="M104" i="2"/>
  <c r="M110" i="2"/>
  <c r="M170" i="2"/>
  <c r="M182" i="2"/>
  <c r="M197" i="2"/>
  <c r="M203" i="2"/>
  <c r="M209" i="2"/>
  <c r="J215" i="2"/>
  <c r="L215" i="2" s="1"/>
  <c r="N215" i="2" s="1"/>
  <c r="J227" i="2"/>
  <c r="L227" i="2" s="1"/>
  <c r="N227" i="2" s="1"/>
  <c r="M257" i="2"/>
  <c r="M263" i="2"/>
  <c r="M269" i="2"/>
  <c r="J65" i="2"/>
  <c r="L65" i="2" s="1"/>
  <c r="N66" i="2" s="1"/>
  <c r="M44" i="2"/>
  <c r="M92" i="2"/>
  <c r="M173" i="2"/>
  <c r="M185" i="2"/>
  <c r="M5" i="2"/>
  <c r="J23" i="2"/>
  <c r="L23" i="2" s="1"/>
  <c r="N24" i="2" s="1"/>
  <c r="M83" i="2"/>
  <c r="J125" i="2"/>
  <c r="L125" i="2" s="1"/>
  <c r="N126" i="2" s="1"/>
  <c r="O125" i="2" s="1"/>
  <c r="O128" i="2" s="1"/>
  <c r="O131" i="2" s="1"/>
  <c r="O134" i="2" s="1"/>
  <c r="N21" i="2"/>
  <c r="M35" i="2"/>
  <c r="J44" i="2"/>
  <c r="M50" i="2"/>
  <c r="M86" i="2"/>
  <c r="J92" i="2"/>
  <c r="L92" i="2" s="1"/>
  <c r="N93" i="2" s="1"/>
  <c r="M146" i="2"/>
  <c r="M161" i="2"/>
  <c r="M167" i="2"/>
  <c r="J173" i="2"/>
  <c r="L173" i="2" s="1"/>
  <c r="N174" i="2" s="1"/>
  <c r="J185" i="2"/>
  <c r="L185" i="2" s="1"/>
  <c r="N185" i="2" s="1"/>
  <c r="M236" i="2"/>
  <c r="J149" i="2"/>
  <c r="L149" i="2" s="1"/>
  <c r="N150" i="2" s="1"/>
  <c r="N90" i="2"/>
  <c r="N89" i="2"/>
  <c r="N101" i="2"/>
  <c r="N102" i="2"/>
  <c r="N158" i="2"/>
  <c r="N159" i="2"/>
  <c r="N5" i="2"/>
  <c r="N6" i="2"/>
  <c r="O8" i="2" s="1"/>
  <c r="N171" i="2"/>
  <c r="N170" i="2"/>
  <c r="N117" i="2"/>
  <c r="N116" i="2"/>
  <c r="N147" i="2"/>
  <c r="N146" i="2"/>
  <c r="N236" i="2"/>
  <c r="N237" i="2"/>
  <c r="N114" i="2"/>
  <c r="N113" i="2"/>
  <c r="N212" i="2"/>
  <c r="N213" i="2"/>
  <c r="M8" i="2"/>
  <c r="M98" i="2"/>
  <c r="M140" i="2"/>
  <c r="J140" i="2"/>
  <c r="L140" i="2" s="1"/>
  <c r="M206" i="2"/>
  <c r="J206" i="2"/>
  <c r="L206" i="2" s="1"/>
  <c r="N9" i="2"/>
  <c r="L50" i="2"/>
  <c r="N72" i="2"/>
  <c r="N99" i="2"/>
  <c r="N104" i="2"/>
  <c r="N105" i="2"/>
  <c r="N180" i="2"/>
  <c r="N222" i="2"/>
  <c r="N257" i="2"/>
  <c r="N258" i="2"/>
  <c r="N261" i="2"/>
  <c r="N18" i="2"/>
  <c r="N60" i="2"/>
  <c r="N59" i="2"/>
  <c r="J68" i="2"/>
  <c r="L68" i="2" s="1"/>
  <c r="N86" i="2"/>
  <c r="O86" i="2" s="1"/>
  <c r="J95" i="2"/>
  <c r="L95" i="2" s="1"/>
  <c r="N132" i="2"/>
  <c r="M176" i="2"/>
  <c r="J176" i="2"/>
  <c r="L176" i="2" s="1"/>
  <c r="N191" i="2"/>
  <c r="M218" i="2"/>
  <c r="J218" i="2"/>
  <c r="L218" i="2" s="1"/>
  <c r="N249" i="2"/>
  <c r="N248" i="2"/>
  <c r="M71" i="2"/>
  <c r="N152" i="2"/>
  <c r="M242" i="2"/>
  <c r="J242" i="2"/>
  <c r="L242" i="2" s="1"/>
  <c r="N135" i="2"/>
  <c r="M164" i="2"/>
  <c r="J164" i="2"/>
  <c r="L164" i="2" s="1"/>
  <c r="N201" i="2"/>
  <c r="N200" i="2"/>
  <c r="N15" i="2"/>
  <c r="N35" i="2"/>
  <c r="J47" i="2"/>
  <c r="L47" i="2" s="1"/>
  <c r="M56" i="2"/>
  <c r="J128" i="2"/>
  <c r="L128" i="2" s="1"/>
  <c r="M155" i="2"/>
  <c r="K56" i="2"/>
  <c r="N57" i="2" s="1"/>
  <c r="L53" i="2"/>
  <c r="M80" i="2"/>
  <c r="J80" i="2"/>
  <c r="L80" i="2" s="1"/>
  <c r="M29" i="2"/>
  <c r="J29" i="2"/>
  <c r="L29" i="2" s="1"/>
  <c r="M26" i="2"/>
  <c r="J26" i="2"/>
  <c r="L26" i="2" s="1"/>
  <c r="M32" i="2"/>
  <c r="J32" i="2"/>
  <c r="L32" i="2" s="1"/>
  <c r="N161" i="2"/>
  <c r="N162" i="2"/>
  <c r="N198" i="2"/>
  <c r="N204" i="2"/>
  <c r="N203" i="2"/>
  <c r="N234" i="2"/>
  <c r="N264" i="2"/>
  <c r="N263" i="2"/>
  <c r="N267" i="2"/>
  <c r="N269" i="2"/>
  <c r="N270" i="2"/>
  <c r="M131" i="2"/>
  <c r="M17" i="2"/>
  <c r="M53" i="2"/>
  <c r="M107" i="2"/>
  <c r="J107" i="2"/>
  <c r="L107" i="2" s="1"/>
  <c r="M116" i="2"/>
  <c r="N156" i="2"/>
  <c r="N182" i="2"/>
  <c r="N183" i="2"/>
  <c r="M188" i="2"/>
  <c r="J188" i="2"/>
  <c r="L188" i="2" s="1"/>
  <c r="M194" i="2"/>
  <c r="J194" i="2"/>
  <c r="L194" i="2" s="1"/>
  <c r="N225" i="2"/>
  <c r="N224" i="2"/>
  <c r="M230" i="2"/>
  <c r="J230" i="2"/>
  <c r="L230" i="2" s="1"/>
  <c r="N125" i="6" l="1"/>
  <c r="N150" i="4"/>
  <c r="N56" i="3"/>
  <c r="N102" i="6"/>
  <c r="N86" i="6"/>
  <c r="N116" i="6"/>
  <c r="N77" i="6"/>
  <c r="N38" i="6"/>
  <c r="N45" i="6"/>
  <c r="N62" i="6"/>
  <c r="N29" i="6"/>
  <c r="N41" i="5"/>
  <c r="N62" i="5"/>
  <c r="N65" i="5"/>
  <c r="N38" i="5"/>
  <c r="N11" i="5"/>
  <c r="N80" i="5"/>
  <c r="N135" i="5"/>
  <c r="N144" i="4"/>
  <c r="N23" i="2"/>
  <c r="O23" i="2" s="1"/>
  <c r="N80" i="3"/>
  <c r="N48" i="4"/>
  <c r="N30" i="4"/>
  <c r="N202" i="4"/>
  <c r="N199" i="4"/>
  <c r="N120" i="4"/>
  <c r="N138" i="4"/>
  <c r="N90" i="4"/>
  <c r="N72" i="4"/>
  <c r="N24" i="4"/>
  <c r="O24" i="4" s="1"/>
  <c r="O27" i="4" s="1"/>
  <c r="N78" i="4"/>
  <c r="N115" i="4"/>
  <c r="N67" i="4"/>
  <c r="N132" i="4"/>
  <c r="N96" i="4"/>
  <c r="N174" i="4"/>
  <c r="N228" i="2"/>
  <c r="N41" i="2"/>
  <c r="O41" i="2" s="1"/>
  <c r="N92" i="2"/>
  <c r="O11" i="2"/>
  <c r="N125" i="2"/>
  <c r="N123" i="2"/>
  <c r="N251" i="2"/>
  <c r="N90" i="3"/>
  <c r="N176" i="3"/>
  <c r="N230" i="3"/>
  <c r="N59" i="3"/>
  <c r="N159" i="3"/>
  <c r="N155" i="3"/>
  <c r="N41" i="3"/>
  <c r="N243" i="3"/>
  <c r="N128" i="3"/>
  <c r="N110" i="3"/>
  <c r="N237" i="3"/>
  <c r="N210" i="3"/>
  <c r="N69" i="3"/>
  <c r="N22" i="8"/>
  <c r="N10" i="7"/>
  <c r="N11" i="7"/>
  <c r="N119" i="6"/>
  <c r="N120" i="6"/>
  <c r="N113" i="6"/>
  <c r="N92" i="6"/>
  <c r="N140" i="6"/>
  <c r="N20" i="6"/>
  <c r="N60" i="6"/>
  <c r="N59" i="6"/>
  <c r="N74" i="6"/>
  <c r="N75" i="6"/>
  <c r="N65" i="6"/>
  <c r="N26" i="6"/>
  <c r="N27" i="6"/>
  <c r="N17" i="5"/>
  <c r="O17" i="5" s="1"/>
  <c r="N113" i="5"/>
  <c r="N205" i="4"/>
  <c r="N108" i="4"/>
  <c r="N84" i="4"/>
  <c r="N60" i="4"/>
  <c r="N102" i="4"/>
  <c r="N193" i="4"/>
  <c r="O60" i="4"/>
  <c r="O38" i="3"/>
  <c r="O41" i="3" s="1"/>
  <c r="L62" i="3"/>
  <c r="N62" i="3" s="1"/>
  <c r="N77" i="3"/>
  <c r="N270" i="3"/>
  <c r="N104" i="3"/>
  <c r="O104" i="3" s="1"/>
  <c r="O107" i="3" s="1"/>
  <c r="N186" i="2"/>
  <c r="N56" i="2"/>
  <c r="O56" i="2" s="1"/>
  <c r="O59" i="2" s="1"/>
  <c r="N138" i="2"/>
  <c r="N216" i="2"/>
  <c r="N275" i="2"/>
  <c r="N62" i="2"/>
  <c r="N19" i="8"/>
  <c r="N20" i="8"/>
  <c r="N8" i="7"/>
  <c r="N7" i="7"/>
  <c r="N17" i="7"/>
  <c r="N18" i="7"/>
  <c r="N6" i="7"/>
  <c r="N5" i="7"/>
  <c r="N134" i="6"/>
  <c r="N135" i="6"/>
  <c r="N96" i="6"/>
  <c r="N95" i="6"/>
  <c r="N32" i="6"/>
  <c r="N33" i="6"/>
  <c r="N8" i="6"/>
  <c r="N9" i="6"/>
  <c r="O8" i="6" s="1"/>
  <c r="O11" i="6" s="1"/>
  <c r="O14" i="6" s="1"/>
  <c r="O17" i="6" s="1"/>
  <c r="O20" i="6" s="1"/>
  <c r="N122" i="6"/>
  <c r="N123" i="6"/>
  <c r="N24" i="6"/>
  <c r="N23" i="6"/>
  <c r="N104" i="6"/>
  <c r="N105" i="6"/>
  <c r="N72" i="6"/>
  <c r="N71" i="6"/>
  <c r="N80" i="6"/>
  <c r="N81" i="6"/>
  <c r="N5" i="6"/>
  <c r="N6" i="6"/>
  <c r="N56" i="6"/>
  <c r="N57" i="6"/>
  <c r="N48" i="6"/>
  <c r="N47" i="6"/>
  <c r="N104" i="5"/>
  <c r="N89" i="5"/>
  <c r="N122" i="5"/>
  <c r="N71" i="5"/>
  <c r="N72" i="5"/>
  <c r="N21" i="5"/>
  <c r="N20" i="5"/>
  <c r="N45" i="5"/>
  <c r="N44" i="5"/>
  <c r="N47" i="5"/>
  <c r="N48" i="5"/>
  <c r="N69" i="5"/>
  <c r="N68" i="5"/>
  <c r="N93" i="5"/>
  <c r="N92" i="5"/>
  <c r="N101" i="5"/>
  <c r="N102" i="5"/>
  <c r="N77" i="5"/>
  <c r="N78" i="5"/>
  <c r="N23" i="5"/>
  <c r="N24" i="5"/>
  <c r="N53" i="5"/>
  <c r="N54" i="5"/>
  <c r="N29" i="5"/>
  <c r="N30" i="5"/>
  <c r="N95" i="5"/>
  <c r="N96" i="5"/>
  <c r="N117" i="5"/>
  <c r="N116" i="5"/>
  <c r="N129" i="5"/>
  <c r="N128" i="5"/>
  <c r="N141" i="5"/>
  <c r="N140" i="5"/>
  <c r="N178" i="4"/>
  <c r="N177" i="4"/>
  <c r="N171" i="4"/>
  <c r="N172" i="4"/>
  <c r="N154" i="4"/>
  <c r="N153" i="4"/>
  <c r="N147" i="4"/>
  <c r="N148" i="4"/>
  <c r="N142" i="4"/>
  <c r="N141" i="4"/>
  <c r="N76" i="4"/>
  <c r="N75" i="4"/>
  <c r="N64" i="4"/>
  <c r="N63" i="4"/>
  <c r="N130" i="4"/>
  <c r="O129" i="4" s="1"/>
  <c r="O132" i="4" s="1"/>
  <c r="O135" i="4" s="1"/>
  <c r="O138" i="4" s="1"/>
  <c r="N129" i="4"/>
  <c r="N117" i="4"/>
  <c r="N118" i="4"/>
  <c r="N39" i="4"/>
  <c r="N40" i="4"/>
  <c r="N11" i="4"/>
  <c r="N12" i="4"/>
  <c r="N18" i="4"/>
  <c r="N17" i="4"/>
  <c r="N124" i="4"/>
  <c r="N123" i="4"/>
  <c r="N93" i="4"/>
  <c r="N94" i="4"/>
  <c r="N112" i="4"/>
  <c r="N111" i="4"/>
  <c r="N34" i="4"/>
  <c r="N33" i="4"/>
  <c r="N88" i="4"/>
  <c r="N87" i="4"/>
  <c r="N46" i="4"/>
  <c r="N45" i="4"/>
  <c r="N166" i="4"/>
  <c r="N165" i="4"/>
  <c r="N100" i="4"/>
  <c r="N99" i="4"/>
  <c r="N69" i="4"/>
  <c r="N70" i="4"/>
  <c r="N189" i="3"/>
  <c r="N261" i="3"/>
  <c r="N131" i="3"/>
  <c r="N152" i="3"/>
  <c r="N98" i="3"/>
  <c r="N99" i="3"/>
  <c r="N8" i="3"/>
  <c r="N9" i="3"/>
  <c r="N116" i="3"/>
  <c r="N117" i="3"/>
  <c r="N71" i="3"/>
  <c r="L44" i="3"/>
  <c r="K47" i="3"/>
  <c r="N47" i="3" s="1"/>
  <c r="N140" i="3"/>
  <c r="N141" i="3"/>
  <c r="N206" i="3"/>
  <c r="N273" i="3"/>
  <c r="N246" i="3"/>
  <c r="N245" i="3"/>
  <c r="N113" i="3"/>
  <c r="N114" i="3"/>
  <c r="K53" i="3"/>
  <c r="L50" i="3"/>
  <c r="N168" i="3"/>
  <c r="N167" i="3"/>
  <c r="N222" i="3"/>
  <c r="N221" i="3"/>
  <c r="N86" i="3"/>
  <c r="O86" i="3" s="1"/>
  <c r="O89" i="3" s="1"/>
  <c r="N87" i="3"/>
  <c r="N17" i="3"/>
  <c r="N18" i="3"/>
  <c r="N120" i="3"/>
  <c r="N119" i="3"/>
  <c r="N198" i="3"/>
  <c r="N197" i="3"/>
  <c r="O197" i="3" s="1"/>
  <c r="O200" i="3" s="1"/>
  <c r="O203" i="3" s="1"/>
  <c r="N20" i="3"/>
  <c r="N21" i="3"/>
  <c r="N144" i="3"/>
  <c r="N143" i="3"/>
  <c r="N137" i="3"/>
  <c r="N138" i="3"/>
  <c r="N11" i="3"/>
  <c r="N12" i="3"/>
  <c r="N66" i="3"/>
  <c r="N65" i="3"/>
  <c r="N24" i="3"/>
  <c r="N23" i="3"/>
  <c r="O23" i="3" s="1"/>
  <c r="N192" i="3"/>
  <c r="N191" i="3"/>
  <c r="N161" i="3"/>
  <c r="N162" i="3"/>
  <c r="N239" i="3"/>
  <c r="N240" i="3"/>
  <c r="N14" i="3"/>
  <c r="N15" i="3"/>
  <c r="N5" i="3"/>
  <c r="N6" i="3"/>
  <c r="N215" i="3"/>
  <c r="N216" i="3"/>
  <c r="N185" i="3"/>
  <c r="N186" i="3"/>
  <c r="N93" i="3"/>
  <c r="N92" i="3"/>
  <c r="N119" i="2"/>
  <c r="N39" i="2"/>
  <c r="N149" i="2"/>
  <c r="N77" i="2"/>
  <c r="N173" i="2"/>
  <c r="N240" i="2"/>
  <c r="N65" i="2"/>
  <c r="O65" i="2" s="1"/>
  <c r="O89" i="2"/>
  <c r="K47" i="2"/>
  <c r="N47" i="2" s="1"/>
  <c r="L44" i="2"/>
  <c r="N27" i="2"/>
  <c r="N26" i="2"/>
  <c r="N96" i="2"/>
  <c r="N95" i="2"/>
  <c r="N30" i="2"/>
  <c r="N29" i="2"/>
  <c r="N207" i="2"/>
  <c r="N206" i="2"/>
  <c r="N141" i="2"/>
  <c r="N140" i="2"/>
  <c r="N231" i="2"/>
  <c r="N230" i="2"/>
  <c r="N81" i="2"/>
  <c r="N80" i="2"/>
  <c r="N165" i="2"/>
  <c r="N164" i="2"/>
  <c r="N50" i="2"/>
  <c r="N51" i="2"/>
  <c r="N219" i="2"/>
  <c r="N218" i="2"/>
  <c r="N195" i="2"/>
  <c r="N194" i="2"/>
  <c r="O194" i="2" s="1"/>
  <c r="O197" i="2" s="1"/>
  <c r="O200" i="2" s="1"/>
  <c r="O203" i="2" s="1"/>
  <c r="N108" i="2"/>
  <c r="N107" i="2"/>
  <c r="N129" i="2"/>
  <c r="N128" i="2"/>
  <c r="N69" i="2"/>
  <c r="N68" i="2"/>
  <c r="O137" i="2"/>
  <c r="N33" i="2"/>
  <c r="N32" i="2"/>
  <c r="O32" i="2" s="1"/>
  <c r="O35" i="2" s="1"/>
  <c r="N54" i="2"/>
  <c r="N53" i="2"/>
  <c r="N177" i="2"/>
  <c r="N176" i="2"/>
  <c r="N189" i="2"/>
  <c r="N188" i="2"/>
  <c r="N243" i="2"/>
  <c r="N242" i="2"/>
  <c r="O20" i="5" l="1"/>
  <c r="O23" i="5" s="1"/>
  <c r="O26" i="5" s="1"/>
  <c r="O29" i="5" s="1"/>
  <c r="O32" i="5" s="1"/>
  <c r="O35" i="5" s="1"/>
  <c r="O38" i="5" s="1"/>
  <c r="O41" i="5" s="1"/>
  <c r="O44" i="5" s="1"/>
  <c r="O47" i="5" s="1"/>
  <c r="O50" i="5" s="1"/>
  <c r="O53" i="5" s="1"/>
  <c r="O56" i="5" s="1"/>
  <c r="O59" i="5" s="1"/>
  <c r="O62" i="5" s="1"/>
  <c r="O65" i="5" s="1"/>
  <c r="O68" i="5" s="1"/>
  <c r="O71" i="5" s="1"/>
  <c r="O74" i="5" s="1"/>
  <c r="O77" i="5" s="1"/>
  <c r="O80" i="5" s="1"/>
  <c r="O83" i="5" s="1"/>
  <c r="O86" i="5" s="1"/>
  <c r="O89" i="5" s="1"/>
  <c r="O92" i="5" s="1"/>
  <c r="O95" i="5" s="1"/>
  <c r="O98" i="5" s="1"/>
  <c r="O101" i="5" s="1"/>
  <c r="O104" i="5" s="1"/>
  <c r="O107" i="5" s="1"/>
  <c r="O110" i="5" s="1"/>
  <c r="O113" i="5" s="1"/>
  <c r="O116" i="5" s="1"/>
  <c r="O119" i="5" s="1"/>
  <c r="O122" i="5" s="1"/>
  <c r="O125" i="5" s="1"/>
  <c r="O128" i="5" s="1"/>
  <c r="O131" i="5" s="1"/>
  <c r="O134" i="5" s="1"/>
  <c r="O137" i="5" s="1"/>
  <c r="O140" i="5" s="1"/>
  <c r="O30" i="4"/>
  <c r="O33" i="4" s="1"/>
  <c r="O36" i="4" s="1"/>
  <c r="O39" i="4" s="1"/>
  <c r="O42" i="4" s="1"/>
  <c r="O45" i="4" s="1"/>
  <c r="O48" i="4" s="1"/>
  <c r="N48" i="2"/>
  <c r="O92" i="2"/>
  <c r="O95" i="2" s="1"/>
  <c r="O98" i="2" s="1"/>
  <c r="O101" i="2" s="1"/>
  <c r="O104" i="2" s="1"/>
  <c r="O140" i="2"/>
  <c r="O143" i="2" s="1"/>
  <c r="O146" i="2" s="1"/>
  <c r="O149" i="2" s="1"/>
  <c r="O152" i="2" s="1"/>
  <c r="O155" i="2" s="1"/>
  <c r="O158" i="2" s="1"/>
  <c r="O161" i="2" s="1"/>
  <c r="O164" i="2" s="1"/>
  <c r="O167" i="2" s="1"/>
  <c r="O170" i="2" s="1"/>
  <c r="O173" i="2" s="1"/>
  <c r="O176" i="2" s="1"/>
  <c r="O179" i="2" s="1"/>
  <c r="O182" i="2" s="1"/>
  <c r="O185" i="2" s="1"/>
  <c r="O188" i="2" s="1"/>
  <c r="O107" i="2"/>
  <c r="O110" i="2" s="1"/>
  <c r="O113" i="2" s="1"/>
  <c r="O68" i="2"/>
  <c r="O71" i="2" s="1"/>
  <c r="O74" i="2" s="1"/>
  <c r="O77" i="2" s="1"/>
  <c r="O80" i="2" s="1"/>
  <c r="O110" i="3"/>
  <c r="O113" i="3"/>
  <c r="O116" i="3" s="1"/>
  <c r="O119" i="3" s="1"/>
  <c r="O122" i="3" s="1"/>
  <c r="O125" i="3" s="1"/>
  <c r="O128" i="3" s="1"/>
  <c r="O131" i="3" s="1"/>
  <c r="O134" i="3" s="1"/>
  <c r="O137" i="3" s="1"/>
  <c r="O140" i="3" s="1"/>
  <c r="O143" i="3" s="1"/>
  <c r="O146" i="3" s="1"/>
  <c r="O149" i="3" s="1"/>
  <c r="O152" i="3" s="1"/>
  <c r="O155" i="3" s="1"/>
  <c r="O158" i="3" s="1"/>
  <c r="O161" i="3" s="1"/>
  <c r="O164" i="3" s="1"/>
  <c r="O167" i="3" s="1"/>
  <c r="O170" i="3" s="1"/>
  <c r="O173" i="3" s="1"/>
  <c r="O176" i="3" s="1"/>
  <c r="O179" i="3" s="1"/>
  <c r="O182" i="3" s="1"/>
  <c r="O185" i="3" s="1"/>
  <c r="O188" i="3" s="1"/>
  <c r="O191" i="3" s="1"/>
  <c r="N63" i="3"/>
  <c r="O206" i="3"/>
  <c r="O209" i="3" s="1"/>
  <c r="O212" i="3" s="1"/>
  <c r="O215" i="3" s="1"/>
  <c r="O218" i="3" s="1"/>
  <c r="O221" i="3" s="1"/>
  <c r="O224" i="3" s="1"/>
  <c r="O227" i="3" s="1"/>
  <c r="O230" i="3" s="1"/>
  <c r="O233" i="3" s="1"/>
  <c r="O236" i="3" s="1"/>
  <c r="O239" i="3" s="1"/>
  <c r="O242" i="3" s="1"/>
  <c r="O245" i="3" s="1"/>
  <c r="O248" i="3" s="1"/>
  <c r="O251" i="3" s="1"/>
  <c r="O254" i="3" s="1"/>
  <c r="O257" i="3" s="1"/>
  <c r="O260" i="3" s="1"/>
  <c r="O263" i="3" s="1"/>
  <c r="O266" i="3" s="1"/>
  <c r="O269" i="3" s="1"/>
  <c r="O272" i="3" s="1"/>
  <c r="O275" i="3" s="1"/>
  <c r="O278" i="3" s="1"/>
  <c r="O63" i="4"/>
  <c r="O66" i="4" s="1"/>
  <c r="O69" i="4" s="1"/>
  <c r="O72" i="4" s="1"/>
  <c r="O75" i="4" s="1"/>
  <c r="O78" i="4" s="1"/>
  <c r="O81" i="4" s="1"/>
  <c r="O84" i="4" s="1"/>
  <c r="O87" i="4" s="1"/>
  <c r="O90" i="4" s="1"/>
  <c r="O93" i="4" s="1"/>
  <c r="O96" i="4" s="1"/>
  <c r="O99" i="4" s="1"/>
  <c r="O102" i="4" s="1"/>
  <c r="O105" i="4" s="1"/>
  <c r="O108" i="4" s="1"/>
  <c r="O111" i="4" s="1"/>
  <c r="O114" i="4" s="1"/>
  <c r="O117" i="4" s="1"/>
  <c r="O120" i="4" s="1"/>
  <c r="O123" i="4" s="1"/>
  <c r="N48" i="3"/>
  <c r="O23" i="6"/>
  <c r="O26" i="6" s="1"/>
  <c r="O29" i="6" s="1"/>
  <c r="O32" i="6" s="1"/>
  <c r="O35" i="6" s="1"/>
  <c r="O38" i="6" s="1"/>
  <c r="O41" i="6" s="1"/>
  <c r="O44" i="6" s="1"/>
  <c r="O47" i="6" s="1"/>
  <c r="O50" i="6" s="1"/>
  <c r="O53" i="6" s="1"/>
  <c r="O56" i="6" s="1"/>
  <c r="O59" i="6" s="1"/>
  <c r="O62" i="6" s="1"/>
  <c r="O65" i="6" s="1"/>
  <c r="O68" i="6" s="1"/>
  <c r="O71" i="6" s="1"/>
  <c r="O74" i="6" s="1"/>
  <c r="O77" i="6" s="1"/>
  <c r="O80" i="6" s="1"/>
  <c r="O83" i="6" s="1"/>
  <c r="O86" i="6" s="1"/>
  <c r="O89" i="6" s="1"/>
  <c r="O92" i="6" s="1"/>
  <c r="O95" i="6" s="1"/>
  <c r="O98" i="6" s="1"/>
  <c r="O101" i="6" s="1"/>
  <c r="O104" i="6" s="1"/>
  <c r="O107" i="6" s="1"/>
  <c r="O110" i="6" s="1"/>
  <c r="O113" i="6" s="1"/>
  <c r="O116" i="6" s="1"/>
  <c r="O119" i="6" s="1"/>
  <c r="O122" i="6" s="1"/>
  <c r="O125" i="6" s="1"/>
  <c r="O128" i="6" s="1"/>
  <c r="O131" i="6" s="1"/>
  <c r="O134" i="6" s="1"/>
  <c r="O137" i="6" s="1"/>
  <c r="O140" i="6" s="1"/>
  <c r="O141" i="4"/>
  <c r="O144" i="4" s="1"/>
  <c r="O147" i="4" s="1"/>
  <c r="O150" i="4" s="1"/>
  <c r="O153" i="4" s="1"/>
  <c r="O156" i="4" s="1"/>
  <c r="O159" i="4" s="1"/>
  <c r="O162" i="4" s="1"/>
  <c r="O165" i="4" s="1"/>
  <c r="O168" i="4" s="1"/>
  <c r="O171" i="4" s="1"/>
  <c r="O174" i="4" s="1"/>
  <c r="O177" i="4" s="1"/>
  <c r="O180" i="4" s="1"/>
  <c r="O183" i="4" s="1"/>
  <c r="O186" i="4" s="1"/>
  <c r="O189" i="4" s="1"/>
  <c r="O192" i="4" s="1"/>
  <c r="O195" i="4" s="1"/>
  <c r="O198" i="4" s="1"/>
  <c r="O201" i="4" s="1"/>
  <c r="O204" i="4" s="1"/>
  <c r="O207" i="4" s="1"/>
  <c r="O210" i="4" s="1"/>
  <c r="N44" i="3"/>
  <c r="O44" i="3" s="1"/>
  <c r="O47" i="3" s="1"/>
  <c r="N45" i="3"/>
  <c r="O8" i="3"/>
  <c r="N53" i="3"/>
  <c r="N54" i="3"/>
  <c r="N51" i="3"/>
  <c r="N50" i="3"/>
  <c r="N45" i="2"/>
  <c r="N44" i="2"/>
  <c r="O44" i="2" s="1"/>
  <c r="O47" i="2" s="1"/>
  <c r="O50" i="2" s="1"/>
  <c r="O206" i="2"/>
  <c r="O209" i="2" s="1"/>
  <c r="O212" i="2" s="1"/>
  <c r="O215" i="2" s="1"/>
  <c r="O218" i="2" s="1"/>
  <c r="O221" i="2" s="1"/>
  <c r="O224" i="2" s="1"/>
  <c r="O227" i="2" s="1"/>
  <c r="O230" i="2" s="1"/>
  <c r="O233" i="2" s="1"/>
  <c r="O236" i="2" s="1"/>
  <c r="O239" i="2" s="1"/>
  <c r="O242" i="2" s="1"/>
  <c r="O245" i="2" s="1"/>
  <c r="O248" i="2" s="1"/>
  <c r="O251" i="2" s="1"/>
  <c r="O254" i="2" s="1"/>
  <c r="O257" i="2" s="1"/>
  <c r="O260" i="2" s="1"/>
  <c r="O263" i="2" s="1"/>
  <c r="O266" i="2" s="1"/>
  <c r="O269" i="2" s="1"/>
  <c r="O272" i="2" s="1"/>
  <c r="O275" i="2" s="1"/>
  <c r="O50" i="3" l="1"/>
  <c r="O53" i="3" s="1"/>
  <c r="O56" i="3" s="1"/>
  <c r="O59" i="3" s="1"/>
  <c r="O62" i="3" s="1"/>
  <c r="O65" i="3" s="1"/>
  <c r="O68" i="3" s="1"/>
  <c r="O71" i="3" s="1"/>
  <c r="O74" i="3" s="1"/>
</calcChain>
</file>

<file path=xl/sharedStrings.xml><?xml version="1.0" encoding="utf-8"?>
<sst xmlns="http://schemas.openxmlformats.org/spreadsheetml/2006/main" count="1961" uniqueCount="188">
  <si>
    <r>
      <t xml:space="preserve">Table S1.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Cultured in Marine Media M199 (M1)</t>
    </r>
  </si>
  <si>
    <t>Date</t>
  </si>
  <si>
    <t>Experiment Day</t>
  </si>
  <si>
    <t>Media</t>
  </si>
  <si>
    <t>Cell state</t>
  </si>
  <si>
    <t>Cell Counts (hemocytometer)</t>
  </si>
  <si>
    <t>Average cell counts</t>
  </si>
  <si>
    <t>Cells/ml</t>
  </si>
  <si>
    <t>Number cells seeded</t>
  </si>
  <si>
    <t>Total cells</t>
  </si>
  <si>
    <t>Viability % live cells</t>
  </si>
  <si>
    <t>Pop doubling</t>
  </si>
  <si>
    <t>Cumulative population doubling</t>
  </si>
  <si>
    <t>Ch1</t>
  </si>
  <si>
    <t>Ch2</t>
  </si>
  <si>
    <t>Ch3</t>
  </si>
  <si>
    <t>Ch4</t>
  </si>
  <si>
    <t>Lv Blastula Cell Culture in M1 Media (Flask 1)</t>
  </si>
  <si>
    <t>M1</t>
  </si>
  <si>
    <t>Live</t>
  </si>
  <si>
    <t>Dead</t>
  </si>
  <si>
    <t>Feb 22/21</t>
  </si>
  <si>
    <t>Feb 26/21</t>
  </si>
  <si>
    <t>Lv Blastula Cell Culture in M1 Media (Flask 2)</t>
  </si>
  <si>
    <r>
      <t xml:space="preserve">Table S1.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Cultured in Supplemented Oyster Media (SOM)</t>
    </r>
  </si>
  <si>
    <t>Lv Blastula Cell Culture in SOM Media (Flask 1)</t>
  </si>
  <si>
    <t>SOM</t>
  </si>
  <si>
    <t>Lv Blastula Cell Culture in SOM Media (Flask 2)</t>
  </si>
  <si>
    <r>
      <t xml:space="preserve">Table S1.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Cultured in Urchin Media (UM) with 3% FBS</t>
    </r>
  </si>
  <si>
    <t>Percent red cells</t>
  </si>
  <si>
    <t>Lv Blastula Cell Culture in Urchin Media (UM) with 3% FBS (Flask 1)</t>
  </si>
  <si>
    <t>UM+3%FBS</t>
  </si>
  <si>
    <t>Red</t>
  </si>
  <si>
    <t>Mar 2/21</t>
  </si>
  <si>
    <t>Mar 5/21</t>
  </si>
  <si>
    <t>Mar 16/21</t>
  </si>
  <si>
    <t>Mar 23/21</t>
  </si>
  <si>
    <t>Mar 30/21</t>
  </si>
  <si>
    <t>April 6/21</t>
  </si>
  <si>
    <t>April 13/21</t>
  </si>
  <si>
    <t>April 20/21</t>
  </si>
  <si>
    <t>April 27/21</t>
  </si>
  <si>
    <t>May 4/21</t>
  </si>
  <si>
    <t>replated</t>
  </si>
  <si>
    <t>May 11/21</t>
  </si>
  <si>
    <t>May 18/21</t>
  </si>
  <si>
    <t>May 21/21</t>
  </si>
  <si>
    <t>May 25/21</t>
  </si>
  <si>
    <t>May 28/21</t>
  </si>
  <si>
    <t>June 1/21</t>
  </si>
  <si>
    <t>June 4/21</t>
  </si>
  <si>
    <t>June 8/21</t>
  </si>
  <si>
    <t>June 11/21</t>
  </si>
  <si>
    <t>June 15/21</t>
  </si>
  <si>
    <t>June 22/21</t>
  </si>
  <si>
    <t>June 29/21</t>
  </si>
  <si>
    <t>July 6/21</t>
  </si>
  <si>
    <t>July 13/21</t>
  </si>
  <si>
    <t>July 20/21</t>
  </si>
  <si>
    <t>July 27/21</t>
  </si>
  <si>
    <t>Aug 3/21</t>
  </si>
  <si>
    <t>Aug 10/21</t>
  </si>
  <si>
    <t>Aug 17/21</t>
  </si>
  <si>
    <t>Aug 26/21</t>
  </si>
  <si>
    <t>Sept 7/21</t>
  </si>
  <si>
    <t>Sept 14/21</t>
  </si>
  <si>
    <t>Sept 21/21</t>
  </si>
  <si>
    <t>Sept 28/21</t>
  </si>
  <si>
    <t>Oct 5/21</t>
  </si>
  <si>
    <t>Oct 12/21</t>
  </si>
  <si>
    <t>Oct 19/21</t>
  </si>
  <si>
    <t>Oct 26/21</t>
  </si>
  <si>
    <t>Nov 2/21</t>
  </si>
  <si>
    <t>Nov 9/21</t>
  </si>
  <si>
    <t>Nov 17/21</t>
  </si>
  <si>
    <t>Nov 23/21</t>
  </si>
  <si>
    <t>Nov 30/21</t>
  </si>
  <si>
    <t>Dec 7/21</t>
  </si>
  <si>
    <t>Dec 14/21</t>
  </si>
  <si>
    <t>Dec 21/21</t>
  </si>
  <si>
    <t>Dec 28/21</t>
  </si>
  <si>
    <t>Jan 4/22</t>
  </si>
  <si>
    <t>Jan 11/22</t>
  </si>
  <si>
    <t>Jan 18/22</t>
  </si>
  <si>
    <t>Jan 25/22</t>
  </si>
  <si>
    <t>Feb 1/22</t>
  </si>
  <si>
    <t>Feb 8/22</t>
  </si>
  <si>
    <t>Feb 15/22</t>
  </si>
  <si>
    <t>Feb 22/22</t>
  </si>
  <si>
    <t>Mar 1/22</t>
  </si>
  <si>
    <t>Mar 8/22</t>
  </si>
  <si>
    <t>Mar 15/22</t>
  </si>
  <si>
    <t>Mar 22/22</t>
  </si>
  <si>
    <t>Mar 25/22</t>
  </si>
  <si>
    <t>Mar 28/22</t>
  </si>
  <si>
    <t>Apr 5/22</t>
  </si>
  <si>
    <t>Apr 12/22</t>
  </si>
  <si>
    <t>Apr 19/22</t>
  </si>
  <si>
    <t>Apr 26/22</t>
  </si>
  <si>
    <t>May 3/22</t>
  </si>
  <si>
    <t>May 10/22</t>
  </si>
  <si>
    <t>May 17/22</t>
  </si>
  <si>
    <t>May 24/22</t>
  </si>
  <si>
    <t>May31/22</t>
  </si>
  <si>
    <t>Jun7/22</t>
  </si>
  <si>
    <t>Jun14/22</t>
  </si>
  <si>
    <t>Jun21/22</t>
  </si>
  <si>
    <t>Jun28/22</t>
  </si>
  <si>
    <t>July 5/22</t>
  </si>
  <si>
    <t>July 12/22</t>
  </si>
  <si>
    <t>July 19/22</t>
  </si>
  <si>
    <t>July 26/22</t>
  </si>
  <si>
    <t>Aug 2/22</t>
  </si>
  <si>
    <t>Aug 9/22</t>
  </si>
  <si>
    <t>Aug 16/22</t>
  </si>
  <si>
    <t>Aug 23/22</t>
  </si>
  <si>
    <t>Aug 30/22</t>
  </si>
  <si>
    <t>Sept 6/22</t>
  </si>
  <si>
    <t>Sept 13/22</t>
  </si>
  <si>
    <t>Sept 20/22</t>
  </si>
  <si>
    <t>Sept 27/22</t>
  </si>
  <si>
    <t>Oct 4/22</t>
  </si>
  <si>
    <r>
      <t xml:space="preserve">Table S1.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Cultures started in UM + 3% FBS and changed into UM + 5% FBS at Day 250</t>
    </r>
  </si>
  <si>
    <t>Lv Blastula Cell Culture in Urchin Media (UM) with 3% FBS (Flask 2). Changed into UM with 5% FBS at Day 250</t>
  </si>
  <si>
    <t>replated:</t>
  </si>
  <si>
    <t>UM+5%FBS</t>
  </si>
  <si>
    <t xml:space="preserve"> Dec 7/21</t>
  </si>
  <si>
    <t xml:space="preserve"> Dec 14/21</t>
  </si>
  <si>
    <t xml:space="preserve"> Dec 21/21</t>
  </si>
  <si>
    <t xml:space="preserve"> Dec 28/21</t>
  </si>
  <si>
    <t xml:space="preserve"> Jan 4/22</t>
  </si>
  <si>
    <t xml:space="preserve"> Jan 11/22</t>
  </si>
  <si>
    <t xml:space="preserve"> Jan 18/22</t>
  </si>
  <si>
    <t xml:space="preserve"> Jan 25/22</t>
  </si>
  <si>
    <t xml:space="preserve"> Feb 1/22</t>
  </si>
  <si>
    <t xml:space="preserve"> Feb 8/22</t>
  </si>
  <si>
    <t xml:space="preserve"> Feb 15/22</t>
  </si>
  <si>
    <t xml:space="preserve"> Feb 22/22</t>
  </si>
  <si>
    <t xml:space="preserve"> Mar 1/22</t>
  </si>
  <si>
    <t xml:space="preserve"> Mar 8/22</t>
  </si>
  <si>
    <t xml:space="preserve"> Mar 15/22</t>
  </si>
  <si>
    <t xml:space="preserve"> Mar 22/22</t>
  </si>
  <si>
    <t xml:space="preserve"> Mar 25/22</t>
  </si>
  <si>
    <t xml:space="preserve"> Mar 28/22</t>
  </si>
  <si>
    <t>May 31/22</t>
  </si>
  <si>
    <t>Jun 7/22</t>
  </si>
  <si>
    <t>Jun 14/22</t>
  </si>
  <si>
    <t>Jun 21/22</t>
  </si>
  <si>
    <t>Jun 28/22</t>
  </si>
  <si>
    <t xml:space="preserve"> Sept 6/22</t>
  </si>
  <si>
    <t xml:space="preserve"> Sept 13/22</t>
  </si>
  <si>
    <t>Sep 20/22</t>
  </si>
  <si>
    <t xml:space="preserve"> Sept 27/22</t>
  </si>
  <si>
    <r>
      <t xml:space="preserve">Table S1.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Size fractionated cultures seeded with single suspension cells (&lt;40 um) or Embryoid bodies (&gt;40 um)</t>
    </r>
  </si>
  <si>
    <t>Lv Blastula Cell Culture in Urchin Media (UM) with 3% FBS - Suspension cell fraction that went through 40 um cell strainer used to seed a new culture on Day 152</t>
  </si>
  <si>
    <t>Lv Blastula Cell Culture in Urchin Media (UM) with 3% FBS - Embryoid body and spheroid fraction &gt; 40 um used to seed a new culture on Day 152 (changed into UM+5% FBS on Day 250)</t>
  </si>
  <si>
    <r>
      <t xml:space="preserve">Table S1.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Embryoid body seeded culture changed from UM+5%FBS to UM+10%FBS at Day 292 in culture</t>
    </r>
  </si>
  <si>
    <t>Lv Blastula Cell Culture - Embryoid body seeded culture changed from UM+5%FBS to UM+10%FBS at Day 292 in culture</t>
  </si>
  <si>
    <t>UM+10%FBS</t>
  </si>
  <si>
    <t>Sep 27/22</t>
  </si>
  <si>
    <r>
      <t xml:space="preserve">Table S1.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Embryoid body seeded culture changed from UM+5%FBS to UM+15%FBS at Day 292 in culture</t>
    </r>
  </si>
  <si>
    <t>Lv Blastula Cell Culture - Embryoid body seeded culture changed from UM+5%FBS to UM+15%FBS at Day 292 in culture</t>
  </si>
  <si>
    <t>UM+15%FBS</t>
  </si>
  <si>
    <r>
      <t xml:space="preserve">Table S1.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Summary of all Urchin Media (UM) conditions</t>
    </r>
  </si>
  <si>
    <t>Cumulative PDL</t>
  </si>
  <si>
    <t>Percent Viability</t>
  </si>
  <si>
    <t>Day</t>
  </si>
  <si>
    <t>UM 3%</t>
  </si>
  <si>
    <t>UM 3-5%</t>
  </si>
  <si>
    <t>EB UM 3-5%</t>
  </si>
  <si>
    <t>UM 10%</t>
  </si>
  <si>
    <t>UM 15%</t>
  </si>
  <si>
    <r>
      <t xml:space="preserve">Table S1.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percent of red cells</t>
    </r>
  </si>
  <si>
    <t>Exp Day</t>
  </si>
  <si>
    <t>3-5% FBS</t>
  </si>
  <si>
    <t>3% FBS</t>
  </si>
  <si>
    <t>EB only</t>
  </si>
  <si>
    <t>10% FBS</t>
  </si>
  <si>
    <t>15% FBS</t>
  </si>
  <si>
    <t>EBs</t>
  </si>
  <si>
    <t>Cells</t>
  </si>
  <si>
    <r>
      <t xml:space="preserve">Table S1.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Summary of first 15 days in Urchin Media (UM), Marine Media M199 (M1) and Supplemented Oyster Media (SOM)</t>
    </r>
  </si>
  <si>
    <t>1_UM</t>
  </si>
  <si>
    <t>2_UM</t>
  </si>
  <si>
    <t>3_SOM</t>
  </si>
  <si>
    <t>4_SOM</t>
  </si>
  <si>
    <t>5_M1</t>
  </si>
  <si>
    <t>6_M1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</si>
</sst>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_);_(* \(#,##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19C3FF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rgb="FFFF8F8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1" xfId="0" applyBorder="1"/>
    <xf numFmtId="15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2" fontId="0" fillId="0" borderId="1" xfId="0" applyNumberFormat="1" applyBorder="1"/>
    <xf numFmtId="43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5" fontId="0" fillId="0" borderId="1" xfId="0" applyNumberFormat="1" applyBorder="1"/>
    <xf numFmtId="0" fontId="0" fillId="0" borderId="3" xfId="0" applyBorder="1"/>
    <xf numFmtId="0" fontId="2" fillId="0" borderId="0" xfId="0" applyFont="1" applyAlignment="1">
      <alignment horizontal="left"/>
    </xf>
    <xf numFmtId="164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" xfId="0" applyFon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 readingOrder="1"/>
    </xf>
    <xf numFmtId="0" fontId="4" fillId="0" borderId="9" xfId="0" applyFont="1" applyBorder="1" applyAlignment="1">
      <alignment horizontal="center" readingOrder="1"/>
    </xf>
    <xf numFmtId="0" fontId="4" fillId="0" borderId="10" xfId="0" applyFont="1" applyBorder="1" applyAlignment="1">
      <alignment horizontal="center" readingOrder="1"/>
    </xf>
    <xf numFmtId="0" fontId="4" fillId="0" borderId="11" xfId="0" applyFont="1" applyBorder="1" applyAlignment="1">
      <alignment horizontal="center" readingOrder="1"/>
    </xf>
    <xf numFmtId="0" fontId="4" fillId="0" borderId="12" xfId="0" applyFont="1" applyBorder="1" applyAlignment="1">
      <alignment horizontal="center" readingOrder="1"/>
    </xf>
    <xf numFmtId="0" fontId="4" fillId="0" borderId="13" xfId="0" applyFont="1" applyBorder="1" applyAlignment="1">
      <alignment horizontal="center" readingOrder="1"/>
    </xf>
    <xf numFmtId="0" fontId="4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 readingOrder="1"/>
    </xf>
    <xf numFmtId="0" fontId="4" fillId="2" borderId="9" xfId="0" applyFont="1" applyFill="1" applyBorder="1" applyAlignment="1">
      <alignment horizontal="center" readingOrder="1"/>
    </xf>
    <xf numFmtId="0" fontId="4" fillId="2" borderId="10" xfId="0" applyFont="1" applyFill="1" applyBorder="1" applyAlignment="1">
      <alignment horizontal="center" readingOrder="1"/>
    </xf>
    <xf numFmtId="0" fontId="4" fillId="2" borderId="11" xfId="0" applyFont="1" applyFill="1" applyBorder="1" applyAlignment="1">
      <alignment horizontal="center" readingOrder="1"/>
    </xf>
    <xf numFmtId="0" fontId="4" fillId="2" borderId="12" xfId="0" applyFont="1" applyFill="1" applyBorder="1" applyAlignment="1">
      <alignment horizontal="center" readingOrder="1"/>
    </xf>
    <xf numFmtId="0" fontId="4" fillId="2" borderId="13" xfId="0" applyFont="1" applyFill="1" applyBorder="1" applyAlignment="1">
      <alignment horizontal="center" readingOrder="1"/>
    </xf>
    <xf numFmtId="0" fontId="4" fillId="2" borderId="1" xfId="0" applyFont="1" applyFill="1" applyBorder="1" applyAlignment="1">
      <alignment horizontal="center" readingOrder="1"/>
    </xf>
    <xf numFmtId="0" fontId="4" fillId="2" borderId="1" xfId="0" applyFont="1" applyFill="1" applyBorder="1" applyAlignment="1">
      <alignment horizontal="center" wrapText="1"/>
    </xf>
    <xf numFmtId="15" fontId="0" fillId="0" borderId="14" xfId="0" applyNumberFormat="1" applyBorder="1"/>
    <xf numFmtId="0" fontId="0" fillId="0" borderId="14" xfId="0" applyBorder="1" applyAlignment="1">
      <alignment horizontal="center"/>
    </xf>
    <xf numFmtId="0" fontId="0" fillId="0" borderId="14" xfId="0" applyBorder="1"/>
    <xf numFmtId="164" fontId="0" fillId="0" borderId="14" xfId="1" applyNumberFormat="1" applyFont="1" applyBorder="1"/>
    <xf numFmtId="2" fontId="0" fillId="0" borderId="14" xfId="0" applyNumberFormat="1" applyBorder="1"/>
    <xf numFmtId="43" fontId="0" fillId="0" borderId="14" xfId="0" applyNumberForma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4" xfId="0" applyFont="1" applyBorder="1"/>
    <xf numFmtId="0" fontId="2" fillId="3" borderId="30" xfId="0" applyFont="1" applyFill="1" applyBorder="1"/>
    <xf numFmtId="0" fontId="0" fillId="3" borderId="31" xfId="0" applyFill="1" applyBorder="1"/>
    <xf numFmtId="0" fontId="0" fillId="3" borderId="32" xfId="0" applyFill="1" applyBorder="1"/>
    <xf numFmtId="164" fontId="0" fillId="0" borderId="1" xfId="1" applyNumberFormat="1" applyFont="1" applyFill="1" applyBorder="1"/>
    <xf numFmtId="164" fontId="0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7" fontId="0" fillId="0" borderId="1" xfId="0" applyNumberForma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readingOrder="1"/>
    </xf>
    <xf numFmtId="0" fontId="4" fillId="0" borderId="9" xfId="0" applyFont="1" applyBorder="1" applyAlignment="1">
      <alignment readingOrder="1"/>
    </xf>
    <xf numFmtId="0" fontId="4" fillId="0" borderId="10" xfId="0" applyFont="1" applyBorder="1" applyAlignment="1">
      <alignment readingOrder="1"/>
    </xf>
    <xf numFmtId="0" fontId="4" fillId="0" borderId="11" xfId="0" applyFont="1" applyBorder="1" applyAlignment="1">
      <alignment readingOrder="1"/>
    </xf>
    <xf numFmtId="0" fontId="0" fillId="0" borderId="0" xfId="0" applyAlignment="1">
      <alignment horizontal="left"/>
    </xf>
    <xf numFmtId="0" fontId="4" fillId="0" borderId="33" xfId="0" applyFont="1" applyBorder="1" applyAlignment="1">
      <alignment readingOrder="1"/>
    </xf>
    <xf numFmtId="0" fontId="2" fillId="5" borderId="30" xfId="0" applyFont="1" applyFill="1" applyBorder="1"/>
    <xf numFmtId="0" fontId="0" fillId="5" borderId="31" xfId="0" applyFill="1" applyBorder="1"/>
    <xf numFmtId="0" fontId="0" fillId="5" borderId="32" xfId="0" applyFill="1" applyBorder="1"/>
    <xf numFmtId="0" fontId="2" fillId="0" borderId="37" xfId="0" applyFont="1" applyBorder="1"/>
    <xf numFmtId="0" fontId="2" fillId="0" borderId="38" xfId="0" applyFont="1" applyBorder="1"/>
    <xf numFmtId="0" fontId="2" fillId="6" borderId="30" xfId="0" applyFont="1" applyFill="1" applyBorder="1"/>
    <xf numFmtId="0" fontId="0" fillId="6" borderId="31" xfId="0" applyFill="1" applyBorder="1"/>
    <xf numFmtId="0" fontId="0" fillId="6" borderId="32" xfId="0" applyFill="1" applyBorder="1"/>
    <xf numFmtId="14" fontId="0" fillId="0" borderId="1" xfId="0" applyNumberFormat="1" applyBorder="1"/>
    <xf numFmtId="0" fontId="6" fillId="0" borderId="5" xfId="0" applyFont="1" applyBorder="1" applyAlignment="1">
      <alignment horizontal="center" readingOrder="1"/>
    </xf>
    <xf numFmtId="0" fontId="6" fillId="0" borderId="9" xfId="0" applyFont="1" applyBorder="1" applyAlignment="1">
      <alignment horizontal="center" readingOrder="1"/>
    </xf>
    <xf numFmtId="0" fontId="6" fillId="0" borderId="10" xfId="0" applyFont="1" applyBorder="1" applyAlignment="1">
      <alignment horizontal="center" readingOrder="1"/>
    </xf>
    <xf numFmtId="0" fontId="6" fillId="0" borderId="11" xfId="0" applyFont="1" applyBorder="1" applyAlignment="1">
      <alignment horizontal="center" readingOrder="1"/>
    </xf>
    <xf numFmtId="0" fontId="4" fillId="0" borderId="33" xfId="0" applyFont="1" applyBorder="1" applyAlignment="1">
      <alignment horizontal="center" readingOrder="1"/>
    </xf>
    <xf numFmtId="0" fontId="2" fillId="7" borderId="30" xfId="0" applyFont="1" applyFill="1" applyBorder="1"/>
    <xf numFmtId="0" fontId="0" fillId="7" borderId="31" xfId="0" applyFill="1" applyBorder="1"/>
    <xf numFmtId="0" fontId="0" fillId="7" borderId="32" xfId="0" applyFill="1" applyBorder="1"/>
    <xf numFmtId="0" fontId="2" fillId="4" borderId="30" xfId="0" applyFont="1" applyFill="1" applyBorder="1"/>
    <xf numFmtId="0" fontId="0" fillId="4" borderId="31" xfId="0" applyFill="1" applyBorder="1"/>
    <xf numFmtId="0" fontId="0" fillId="4" borderId="32" xfId="0" applyFill="1" applyBorder="1"/>
    <xf numFmtId="0" fontId="2" fillId="8" borderId="30" xfId="0" applyFont="1" applyFill="1" applyBorder="1"/>
    <xf numFmtId="0" fontId="0" fillId="8" borderId="31" xfId="0" applyFill="1" applyBorder="1"/>
    <xf numFmtId="0" fontId="0" fillId="8" borderId="32" xfId="0" applyFill="1" applyBorder="1"/>
    <xf numFmtId="9" fontId="2" fillId="0" borderId="1" xfId="0" applyNumberFormat="1" applyFont="1" applyBorder="1"/>
    <xf numFmtId="1" fontId="0" fillId="0" borderId="1" xfId="0" applyNumberForma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19C3FF"/>
      <color rgb="FFCCCCFF"/>
      <color rgb="FFFF8F8F"/>
      <color rgb="FFABDB77"/>
      <color rgb="FFFFD347"/>
      <color rgb="FFEE833A"/>
      <color rgb="FFFFC0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64216972878389E-2"/>
          <c:y val="5.0925925925925923E-2"/>
          <c:w val="0.70899278215223083"/>
          <c:h val="0.74141149023038788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 Summary Graph'!$B$3</c:f>
              <c:strCache>
                <c:ptCount val="1"/>
                <c:pt idx="0">
                  <c:v>UM 3%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triangle"/>
            <c:size val="3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'UM Summary Graph'!$A$4:$A$96</c:f>
              <c:numCache>
                <c:formatCode>General</c:formatCode>
                <c:ptCount val="93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54</c:v>
                </c:pt>
                <c:pt idx="11">
                  <c:v>61</c:v>
                </c:pt>
                <c:pt idx="12">
                  <c:v>68</c:v>
                </c:pt>
                <c:pt idx="13">
                  <c:v>75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106</c:v>
                </c:pt>
                <c:pt idx="20">
                  <c:v>110</c:v>
                </c:pt>
                <c:pt idx="21">
                  <c:v>113</c:v>
                </c:pt>
                <c:pt idx="22">
                  <c:v>117</c:v>
                </c:pt>
                <c:pt idx="23">
                  <c:v>120</c:v>
                </c:pt>
                <c:pt idx="24">
                  <c:v>124</c:v>
                </c:pt>
                <c:pt idx="25">
                  <c:v>131</c:v>
                </c:pt>
                <c:pt idx="26">
                  <c:v>138</c:v>
                </c:pt>
                <c:pt idx="27">
                  <c:v>145</c:v>
                </c:pt>
                <c:pt idx="28">
                  <c:v>152</c:v>
                </c:pt>
                <c:pt idx="29">
                  <c:v>159</c:v>
                </c:pt>
                <c:pt idx="30">
                  <c:v>166</c:v>
                </c:pt>
                <c:pt idx="31">
                  <c:v>173</c:v>
                </c:pt>
                <c:pt idx="32">
                  <c:v>180</c:v>
                </c:pt>
                <c:pt idx="33">
                  <c:v>187</c:v>
                </c:pt>
                <c:pt idx="34">
                  <c:v>196</c:v>
                </c:pt>
                <c:pt idx="35">
                  <c:v>208</c:v>
                </c:pt>
                <c:pt idx="36">
                  <c:v>215</c:v>
                </c:pt>
                <c:pt idx="37">
                  <c:v>222</c:v>
                </c:pt>
                <c:pt idx="38">
                  <c:v>229</c:v>
                </c:pt>
                <c:pt idx="39">
                  <c:v>236</c:v>
                </c:pt>
                <c:pt idx="40">
                  <c:v>243</c:v>
                </c:pt>
                <c:pt idx="41">
                  <c:v>250</c:v>
                </c:pt>
                <c:pt idx="42">
                  <c:v>257</c:v>
                </c:pt>
                <c:pt idx="43">
                  <c:v>264</c:v>
                </c:pt>
                <c:pt idx="44">
                  <c:v>271</c:v>
                </c:pt>
                <c:pt idx="45">
                  <c:v>279</c:v>
                </c:pt>
                <c:pt idx="46">
                  <c:v>285</c:v>
                </c:pt>
                <c:pt idx="47">
                  <c:v>292</c:v>
                </c:pt>
                <c:pt idx="48">
                  <c:v>299</c:v>
                </c:pt>
                <c:pt idx="49">
                  <c:v>306</c:v>
                </c:pt>
                <c:pt idx="50">
                  <c:v>313</c:v>
                </c:pt>
                <c:pt idx="51">
                  <c:v>320</c:v>
                </c:pt>
                <c:pt idx="52">
                  <c:v>327</c:v>
                </c:pt>
                <c:pt idx="53">
                  <c:v>334</c:v>
                </c:pt>
                <c:pt idx="54">
                  <c:v>341</c:v>
                </c:pt>
                <c:pt idx="55">
                  <c:v>348</c:v>
                </c:pt>
                <c:pt idx="56">
                  <c:v>355</c:v>
                </c:pt>
                <c:pt idx="57">
                  <c:v>362</c:v>
                </c:pt>
                <c:pt idx="58">
                  <c:v>369</c:v>
                </c:pt>
                <c:pt idx="59">
                  <c:v>376</c:v>
                </c:pt>
                <c:pt idx="60">
                  <c:v>383</c:v>
                </c:pt>
                <c:pt idx="61">
                  <c:v>390</c:v>
                </c:pt>
                <c:pt idx="62">
                  <c:v>397</c:v>
                </c:pt>
                <c:pt idx="63">
                  <c:v>404</c:v>
                </c:pt>
                <c:pt idx="64">
                  <c:v>407</c:v>
                </c:pt>
                <c:pt idx="65">
                  <c:v>410</c:v>
                </c:pt>
                <c:pt idx="66">
                  <c:v>418</c:v>
                </c:pt>
                <c:pt idx="67">
                  <c:v>425</c:v>
                </c:pt>
                <c:pt idx="68">
                  <c:v>432</c:v>
                </c:pt>
                <c:pt idx="69">
                  <c:v>439</c:v>
                </c:pt>
                <c:pt idx="70">
                  <c:v>446</c:v>
                </c:pt>
                <c:pt idx="71">
                  <c:v>453</c:v>
                </c:pt>
                <c:pt idx="72">
                  <c:v>460</c:v>
                </c:pt>
                <c:pt idx="73">
                  <c:v>467</c:v>
                </c:pt>
                <c:pt idx="74">
                  <c:v>474</c:v>
                </c:pt>
                <c:pt idx="75">
                  <c:v>481</c:v>
                </c:pt>
                <c:pt idx="76">
                  <c:v>488</c:v>
                </c:pt>
                <c:pt idx="77">
                  <c:v>495</c:v>
                </c:pt>
                <c:pt idx="78">
                  <c:v>502</c:v>
                </c:pt>
                <c:pt idx="79">
                  <c:v>509</c:v>
                </c:pt>
                <c:pt idx="80">
                  <c:v>516</c:v>
                </c:pt>
                <c:pt idx="81">
                  <c:v>523</c:v>
                </c:pt>
                <c:pt idx="82">
                  <c:v>530</c:v>
                </c:pt>
                <c:pt idx="83">
                  <c:v>537</c:v>
                </c:pt>
                <c:pt idx="84">
                  <c:v>543</c:v>
                </c:pt>
                <c:pt idx="85">
                  <c:v>550</c:v>
                </c:pt>
                <c:pt idx="86">
                  <c:v>557</c:v>
                </c:pt>
                <c:pt idx="87">
                  <c:v>564</c:v>
                </c:pt>
                <c:pt idx="88">
                  <c:v>571</c:v>
                </c:pt>
                <c:pt idx="89">
                  <c:v>578</c:v>
                </c:pt>
                <c:pt idx="90">
                  <c:v>585</c:v>
                </c:pt>
                <c:pt idx="91">
                  <c:v>592</c:v>
                </c:pt>
                <c:pt idx="92">
                  <c:v>599</c:v>
                </c:pt>
              </c:numCache>
            </c:numRef>
          </c:xVal>
          <c:yVal>
            <c:numRef>
              <c:f>'UM Summary Graph'!$B$4:$B$96</c:f>
              <c:numCache>
                <c:formatCode>General</c:formatCode>
                <c:ptCount val="93"/>
                <c:pt idx="0">
                  <c:v>0</c:v>
                </c:pt>
                <c:pt idx="1">
                  <c:v>1.1200000000000001</c:v>
                </c:pt>
                <c:pt idx="2" formatCode="0.00">
                  <c:v>2.1877105772062202</c:v>
                </c:pt>
                <c:pt idx="3" formatCode="0.00">
                  <c:v>2.1877105772062202</c:v>
                </c:pt>
                <c:pt idx="4" formatCode="0.00">
                  <c:v>2.1877105772062202</c:v>
                </c:pt>
                <c:pt idx="5">
                  <c:v>2.19</c:v>
                </c:pt>
                <c:pt idx="6">
                  <c:v>2.19</c:v>
                </c:pt>
                <c:pt idx="7" formatCode="0.00">
                  <c:v>3.1092957689449094</c:v>
                </c:pt>
                <c:pt idx="8">
                  <c:v>3.11</c:v>
                </c:pt>
                <c:pt idx="9">
                  <c:v>3.11</c:v>
                </c:pt>
                <c:pt idx="10" formatCode="0.00">
                  <c:v>3.8832750635448332</c:v>
                </c:pt>
                <c:pt idx="11" formatCode="0.00">
                  <c:v>3.9932339920630526</c:v>
                </c:pt>
                <c:pt idx="12" formatCode="0.00">
                  <c:v>4.5592520987681597</c:v>
                </c:pt>
                <c:pt idx="13" formatCode="0.00">
                  <c:v>4.8921850489594529</c:v>
                </c:pt>
                <c:pt idx="14" formatCode="0.00">
                  <c:v>5.2313872878736349</c:v>
                </c:pt>
                <c:pt idx="15" formatCode="0.00">
                  <c:v>5.3508994967350798</c:v>
                </c:pt>
                <c:pt idx="16" formatCode="0.00">
                  <c:v>6.5489835717593081</c:v>
                </c:pt>
                <c:pt idx="17" formatCode="0.00">
                  <c:v>6.8943236670998793</c:v>
                </c:pt>
                <c:pt idx="18" formatCode="0.00">
                  <c:v>7.127247742488513</c:v>
                </c:pt>
                <c:pt idx="19" formatCode="0.00">
                  <c:v>7.7665819135430985</c:v>
                </c:pt>
                <c:pt idx="20" formatCode="0.00">
                  <c:v>8.1890276493824068</c:v>
                </c:pt>
                <c:pt idx="21" formatCode="0.00">
                  <c:v>8.6905018140521939</c:v>
                </c:pt>
                <c:pt idx="22" formatCode="0.00">
                  <c:v>9.6058363510043954</c:v>
                </c:pt>
                <c:pt idx="23" formatCode="0.00">
                  <c:v>9.7168032192210667</c:v>
                </c:pt>
                <c:pt idx="24" formatCode="0.00">
                  <c:v>9.83221341200165</c:v>
                </c:pt>
                <c:pt idx="25" formatCode="0.00">
                  <c:v>9.83221341200165</c:v>
                </c:pt>
                <c:pt idx="26" formatCode="0.00">
                  <c:v>9.83221341200165</c:v>
                </c:pt>
                <c:pt idx="27" formatCode="0.00">
                  <c:v>9.859164807539285</c:v>
                </c:pt>
                <c:pt idx="28">
                  <c:v>10.72</c:v>
                </c:pt>
                <c:pt idx="29">
                  <c:v>13.24</c:v>
                </c:pt>
                <c:pt idx="30">
                  <c:v>13.24</c:v>
                </c:pt>
                <c:pt idx="31">
                  <c:v>13.61</c:v>
                </c:pt>
                <c:pt idx="32">
                  <c:v>13.61</c:v>
                </c:pt>
                <c:pt idx="33">
                  <c:v>14.79</c:v>
                </c:pt>
                <c:pt idx="34">
                  <c:v>15.82</c:v>
                </c:pt>
                <c:pt idx="35">
                  <c:v>15.82</c:v>
                </c:pt>
                <c:pt idx="36">
                  <c:v>16.91</c:v>
                </c:pt>
                <c:pt idx="37">
                  <c:v>17.670000000000002</c:v>
                </c:pt>
                <c:pt idx="38">
                  <c:v>18.79</c:v>
                </c:pt>
                <c:pt idx="39" formatCode="0.00">
                  <c:v>19.118055507143481</c:v>
                </c:pt>
                <c:pt idx="40" formatCode="0.00">
                  <c:v>19.211110869496292</c:v>
                </c:pt>
                <c:pt idx="41" formatCode="0.00">
                  <c:v>19.670275827408346</c:v>
                </c:pt>
                <c:pt idx="42" formatCode="0.00">
                  <c:v>19.796734792107369</c:v>
                </c:pt>
                <c:pt idx="43" formatCode="0.00">
                  <c:v>20.373325118082498</c:v>
                </c:pt>
                <c:pt idx="44" formatCode="0.00">
                  <c:v>21.138415537058368</c:v>
                </c:pt>
                <c:pt idx="45">
                  <c:v>22.08</c:v>
                </c:pt>
                <c:pt idx="46" formatCode="0.00">
                  <c:v>22.23</c:v>
                </c:pt>
                <c:pt idx="47" formatCode="0.00">
                  <c:v>22.29</c:v>
                </c:pt>
                <c:pt idx="48" formatCode="0.00">
                  <c:v>23.069048225610889</c:v>
                </c:pt>
                <c:pt idx="49" formatCode="0.00">
                  <c:v>23.848205660358364</c:v>
                </c:pt>
                <c:pt idx="50" formatCode="0.00">
                  <c:v>24.324742607690226</c:v>
                </c:pt>
                <c:pt idx="51" formatCode="0.00">
                  <c:v>24.972064930367527</c:v>
                </c:pt>
                <c:pt idx="52" formatCode="0.00">
                  <c:v>26.421884354612185</c:v>
                </c:pt>
                <c:pt idx="53" formatCode="0.00">
                  <c:v>26.421884354612185</c:v>
                </c:pt>
                <c:pt idx="54" formatCode="0.00">
                  <c:v>27.138296245946794</c:v>
                </c:pt>
                <c:pt idx="55" formatCode="0.00">
                  <c:v>28.819144131036904</c:v>
                </c:pt>
                <c:pt idx="56" formatCode="0.00">
                  <c:v>29.80649789158641</c:v>
                </c:pt>
                <c:pt idx="57" formatCode="0.00">
                  <c:v>30.291642970038161</c:v>
                </c:pt>
                <c:pt idx="58" formatCode="0.00">
                  <c:v>30.724351081441579</c:v>
                </c:pt>
                <c:pt idx="59" formatCode="0.00">
                  <c:v>31.799829474867181</c:v>
                </c:pt>
                <c:pt idx="60" formatCode="0.00">
                  <c:v>32.718953583870231</c:v>
                </c:pt>
                <c:pt idx="61" formatCode="0.00">
                  <c:v>32.77781309017886</c:v>
                </c:pt>
                <c:pt idx="62" formatCode="0.00">
                  <c:v>33.089909764429493</c:v>
                </c:pt>
                <c:pt idx="63" formatCode="0.00">
                  <c:v>33.721811002354862</c:v>
                </c:pt>
                <c:pt idx="64" formatCode="0.00">
                  <c:v>33.721811002354862</c:v>
                </c:pt>
                <c:pt idx="65" formatCode="0.00">
                  <c:v>34.257552769774975</c:v>
                </c:pt>
                <c:pt idx="66" formatCode="0.00">
                  <c:v>34.751254892214256</c:v>
                </c:pt>
                <c:pt idx="67" formatCode="0.00">
                  <c:v>35.210419850126314</c:v>
                </c:pt>
                <c:pt idx="68" formatCode="0.00">
                  <c:v>36.097429988424317</c:v>
                </c:pt>
                <c:pt idx="69" formatCode="0.00">
                  <c:v>36.713743423937863</c:v>
                </c:pt>
                <c:pt idx="70" formatCode="0.00">
                  <c:v>37.541081970476355</c:v>
                </c:pt>
                <c:pt idx="71" formatCode="0.00">
                  <c:v>38.141637241708686</c:v>
                </c:pt>
                <c:pt idx="72" formatCode="0.00">
                  <c:v>38.870947718510799</c:v>
                </c:pt>
                <c:pt idx="73" formatCode="0.00">
                  <c:v>39.636038137486672</c:v>
                </c:pt>
                <c:pt idx="74" formatCode="0.00">
                  <c:v>40.09520309539873</c:v>
                </c:pt>
                <c:pt idx="75" formatCode="0.00">
                  <c:v>40.630944862818843</c:v>
                </c:pt>
                <c:pt idx="76" formatCode="0.00">
                  <c:v>40.990631919117789</c:v>
                </c:pt>
                <c:pt idx="77" formatCode="0.00">
                  <c:v>41.128055633843097</c:v>
                </c:pt>
                <c:pt idx="78" formatCode="0.00">
                  <c:v>41.487742690142042</c:v>
                </c:pt>
                <c:pt idx="79" formatCode="0.00">
                  <c:v>42.273882500180896</c:v>
                </c:pt>
                <c:pt idx="80" formatCode="0.00">
                  <c:v>42.614721475279424</c:v>
                </c:pt>
                <c:pt idx="81" formatCode="0.00">
                  <c:v>43.262043797956721</c:v>
                </c:pt>
                <c:pt idx="82" formatCode="0.00">
                  <c:v>43.909366120634019</c:v>
                </c:pt>
                <c:pt idx="83" formatCode="0.00">
                  <c:v>44.548998517457079</c:v>
                </c:pt>
                <c:pt idx="84" formatCode="0.00">
                  <c:v>45.109388024900163</c:v>
                </c:pt>
                <c:pt idx="85" formatCode="0.00">
                  <c:v>46.02214630599142</c:v>
                </c:pt>
                <c:pt idx="86" formatCode="0.00">
                  <c:v>47.594123046605787</c:v>
                </c:pt>
                <c:pt idx="87" formatCode="0.00">
                  <c:v>48.373280481353262</c:v>
                </c:pt>
                <c:pt idx="88" formatCode="0.00">
                  <c:v>49.173284414363849</c:v>
                </c:pt>
                <c:pt idx="89" formatCode="0.00">
                  <c:v>50.190615025212985</c:v>
                </c:pt>
                <c:pt idx="90" formatCode="0.00">
                  <c:v>51.875202178606962</c:v>
                </c:pt>
                <c:pt idx="91" formatCode="0.00">
                  <c:v>53.167232136840255</c:v>
                </c:pt>
                <c:pt idx="92" formatCode="0.00">
                  <c:v>54.1239701352929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32-45CA-B464-CDB4730BD224}"/>
            </c:ext>
          </c:extLst>
        </c:ser>
        <c:ser>
          <c:idx val="1"/>
          <c:order val="1"/>
          <c:tx>
            <c:strRef>
              <c:f>'UM Summary Graph'!$C$3</c:f>
              <c:strCache>
                <c:ptCount val="1"/>
                <c:pt idx="0">
                  <c:v>UM 3-5%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'UM Summary Graph'!$A$4:$A$96</c:f>
              <c:numCache>
                <c:formatCode>General</c:formatCode>
                <c:ptCount val="93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54</c:v>
                </c:pt>
                <c:pt idx="11">
                  <c:v>61</c:v>
                </c:pt>
                <c:pt idx="12">
                  <c:v>68</c:v>
                </c:pt>
                <c:pt idx="13">
                  <c:v>75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106</c:v>
                </c:pt>
                <c:pt idx="20">
                  <c:v>110</c:v>
                </c:pt>
                <c:pt idx="21">
                  <c:v>113</c:v>
                </c:pt>
                <c:pt idx="22">
                  <c:v>117</c:v>
                </c:pt>
                <c:pt idx="23">
                  <c:v>120</c:v>
                </c:pt>
                <c:pt idx="24">
                  <c:v>124</c:v>
                </c:pt>
                <c:pt idx="25">
                  <c:v>131</c:v>
                </c:pt>
                <c:pt idx="26">
                  <c:v>138</c:v>
                </c:pt>
                <c:pt idx="27">
                  <c:v>145</c:v>
                </c:pt>
                <c:pt idx="28">
                  <c:v>152</c:v>
                </c:pt>
                <c:pt idx="29">
                  <c:v>159</c:v>
                </c:pt>
                <c:pt idx="30">
                  <c:v>166</c:v>
                </c:pt>
                <c:pt idx="31">
                  <c:v>173</c:v>
                </c:pt>
                <c:pt idx="32">
                  <c:v>180</c:v>
                </c:pt>
                <c:pt idx="33">
                  <c:v>187</c:v>
                </c:pt>
                <c:pt idx="34">
                  <c:v>196</c:v>
                </c:pt>
                <c:pt idx="35">
                  <c:v>208</c:v>
                </c:pt>
                <c:pt idx="36">
                  <c:v>215</c:v>
                </c:pt>
                <c:pt idx="37">
                  <c:v>222</c:v>
                </c:pt>
                <c:pt idx="38">
                  <c:v>229</c:v>
                </c:pt>
                <c:pt idx="39">
                  <c:v>236</c:v>
                </c:pt>
                <c:pt idx="40">
                  <c:v>243</c:v>
                </c:pt>
                <c:pt idx="41">
                  <c:v>250</c:v>
                </c:pt>
                <c:pt idx="42">
                  <c:v>257</c:v>
                </c:pt>
                <c:pt idx="43">
                  <c:v>264</c:v>
                </c:pt>
                <c:pt idx="44">
                  <c:v>271</c:v>
                </c:pt>
                <c:pt idx="45">
                  <c:v>279</c:v>
                </c:pt>
                <c:pt idx="46">
                  <c:v>285</c:v>
                </c:pt>
                <c:pt idx="47">
                  <c:v>292</c:v>
                </c:pt>
                <c:pt idx="48">
                  <c:v>299</c:v>
                </c:pt>
                <c:pt idx="49">
                  <c:v>306</c:v>
                </c:pt>
                <c:pt idx="50">
                  <c:v>313</c:v>
                </c:pt>
                <c:pt idx="51">
                  <c:v>320</c:v>
                </c:pt>
                <c:pt idx="52">
                  <c:v>327</c:v>
                </c:pt>
                <c:pt idx="53">
                  <c:v>334</c:v>
                </c:pt>
                <c:pt idx="54">
                  <c:v>341</c:v>
                </c:pt>
                <c:pt idx="55">
                  <c:v>348</c:v>
                </c:pt>
                <c:pt idx="56">
                  <c:v>355</c:v>
                </c:pt>
                <c:pt idx="57">
                  <c:v>362</c:v>
                </c:pt>
                <c:pt idx="58">
                  <c:v>369</c:v>
                </c:pt>
                <c:pt idx="59">
                  <c:v>376</c:v>
                </c:pt>
                <c:pt idx="60">
                  <c:v>383</c:v>
                </c:pt>
                <c:pt idx="61">
                  <c:v>390</c:v>
                </c:pt>
                <c:pt idx="62">
                  <c:v>397</c:v>
                </c:pt>
                <c:pt idx="63">
                  <c:v>404</c:v>
                </c:pt>
                <c:pt idx="64">
                  <c:v>407</c:v>
                </c:pt>
                <c:pt idx="65">
                  <c:v>410</c:v>
                </c:pt>
                <c:pt idx="66">
                  <c:v>418</c:v>
                </c:pt>
                <c:pt idx="67">
                  <c:v>425</c:v>
                </c:pt>
                <c:pt idx="68">
                  <c:v>432</c:v>
                </c:pt>
                <c:pt idx="69">
                  <c:v>439</c:v>
                </c:pt>
                <c:pt idx="70">
                  <c:v>446</c:v>
                </c:pt>
                <c:pt idx="71">
                  <c:v>453</c:v>
                </c:pt>
                <c:pt idx="72">
                  <c:v>460</c:v>
                </c:pt>
                <c:pt idx="73">
                  <c:v>467</c:v>
                </c:pt>
                <c:pt idx="74">
                  <c:v>474</c:v>
                </c:pt>
                <c:pt idx="75">
                  <c:v>481</c:v>
                </c:pt>
                <c:pt idx="76">
                  <c:v>488</c:v>
                </c:pt>
                <c:pt idx="77">
                  <c:v>495</c:v>
                </c:pt>
                <c:pt idx="78">
                  <c:v>502</c:v>
                </c:pt>
                <c:pt idx="79">
                  <c:v>509</c:v>
                </c:pt>
                <c:pt idx="80">
                  <c:v>516</c:v>
                </c:pt>
                <c:pt idx="81">
                  <c:v>523</c:v>
                </c:pt>
                <c:pt idx="82">
                  <c:v>530</c:v>
                </c:pt>
                <c:pt idx="83">
                  <c:v>537</c:v>
                </c:pt>
                <c:pt idx="84">
                  <c:v>543</c:v>
                </c:pt>
                <c:pt idx="85">
                  <c:v>550</c:v>
                </c:pt>
                <c:pt idx="86">
                  <c:v>557</c:v>
                </c:pt>
                <c:pt idx="87">
                  <c:v>564</c:v>
                </c:pt>
                <c:pt idx="88">
                  <c:v>571</c:v>
                </c:pt>
                <c:pt idx="89">
                  <c:v>578</c:v>
                </c:pt>
                <c:pt idx="90">
                  <c:v>585</c:v>
                </c:pt>
                <c:pt idx="91">
                  <c:v>592</c:v>
                </c:pt>
                <c:pt idx="92">
                  <c:v>599</c:v>
                </c:pt>
              </c:numCache>
            </c:numRef>
          </c:xVal>
          <c:yVal>
            <c:numRef>
              <c:f>'UM Summary Graph'!$C$4:$C$96</c:f>
              <c:numCache>
                <c:formatCode>General</c:formatCode>
                <c:ptCount val="93"/>
                <c:pt idx="0">
                  <c:v>0</c:v>
                </c:pt>
                <c:pt idx="1">
                  <c:v>1.18</c:v>
                </c:pt>
                <c:pt idx="2" formatCode="0.00">
                  <c:v>2.5780852232961546</c:v>
                </c:pt>
                <c:pt idx="3" formatCode="0.00">
                  <c:v>2.9655903324166961</c:v>
                </c:pt>
                <c:pt idx="4" formatCode="0.00">
                  <c:v>2.9655903324166961</c:v>
                </c:pt>
                <c:pt idx="5" formatCode="0.00">
                  <c:v>2.9655903324166961</c:v>
                </c:pt>
                <c:pt idx="6" formatCode="0.00">
                  <c:v>2.9655903324166961</c:v>
                </c:pt>
                <c:pt idx="7" formatCode="0.00">
                  <c:v>3.9694195856044177</c:v>
                </c:pt>
                <c:pt idx="8" formatCode="0.00">
                  <c:v>3.9694195856044177</c:v>
                </c:pt>
                <c:pt idx="9">
                  <c:v>3.97</c:v>
                </c:pt>
                <c:pt idx="10" formatCode="0.00">
                  <c:v>4.2127155664736335</c:v>
                </c:pt>
                <c:pt idx="11" formatCode="0.00">
                  <c:v>4.3108389750985303</c:v>
                </c:pt>
                <c:pt idx="12" formatCode="0.00">
                  <c:v>4.3108389750985303</c:v>
                </c:pt>
                <c:pt idx="13" formatCode="0.00">
                  <c:v>4.6745525783510846</c:v>
                </c:pt>
                <c:pt idx="14" formatCode="0.00">
                  <c:v>4.7637681044000866</c:v>
                </c:pt>
                <c:pt idx="15" formatCode="0.00">
                  <c:v>4.8143647933684504</c:v>
                </c:pt>
                <c:pt idx="16" formatCode="0.00">
                  <c:v>5.301875512514802</c:v>
                </c:pt>
                <c:pt idx="17" formatCode="0.00">
                  <c:v>5.3</c:v>
                </c:pt>
                <c:pt idx="18" formatCode="0.00">
                  <c:v>5.301875512514802</c:v>
                </c:pt>
                <c:pt idx="19" formatCode="0.00">
                  <c:v>5.92968469993325</c:v>
                </c:pt>
                <c:pt idx="20" formatCode="0.00">
                  <c:v>6.3827871779400809</c:v>
                </c:pt>
                <c:pt idx="21" formatCode="0.00">
                  <c:v>6.3827871779400809</c:v>
                </c:pt>
                <c:pt idx="22" formatCode="0.00">
                  <c:v>6.6348278285580067</c:v>
                </c:pt>
                <c:pt idx="23" formatCode="0.00">
                  <c:v>6.7270327882439229</c:v>
                </c:pt>
                <c:pt idx="24" formatCode="0.00">
                  <c:v>7.4455953306824503</c:v>
                </c:pt>
                <c:pt idx="25" formatCode="0.00">
                  <c:v>8.1348549215482482</c:v>
                </c:pt>
                <c:pt idx="26" formatCode="0.00">
                  <c:v>8.3653339986263617</c:v>
                </c:pt>
                <c:pt idx="27" formatCode="0.00">
                  <c:v>9.1514738086652123</c:v>
                </c:pt>
                <c:pt idx="28">
                  <c:v>9.15</c:v>
                </c:pt>
                <c:pt idx="29">
                  <c:v>9.3699999999999992</c:v>
                </c:pt>
                <c:pt idx="30">
                  <c:v>9.9600000000000009</c:v>
                </c:pt>
                <c:pt idx="31">
                  <c:v>10.71</c:v>
                </c:pt>
                <c:pt idx="32">
                  <c:v>10.96</c:v>
                </c:pt>
                <c:pt idx="33">
                  <c:v>10.96</c:v>
                </c:pt>
                <c:pt idx="34">
                  <c:v>11.07</c:v>
                </c:pt>
                <c:pt idx="35">
                  <c:v>11.98</c:v>
                </c:pt>
                <c:pt idx="36">
                  <c:v>12.1</c:v>
                </c:pt>
                <c:pt idx="37">
                  <c:v>12.7</c:v>
                </c:pt>
                <c:pt idx="38">
                  <c:v>13.47</c:v>
                </c:pt>
                <c:pt idx="39" formatCode="0.00">
                  <c:v>13.474856370911304</c:v>
                </c:pt>
                <c:pt idx="40" formatCode="0.00">
                  <c:v>13.474856370911304</c:v>
                </c:pt>
                <c:pt idx="41" formatCode="0.00">
                  <c:v>13.474856370911304</c:v>
                </c:pt>
                <c:pt idx="42" formatCode="0.00">
                  <c:v>13.947651415143625</c:v>
                </c:pt>
                <c:pt idx="43" formatCode="0.00">
                  <c:v>13.947651415143625</c:v>
                </c:pt>
                <c:pt idx="44" formatCode="0.00">
                  <c:v>14.520208570153574</c:v>
                </c:pt>
                <c:pt idx="45">
                  <c:v>15.22</c:v>
                </c:pt>
                <c:pt idx="46" formatCode="0.00">
                  <c:v>16.18</c:v>
                </c:pt>
                <c:pt idx="47" formatCode="0.00">
                  <c:v>17.82</c:v>
                </c:pt>
                <c:pt idx="48" formatCode="0.00">
                  <c:v>18.32161849848498</c:v>
                </c:pt>
                <c:pt idx="49" formatCode="0.00">
                  <c:v>18.614230312970811</c:v>
                </c:pt>
                <c:pt idx="50" formatCode="0.00">
                  <c:v>19.246131550896177</c:v>
                </c:pt>
                <c:pt idx="51" formatCode="0.00">
                  <c:v>20.315899609412789</c:v>
                </c:pt>
                <c:pt idx="52" formatCode="0.00">
                  <c:v>21.721075910882991</c:v>
                </c:pt>
                <c:pt idx="53" formatCode="0.00">
                  <c:v>22.96321106296104</c:v>
                </c:pt>
                <c:pt idx="54" formatCode="0.00">
                  <c:v>23.950564823510547</c:v>
                </c:pt>
                <c:pt idx="55" formatCode="0.00">
                  <c:v>24.750568756521133</c:v>
                </c:pt>
                <c:pt idx="56" formatCode="0.00">
                  <c:v>26.511540458270748</c:v>
                </c:pt>
                <c:pt idx="57" formatCode="0.00">
                  <c:v>27.189218800688419</c:v>
                </c:pt>
                <c:pt idx="58" formatCode="0.00">
                  <c:v>27.6829209231277</c:v>
                </c:pt>
                <c:pt idx="59" formatCode="0.00">
                  <c:v>28.940207083406438</c:v>
                </c:pt>
                <c:pt idx="60" formatCode="0.00">
                  <c:v>29.705297502382308</c:v>
                </c:pt>
                <c:pt idx="61" formatCode="0.00">
                  <c:v>30.3294259038022</c:v>
                </c:pt>
                <c:pt idx="62" formatCode="0.00">
                  <c:v>30.771007013545226</c:v>
                </c:pt>
                <c:pt idx="63" formatCode="0.00">
                  <c:v>31.47104018639067</c:v>
                </c:pt>
                <c:pt idx="64" formatCode="0.00">
                  <c:v>31.47104018639067</c:v>
                </c:pt>
                <c:pt idx="65" formatCode="0.00">
                  <c:v>32.257179996429521</c:v>
                </c:pt>
                <c:pt idx="66" formatCode="0.00">
                  <c:v>33.008064806114199</c:v>
                </c:pt>
                <c:pt idx="67" formatCode="0.00">
                  <c:v>33.901555214555977</c:v>
                </c:pt>
                <c:pt idx="68" formatCode="0.00">
                  <c:v>34.864470124279535</c:v>
                </c:pt>
                <c:pt idx="69" formatCode="0.00">
                  <c:v>35.671356445918029</c:v>
                </c:pt>
                <c:pt idx="70" formatCode="0.00">
                  <c:v>36.318678768595333</c:v>
                </c:pt>
                <c:pt idx="71" formatCode="0.00">
                  <c:v>37.677785410498693</c:v>
                </c:pt>
                <c:pt idx="72" formatCode="0.00">
                  <c:v>38.5841496337503</c:v>
                </c:pt>
                <c:pt idx="73" formatCode="0.00">
                  <c:v>39.424963583792</c:v>
                </c:pt>
                <c:pt idx="74" formatCode="0.00">
                  <c:v>40.139709717770373</c:v>
                </c:pt>
                <c:pt idx="75" formatCode="0.00">
                  <c:v>41.05246799886163</c:v>
                </c:pt>
                <c:pt idx="76" formatCode="0.00">
                  <c:v>42.475667756013671</c:v>
                </c:pt>
                <c:pt idx="77" formatCode="0.00">
                  <c:v>44.25424477636556</c:v>
                </c:pt>
                <c:pt idx="78" formatCode="0.00">
                  <c:v>44.961653196390948</c:v>
                </c:pt>
                <c:pt idx="79" formatCode="0.00">
                  <c:v>46.398224217962692</c:v>
                </c:pt>
                <c:pt idx="80" formatCode="0.00">
                  <c:v>47.083392746990384</c:v>
                </c:pt>
                <c:pt idx="81" formatCode="0.00">
                  <c:v>47.862550181737859</c:v>
                </c:pt>
                <c:pt idx="82" formatCode="0.00">
                  <c:v>48.716714761236865</c:v>
                </c:pt>
                <c:pt idx="83" formatCode="0.00">
                  <c:v>49.734045852705144</c:v>
                </c:pt>
                <c:pt idx="84" formatCode="0.00">
                  <c:v>51.006325468851564</c:v>
                </c:pt>
                <c:pt idx="85" formatCode="0.00">
                  <c:v>52.742282903182286</c:v>
                </c:pt>
                <c:pt idx="86" formatCode="0.00">
                  <c:v>54.520859923534175</c:v>
                </c:pt>
                <c:pt idx="87" formatCode="0.00">
                  <c:v>56.295933035284612</c:v>
                </c:pt>
                <c:pt idx="88" formatCode="0.00">
                  <c:v>57.969271227982325</c:v>
                </c:pt>
                <c:pt idx="89" formatCode="0.00">
                  <c:v>59.427855771498798</c:v>
                </c:pt>
                <c:pt idx="90" formatCode="0.00">
                  <c:v>61.063046875606382</c:v>
                </c:pt>
                <c:pt idx="91" formatCode="0.00">
                  <c:v>62.690485557412089</c:v>
                </c:pt>
                <c:pt idx="92" formatCode="0.00">
                  <c:v>64.733691639136467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32-45CA-B464-CDB4730BD224}"/>
            </c:ext>
          </c:extLst>
        </c:ser>
        <c:ser>
          <c:idx val="2"/>
          <c:order val="2"/>
          <c:tx>
            <c:strRef>
              <c:f>'UM Summary Graph'!$D$3</c:f>
              <c:strCache>
                <c:ptCount val="1"/>
                <c:pt idx="0">
                  <c:v>EB UM 3-5%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triangle"/>
            <c:size val="3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'UM Summary Graph'!$A$4:$A$96</c:f>
              <c:numCache>
                <c:formatCode>General</c:formatCode>
                <c:ptCount val="93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54</c:v>
                </c:pt>
                <c:pt idx="11">
                  <c:v>61</c:v>
                </c:pt>
                <c:pt idx="12">
                  <c:v>68</c:v>
                </c:pt>
                <c:pt idx="13">
                  <c:v>75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106</c:v>
                </c:pt>
                <c:pt idx="20">
                  <c:v>110</c:v>
                </c:pt>
                <c:pt idx="21">
                  <c:v>113</c:v>
                </c:pt>
                <c:pt idx="22">
                  <c:v>117</c:v>
                </c:pt>
                <c:pt idx="23">
                  <c:v>120</c:v>
                </c:pt>
                <c:pt idx="24">
                  <c:v>124</c:v>
                </c:pt>
                <c:pt idx="25">
                  <c:v>131</c:v>
                </c:pt>
                <c:pt idx="26">
                  <c:v>138</c:v>
                </c:pt>
                <c:pt idx="27">
                  <c:v>145</c:v>
                </c:pt>
                <c:pt idx="28">
                  <c:v>152</c:v>
                </c:pt>
                <c:pt idx="29">
                  <c:v>159</c:v>
                </c:pt>
                <c:pt idx="30">
                  <c:v>166</c:v>
                </c:pt>
                <c:pt idx="31">
                  <c:v>173</c:v>
                </c:pt>
                <c:pt idx="32">
                  <c:v>180</c:v>
                </c:pt>
                <c:pt idx="33">
                  <c:v>187</c:v>
                </c:pt>
                <c:pt idx="34">
                  <c:v>196</c:v>
                </c:pt>
                <c:pt idx="35">
                  <c:v>208</c:v>
                </c:pt>
                <c:pt idx="36">
                  <c:v>215</c:v>
                </c:pt>
                <c:pt idx="37">
                  <c:v>222</c:v>
                </c:pt>
                <c:pt idx="38">
                  <c:v>229</c:v>
                </c:pt>
                <c:pt idx="39">
                  <c:v>236</c:v>
                </c:pt>
                <c:pt idx="40">
                  <c:v>243</c:v>
                </c:pt>
                <c:pt idx="41">
                  <c:v>250</c:v>
                </c:pt>
                <c:pt idx="42">
                  <c:v>257</c:v>
                </c:pt>
                <c:pt idx="43">
                  <c:v>264</c:v>
                </c:pt>
                <c:pt idx="44">
                  <c:v>271</c:v>
                </c:pt>
                <c:pt idx="45">
                  <c:v>279</c:v>
                </c:pt>
                <c:pt idx="46">
                  <c:v>285</c:v>
                </c:pt>
                <c:pt idx="47">
                  <c:v>292</c:v>
                </c:pt>
                <c:pt idx="48">
                  <c:v>299</c:v>
                </c:pt>
                <c:pt idx="49">
                  <c:v>306</c:v>
                </c:pt>
                <c:pt idx="50">
                  <c:v>313</c:v>
                </c:pt>
                <c:pt idx="51">
                  <c:v>320</c:v>
                </c:pt>
                <c:pt idx="52">
                  <c:v>327</c:v>
                </c:pt>
                <c:pt idx="53">
                  <c:v>334</c:v>
                </c:pt>
                <c:pt idx="54">
                  <c:v>341</c:v>
                </c:pt>
                <c:pt idx="55">
                  <c:v>348</c:v>
                </c:pt>
                <c:pt idx="56">
                  <c:v>355</c:v>
                </c:pt>
                <c:pt idx="57">
                  <c:v>362</c:v>
                </c:pt>
                <c:pt idx="58">
                  <c:v>369</c:v>
                </c:pt>
                <c:pt idx="59">
                  <c:v>376</c:v>
                </c:pt>
                <c:pt idx="60">
                  <c:v>383</c:v>
                </c:pt>
                <c:pt idx="61">
                  <c:v>390</c:v>
                </c:pt>
                <c:pt idx="62">
                  <c:v>397</c:v>
                </c:pt>
                <c:pt idx="63">
                  <c:v>404</c:v>
                </c:pt>
                <c:pt idx="64">
                  <c:v>407</c:v>
                </c:pt>
                <c:pt idx="65">
                  <c:v>410</c:v>
                </c:pt>
                <c:pt idx="66">
                  <c:v>418</c:v>
                </c:pt>
                <c:pt idx="67">
                  <c:v>425</c:v>
                </c:pt>
                <c:pt idx="68">
                  <c:v>432</c:v>
                </c:pt>
                <c:pt idx="69">
                  <c:v>439</c:v>
                </c:pt>
                <c:pt idx="70">
                  <c:v>446</c:v>
                </c:pt>
                <c:pt idx="71">
                  <c:v>453</c:v>
                </c:pt>
                <c:pt idx="72">
                  <c:v>460</c:v>
                </c:pt>
                <c:pt idx="73">
                  <c:v>467</c:v>
                </c:pt>
                <c:pt idx="74">
                  <c:v>474</c:v>
                </c:pt>
                <c:pt idx="75">
                  <c:v>481</c:v>
                </c:pt>
                <c:pt idx="76">
                  <c:v>488</c:v>
                </c:pt>
                <c:pt idx="77">
                  <c:v>495</c:v>
                </c:pt>
                <c:pt idx="78">
                  <c:v>502</c:v>
                </c:pt>
                <c:pt idx="79">
                  <c:v>509</c:v>
                </c:pt>
                <c:pt idx="80">
                  <c:v>516</c:v>
                </c:pt>
                <c:pt idx="81">
                  <c:v>523</c:v>
                </c:pt>
                <c:pt idx="82">
                  <c:v>530</c:v>
                </c:pt>
                <c:pt idx="83">
                  <c:v>537</c:v>
                </c:pt>
                <c:pt idx="84">
                  <c:v>543</c:v>
                </c:pt>
                <c:pt idx="85">
                  <c:v>550</c:v>
                </c:pt>
                <c:pt idx="86">
                  <c:v>557</c:v>
                </c:pt>
                <c:pt idx="87">
                  <c:v>564</c:v>
                </c:pt>
                <c:pt idx="88">
                  <c:v>571</c:v>
                </c:pt>
                <c:pt idx="89">
                  <c:v>578</c:v>
                </c:pt>
                <c:pt idx="90">
                  <c:v>585</c:v>
                </c:pt>
                <c:pt idx="91">
                  <c:v>592</c:v>
                </c:pt>
                <c:pt idx="92">
                  <c:v>599</c:v>
                </c:pt>
              </c:numCache>
            </c:numRef>
          </c:xVal>
          <c:yVal>
            <c:numRef>
              <c:f>'UM Summary Graph'!$D$4:$D$96</c:f>
              <c:numCache>
                <c:formatCode>General</c:formatCode>
                <c:ptCount val="93"/>
                <c:pt idx="28">
                  <c:v>10.72</c:v>
                </c:pt>
                <c:pt idx="29">
                  <c:v>10.72</c:v>
                </c:pt>
                <c:pt idx="30">
                  <c:v>11.21</c:v>
                </c:pt>
                <c:pt idx="31">
                  <c:v>12.06</c:v>
                </c:pt>
                <c:pt idx="32">
                  <c:v>12.08</c:v>
                </c:pt>
                <c:pt idx="33">
                  <c:v>12.23</c:v>
                </c:pt>
                <c:pt idx="34">
                  <c:v>12.62</c:v>
                </c:pt>
                <c:pt idx="35">
                  <c:v>12.84</c:v>
                </c:pt>
                <c:pt idx="36">
                  <c:v>13.46</c:v>
                </c:pt>
                <c:pt idx="37">
                  <c:v>13.66</c:v>
                </c:pt>
                <c:pt idx="38">
                  <c:v>15.33</c:v>
                </c:pt>
                <c:pt idx="39" formatCode="0.00">
                  <c:v>15.330065446092611</c:v>
                </c:pt>
                <c:pt idx="40" formatCode="0.00">
                  <c:v>15.330065446092611</c:v>
                </c:pt>
                <c:pt idx="41" formatCode="0.00">
                  <c:v>15.41747752265081</c:v>
                </c:pt>
                <c:pt idx="42" formatCode="0.00">
                  <c:v>16.016167518487276</c:v>
                </c:pt>
                <c:pt idx="43" formatCode="0.00">
                  <c:v>16.72157474779597</c:v>
                </c:pt>
                <c:pt idx="44" formatCode="0.00">
                  <c:v>17.830848227667612</c:v>
                </c:pt>
                <c:pt idx="45" formatCode="0.00">
                  <c:v>19.142364487522666</c:v>
                </c:pt>
                <c:pt idx="46" formatCode="0.00">
                  <c:v>19.976456478163865</c:v>
                </c:pt>
                <c:pt idx="47" formatCode="0.00">
                  <c:v>21.399656235315909</c:v>
                </c:pt>
                <c:pt idx="48" formatCode="0.00">
                  <c:v>22.380939007191341</c:v>
                </c:pt>
                <c:pt idx="49" formatCode="0.00">
                  <c:v>23.267949145489347</c:v>
                </c:pt>
                <c:pt idx="50" formatCode="0.00">
                  <c:v>24.366045378071131</c:v>
                </c:pt>
                <c:pt idx="51" formatCode="0.00">
                  <c:v>25.138186459898122</c:v>
                </c:pt>
                <c:pt idx="52" formatCode="0.00">
                  <c:v>26.738161316734875</c:v>
                </c:pt>
                <c:pt idx="53" formatCode="0.00">
                  <c:v>27.638103000726179</c:v>
                </c:pt>
                <c:pt idx="54" formatCode="0.00">
                  <c:v>29.34860453109448</c:v>
                </c:pt>
                <c:pt idx="55" formatCode="0.00">
                  <c:v>30.892028701459282</c:v>
                </c:pt>
                <c:pt idx="56" formatCode="0.00">
                  <c:v>32.507761722577243</c:v>
                </c:pt>
                <c:pt idx="57" formatCode="0.00">
                  <c:v>33.754964920927385</c:v>
                </c:pt>
                <c:pt idx="58" formatCode="0.00">
                  <c:v>34.711704841855656</c:v>
                </c:pt>
                <c:pt idx="59" formatCode="0.00">
                  <c:v>36.381273469844416</c:v>
                </c:pt>
                <c:pt idx="60" formatCode="0.00">
                  <c:v>38.000919268614382</c:v>
                </c:pt>
                <c:pt idx="61" formatCode="0.00">
                  <c:v>38.379211198273083</c:v>
                </c:pt>
                <c:pt idx="62" formatCode="0.00">
                  <c:v>38.748230699320338</c:v>
                </c:pt>
                <c:pt idx="63" formatCode="0.00">
                  <c:v>39.667354808323388</c:v>
                </c:pt>
                <c:pt idx="64" formatCode="0.00">
                  <c:v>39.667354808323388</c:v>
                </c:pt>
                <c:pt idx="65" formatCode="0.00">
                  <c:v>41.348202693413498</c:v>
                </c:pt>
                <c:pt idx="66" formatCode="0.00">
                  <c:v>42.716641780065167</c:v>
                </c:pt>
                <c:pt idx="67" formatCode="0.00">
                  <c:v>44.672801286597853</c:v>
                </c:pt>
                <c:pt idx="68" formatCode="0.00">
                  <c:v>45.57916550984946</c:v>
                </c:pt>
                <c:pt idx="69" formatCode="0.00">
                  <c:v>46.63744460176251</c:v>
                </c:pt>
                <c:pt idx="70" formatCode="0.00">
                  <c:v>48.401954606342798</c:v>
                </c:pt>
                <c:pt idx="71" formatCode="0.00">
                  <c:v>50.005885179460179</c:v>
                </c:pt>
                <c:pt idx="72" formatCode="0.00">
                  <c:v>50.905826863451487</c:v>
                </c:pt>
                <c:pt idx="73" formatCode="0.00">
                  <c:v>51.964105955364538</c:v>
                </c:pt>
                <c:pt idx="74" formatCode="0.00">
                  <c:v>52.857596363806316</c:v>
                </c:pt>
                <c:pt idx="75" formatCode="0.00">
                  <c:v>53.915875455719366</c:v>
                </c:pt>
                <c:pt idx="76" formatCode="0.00">
                  <c:v>55.847067105814098</c:v>
                </c:pt>
                <c:pt idx="77" formatCode="0.00">
                  <c:v>57.07389035102085</c:v>
                </c:pt>
                <c:pt idx="78" formatCode="0.00">
                  <c:v>57.934684172910025</c:v>
                </c:pt>
                <c:pt idx="79" formatCode="0.00">
                  <c:v>60.442079172254601</c:v>
                </c:pt>
                <c:pt idx="80" formatCode="0.00">
                  <c:v>61.648230268670453</c:v>
                </c:pt>
                <c:pt idx="81" formatCode="0.00">
                  <c:v>62.208619776113537</c:v>
                </c:pt>
                <c:pt idx="82" formatCode="0.00">
                  <c:v>63.08912038786999</c:v>
                </c:pt>
                <c:pt idx="83" formatCode="0.00">
                  <c:v>64.395790062725027</c:v>
                </c:pt>
                <c:pt idx="84" formatCode="0.00">
                  <c:v>65.796425076409847</c:v>
                </c:pt>
                <c:pt idx="85" formatCode="0.00">
                  <c:v>67.22855277341769</c:v>
                </c:pt>
                <c:pt idx="86" formatCode="0.00">
                  <c:v>69.507690638339497</c:v>
                </c:pt>
                <c:pt idx="87" formatCode="0.00">
                  <c:v>71.470025133667477</c:v>
                </c:pt>
                <c:pt idx="88" formatCode="0.00">
                  <c:v>72.919844557912143</c:v>
                </c:pt>
                <c:pt idx="89" formatCode="0.00">
                  <c:v>74.264837807046206</c:v>
                </c:pt>
                <c:pt idx="90" formatCode="0.00">
                  <c:v>75.783329138267433</c:v>
                </c:pt>
                <c:pt idx="91" formatCode="0.00">
                  <c:v>77.391203163041808</c:v>
                </c:pt>
                <c:pt idx="92" formatCode="0.00">
                  <c:v>79.925782179195139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932-45CA-B464-CDB4730BD224}"/>
            </c:ext>
          </c:extLst>
        </c:ser>
        <c:ser>
          <c:idx val="3"/>
          <c:order val="3"/>
          <c:tx>
            <c:strRef>
              <c:f>'UM Summary Graph'!$E$3</c:f>
              <c:strCache>
                <c:ptCount val="1"/>
                <c:pt idx="0">
                  <c:v>UM 10%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triangle"/>
            <c:size val="3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'UM Summary Graph'!$A$4:$A$96</c:f>
              <c:numCache>
                <c:formatCode>General</c:formatCode>
                <c:ptCount val="93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54</c:v>
                </c:pt>
                <c:pt idx="11">
                  <c:v>61</c:v>
                </c:pt>
                <c:pt idx="12">
                  <c:v>68</c:v>
                </c:pt>
                <c:pt idx="13">
                  <c:v>75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106</c:v>
                </c:pt>
                <c:pt idx="20">
                  <c:v>110</c:v>
                </c:pt>
                <c:pt idx="21">
                  <c:v>113</c:v>
                </c:pt>
                <c:pt idx="22">
                  <c:v>117</c:v>
                </c:pt>
                <c:pt idx="23">
                  <c:v>120</c:v>
                </c:pt>
                <c:pt idx="24">
                  <c:v>124</c:v>
                </c:pt>
                <c:pt idx="25">
                  <c:v>131</c:v>
                </c:pt>
                <c:pt idx="26">
                  <c:v>138</c:v>
                </c:pt>
                <c:pt idx="27">
                  <c:v>145</c:v>
                </c:pt>
                <c:pt idx="28">
                  <c:v>152</c:v>
                </c:pt>
                <c:pt idx="29">
                  <c:v>159</c:v>
                </c:pt>
                <c:pt idx="30">
                  <c:v>166</c:v>
                </c:pt>
                <c:pt idx="31">
                  <c:v>173</c:v>
                </c:pt>
                <c:pt idx="32">
                  <c:v>180</c:v>
                </c:pt>
                <c:pt idx="33">
                  <c:v>187</c:v>
                </c:pt>
                <c:pt idx="34">
                  <c:v>196</c:v>
                </c:pt>
                <c:pt idx="35">
                  <c:v>208</c:v>
                </c:pt>
                <c:pt idx="36">
                  <c:v>215</c:v>
                </c:pt>
                <c:pt idx="37">
                  <c:v>222</c:v>
                </c:pt>
                <c:pt idx="38">
                  <c:v>229</c:v>
                </c:pt>
                <c:pt idx="39">
                  <c:v>236</c:v>
                </c:pt>
                <c:pt idx="40">
                  <c:v>243</c:v>
                </c:pt>
                <c:pt idx="41">
                  <c:v>250</c:v>
                </c:pt>
                <c:pt idx="42">
                  <c:v>257</c:v>
                </c:pt>
                <c:pt idx="43">
                  <c:v>264</c:v>
                </c:pt>
                <c:pt idx="44">
                  <c:v>271</c:v>
                </c:pt>
                <c:pt idx="45">
                  <c:v>279</c:v>
                </c:pt>
                <c:pt idx="46">
                  <c:v>285</c:v>
                </c:pt>
                <c:pt idx="47">
                  <c:v>292</c:v>
                </c:pt>
                <c:pt idx="48">
                  <c:v>299</c:v>
                </c:pt>
                <c:pt idx="49">
                  <c:v>306</c:v>
                </c:pt>
                <c:pt idx="50">
                  <c:v>313</c:v>
                </c:pt>
                <c:pt idx="51">
                  <c:v>320</c:v>
                </c:pt>
                <c:pt idx="52">
                  <c:v>327</c:v>
                </c:pt>
                <c:pt idx="53">
                  <c:v>334</c:v>
                </c:pt>
                <c:pt idx="54">
                  <c:v>341</c:v>
                </c:pt>
                <c:pt idx="55">
                  <c:v>348</c:v>
                </c:pt>
                <c:pt idx="56">
                  <c:v>355</c:v>
                </c:pt>
                <c:pt idx="57">
                  <c:v>362</c:v>
                </c:pt>
                <c:pt idx="58">
                  <c:v>369</c:v>
                </c:pt>
                <c:pt idx="59">
                  <c:v>376</c:v>
                </c:pt>
                <c:pt idx="60">
                  <c:v>383</c:v>
                </c:pt>
                <c:pt idx="61">
                  <c:v>390</c:v>
                </c:pt>
                <c:pt idx="62">
                  <c:v>397</c:v>
                </c:pt>
                <c:pt idx="63">
                  <c:v>404</c:v>
                </c:pt>
                <c:pt idx="64">
                  <c:v>407</c:v>
                </c:pt>
                <c:pt idx="65">
                  <c:v>410</c:v>
                </c:pt>
                <c:pt idx="66">
                  <c:v>418</c:v>
                </c:pt>
                <c:pt idx="67">
                  <c:v>425</c:v>
                </c:pt>
                <c:pt idx="68">
                  <c:v>432</c:v>
                </c:pt>
                <c:pt idx="69">
                  <c:v>439</c:v>
                </c:pt>
                <c:pt idx="70">
                  <c:v>446</c:v>
                </c:pt>
                <c:pt idx="71">
                  <c:v>453</c:v>
                </c:pt>
                <c:pt idx="72">
                  <c:v>460</c:v>
                </c:pt>
                <c:pt idx="73">
                  <c:v>467</c:v>
                </c:pt>
                <c:pt idx="74">
                  <c:v>474</c:v>
                </c:pt>
                <c:pt idx="75">
                  <c:v>481</c:v>
                </c:pt>
                <c:pt idx="76">
                  <c:v>488</c:v>
                </c:pt>
                <c:pt idx="77">
                  <c:v>495</c:v>
                </c:pt>
                <c:pt idx="78">
                  <c:v>502</c:v>
                </c:pt>
                <c:pt idx="79">
                  <c:v>509</c:v>
                </c:pt>
                <c:pt idx="80">
                  <c:v>516</c:v>
                </c:pt>
                <c:pt idx="81">
                  <c:v>523</c:v>
                </c:pt>
                <c:pt idx="82">
                  <c:v>530</c:v>
                </c:pt>
                <c:pt idx="83">
                  <c:v>537</c:v>
                </c:pt>
                <c:pt idx="84">
                  <c:v>543</c:v>
                </c:pt>
                <c:pt idx="85">
                  <c:v>550</c:v>
                </c:pt>
                <c:pt idx="86">
                  <c:v>557</c:v>
                </c:pt>
                <c:pt idx="87">
                  <c:v>564</c:v>
                </c:pt>
                <c:pt idx="88">
                  <c:v>571</c:v>
                </c:pt>
                <c:pt idx="89">
                  <c:v>578</c:v>
                </c:pt>
                <c:pt idx="90">
                  <c:v>585</c:v>
                </c:pt>
                <c:pt idx="91">
                  <c:v>592</c:v>
                </c:pt>
                <c:pt idx="92">
                  <c:v>599</c:v>
                </c:pt>
              </c:numCache>
            </c:numRef>
          </c:xVal>
          <c:yVal>
            <c:numRef>
              <c:f>'UM Summary Graph'!$E$4:$E$96</c:f>
              <c:numCache>
                <c:formatCode>General</c:formatCode>
                <c:ptCount val="93"/>
                <c:pt idx="47" formatCode="0.00">
                  <c:v>22.280704838743681</c:v>
                </c:pt>
                <c:pt idx="48" formatCode="0.00">
                  <c:v>22.873315970431261</c:v>
                </c:pt>
                <c:pt idx="49" formatCode="0.00">
                  <c:v>22.87</c:v>
                </c:pt>
                <c:pt idx="50" formatCode="0.00">
                  <c:v>24.208914797623471</c:v>
                </c:pt>
                <c:pt idx="51" formatCode="0.00">
                  <c:v>26.344597575853179</c:v>
                </c:pt>
                <c:pt idx="52" formatCode="0.00">
                  <c:v>27.55713743066978</c:v>
                </c:pt>
                <c:pt idx="53" formatCode="0.00">
                  <c:v>28.06149316406113</c:v>
                </c:pt>
                <c:pt idx="54" formatCode="0.00">
                  <c:v>29.947922887963554</c:v>
                </c:pt>
                <c:pt idx="55" formatCode="0.00">
                  <c:v>31.321005642654541</c:v>
                </c:pt>
                <c:pt idx="56" formatCode="0.00">
                  <c:v>33.236369936459027</c:v>
                </c:pt>
                <c:pt idx="57" formatCode="0.00">
                  <c:v>34.595476578362387</c:v>
                </c:pt>
                <c:pt idx="58" formatCode="0.00">
                  <c:v>36.018676335514428</c:v>
                </c:pt>
                <c:pt idx="59" formatCode="0.00">
                  <c:v>37.661578407492343</c:v>
                </c:pt>
                <c:pt idx="60" formatCode="0.00">
                  <c:v>39.245620973161621</c:v>
                </c:pt>
                <c:pt idx="61" formatCode="0.00">
                  <c:v>41.217168647951439</c:v>
                </c:pt>
                <c:pt idx="62" formatCode="0.00">
                  <c:v>42.41810506352985</c:v>
                </c:pt>
                <c:pt idx="63" formatCode="0.00">
                  <c:v>43.898372086014064</c:v>
                </c:pt>
                <c:pt idx="64" formatCode="0.00">
                  <c:v>45.751956251117484</c:v>
                </c:pt>
                <c:pt idx="65" formatCode="0.00">
                  <c:v>47.502260646406576</c:v>
                </c:pt>
                <c:pt idx="66" formatCode="0.00">
                  <c:v>48.870699733058245</c:v>
                </c:pt>
                <c:pt idx="67" formatCode="0.00">
                  <c:v>49.845885846040886</c:v>
                </c:pt>
                <c:pt idx="68" formatCode="0.00">
                  <c:v>50.999021496893157</c:v>
                </c:pt>
                <c:pt idx="69" formatCode="0.00">
                  <c:v>52.638073479320639</c:v>
                </c:pt>
                <c:pt idx="70" formatCode="0.00">
                  <c:v>54.812069373749964</c:v>
                </c:pt>
                <c:pt idx="71" formatCode="0.00">
                  <c:v>56.597628769393232</c:v>
                </c:pt>
                <c:pt idx="72" formatCode="0.00">
                  <c:v>58.15743786244073</c:v>
                </c:pt>
                <c:pt idx="73" formatCode="0.00">
                  <c:v>59.667522797668987</c:v>
                </c:pt>
                <c:pt idx="74" formatCode="0.00">
                  <c:v>60.988683626460151</c:v>
                </c:pt>
                <c:pt idx="75" formatCode="0.00">
                  <c:v>62.875113350362575</c:v>
                </c:pt>
                <c:pt idx="76" formatCode="0.00">
                  <c:v>64.438989745627367</c:v>
                </c:pt>
                <c:pt idx="77" formatCode="0.00">
                  <c:v>65.812072500318351</c:v>
                </c:pt>
                <c:pt idx="78" formatCode="0.00">
                  <c:v>67.837696175730656</c:v>
                </c:pt>
                <c:pt idx="79" formatCode="0.00">
                  <c:v>69.883813604799997</c:v>
                </c:pt>
                <c:pt idx="80" formatCode="0.00">
                  <c:v>71.487744177917378</c:v>
                </c:pt>
                <c:pt idx="81" formatCode="0.00">
                  <c:v>72.755043278990996</c:v>
                </c:pt>
                <c:pt idx="82" formatCode="0.00">
                  <c:v>74.420832461355943</c:v>
                </c:pt>
                <c:pt idx="83" formatCode="0.00">
                  <c:v>76.213340582158608</c:v>
                </c:pt>
                <c:pt idx="84" formatCode="0.00">
                  <c:v>78.250710617280902</c:v>
                </c:pt>
                <c:pt idx="85" formatCode="0.00">
                  <c:v>80.46147718845522</c:v>
                </c:pt>
                <c:pt idx="86" formatCode="0.00">
                  <c:v>82.640783798575058</c:v>
                </c:pt>
                <c:pt idx="87" formatCode="0.00">
                  <c:v>84.630583080110128</c:v>
                </c:pt>
                <c:pt idx="88" formatCode="0.00">
                  <c:v>86.92448412192519</c:v>
                </c:pt>
                <c:pt idx="89" formatCode="0.00">
                  <c:v>89.024801904844679</c:v>
                </c:pt>
                <c:pt idx="90" formatCode="0.00">
                  <c:v>90.492097644625829</c:v>
                </c:pt>
                <c:pt idx="91" formatCode="0.00">
                  <c:v>92.39467231802179</c:v>
                </c:pt>
                <c:pt idx="92" formatCode="0.00">
                  <c:v>94.841709774640776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932-45CA-B464-CDB4730BD224}"/>
            </c:ext>
          </c:extLst>
        </c:ser>
        <c:ser>
          <c:idx val="4"/>
          <c:order val="4"/>
          <c:tx>
            <c:strRef>
              <c:f>'UM Summary Graph'!$F$3</c:f>
              <c:strCache>
                <c:ptCount val="1"/>
                <c:pt idx="0">
                  <c:v>UM 15%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3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'UM Summary Graph'!$A$4:$A$96</c:f>
              <c:numCache>
                <c:formatCode>General</c:formatCode>
                <c:ptCount val="93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54</c:v>
                </c:pt>
                <c:pt idx="11">
                  <c:v>61</c:v>
                </c:pt>
                <c:pt idx="12">
                  <c:v>68</c:v>
                </c:pt>
                <c:pt idx="13">
                  <c:v>75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106</c:v>
                </c:pt>
                <c:pt idx="20">
                  <c:v>110</c:v>
                </c:pt>
                <c:pt idx="21">
                  <c:v>113</c:v>
                </c:pt>
                <c:pt idx="22">
                  <c:v>117</c:v>
                </c:pt>
                <c:pt idx="23">
                  <c:v>120</c:v>
                </c:pt>
                <c:pt idx="24">
                  <c:v>124</c:v>
                </c:pt>
                <c:pt idx="25">
                  <c:v>131</c:v>
                </c:pt>
                <c:pt idx="26">
                  <c:v>138</c:v>
                </c:pt>
                <c:pt idx="27">
                  <c:v>145</c:v>
                </c:pt>
                <c:pt idx="28">
                  <c:v>152</c:v>
                </c:pt>
                <c:pt idx="29">
                  <c:v>159</c:v>
                </c:pt>
                <c:pt idx="30">
                  <c:v>166</c:v>
                </c:pt>
                <c:pt idx="31">
                  <c:v>173</c:v>
                </c:pt>
                <c:pt idx="32">
                  <c:v>180</c:v>
                </c:pt>
                <c:pt idx="33">
                  <c:v>187</c:v>
                </c:pt>
                <c:pt idx="34">
                  <c:v>196</c:v>
                </c:pt>
                <c:pt idx="35">
                  <c:v>208</c:v>
                </c:pt>
                <c:pt idx="36">
                  <c:v>215</c:v>
                </c:pt>
                <c:pt idx="37">
                  <c:v>222</c:v>
                </c:pt>
                <c:pt idx="38">
                  <c:v>229</c:v>
                </c:pt>
                <c:pt idx="39">
                  <c:v>236</c:v>
                </c:pt>
                <c:pt idx="40">
                  <c:v>243</c:v>
                </c:pt>
                <c:pt idx="41">
                  <c:v>250</c:v>
                </c:pt>
                <c:pt idx="42">
                  <c:v>257</c:v>
                </c:pt>
                <c:pt idx="43">
                  <c:v>264</c:v>
                </c:pt>
                <c:pt idx="44">
                  <c:v>271</c:v>
                </c:pt>
                <c:pt idx="45">
                  <c:v>279</c:v>
                </c:pt>
                <c:pt idx="46">
                  <c:v>285</c:v>
                </c:pt>
                <c:pt idx="47">
                  <c:v>292</c:v>
                </c:pt>
                <c:pt idx="48">
                  <c:v>299</c:v>
                </c:pt>
                <c:pt idx="49">
                  <c:v>306</c:v>
                </c:pt>
                <c:pt idx="50">
                  <c:v>313</c:v>
                </c:pt>
                <c:pt idx="51">
                  <c:v>320</c:v>
                </c:pt>
                <c:pt idx="52">
                  <c:v>327</c:v>
                </c:pt>
                <c:pt idx="53">
                  <c:v>334</c:v>
                </c:pt>
                <c:pt idx="54">
                  <c:v>341</c:v>
                </c:pt>
                <c:pt idx="55">
                  <c:v>348</c:v>
                </c:pt>
                <c:pt idx="56">
                  <c:v>355</c:v>
                </c:pt>
                <c:pt idx="57">
                  <c:v>362</c:v>
                </c:pt>
                <c:pt idx="58">
                  <c:v>369</c:v>
                </c:pt>
                <c:pt idx="59">
                  <c:v>376</c:v>
                </c:pt>
                <c:pt idx="60">
                  <c:v>383</c:v>
                </c:pt>
                <c:pt idx="61">
                  <c:v>390</c:v>
                </c:pt>
                <c:pt idx="62">
                  <c:v>397</c:v>
                </c:pt>
                <c:pt idx="63">
                  <c:v>404</c:v>
                </c:pt>
                <c:pt idx="64">
                  <c:v>407</c:v>
                </c:pt>
                <c:pt idx="65">
                  <c:v>410</c:v>
                </c:pt>
                <c:pt idx="66">
                  <c:v>418</c:v>
                </c:pt>
                <c:pt idx="67">
                  <c:v>425</c:v>
                </c:pt>
                <c:pt idx="68">
                  <c:v>432</c:v>
                </c:pt>
                <c:pt idx="69">
                  <c:v>439</c:v>
                </c:pt>
                <c:pt idx="70">
                  <c:v>446</c:v>
                </c:pt>
                <c:pt idx="71">
                  <c:v>453</c:v>
                </c:pt>
                <c:pt idx="72">
                  <c:v>460</c:v>
                </c:pt>
                <c:pt idx="73">
                  <c:v>467</c:v>
                </c:pt>
                <c:pt idx="74">
                  <c:v>474</c:v>
                </c:pt>
                <c:pt idx="75">
                  <c:v>481</c:v>
                </c:pt>
                <c:pt idx="76">
                  <c:v>488</c:v>
                </c:pt>
                <c:pt idx="77">
                  <c:v>495</c:v>
                </c:pt>
                <c:pt idx="78">
                  <c:v>502</c:v>
                </c:pt>
                <c:pt idx="79">
                  <c:v>509</c:v>
                </c:pt>
                <c:pt idx="80">
                  <c:v>516</c:v>
                </c:pt>
                <c:pt idx="81">
                  <c:v>523</c:v>
                </c:pt>
                <c:pt idx="82">
                  <c:v>530</c:v>
                </c:pt>
                <c:pt idx="83">
                  <c:v>537</c:v>
                </c:pt>
                <c:pt idx="84">
                  <c:v>543</c:v>
                </c:pt>
                <c:pt idx="85">
                  <c:v>550</c:v>
                </c:pt>
                <c:pt idx="86">
                  <c:v>557</c:v>
                </c:pt>
                <c:pt idx="87">
                  <c:v>564</c:v>
                </c:pt>
                <c:pt idx="88">
                  <c:v>571</c:v>
                </c:pt>
                <c:pt idx="89">
                  <c:v>578</c:v>
                </c:pt>
                <c:pt idx="90">
                  <c:v>585</c:v>
                </c:pt>
                <c:pt idx="91">
                  <c:v>592</c:v>
                </c:pt>
                <c:pt idx="92">
                  <c:v>599</c:v>
                </c:pt>
              </c:numCache>
            </c:numRef>
          </c:xVal>
          <c:yVal>
            <c:numRef>
              <c:f>'UM Summary Graph'!$F$4:$F$96</c:f>
              <c:numCache>
                <c:formatCode>General</c:formatCode>
                <c:ptCount val="93"/>
                <c:pt idx="47" formatCode="0.00">
                  <c:v>22.280704838743681</c:v>
                </c:pt>
                <c:pt idx="48" formatCode="0.00">
                  <c:v>22.857295164718813</c:v>
                </c:pt>
                <c:pt idx="49" formatCode="0.00">
                  <c:v>23.333832112050676</c:v>
                </c:pt>
                <c:pt idx="50" formatCode="0.00">
                  <c:v>24.965152935580463</c:v>
                </c:pt>
                <c:pt idx="51" formatCode="0.00">
                  <c:v>27.076626826759227</c:v>
                </c:pt>
                <c:pt idx="52" formatCode="0.00">
                  <c:v>28.543923527778514</c:v>
                </c:pt>
                <c:pt idx="53" formatCode="0.00">
                  <c:v>28.912943028825769</c:v>
                </c:pt>
                <c:pt idx="54" formatCode="0.00">
                  <c:v>29.663827838510446</c:v>
                </c:pt>
                <c:pt idx="55" formatCode="0.00">
                  <c:v>31.215467744379726</c:v>
                </c:pt>
                <c:pt idx="56" formatCode="0.00">
                  <c:v>32.395354768895153</c:v>
                </c:pt>
                <c:pt idx="57" formatCode="0.00">
                  <c:v>33.510184547280154</c:v>
                </c:pt>
                <c:pt idx="58" formatCode="0.00">
                  <c:v>34.752319699358203</c:v>
                </c:pt>
                <c:pt idx="59" formatCode="0.00">
                  <c:v>36.111426341261563</c:v>
                </c:pt>
                <c:pt idx="60" formatCode="0.00">
                  <c:v>37.286002650086473</c:v>
                </c:pt>
                <c:pt idx="61" formatCode="0.00">
                  <c:v>38.205126759089524</c:v>
                </c:pt>
                <c:pt idx="62" formatCode="0.00">
                  <c:v>39.280605152515122</c:v>
                </c:pt>
                <c:pt idx="63" formatCode="0.00">
                  <c:v>40.84853740890695</c:v>
                </c:pt>
                <c:pt idx="64" formatCode="0.00">
                  <c:v>41.58507525763325</c:v>
                </c:pt>
                <c:pt idx="65" formatCode="0.00">
                  <c:v>42.620098076338351</c:v>
                </c:pt>
                <c:pt idx="66" formatCode="0.00">
                  <c:v>43.619517661942766</c:v>
                </c:pt>
                <c:pt idx="67" formatCode="0.00">
                  <c:v>44.911549062033011</c:v>
                </c:pt>
                <c:pt idx="68" formatCode="0.00">
                  <c:v>46.668973756631182</c:v>
                </c:pt>
                <c:pt idx="69" formatCode="0.00">
                  <c:v>48.131920959088454</c:v>
                </c:pt>
                <c:pt idx="70" formatCode="0.00">
                  <c:v>49.607877492024734</c:v>
                </c:pt>
                <c:pt idx="71" formatCode="0.00">
                  <c:v>51.109505759726908</c:v>
                </c:pt>
                <c:pt idx="72" formatCode="0.00">
                  <c:v>52.866930454325079</c:v>
                </c:pt>
                <c:pt idx="73" formatCode="0.00">
                  <c:v>53.925209546238129</c:v>
                </c:pt>
                <c:pt idx="74" formatCode="0.00">
                  <c:v>55.302921061501245</c:v>
                </c:pt>
                <c:pt idx="75" formatCode="0.00">
                  <c:v>56.941973043928726</c:v>
                </c:pt>
                <c:pt idx="76" formatCode="0.00">
                  <c:v>58.116549352753637</c:v>
                </c:pt>
                <c:pt idx="77" formatCode="0.00">
                  <c:v>59.163247196218563</c:v>
                </c:pt>
                <c:pt idx="78" formatCode="0.00">
                  <c:v>60.138433309201204</c:v>
                </c:pt>
                <c:pt idx="79" formatCode="0.00">
                  <c:v>61.789004855006326</c:v>
                </c:pt>
                <c:pt idx="80" formatCode="0.00">
                  <c:v>62.887101087588107</c:v>
                </c:pt>
                <c:pt idx="81" formatCode="0.00">
                  <c:v>63.406173794443056</c:v>
                </c:pt>
                <c:pt idx="82" formatCode="0.00">
                  <c:v>64.36291371537132</c:v>
                </c:pt>
                <c:pt idx="83" formatCode="0.00">
                  <c:v>66.021114155587199</c:v>
                </c:pt>
                <c:pt idx="84" formatCode="0.00">
                  <c:v>67.258163384649734</c:v>
                </c:pt>
                <c:pt idx="85" formatCode="0.00">
                  <c:v>69.623694602518412</c:v>
                </c:pt>
                <c:pt idx="86" formatCode="0.00">
                  <c:v>71.330522608148215</c:v>
                </c:pt>
                <c:pt idx="87" formatCode="0.00">
                  <c:v>72.869821288774574</c:v>
                </c:pt>
                <c:pt idx="88" formatCode="0.00">
                  <c:v>74.23826037542625</c:v>
                </c:pt>
                <c:pt idx="89" formatCode="0.00">
                  <c:v>75.620585358583199</c:v>
                </c:pt>
                <c:pt idx="90" formatCode="0.00">
                  <c:v>77.007509092070023</c:v>
                </c:pt>
                <c:pt idx="91" formatCode="0.00">
                  <c:v>78.550931820577858</c:v>
                </c:pt>
                <c:pt idx="92" formatCode="0.00">
                  <c:v>79.85759957295727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932-45CA-B464-CDB4730BD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6288223"/>
        <c:axId val="466182383"/>
      </c:scatterChart>
      <c:valAx>
        <c:axId val="1276288223"/>
        <c:scaling>
          <c:orientation val="minMax"/>
          <c:max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6182383"/>
        <c:crosses val="autoZero"/>
        <c:crossBetween val="midCat"/>
      </c:valAx>
      <c:valAx>
        <c:axId val="46618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6288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44444444444444"/>
          <c:y val="6.5392971711869377E-2"/>
          <c:w val="0.20277777777777778"/>
          <c:h val="0.397569991251093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64216972878389E-2"/>
          <c:y val="5.0925925925925923E-2"/>
          <c:w val="0.70621500437445317"/>
          <c:h val="0.750807451151939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 Summary Graph'!$I$3</c:f>
              <c:strCache>
                <c:ptCount val="1"/>
                <c:pt idx="0">
                  <c:v>UM 3%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triangle"/>
            <c:size val="3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'UM Summary Graph'!$H$4:$H$96</c:f>
              <c:numCache>
                <c:formatCode>General</c:formatCode>
                <c:ptCount val="93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54</c:v>
                </c:pt>
                <c:pt idx="11">
                  <c:v>61</c:v>
                </c:pt>
                <c:pt idx="12">
                  <c:v>68</c:v>
                </c:pt>
                <c:pt idx="13">
                  <c:v>75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106</c:v>
                </c:pt>
                <c:pt idx="20">
                  <c:v>110</c:v>
                </c:pt>
                <c:pt idx="21">
                  <c:v>113</c:v>
                </c:pt>
                <c:pt idx="22">
                  <c:v>117</c:v>
                </c:pt>
                <c:pt idx="23">
                  <c:v>120</c:v>
                </c:pt>
                <c:pt idx="24">
                  <c:v>124</c:v>
                </c:pt>
                <c:pt idx="25">
                  <c:v>131</c:v>
                </c:pt>
                <c:pt idx="26">
                  <c:v>138</c:v>
                </c:pt>
                <c:pt idx="27">
                  <c:v>145</c:v>
                </c:pt>
                <c:pt idx="28">
                  <c:v>152</c:v>
                </c:pt>
                <c:pt idx="29">
                  <c:v>159</c:v>
                </c:pt>
                <c:pt idx="30">
                  <c:v>166</c:v>
                </c:pt>
                <c:pt idx="31">
                  <c:v>173</c:v>
                </c:pt>
                <c:pt idx="32">
                  <c:v>180</c:v>
                </c:pt>
                <c:pt idx="33">
                  <c:v>187</c:v>
                </c:pt>
                <c:pt idx="34">
                  <c:v>196</c:v>
                </c:pt>
                <c:pt idx="35">
                  <c:v>208</c:v>
                </c:pt>
                <c:pt idx="36">
                  <c:v>215</c:v>
                </c:pt>
                <c:pt idx="37">
                  <c:v>222</c:v>
                </c:pt>
                <c:pt idx="38">
                  <c:v>229</c:v>
                </c:pt>
                <c:pt idx="39">
                  <c:v>236</c:v>
                </c:pt>
                <c:pt idx="40">
                  <c:v>243</c:v>
                </c:pt>
                <c:pt idx="41">
                  <c:v>250</c:v>
                </c:pt>
                <c:pt idx="42">
                  <c:v>257</c:v>
                </c:pt>
                <c:pt idx="43">
                  <c:v>264</c:v>
                </c:pt>
                <c:pt idx="44">
                  <c:v>271</c:v>
                </c:pt>
                <c:pt idx="45">
                  <c:v>279</c:v>
                </c:pt>
                <c:pt idx="46">
                  <c:v>285</c:v>
                </c:pt>
                <c:pt idx="47">
                  <c:v>292</c:v>
                </c:pt>
                <c:pt idx="48">
                  <c:v>299</c:v>
                </c:pt>
                <c:pt idx="49">
                  <c:v>306</c:v>
                </c:pt>
                <c:pt idx="50">
                  <c:v>313</c:v>
                </c:pt>
                <c:pt idx="51">
                  <c:v>320</c:v>
                </c:pt>
                <c:pt idx="52">
                  <c:v>327</c:v>
                </c:pt>
                <c:pt idx="53">
                  <c:v>334</c:v>
                </c:pt>
                <c:pt idx="54">
                  <c:v>341</c:v>
                </c:pt>
                <c:pt idx="55">
                  <c:v>348</c:v>
                </c:pt>
                <c:pt idx="56">
                  <c:v>355</c:v>
                </c:pt>
                <c:pt idx="57">
                  <c:v>362</c:v>
                </c:pt>
                <c:pt idx="58">
                  <c:v>369</c:v>
                </c:pt>
                <c:pt idx="59">
                  <c:v>376</c:v>
                </c:pt>
                <c:pt idx="60">
                  <c:v>383</c:v>
                </c:pt>
                <c:pt idx="61">
                  <c:v>390</c:v>
                </c:pt>
                <c:pt idx="62">
                  <c:v>397</c:v>
                </c:pt>
                <c:pt idx="63">
                  <c:v>404</c:v>
                </c:pt>
                <c:pt idx="64">
                  <c:v>407</c:v>
                </c:pt>
                <c:pt idx="65">
                  <c:v>410</c:v>
                </c:pt>
                <c:pt idx="66">
                  <c:v>418</c:v>
                </c:pt>
                <c:pt idx="67">
                  <c:v>425</c:v>
                </c:pt>
                <c:pt idx="68">
                  <c:v>432</c:v>
                </c:pt>
                <c:pt idx="69">
                  <c:v>439</c:v>
                </c:pt>
                <c:pt idx="70">
                  <c:v>446</c:v>
                </c:pt>
                <c:pt idx="71">
                  <c:v>453</c:v>
                </c:pt>
                <c:pt idx="72">
                  <c:v>460</c:v>
                </c:pt>
                <c:pt idx="73">
                  <c:v>467</c:v>
                </c:pt>
                <c:pt idx="74">
                  <c:v>474</c:v>
                </c:pt>
                <c:pt idx="75">
                  <c:v>481</c:v>
                </c:pt>
                <c:pt idx="76">
                  <c:v>488</c:v>
                </c:pt>
                <c:pt idx="77">
                  <c:v>495</c:v>
                </c:pt>
                <c:pt idx="78">
                  <c:v>502</c:v>
                </c:pt>
                <c:pt idx="79">
                  <c:v>509</c:v>
                </c:pt>
                <c:pt idx="80">
                  <c:v>516</c:v>
                </c:pt>
                <c:pt idx="81">
                  <c:v>523</c:v>
                </c:pt>
                <c:pt idx="82">
                  <c:v>530</c:v>
                </c:pt>
                <c:pt idx="83">
                  <c:v>537</c:v>
                </c:pt>
                <c:pt idx="84">
                  <c:v>543</c:v>
                </c:pt>
                <c:pt idx="85">
                  <c:v>550</c:v>
                </c:pt>
                <c:pt idx="86">
                  <c:v>557</c:v>
                </c:pt>
                <c:pt idx="87">
                  <c:v>564</c:v>
                </c:pt>
                <c:pt idx="88">
                  <c:v>571</c:v>
                </c:pt>
                <c:pt idx="89">
                  <c:v>578</c:v>
                </c:pt>
                <c:pt idx="90">
                  <c:v>585</c:v>
                </c:pt>
                <c:pt idx="91">
                  <c:v>592</c:v>
                </c:pt>
                <c:pt idx="92">
                  <c:v>599</c:v>
                </c:pt>
              </c:numCache>
            </c:numRef>
          </c:xVal>
          <c:yVal>
            <c:numRef>
              <c:f>'UM Summary Graph'!$I$4:$I$96</c:f>
              <c:numCache>
                <c:formatCode>0.00</c:formatCode>
                <c:ptCount val="93"/>
                <c:pt idx="0">
                  <c:v>100</c:v>
                </c:pt>
                <c:pt idx="1">
                  <c:v>99.090909090909093</c:v>
                </c:pt>
                <c:pt idx="2">
                  <c:v>99.209486166007906</c:v>
                </c:pt>
                <c:pt idx="3">
                  <c:v>95.294117647058812</c:v>
                </c:pt>
                <c:pt idx="4">
                  <c:v>92.64705882352942</c:v>
                </c:pt>
                <c:pt idx="5">
                  <c:v>84.444444444444443</c:v>
                </c:pt>
                <c:pt idx="6">
                  <c:v>72.549019607843135</c:v>
                </c:pt>
                <c:pt idx="7">
                  <c:v>80.459770114942529</c:v>
                </c:pt>
                <c:pt idx="8">
                  <c:v>84.615384615384613</c:v>
                </c:pt>
                <c:pt idx="9">
                  <c:v>81.578947368421055</c:v>
                </c:pt>
                <c:pt idx="10">
                  <c:v>82.8125</c:v>
                </c:pt>
                <c:pt idx="11">
                  <c:v>91.228070175438589</c:v>
                </c:pt>
                <c:pt idx="12">
                  <c:v>90.588235294117652</c:v>
                </c:pt>
                <c:pt idx="13">
                  <c:v>90.654205607476641</c:v>
                </c:pt>
                <c:pt idx="14">
                  <c:v>91.83673469387756</c:v>
                </c:pt>
                <c:pt idx="15">
                  <c:v>94.623655913978496</c:v>
                </c:pt>
                <c:pt idx="16">
                  <c:v>92.660550458715591</c:v>
                </c:pt>
                <c:pt idx="17">
                  <c:v>92.771084337349393</c:v>
                </c:pt>
                <c:pt idx="18">
                  <c:v>95.767195767195773</c:v>
                </c:pt>
                <c:pt idx="19">
                  <c:v>94.630872483221466</c:v>
                </c:pt>
                <c:pt idx="20">
                  <c:v>93.85474860335195</c:v>
                </c:pt>
                <c:pt idx="21">
                  <c:v>95.731707317073173</c:v>
                </c:pt>
                <c:pt idx="22">
                  <c:v>95.041322314049594</c:v>
                </c:pt>
                <c:pt idx="23">
                  <c:v>88.52459016393442</c:v>
                </c:pt>
                <c:pt idx="24">
                  <c:v>91.40625</c:v>
                </c:pt>
                <c:pt idx="25">
                  <c:v>83.65384615384616</c:v>
                </c:pt>
                <c:pt idx="26">
                  <c:v>84.126984126984127</c:v>
                </c:pt>
                <c:pt idx="27">
                  <c:v>75</c:v>
                </c:pt>
                <c:pt idx="28" formatCode="General">
                  <c:v>85.96</c:v>
                </c:pt>
                <c:pt idx="29" formatCode="General">
                  <c:v>95.16</c:v>
                </c:pt>
                <c:pt idx="30" formatCode="General">
                  <c:v>89.38</c:v>
                </c:pt>
                <c:pt idx="31" formatCode="General">
                  <c:v>81.150000000000006</c:v>
                </c:pt>
                <c:pt idx="32" formatCode="General">
                  <c:v>72.97</c:v>
                </c:pt>
                <c:pt idx="33" formatCode="General">
                  <c:v>77.489999999999995</c:v>
                </c:pt>
                <c:pt idx="34" formatCode="General">
                  <c:v>86.32</c:v>
                </c:pt>
                <c:pt idx="35" formatCode="General">
                  <c:v>61.36</c:v>
                </c:pt>
                <c:pt idx="36" formatCode="General">
                  <c:v>78.5</c:v>
                </c:pt>
                <c:pt idx="37" formatCode="General">
                  <c:v>68.12</c:v>
                </c:pt>
                <c:pt idx="38" formatCode="General">
                  <c:v>66.5</c:v>
                </c:pt>
                <c:pt idx="39">
                  <c:v>66.228070175438589</c:v>
                </c:pt>
                <c:pt idx="40">
                  <c:v>58.986175115207374</c:v>
                </c:pt>
                <c:pt idx="41">
                  <c:v>70.212765957446805</c:v>
                </c:pt>
                <c:pt idx="42">
                  <c:v>55.982905982905983</c:v>
                </c:pt>
                <c:pt idx="43">
                  <c:v>62.807017543859644</c:v>
                </c:pt>
                <c:pt idx="44">
                  <c:v>66.44951140065146</c:v>
                </c:pt>
                <c:pt idx="45" formatCode="General">
                  <c:v>68.75</c:v>
                </c:pt>
                <c:pt idx="46">
                  <c:v>59.38</c:v>
                </c:pt>
                <c:pt idx="47">
                  <c:v>55.56</c:v>
                </c:pt>
                <c:pt idx="48">
                  <c:v>68.438538205980066</c:v>
                </c:pt>
                <c:pt idx="49">
                  <c:v>69.127516778523486</c:v>
                </c:pt>
                <c:pt idx="50">
                  <c:v>60.727272727272727</c:v>
                </c:pt>
                <c:pt idx="51">
                  <c:v>72.586872586872587</c:v>
                </c:pt>
                <c:pt idx="52">
                  <c:v>67.28</c:v>
                </c:pt>
                <c:pt idx="53">
                  <c:v>61.963190184049076</c:v>
                </c:pt>
                <c:pt idx="54">
                  <c:v>72.807017543859658</c:v>
                </c:pt>
                <c:pt idx="55">
                  <c:v>82.71</c:v>
                </c:pt>
                <c:pt idx="56">
                  <c:v>92.607003891050582</c:v>
                </c:pt>
                <c:pt idx="57">
                  <c:v>91.304347826086953</c:v>
                </c:pt>
                <c:pt idx="58">
                  <c:v>93.103448275862064</c:v>
                </c:pt>
                <c:pt idx="59">
                  <c:v>92</c:v>
                </c:pt>
                <c:pt idx="60">
                  <c:v>89.019607843137251</c:v>
                </c:pt>
                <c:pt idx="61">
                  <c:v>83.333333333333343</c:v>
                </c:pt>
                <c:pt idx="62">
                  <c:v>87.647058823529406</c:v>
                </c:pt>
                <c:pt idx="63">
                  <c:v>86.111111111111114</c:v>
                </c:pt>
                <c:pt idx="64">
                  <c:v>86.111111111111114</c:v>
                </c:pt>
                <c:pt idx="65">
                  <c:v>90.155440414507765</c:v>
                </c:pt>
                <c:pt idx="66">
                  <c:v>85.353535353535349</c:v>
                </c:pt>
                <c:pt idx="67">
                  <c:v>92.696629213483149</c:v>
                </c:pt>
                <c:pt idx="68">
                  <c:v>94.067796610169495</c:v>
                </c:pt>
                <c:pt idx="69">
                  <c:v>91.542288557213936</c:v>
                </c:pt>
                <c:pt idx="70">
                  <c:v>87.654320987654316</c:v>
                </c:pt>
                <c:pt idx="71">
                  <c:v>81.981981981981974</c:v>
                </c:pt>
                <c:pt idx="72">
                  <c:v>85.042735042735046</c:v>
                </c:pt>
                <c:pt idx="73">
                  <c:v>89.867841409691636</c:v>
                </c:pt>
                <c:pt idx="74">
                  <c:v>87.7659574468085</c:v>
                </c:pt>
                <c:pt idx="75">
                  <c:v>93.048128342245988</c:v>
                </c:pt>
                <c:pt idx="76">
                  <c:v>89.017341040462426</c:v>
                </c:pt>
                <c:pt idx="77">
                  <c:v>85.714285714285708</c:v>
                </c:pt>
                <c:pt idx="78">
                  <c:v>91.124260355029591</c:v>
                </c:pt>
                <c:pt idx="79">
                  <c:v>88.085106382978722</c:v>
                </c:pt>
                <c:pt idx="80">
                  <c:v>81.72043010752688</c:v>
                </c:pt>
                <c:pt idx="81">
                  <c:v>84.684684684684683</c:v>
                </c:pt>
                <c:pt idx="82">
                  <c:v>83.928571428571431</c:v>
                </c:pt>
                <c:pt idx="83">
                  <c:v>85.77981651376146</c:v>
                </c:pt>
                <c:pt idx="84">
                  <c:v>85.09615384615384</c:v>
                </c:pt>
                <c:pt idx="85">
                  <c:v>83.703703703703695</c:v>
                </c:pt>
                <c:pt idx="86">
                  <c:v>81.693363844393602</c:v>
                </c:pt>
                <c:pt idx="87">
                  <c:v>87.288135593220346</c:v>
                </c:pt>
                <c:pt idx="88">
                  <c:v>81.640625</c:v>
                </c:pt>
                <c:pt idx="89">
                  <c:v>94.552529182879368</c:v>
                </c:pt>
                <c:pt idx="90">
                  <c:v>98.218829516539444</c:v>
                </c:pt>
                <c:pt idx="91">
                  <c:v>97.029702970297024</c:v>
                </c:pt>
                <c:pt idx="92">
                  <c:v>85.03649635036497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2D-438E-A6FC-6151BB78F811}"/>
            </c:ext>
          </c:extLst>
        </c:ser>
        <c:ser>
          <c:idx val="1"/>
          <c:order val="1"/>
          <c:tx>
            <c:strRef>
              <c:f>'UM Summary Graph'!$J$3</c:f>
              <c:strCache>
                <c:ptCount val="1"/>
                <c:pt idx="0">
                  <c:v>UM 3-5%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'UM Summary Graph'!$H$4:$H$96</c:f>
              <c:numCache>
                <c:formatCode>General</c:formatCode>
                <c:ptCount val="93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54</c:v>
                </c:pt>
                <c:pt idx="11">
                  <c:v>61</c:v>
                </c:pt>
                <c:pt idx="12">
                  <c:v>68</c:v>
                </c:pt>
                <c:pt idx="13">
                  <c:v>75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106</c:v>
                </c:pt>
                <c:pt idx="20">
                  <c:v>110</c:v>
                </c:pt>
                <c:pt idx="21">
                  <c:v>113</c:v>
                </c:pt>
                <c:pt idx="22">
                  <c:v>117</c:v>
                </c:pt>
                <c:pt idx="23">
                  <c:v>120</c:v>
                </c:pt>
                <c:pt idx="24">
                  <c:v>124</c:v>
                </c:pt>
                <c:pt idx="25">
                  <c:v>131</c:v>
                </c:pt>
                <c:pt idx="26">
                  <c:v>138</c:v>
                </c:pt>
                <c:pt idx="27">
                  <c:v>145</c:v>
                </c:pt>
                <c:pt idx="28">
                  <c:v>152</c:v>
                </c:pt>
                <c:pt idx="29">
                  <c:v>159</c:v>
                </c:pt>
                <c:pt idx="30">
                  <c:v>166</c:v>
                </c:pt>
                <c:pt idx="31">
                  <c:v>173</c:v>
                </c:pt>
                <c:pt idx="32">
                  <c:v>180</c:v>
                </c:pt>
                <c:pt idx="33">
                  <c:v>187</c:v>
                </c:pt>
                <c:pt idx="34">
                  <c:v>196</c:v>
                </c:pt>
                <c:pt idx="35">
                  <c:v>208</c:v>
                </c:pt>
                <c:pt idx="36">
                  <c:v>215</c:v>
                </c:pt>
                <c:pt idx="37">
                  <c:v>222</c:v>
                </c:pt>
                <c:pt idx="38">
                  <c:v>229</c:v>
                </c:pt>
                <c:pt idx="39">
                  <c:v>236</c:v>
                </c:pt>
                <c:pt idx="40">
                  <c:v>243</c:v>
                </c:pt>
                <c:pt idx="41">
                  <c:v>250</c:v>
                </c:pt>
                <c:pt idx="42">
                  <c:v>257</c:v>
                </c:pt>
                <c:pt idx="43">
                  <c:v>264</c:v>
                </c:pt>
                <c:pt idx="44">
                  <c:v>271</c:v>
                </c:pt>
                <c:pt idx="45">
                  <c:v>279</c:v>
                </c:pt>
                <c:pt idx="46">
                  <c:v>285</c:v>
                </c:pt>
                <c:pt idx="47">
                  <c:v>292</c:v>
                </c:pt>
                <c:pt idx="48">
                  <c:v>299</c:v>
                </c:pt>
                <c:pt idx="49">
                  <c:v>306</c:v>
                </c:pt>
                <c:pt idx="50">
                  <c:v>313</c:v>
                </c:pt>
                <c:pt idx="51">
                  <c:v>320</c:v>
                </c:pt>
                <c:pt idx="52">
                  <c:v>327</c:v>
                </c:pt>
                <c:pt idx="53">
                  <c:v>334</c:v>
                </c:pt>
                <c:pt idx="54">
                  <c:v>341</c:v>
                </c:pt>
                <c:pt idx="55">
                  <c:v>348</c:v>
                </c:pt>
                <c:pt idx="56">
                  <c:v>355</c:v>
                </c:pt>
                <c:pt idx="57">
                  <c:v>362</c:v>
                </c:pt>
                <c:pt idx="58">
                  <c:v>369</c:v>
                </c:pt>
                <c:pt idx="59">
                  <c:v>376</c:v>
                </c:pt>
                <c:pt idx="60">
                  <c:v>383</c:v>
                </c:pt>
                <c:pt idx="61">
                  <c:v>390</c:v>
                </c:pt>
                <c:pt idx="62">
                  <c:v>397</c:v>
                </c:pt>
                <c:pt idx="63">
                  <c:v>404</c:v>
                </c:pt>
                <c:pt idx="64">
                  <c:v>407</c:v>
                </c:pt>
                <c:pt idx="65">
                  <c:v>410</c:v>
                </c:pt>
                <c:pt idx="66">
                  <c:v>418</c:v>
                </c:pt>
                <c:pt idx="67">
                  <c:v>425</c:v>
                </c:pt>
                <c:pt idx="68">
                  <c:v>432</c:v>
                </c:pt>
                <c:pt idx="69">
                  <c:v>439</c:v>
                </c:pt>
                <c:pt idx="70">
                  <c:v>446</c:v>
                </c:pt>
                <c:pt idx="71">
                  <c:v>453</c:v>
                </c:pt>
                <c:pt idx="72">
                  <c:v>460</c:v>
                </c:pt>
                <c:pt idx="73">
                  <c:v>467</c:v>
                </c:pt>
                <c:pt idx="74">
                  <c:v>474</c:v>
                </c:pt>
                <c:pt idx="75">
                  <c:v>481</c:v>
                </c:pt>
                <c:pt idx="76">
                  <c:v>488</c:v>
                </c:pt>
                <c:pt idx="77">
                  <c:v>495</c:v>
                </c:pt>
                <c:pt idx="78">
                  <c:v>502</c:v>
                </c:pt>
                <c:pt idx="79">
                  <c:v>509</c:v>
                </c:pt>
                <c:pt idx="80">
                  <c:v>516</c:v>
                </c:pt>
                <c:pt idx="81">
                  <c:v>523</c:v>
                </c:pt>
                <c:pt idx="82">
                  <c:v>530</c:v>
                </c:pt>
                <c:pt idx="83">
                  <c:v>537</c:v>
                </c:pt>
                <c:pt idx="84">
                  <c:v>543</c:v>
                </c:pt>
                <c:pt idx="85">
                  <c:v>550</c:v>
                </c:pt>
                <c:pt idx="86">
                  <c:v>557</c:v>
                </c:pt>
                <c:pt idx="87">
                  <c:v>564</c:v>
                </c:pt>
                <c:pt idx="88">
                  <c:v>571</c:v>
                </c:pt>
                <c:pt idx="89">
                  <c:v>578</c:v>
                </c:pt>
                <c:pt idx="90">
                  <c:v>585</c:v>
                </c:pt>
                <c:pt idx="91">
                  <c:v>592</c:v>
                </c:pt>
                <c:pt idx="92">
                  <c:v>599</c:v>
                </c:pt>
              </c:numCache>
            </c:numRef>
          </c:xVal>
          <c:yVal>
            <c:numRef>
              <c:f>'UM Summary Graph'!$J$4:$J$96</c:f>
              <c:numCache>
                <c:formatCode>0.00</c:formatCode>
                <c:ptCount val="93"/>
                <c:pt idx="0">
                  <c:v>100</c:v>
                </c:pt>
                <c:pt idx="1">
                  <c:v>100</c:v>
                </c:pt>
                <c:pt idx="2">
                  <c:v>99.059561128526639</c:v>
                </c:pt>
                <c:pt idx="3">
                  <c:v>89.714285714285708</c:v>
                </c:pt>
                <c:pt idx="4">
                  <c:v>92.241379310344826</c:v>
                </c:pt>
                <c:pt idx="5">
                  <c:v>79.104477611940297</c:v>
                </c:pt>
                <c:pt idx="6">
                  <c:v>61.764705882352942</c:v>
                </c:pt>
                <c:pt idx="7">
                  <c:v>80.769230769230774</c:v>
                </c:pt>
                <c:pt idx="8">
                  <c:v>82.795698924731184</c:v>
                </c:pt>
                <c:pt idx="9">
                  <c:v>89.552238805970148</c:v>
                </c:pt>
                <c:pt idx="10">
                  <c:v>87.654320987654316</c:v>
                </c:pt>
                <c:pt idx="11">
                  <c:v>90.476190476190482</c:v>
                </c:pt>
                <c:pt idx="12" formatCode="General">
                  <c:v>91.25</c:v>
                </c:pt>
                <c:pt idx="13">
                  <c:v>89.523809523809533</c:v>
                </c:pt>
                <c:pt idx="14">
                  <c:v>92.592592592592595</c:v>
                </c:pt>
                <c:pt idx="15">
                  <c:v>95.604395604395606</c:v>
                </c:pt>
                <c:pt idx="16">
                  <c:v>92.424242424242422</c:v>
                </c:pt>
                <c:pt idx="17">
                  <c:v>92.42</c:v>
                </c:pt>
                <c:pt idx="18">
                  <c:v>93.333333333333329</c:v>
                </c:pt>
                <c:pt idx="19">
                  <c:v>95.588235294117652</c:v>
                </c:pt>
                <c:pt idx="20">
                  <c:v>90.816326530612244</c:v>
                </c:pt>
                <c:pt idx="21">
                  <c:v>72.41379310344827</c:v>
                </c:pt>
                <c:pt idx="22">
                  <c:v>77.941176470588232</c:v>
                </c:pt>
                <c:pt idx="23">
                  <c:v>76.870748299319729</c:v>
                </c:pt>
                <c:pt idx="24">
                  <c:v>88.151658767772517</c:v>
                </c:pt>
                <c:pt idx="25">
                  <c:v>89.285714285714292</c:v>
                </c:pt>
                <c:pt idx="26">
                  <c:v>84.615384615384613</c:v>
                </c:pt>
                <c:pt idx="27">
                  <c:v>83.805668016194332</c:v>
                </c:pt>
                <c:pt idx="28">
                  <c:v>72.180000000000007</c:v>
                </c:pt>
                <c:pt idx="29">
                  <c:v>81.16</c:v>
                </c:pt>
                <c:pt idx="30" formatCode="General">
                  <c:v>87.5</c:v>
                </c:pt>
                <c:pt idx="31" formatCode="General">
                  <c:v>79.599999999999994</c:v>
                </c:pt>
                <c:pt idx="32">
                  <c:v>75.53</c:v>
                </c:pt>
                <c:pt idx="33">
                  <c:v>50.4</c:v>
                </c:pt>
                <c:pt idx="34">
                  <c:v>57.63</c:v>
                </c:pt>
                <c:pt idx="35">
                  <c:v>64.319999999999993</c:v>
                </c:pt>
                <c:pt idx="36">
                  <c:v>58.04</c:v>
                </c:pt>
                <c:pt idx="37">
                  <c:v>71.37</c:v>
                </c:pt>
                <c:pt idx="38">
                  <c:v>65.400000000000006</c:v>
                </c:pt>
                <c:pt idx="39">
                  <c:v>45.061728395061728</c:v>
                </c:pt>
                <c:pt idx="40">
                  <c:v>41.095890410958901</c:v>
                </c:pt>
                <c:pt idx="41">
                  <c:v>24.113475177304963</c:v>
                </c:pt>
                <c:pt idx="42">
                  <c:v>72.093023255813947</c:v>
                </c:pt>
                <c:pt idx="43">
                  <c:v>59.701492537313428</c:v>
                </c:pt>
                <c:pt idx="44">
                  <c:v>73.00613496932516</c:v>
                </c:pt>
                <c:pt idx="45" formatCode="General">
                  <c:v>84.28</c:v>
                </c:pt>
                <c:pt idx="46">
                  <c:v>87.64</c:v>
                </c:pt>
                <c:pt idx="47">
                  <c:v>93.5</c:v>
                </c:pt>
                <c:pt idx="48">
                  <c:v>78.341013824884797</c:v>
                </c:pt>
                <c:pt idx="49">
                  <c:v>87.5</c:v>
                </c:pt>
                <c:pt idx="50">
                  <c:v>85.321100917431195</c:v>
                </c:pt>
                <c:pt idx="51">
                  <c:v>87.804878048780495</c:v>
                </c:pt>
                <c:pt idx="52">
                  <c:v>99.375</c:v>
                </c:pt>
                <c:pt idx="53">
                  <c:v>93.729372937293732</c:v>
                </c:pt>
                <c:pt idx="54">
                  <c:v>96.356275303643727</c:v>
                </c:pt>
                <c:pt idx="55">
                  <c:v>99.523809523809518</c:v>
                </c:pt>
                <c:pt idx="56">
                  <c:v>96.674584323040378</c:v>
                </c:pt>
                <c:pt idx="57">
                  <c:v>95.049504950495049</c:v>
                </c:pt>
                <c:pt idx="58">
                  <c:v>93.370165745856355</c:v>
                </c:pt>
                <c:pt idx="59">
                  <c:v>95.986622073578602</c:v>
                </c:pt>
                <c:pt idx="60">
                  <c:v>95.774647887323937</c:v>
                </c:pt>
                <c:pt idx="61">
                  <c:v>97.368421052631575</c:v>
                </c:pt>
                <c:pt idx="62">
                  <c:v>95.32163742690058</c:v>
                </c:pt>
                <c:pt idx="63">
                  <c:v>95.588235294117652</c:v>
                </c:pt>
                <c:pt idx="64">
                  <c:v>95.588235294117652</c:v>
                </c:pt>
                <c:pt idx="65">
                  <c:v>96.279069767441854</c:v>
                </c:pt>
                <c:pt idx="66">
                  <c:v>94.835680751173712</c:v>
                </c:pt>
                <c:pt idx="67">
                  <c:v>91.393442622950815</c:v>
                </c:pt>
                <c:pt idx="68">
                  <c:v>92.125984251968504</c:v>
                </c:pt>
                <c:pt idx="69">
                  <c:v>88.983050847457619</c:v>
                </c:pt>
                <c:pt idx="70">
                  <c:v>87.441860465116278</c:v>
                </c:pt>
                <c:pt idx="71">
                  <c:v>95.950155763239877</c:v>
                </c:pt>
                <c:pt idx="72">
                  <c:v>97.826086956521735</c:v>
                </c:pt>
                <c:pt idx="73">
                  <c:v>95.13274336283186</c:v>
                </c:pt>
                <c:pt idx="74">
                  <c:v>98.5</c:v>
                </c:pt>
                <c:pt idx="75">
                  <c:v>98.260869565217391</c:v>
                </c:pt>
                <c:pt idx="76">
                  <c:v>95.548961424332347</c:v>
                </c:pt>
                <c:pt idx="77">
                  <c:v>96.713615023474176</c:v>
                </c:pt>
                <c:pt idx="78">
                  <c:v>97.029702970297024</c:v>
                </c:pt>
                <c:pt idx="79">
                  <c:v>98.187311178247739</c:v>
                </c:pt>
                <c:pt idx="80">
                  <c:v>93.689320388349515</c:v>
                </c:pt>
                <c:pt idx="81">
                  <c:v>98.095238095238088</c:v>
                </c:pt>
                <c:pt idx="82">
                  <c:v>97.309417040358753</c:v>
                </c:pt>
                <c:pt idx="83">
                  <c:v>97.2</c:v>
                </c:pt>
                <c:pt idx="84">
                  <c:v>98.639455782312922</c:v>
                </c:pt>
                <c:pt idx="85">
                  <c:v>84.033613445378151</c:v>
                </c:pt>
                <c:pt idx="86">
                  <c:v>85.654885654885661</c:v>
                </c:pt>
                <c:pt idx="87">
                  <c:v>99.036144578313255</c:v>
                </c:pt>
                <c:pt idx="88">
                  <c:v>96.717171717171709</c:v>
                </c:pt>
                <c:pt idx="89">
                  <c:v>97.633136094674555</c:v>
                </c:pt>
                <c:pt idx="90">
                  <c:v>98.15789473684211</c:v>
                </c:pt>
                <c:pt idx="91">
                  <c:v>98.670212765957444</c:v>
                </c:pt>
                <c:pt idx="92">
                  <c:v>69.718309859154928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2D-438E-A6FC-6151BB78F811}"/>
            </c:ext>
          </c:extLst>
        </c:ser>
        <c:ser>
          <c:idx val="2"/>
          <c:order val="2"/>
          <c:tx>
            <c:strRef>
              <c:f>'UM Summary Graph'!$K$3</c:f>
              <c:strCache>
                <c:ptCount val="1"/>
                <c:pt idx="0">
                  <c:v>EB UM 3-5%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triangle"/>
            <c:size val="3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'UM Summary Graph'!$H$4:$H$96</c:f>
              <c:numCache>
                <c:formatCode>General</c:formatCode>
                <c:ptCount val="93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54</c:v>
                </c:pt>
                <c:pt idx="11">
                  <c:v>61</c:v>
                </c:pt>
                <c:pt idx="12">
                  <c:v>68</c:v>
                </c:pt>
                <c:pt idx="13">
                  <c:v>75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106</c:v>
                </c:pt>
                <c:pt idx="20">
                  <c:v>110</c:v>
                </c:pt>
                <c:pt idx="21">
                  <c:v>113</c:v>
                </c:pt>
                <c:pt idx="22">
                  <c:v>117</c:v>
                </c:pt>
                <c:pt idx="23">
                  <c:v>120</c:v>
                </c:pt>
                <c:pt idx="24">
                  <c:v>124</c:v>
                </c:pt>
                <c:pt idx="25">
                  <c:v>131</c:v>
                </c:pt>
                <c:pt idx="26">
                  <c:v>138</c:v>
                </c:pt>
                <c:pt idx="27">
                  <c:v>145</c:v>
                </c:pt>
                <c:pt idx="28">
                  <c:v>152</c:v>
                </c:pt>
                <c:pt idx="29">
                  <c:v>159</c:v>
                </c:pt>
                <c:pt idx="30">
                  <c:v>166</c:v>
                </c:pt>
                <c:pt idx="31">
                  <c:v>173</c:v>
                </c:pt>
                <c:pt idx="32">
                  <c:v>180</c:v>
                </c:pt>
                <c:pt idx="33">
                  <c:v>187</c:v>
                </c:pt>
                <c:pt idx="34">
                  <c:v>196</c:v>
                </c:pt>
                <c:pt idx="35">
                  <c:v>208</c:v>
                </c:pt>
                <c:pt idx="36">
                  <c:v>215</c:v>
                </c:pt>
                <c:pt idx="37">
                  <c:v>222</c:v>
                </c:pt>
                <c:pt idx="38">
                  <c:v>229</c:v>
                </c:pt>
                <c:pt idx="39">
                  <c:v>236</c:v>
                </c:pt>
                <c:pt idx="40">
                  <c:v>243</c:v>
                </c:pt>
                <c:pt idx="41">
                  <c:v>250</c:v>
                </c:pt>
                <c:pt idx="42">
                  <c:v>257</c:v>
                </c:pt>
                <c:pt idx="43">
                  <c:v>264</c:v>
                </c:pt>
                <c:pt idx="44">
                  <c:v>271</c:v>
                </c:pt>
                <c:pt idx="45">
                  <c:v>279</c:v>
                </c:pt>
                <c:pt idx="46">
                  <c:v>285</c:v>
                </c:pt>
                <c:pt idx="47">
                  <c:v>292</c:v>
                </c:pt>
                <c:pt idx="48">
                  <c:v>299</c:v>
                </c:pt>
                <c:pt idx="49">
                  <c:v>306</c:v>
                </c:pt>
                <c:pt idx="50">
                  <c:v>313</c:v>
                </c:pt>
                <c:pt idx="51">
                  <c:v>320</c:v>
                </c:pt>
                <c:pt idx="52">
                  <c:v>327</c:v>
                </c:pt>
                <c:pt idx="53">
                  <c:v>334</c:v>
                </c:pt>
                <c:pt idx="54">
                  <c:v>341</c:v>
                </c:pt>
                <c:pt idx="55">
                  <c:v>348</c:v>
                </c:pt>
                <c:pt idx="56">
                  <c:v>355</c:v>
                </c:pt>
                <c:pt idx="57">
                  <c:v>362</c:v>
                </c:pt>
                <c:pt idx="58">
                  <c:v>369</c:v>
                </c:pt>
                <c:pt idx="59">
                  <c:v>376</c:v>
                </c:pt>
                <c:pt idx="60">
                  <c:v>383</c:v>
                </c:pt>
                <c:pt idx="61">
                  <c:v>390</c:v>
                </c:pt>
                <c:pt idx="62">
                  <c:v>397</c:v>
                </c:pt>
                <c:pt idx="63">
                  <c:v>404</c:v>
                </c:pt>
                <c:pt idx="64">
                  <c:v>407</c:v>
                </c:pt>
                <c:pt idx="65">
                  <c:v>410</c:v>
                </c:pt>
                <c:pt idx="66">
                  <c:v>418</c:v>
                </c:pt>
                <c:pt idx="67">
                  <c:v>425</c:v>
                </c:pt>
                <c:pt idx="68">
                  <c:v>432</c:v>
                </c:pt>
                <c:pt idx="69">
                  <c:v>439</c:v>
                </c:pt>
                <c:pt idx="70">
                  <c:v>446</c:v>
                </c:pt>
                <c:pt idx="71">
                  <c:v>453</c:v>
                </c:pt>
                <c:pt idx="72">
                  <c:v>460</c:v>
                </c:pt>
                <c:pt idx="73">
                  <c:v>467</c:v>
                </c:pt>
                <c:pt idx="74">
                  <c:v>474</c:v>
                </c:pt>
                <c:pt idx="75">
                  <c:v>481</c:v>
                </c:pt>
                <c:pt idx="76">
                  <c:v>488</c:v>
                </c:pt>
                <c:pt idx="77">
                  <c:v>495</c:v>
                </c:pt>
                <c:pt idx="78">
                  <c:v>502</c:v>
                </c:pt>
                <c:pt idx="79">
                  <c:v>509</c:v>
                </c:pt>
                <c:pt idx="80">
                  <c:v>516</c:v>
                </c:pt>
                <c:pt idx="81">
                  <c:v>523</c:v>
                </c:pt>
                <c:pt idx="82">
                  <c:v>530</c:v>
                </c:pt>
                <c:pt idx="83">
                  <c:v>537</c:v>
                </c:pt>
                <c:pt idx="84">
                  <c:v>543</c:v>
                </c:pt>
                <c:pt idx="85">
                  <c:v>550</c:v>
                </c:pt>
                <c:pt idx="86">
                  <c:v>557</c:v>
                </c:pt>
                <c:pt idx="87">
                  <c:v>564</c:v>
                </c:pt>
                <c:pt idx="88">
                  <c:v>571</c:v>
                </c:pt>
                <c:pt idx="89">
                  <c:v>578</c:v>
                </c:pt>
                <c:pt idx="90">
                  <c:v>585</c:v>
                </c:pt>
                <c:pt idx="91">
                  <c:v>592</c:v>
                </c:pt>
                <c:pt idx="92">
                  <c:v>599</c:v>
                </c:pt>
              </c:numCache>
            </c:numRef>
          </c:xVal>
          <c:yVal>
            <c:numRef>
              <c:f>'UM Summary Graph'!$K$4:$K$96</c:f>
              <c:numCache>
                <c:formatCode>General</c:formatCode>
                <c:ptCount val="93"/>
                <c:pt idx="28">
                  <c:v>85.96</c:v>
                </c:pt>
                <c:pt idx="29">
                  <c:v>92.21</c:v>
                </c:pt>
                <c:pt idx="30">
                  <c:v>88.84</c:v>
                </c:pt>
                <c:pt idx="31">
                  <c:v>86.45</c:v>
                </c:pt>
                <c:pt idx="32">
                  <c:v>69.319999999999993</c:v>
                </c:pt>
                <c:pt idx="33">
                  <c:v>62.74</c:v>
                </c:pt>
                <c:pt idx="34">
                  <c:v>69.78</c:v>
                </c:pt>
                <c:pt idx="35">
                  <c:v>61.95</c:v>
                </c:pt>
                <c:pt idx="36">
                  <c:v>69.430000000000007</c:v>
                </c:pt>
                <c:pt idx="37">
                  <c:v>57.98</c:v>
                </c:pt>
                <c:pt idx="38">
                  <c:v>67.14</c:v>
                </c:pt>
                <c:pt idx="39" formatCode="0.00">
                  <c:v>52.298850574712638</c:v>
                </c:pt>
                <c:pt idx="40" formatCode="0.00">
                  <c:v>51.612903225806448</c:v>
                </c:pt>
                <c:pt idx="41" formatCode="0.00">
                  <c:v>55.737704918032783</c:v>
                </c:pt>
                <c:pt idx="42" formatCode="0.00">
                  <c:v>69.127516778523486</c:v>
                </c:pt>
                <c:pt idx="43" formatCode="0.00">
                  <c:v>73.68421052631578</c:v>
                </c:pt>
                <c:pt idx="44" formatCode="0.00">
                  <c:v>83.818770226537225</c:v>
                </c:pt>
                <c:pt idx="45">
                  <c:v>88.43</c:v>
                </c:pt>
                <c:pt idx="46" formatCode="0.00">
                  <c:v>90.68</c:v>
                </c:pt>
                <c:pt idx="47" formatCode="0.00">
                  <c:v>94.99</c:v>
                </c:pt>
                <c:pt idx="48" formatCode="0.00">
                  <c:v>85.869565217391312</c:v>
                </c:pt>
                <c:pt idx="49" formatCode="0.00">
                  <c:v>91.358024691358025</c:v>
                </c:pt>
                <c:pt idx="50" formatCode="0.00">
                  <c:v>89.860139860139867</c:v>
                </c:pt>
                <c:pt idx="51" formatCode="0.00">
                  <c:v>89.912280701754383</c:v>
                </c:pt>
                <c:pt idx="52" formatCode="0.00">
                  <c:v>97.58713136729223</c:v>
                </c:pt>
                <c:pt idx="53" formatCode="0.00">
                  <c:v>94.915254237288138</c:v>
                </c:pt>
                <c:pt idx="54" formatCode="0.00">
                  <c:v>97.277227722772281</c:v>
                </c:pt>
                <c:pt idx="55" formatCode="0.00">
                  <c:v>99.715099715099697</c:v>
                </c:pt>
                <c:pt idx="56" formatCode="0.00">
                  <c:v>96.083550913838124</c:v>
                </c:pt>
                <c:pt idx="57" formatCode="0.00">
                  <c:v>95.637583892617457</c:v>
                </c:pt>
                <c:pt idx="58" formatCode="0.00">
                  <c:v>95.491803278688522</c:v>
                </c:pt>
                <c:pt idx="59" formatCode="0.00">
                  <c:v>97.698209718670086</c:v>
                </c:pt>
                <c:pt idx="60" formatCode="0.00">
                  <c:v>97.10526315789474</c:v>
                </c:pt>
                <c:pt idx="61" formatCode="0.00">
                  <c:v>96.296296296296291</c:v>
                </c:pt>
                <c:pt idx="62" formatCode="0.00">
                  <c:v>94.512195121951208</c:v>
                </c:pt>
                <c:pt idx="63" formatCode="0.00">
                  <c:v>93.801652892561975</c:v>
                </c:pt>
                <c:pt idx="64" formatCode="0.00">
                  <c:v>93.801652892561975</c:v>
                </c:pt>
                <c:pt idx="65" formatCode="0.00">
                  <c:v>92.10526315789474</c:v>
                </c:pt>
                <c:pt idx="66" formatCode="0.00">
                  <c:v>96.273291925465841</c:v>
                </c:pt>
                <c:pt idx="67" formatCode="0.00">
                  <c:v>94.908350305498985</c:v>
                </c:pt>
                <c:pt idx="68" formatCode="0.00">
                  <c:v>89.641434262948209</c:v>
                </c:pt>
                <c:pt idx="69" formatCode="0.00">
                  <c:v>89.285714285714292</c:v>
                </c:pt>
                <c:pt idx="70" formatCode="0.00">
                  <c:v>89.867841409691636</c:v>
                </c:pt>
                <c:pt idx="71" formatCode="0.00">
                  <c:v>96.306068601583121</c:v>
                </c:pt>
                <c:pt idx="72" formatCode="0.00">
                  <c:v>99.115044247787608</c:v>
                </c:pt>
                <c:pt idx="73" formatCode="0.00">
                  <c:v>93.63295880149812</c:v>
                </c:pt>
                <c:pt idx="74" formatCode="0.00">
                  <c:v>96.956521739130437</c:v>
                </c:pt>
                <c:pt idx="75" formatCode="0.00">
                  <c:v>98.814229249011859</c:v>
                </c:pt>
                <c:pt idx="76" formatCode="0.00">
                  <c:v>92.900608519269781</c:v>
                </c:pt>
                <c:pt idx="77" formatCode="0.00">
                  <c:v>96.232876712328761</c:v>
                </c:pt>
                <c:pt idx="78" formatCode="0.00">
                  <c:v>96.888888888888886</c:v>
                </c:pt>
                <c:pt idx="79" formatCode="0.00">
                  <c:v>98.273381294964025</c:v>
                </c:pt>
                <c:pt idx="80" formatCode="0.00">
                  <c:v>97.192982456140356</c:v>
                </c:pt>
                <c:pt idx="81" formatCode="0.00">
                  <c:v>96.721311475409834</c:v>
                </c:pt>
                <c:pt idx="82" formatCode="0.00">
                  <c:v>95.258620689655174</c:v>
                </c:pt>
                <c:pt idx="83" formatCode="0.00">
                  <c:v>98.344370860927157</c:v>
                </c:pt>
                <c:pt idx="84" formatCode="0.00">
                  <c:v>99.0625</c:v>
                </c:pt>
                <c:pt idx="85" formatCode="0.00">
                  <c:v>87.331536388140165</c:v>
                </c:pt>
                <c:pt idx="86" formatCode="0.00">
                  <c:v>88.333333333333329</c:v>
                </c:pt>
                <c:pt idx="87" formatCode="0.00">
                  <c:v>98.526315789473685</c:v>
                </c:pt>
                <c:pt idx="88" formatCode="0.00">
                  <c:v>97.910447761194035</c:v>
                </c:pt>
                <c:pt idx="89" formatCode="0.00">
                  <c:v>97.133757961783445</c:v>
                </c:pt>
                <c:pt idx="90" formatCode="0.00">
                  <c:v>98.285714285714292</c:v>
                </c:pt>
                <c:pt idx="91" formatCode="0.00">
                  <c:v>98.387096774193552</c:v>
                </c:pt>
                <c:pt idx="92" formatCode="0.00">
                  <c:v>81.498829039812648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2D-438E-A6FC-6151BB78F811}"/>
            </c:ext>
          </c:extLst>
        </c:ser>
        <c:ser>
          <c:idx val="3"/>
          <c:order val="3"/>
          <c:tx>
            <c:strRef>
              <c:f>'UM Summary Graph'!$L$3</c:f>
              <c:strCache>
                <c:ptCount val="1"/>
                <c:pt idx="0">
                  <c:v>UM 10%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triangle"/>
            <c:size val="3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'UM Summary Graph'!$H$4:$H$96</c:f>
              <c:numCache>
                <c:formatCode>General</c:formatCode>
                <c:ptCount val="93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54</c:v>
                </c:pt>
                <c:pt idx="11">
                  <c:v>61</c:v>
                </c:pt>
                <c:pt idx="12">
                  <c:v>68</c:v>
                </c:pt>
                <c:pt idx="13">
                  <c:v>75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106</c:v>
                </c:pt>
                <c:pt idx="20">
                  <c:v>110</c:v>
                </c:pt>
                <c:pt idx="21">
                  <c:v>113</c:v>
                </c:pt>
                <c:pt idx="22">
                  <c:v>117</c:v>
                </c:pt>
                <c:pt idx="23">
                  <c:v>120</c:v>
                </c:pt>
                <c:pt idx="24">
                  <c:v>124</c:v>
                </c:pt>
                <c:pt idx="25">
                  <c:v>131</c:v>
                </c:pt>
                <c:pt idx="26">
                  <c:v>138</c:v>
                </c:pt>
                <c:pt idx="27">
                  <c:v>145</c:v>
                </c:pt>
                <c:pt idx="28">
                  <c:v>152</c:v>
                </c:pt>
                <c:pt idx="29">
                  <c:v>159</c:v>
                </c:pt>
                <c:pt idx="30">
                  <c:v>166</c:v>
                </c:pt>
                <c:pt idx="31">
                  <c:v>173</c:v>
                </c:pt>
                <c:pt idx="32">
                  <c:v>180</c:v>
                </c:pt>
                <c:pt idx="33">
                  <c:v>187</c:v>
                </c:pt>
                <c:pt idx="34">
                  <c:v>196</c:v>
                </c:pt>
                <c:pt idx="35">
                  <c:v>208</c:v>
                </c:pt>
                <c:pt idx="36">
                  <c:v>215</c:v>
                </c:pt>
                <c:pt idx="37">
                  <c:v>222</c:v>
                </c:pt>
                <c:pt idx="38">
                  <c:v>229</c:v>
                </c:pt>
                <c:pt idx="39">
                  <c:v>236</c:v>
                </c:pt>
                <c:pt idx="40">
                  <c:v>243</c:v>
                </c:pt>
                <c:pt idx="41">
                  <c:v>250</c:v>
                </c:pt>
                <c:pt idx="42">
                  <c:v>257</c:v>
                </c:pt>
                <c:pt idx="43">
                  <c:v>264</c:v>
                </c:pt>
                <c:pt idx="44">
                  <c:v>271</c:v>
                </c:pt>
                <c:pt idx="45">
                  <c:v>279</c:v>
                </c:pt>
                <c:pt idx="46">
                  <c:v>285</c:v>
                </c:pt>
                <c:pt idx="47">
                  <c:v>292</c:v>
                </c:pt>
                <c:pt idx="48">
                  <c:v>299</c:v>
                </c:pt>
                <c:pt idx="49">
                  <c:v>306</c:v>
                </c:pt>
                <c:pt idx="50">
                  <c:v>313</c:v>
                </c:pt>
                <c:pt idx="51">
                  <c:v>320</c:v>
                </c:pt>
                <c:pt idx="52">
                  <c:v>327</c:v>
                </c:pt>
                <c:pt idx="53">
                  <c:v>334</c:v>
                </c:pt>
                <c:pt idx="54">
                  <c:v>341</c:v>
                </c:pt>
                <c:pt idx="55">
                  <c:v>348</c:v>
                </c:pt>
                <c:pt idx="56">
                  <c:v>355</c:v>
                </c:pt>
                <c:pt idx="57">
                  <c:v>362</c:v>
                </c:pt>
                <c:pt idx="58">
                  <c:v>369</c:v>
                </c:pt>
                <c:pt idx="59">
                  <c:v>376</c:v>
                </c:pt>
                <c:pt idx="60">
                  <c:v>383</c:v>
                </c:pt>
                <c:pt idx="61">
                  <c:v>390</c:v>
                </c:pt>
                <c:pt idx="62">
                  <c:v>397</c:v>
                </c:pt>
                <c:pt idx="63">
                  <c:v>404</c:v>
                </c:pt>
                <c:pt idx="64">
                  <c:v>407</c:v>
                </c:pt>
                <c:pt idx="65">
                  <c:v>410</c:v>
                </c:pt>
                <c:pt idx="66">
                  <c:v>418</c:v>
                </c:pt>
                <c:pt idx="67">
                  <c:v>425</c:v>
                </c:pt>
                <c:pt idx="68">
                  <c:v>432</c:v>
                </c:pt>
                <c:pt idx="69">
                  <c:v>439</c:v>
                </c:pt>
                <c:pt idx="70">
                  <c:v>446</c:v>
                </c:pt>
                <c:pt idx="71">
                  <c:v>453</c:v>
                </c:pt>
                <c:pt idx="72">
                  <c:v>460</c:v>
                </c:pt>
                <c:pt idx="73">
                  <c:v>467</c:v>
                </c:pt>
                <c:pt idx="74">
                  <c:v>474</c:v>
                </c:pt>
                <c:pt idx="75">
                  <c:v>481</c:v>
                </c:pt>
                <c:pt idx="76">
                  <c:v>488</c:v>
                </c:pt>
                <c:pt idx="77">
                  <c:v>495</c:v>
                </c:pt>
                <c:pt idx="78">
                  <c:v>502</c:v>
                </c:pt>
                <c:pt idx="79">
                  <c:v>509</c:v>
                </c:pt>
                <c:pt idx="80">
                  <c:v>516</c:v>
                </c:pt>
                <c:pt idx="81">
                  <c:v>523</c:v>
                </c:pt>
                <c:pt idx="82">
                  <c:v>530</c:v>
                </c:pt>
                <c:pt idx="83">
                  <c:v>537</c:v>
                </c:pt>
                <c:pt idx="84">
                  <c:v>543</c:v>
                </c:pt>
                <c:pt idx="85">
                  <c:v>550</c:v>
                </c:pt>
                <c:pt idx="86">
                  <c:v>557</c:v>
                </c:pt>
                <c:pt idx="87">
                  <c:v>564</c:v>
                </c:pt>
                <c:pt idx="88">
                  <c:v>571</c:v>
                </c:pt>
                <c:pt idx="89">
                  <c:v>578</c:v>
                </c:pt>
                <c:pt idx="90">
                  <c:v>585</c:v>
                </c:pt>
                <c:pt idx="91">
                  <c:v>592</c:v>
                </c:pt>
                <c:pt idx="92">
                  <c:v>599</c:v>
                </c:pt>
              </c:numCache>
            </c:numRef>
          </c:xVal>
          <c:yVal>
            <c:numRef>
              <c:f>'UM Summary Graph'!$L$4:$L$96</c:f>
              <c:numCache>
                <c:formatCode>General</c:formatCode>
                <c:ptCount val="93"/>
                <c:pt idx="48" formatCode="0.00">
                  <c:v>96.276595744680847</c:v>
                </c:pt>
                <c:pt idx="49" formatCode="0.00">
                  <c:v>89.682539682539684</c:v>
                </c:pt>
                <c:pt idx="50" formatCode="0.00">
                  <c:v>97.610921501706486</c:v>
                </c:pt>
                <c:pt idx="51" formatCode="0.00">
                  <c:v>99.003984063745023</c:v>
                </c:pt>
                <c:pt idx="52" formatCode="0.00">
                  <c:v>98.496240601503757</c:v>
                </c:pt>
                <c:pt idx="53" formatCode="0.00">
                  <c:v>98.461538461538467</c:v>
                </c:pt>
                <c:pt idx="54" formatCode="0.00">
                  <c:v>99.328859060402692</c:v>
                </c:pt>
                <c:pt idx="55" formatCode="0.00">
                  <c:v>100</c:v>
                </c:pt>
                <c:pt idx="56" formatCode="0.00">
                  <c:v>99.124726477024069</c:v>
                </c:pt>
                <c:pt idx="57" formatCode="0.00">
                  <c:v>98.402555910543128</c:v>
                </c:pt>
                <c:pt idx="58" formatCode="0.00">
                  <c:v>99.07692307692308</c:v>
                </c:pt>
                <c:pt idx="59" formatCode="0.00">
                  <c:v>99.469496021220166</c:v>
                </c:pt>
                <c:pt idx="60" formatCode="0.00">
                  <c:v>99.447513812154696</c:v>
                </c:pt>
                <c:pt idx="61" formatCode="0.00">
                  <c:v>98.535564853556494</c:v>
                </c:pt>
                <c:pt idx="62" formatCode="0.00">
                  <c:v>98.571428571428584</c:v>
                </c:pt>
                <c:pt idx="63" formatCode="0.00">
                  <c:v>99.406528189910986</c:v>
                </c:pt>
                <c:pt idx="64" formatCode="0.00">
                  <c:v>98.636363636363626</c:v>
                </c:pt>
                <c:pt idx="65" formatCode="0.00">
                  <c:v>99.262899262899268</c:v>
                </c:pt>
                <c:pt idx="66" formatCode="0.00">
                  <c:v>96.273291925465841</c:v>
                </c:pt>
                <c:pt idx="67" formatCode="0.00">
                  <c:v>99.159663865546221</c:v>
                </c:pt>
                <c:pt idx="68" formatCode="0.00">
                  <c:v>98.888888888888886</c:v>
                </c:pt>
                <c:pt idx="69" formatCode="0.00">
                  <c:v>97.142857142857139</c:v>
                </c:pt>
                <c:pt idx="70" formatCode="0.00">
                  <c:v>98.724954462659369</c:v>
                </c:pt>
                <c:pt idx="71" formatCode="0.00">
                  <c:v>99.519230769230774</c:v>
                </c:pt>
                <c:pt idx="72" formatCode="0.00">
                  <c:v>99.438202247191015</c:v>
                </c:pt>
                <c:pt idx="73" formatCode="0.00">
                  <c:v>99.418604651162795</c:v>
                </c:pt>
                <c:pt idx="74" formatCode="0.00">
                  <c:v>99.337748344370851</c:v>
                </c:pt>
                <c:pt idx="75" formatCode="0.00">
                  <c:v>99.775280898876403</c:v>
                </c:pt>
                <c:pt idx="76" formatCode="0.00">
                  <c:v>97.260273972602747</c:v>
                </c:pt>
                <c:pt idx="77" formatCode="0.00">
                  <c:v>99.361022364217249</c:v>
                </c:pt>
                <c:pt idx="78" formatCode="0.00">
                  <c:v>98.787878787878796</c:v>
                </c:pt>
                <c:pt idx="79" formatCode="0.00">
                  <c:v>98.21782178217822</c:v>
                </c:pt>
                <c:pt idx="80" formatCode="0.00">
                  <c:v>98.648648648648646</c:v>
                </c:pt>
                <c:pt idx="81" formatCode="0.00">
                  <c:v>98.972602739726028</c:v>
                </c:pt>
                <c:pt idx="82" formatCode="0.00">
                  <c:v>99.738219895287955</c:v>
                </c:pt>
                <c:pt idx="83" formatCode="0.00">
                  <c:v>99.760191846522787</c:v>
                </c:pt>
                <c:pt idx="84" formatCode="0.00">
                  <c:v>99.595959595959599</c:v>
                </c:pt>
                <c:pt idx="85" formatCode="0.00">
                  <c:v>93.132328308207704</c:v>
                </c:pt>
                <c:pt idx="86" formatCode="0.00">
                  <c:v>92.04737732656514</c:v>
                </c:pt>
                <c:pt idx="87" formatCode="0.00">
                  <c:v>99.582463465553246</c:v>
                </c:pt>
                <c:pt idx="88" formatCode="0.00">
                  <c:v>98.330550918196991</c:v>
                </c:pt>
                <c:pt idx="89" formatCode="0.00">
                  <c:v>98.659003831417621</c:v>
                </c:pt>
                <c:pt idx="90" formatCode="0.00">
                  <c:v>97.935103244837762</c:v>
                </c:pt>
                <c:pt idx="91" formatCode="0.00">
                  <c:v>98.681318681318686</c:v>
                </c:pt>
                <c:pt idx="92" formatCode="0.00">
                  <c:v>82.493702770780857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B2D-438E-A6FC-6151BB78F811}"/>
            </c:ext>
          </c:extLst>
        </c:ser>
        <c:ser>
          <c:idx val="4"/>
          <c:order val="4"/>
          <c:tx>
            <c:strRef>
              <c:f>'UM Summary Graph'!$M$3</c:f>
              <c:strCache>
                <c:ptCount val="1"/>
                <c:pt idx="0">
                  <c:v>UM 15%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3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'UM Summary Graph'!$H$4:$H$96</c:f>
              <c:numCache>
                <c:formatCode>General</c:formatCode>
                <c:ptCount val="93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54</c:v>
                </c:pt>
                <c:pt idx="11">
                  <c:v>61</c:v>
                </c:pt>
                <c:pt idx="12">
                  <c:v>68</c:v>
                </c:pt>
                <c:pt idx="13">
                  <c:v>75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106</c:v>
                </c:pt>
                <c:pt idx="20">
                  <c:v>110</c:v>
                </c:pt>
                <c:pt idx="21">
                  <c:v>113</c:v>
                </c:pt>
                <c:pt idx="22">
                  <c:v>117</c:v>
                </c:pt>
                <c:pt idx="23">
                  <c:v>120</c:v>
                </c:pt>
                <c:pt idx="24">
                  <c:v>124</c:v>
                </c:pt>
                <c:pt idx="25">
                  <c:v>131</c:v>
                </c:pt>
                <c:pt idx="26">
                  <c:v>138</c:v>
                </c:pt>
                <c:pt idx="27">
                  <c:v>145</c:v>
                </c:pt>
                <c:pt idx="28">
                  <c:v>152</c:v>
                </c:pt>
                <c:pt idx="29">
                  <c:v>159</c:v>
                </c:pt>
                <c:pt idx="30">
                  <c:v>166</c:v>
                </c:pt>
                <c:pt idx="31">
                  <c:v>173</c:v>
                </c:pt>
                <c:pt idx="32">
                  <c:v>180</c:v>
                </c:pt>
                <c:pt idx="33">
                  <c:v>187</c:v>
                </c:pt>
                <c:pt idx="34">
                  <c:v>196</c:v>
                </c:pt>
                <c:pt idx="35">
                  <c:v>208</c:v>
                </c:pt>
                <c:pt idx="36">
                  <c:v>215</c:v>
                </c:pt>
                <c:pt idx="37">
                  <c:v>222</c:v>
                </c:pt>
                <c:pt idx="38">
                  <c:v>229</c:v>
                </c:pt>
                <c:pt idx="39">
                  <c:v>236</c:v>
                </c:pt>
                <c:pt idx="40">
                  <c:v>243</c:v>
                </c:pt>
                <c:pt idx="41">
                  <c:v>250</c:v>
                </c:pt>
                <c:pt idx="42">
                  <c:v>257</c:v>
                </c:pt>
                <c:pt idx="43">
                  <c:v>264</c:v>
                </c:pt>
                <c:pt idx="44">
                  <c:v>271</c:v>
                </c:pt>
                <c:pt idx="45">
                  <c:v>279</c:v>
                </c:pt>
                <c:pt idx="46">
                  <c:v>285</c:v>
                </c:pt>
                <c:pt idx="47">
                  <c:v>292</c:v>
                </c:pt>
                <c:pt idx="48">
                  <c:v>299</c:v>
                </c:pt>
                <c:pt idx="49">
                  <c:v>306</c:v>
                </c:pt>
                <c:pt idx="50">
                  <c:v>313</c:v>
                </c:pt>
                <c:pt idx="51">
                  <c:v>320</c:v>
                </c:pt>
                <c:pt idx="52">
                  <c:v>327</c:v>
                </c:pt>
                <c:pt idx="53">
                  <c:v>334</c:v>
                </c:pt>
                <c:pt idx="54">
                  <c:v>341</c:v>
                </c:pt>
                <c:pt idx="55">
                  <c:v>348</c:v>
                </c:pt>
                <c:pt idx="56">
                  <c:v>355</c:v>
                </c:pt>
                <c:pt idx="57">
                  <c:v>362</c:v>
                </c:pt>
                <c:pt idx="58">
                  <c:v>369</c:v>
                </c:pt>
                <c:pt idx="59">
                  <c:v>376</c:v>
                </c:pt>
                <c:pt idx="60">
                  <c:v>383</c:v>
                </c:pt>
                <c:pt idx="61">
                  <c:v>390</c:v>
                </c:pt>
                <c:pt idx="62">
                  <c:v>397</c:v>
                </c:pt>
                <c:pt idx="63">
                  <c:v>404</c:v>
                </c:pt>
                <c:pt idx="64">
                  <c:v>407</c:v>
                </c:pt>
                <c:pt idx="65">
                  <c:v>410</c:v>
                </c:pt>
                <c:pt idx="66">
                  <c:v>418</c:v>
                </c:pt>
                <c:pt idx="67">
                  <c:v>425</c:v>
                </c:pt>
                <c:pt idx="68">
                  <c:v>432</c:v>
                </c:pt>
                <c:pt idx="69">
                  <c:v>439</c:v>
                </c:pt>
                <c:pt idx="70">
                  <c:v>446</c:v>
                </c:pt>
                <c:pt idx="71">
                  <c:v>453</c:v>
                </c:pt>
                <c:pt idx="72">
                  <c:v>460</c:v>
                </c:pt>
                <c:pt idx="73">
                  <c:v>467</c:v>
                </c:pt>
                <c:pt idx="74">
                  <c:v>474</c:v>
                </c:pt>
                <c:pt idx="75">
                  <c:v>481</c:v>
                </c:pt>
                <c:pt idx="76">
                  <c:v>488</c:v>
                </c:pt>
                <c:pt idx="77">
                  <c:v>495</c:v>
                </c:pt>
                <c:pt idx="78">
                  <c:v>502</c:v>
                </c:pt>
                <c:pt idx="79">
                  <c:v>509</c:v>
                </c:pt>
                <c:pt idx="80">
                  <c:v>516</c:v>
                </c:pt>
                <c:pt idx="81">
                  <c:v>523</c:v>
                </c:pt>
                <c:pt idx="82">
                  <c:v>530</c:v>
                </c:pt>
                <c:pt idx="83">
                  <c:v>537</c:v>
                </c:pt>
                <c:pt idx="84">
                  <c:v>543</c:v>
                </c:pt>
                <c:pt idx="85">
                  <c:v>550</c:v>
                </c:pt>
                <c:pt idx="86">
                  <c:v>557</c:v>
                </c:pt>
                <c:pt idx="87">
                  <c:v>564</c:v>
                </c:pt>
                <c:pt idx="88">
                  <c:v>571</c:v>
                </c:pt>
                <c:pt idx="89">
                  <c:v>578</c:v>
                </c:pt>
                <c:pt idx="90">
                  <c:v>585</c:v>
                </c:pt>
                <c:pt idx="91">
                  <c:v>592</c:v>
                </c:pt>
                <c:pt idx="92">
                  <c:v>599</c:v>
                </c:pt>
              </c:numCache>
            </c:numRef>
          </c:xVal>
          <c:yVal>
            <c:numRef>
              <c:f>'UM Summary Graph'!$M$4:$M$96</c:f>
              <c:numCache>
                <c:formatCode>General</c:formatCode>
                <c:ptCount val="93"/>
                <c:pt idx="48" formatCode="0.00">
                  <c:v>95.721925133689851</c:v>
                </c:pt>
                <c:pt idx="49" formatCode="0.00">
                  <c:v>93.82022471910112</c:v>
                </c:pt>
                <c:pt idx="50" formatCode="0.00">
                  <c:v>98.153034300791546</c:v>
                </c:pt>
                <c:pt idx="51" formatCode="0.00">
                  <c:v>98.109640831758043</c:v>
                </c:pt>
                <c:pt idx="52" formatCode="0.00">
                  <c:v>98.224852071005913</c:v>
                </c:pt>
                <c:pt idx="53" formatCode="0.00">
                  <c:v>98.101265822784811</c:v>
                </c:pt>
                <c:pt idx="54" formatCode="0.00">
                  <c:v>99.019607843137265</c:v>
                </c:pt>
                <c:pt idx="55" formatCode="0.00">
                  <c:v>100</c:v>
                </c:pt>
                <c:pt idx="56" formatCode="0.00">
                  <c:v>99.270072992700733</c:v>
                </c:pt>
                <c:pt idx="57" formatCode="0.00">
                  <c:v>99.236641221374043</c:v>
                </c:pt>
                <c:pt idx="58" formatCode="0.00">
                  <c:v>98.611111111111114</c:v>
                </c:pt>
                <c:pt idx="59" formatCode="0.00">
                  <c:v>99.354838709677423</c:v>
                </c:pt>
                <c:pt idx="60" formatCode="0.00">
                  <c:v>99.632352941176478</c:v>
                </c:pt>
                <c:pt idx="61" formatCode="0.00">
                  <c:v>100</c:v>
                </c:pt>
                <c:pt idx="62" formatCode="0.00">
                  <c:v>99.215686274509807</c:v>
                </c:pt>
                <c:pt idx="63" formatCode="0.00">
                  <c:v>99.441340782122893</c:v>
                </c:pt>
                <c:pt idx="64" formatCode="0.00">
                  <c:v>99.50248756218906</c:v>
                </c:pt>
                <c:pt idx="65" formatCode="0.00">
                  <c:v>99.595141700404852</c:v>
                </c:pt>
                <c:pt idx="66" formatCode="0.00">
                  <c:v>98.76543209876543</c:v>
                </c:pt>
                <c:pt idx="67" formatCode="0.00">
                  <c:v>98.98989898989899</c:v>
                </c:pt>
                <c:pt idx="68" formatCode="0.00">
                  <c:v>99.024390243902445</c:v>
                </c:pt>
                <c:pt idx="69" formatCode="0.00">
                  <c:v>97.640117994100294</c:v>
                </c:pt>
                <c:pt idx="70" formatCode="0.00">
                  <c:v>98.235294117647058</c:v>
                </c:pt>
                <c:pt idx="71" formatCode="0.00">
                  <c:v>99.706744868035187</c:v>
                </c:pt>
                <c:pt idx="72" formatCode="0.00">
                  <c:v>99.754299754299751</c:v>
                </c:pt>
                <c:pt idx="73" formatCode="0.00">
                  <c:v>93.63295880149812</c:v>
                </c:pt>
                <c:pt idx="74" formatCode="0.00">
                  <c:v>100</c:v>
                </c:pt>
                <c:pt idx="75" formatCode="0.00">
                  <c:v>100</c:v>
                </c:pt>
                <c:pt idx="76" formatCode="0.00">
                  <c:v>90.033222591362133</c:v>
                </c:pt>
                <c:pt idx="77" formatCode="0.00">
                  <c:v>100</c:v>
                </c:pt>
                <c:pt idx="78" formatCode="0.00">
                  <c:v>98.333333333333329</c:v>
                </c:pt>
                <c:pt idx="79" formatCode="0.00">
                  <c:v>98.950131233595798</c:v>
                </c:pt>
                <c:pt idx="80" formatCode="0.00">
                  <c:v>99.227799227799224</c:v>
                </c:pt>
                <c:pt idx="81" formatCode="0.00">
                  <c:v>99.421965317919074</c:v>
                </c:pt>
                <c:pt idx="82" formatCode="0.00">
                  <c:v>99.572649572649567</c:v>
                </c:pt>
                <c:pt idx="83" formatCode="0.00">
                  <c:v>99.475065616797892</c:v>
                </c:pt>
                <c:pt idx="84" formatCode="0.00">
                  <c:v>99.647887323943664</c:v>
                </c:pt>
                <c:pt idx="85" formatCode="0.00">
                  <c:v>79.66537966537966</c:v>
                </c:pt>
                <c:pt idx="86" formatCode="0.00">
                  <c:v>77.932405566600394</c:v>
                </c:pt>
                <c:pt idx="87" formatCode="0.00">
                  <c:v>99.714285714285708</c:v>
                </c:pt>
                <c:pt idx="88" formatCode="0.00">
                  <c:v>99.358974358974365</c:v>
                </c:pt>
                <c:pt idx="89" formatCode="0.00">
                  <c:v>97.8125</c:v>
                </c:pt>
                <c:pt idx="90" formatCode="0.00">
                  <c:v>97.819314641744555</c:v>
                </c:pt>
                <c:pt idx="91" formatCode="0.00">
                  <c:v>98.31460674157303</c:v>
                </c:pt>
                <c:pt idx="92" formatCode="0.00">
                  <c:v>75.572519083969468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B2D-438E-A6FC-6151BB78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954511"/>
        <c:axId val="393112927"/>
      </c:scatterChart>
      <c:valAx>
        <c:axId val="395954511"/>
        <c:scaling>
          <c:orientation val="minMax"/>
          <c:max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3112927"/>
        <c:crosses val="autoZero"/>
        <c:crossBetween val="midCat"/>
      </c:valAx>
      <c:valAx>
        <c:axId val="393112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59545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44444444444444"/>
          <c:y val="7.9418562263050441E-2"/>
          <c:w val="0.20555555555555555"/>
          <c:h val="0.397433289588801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17972753405826E-2"/>
          <c:y val="5.1400554097404488E-2"/>
          <c:w val="0.68709240811518957"/>
          <c:h val="0.72671624380285793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'Red cells Graph'!$B$2</c:f>
              <c:strCache>
                <c:ptCount val="1"/>
                <c:pt idx="0">
                  <c:v>3-5% FBS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'Red cells Graph'!$A$3:$A$93</c:f>
              <c:numCache>
                <c:formatCode>0</c:formatCode>
                <c:ptCount val="91"/>
                <c:pt idx="0">
                  <c:v>3</c:v>
                </c:pt>
                <c:pt idx="1">
                  <c:v>7</c:v>
                </c:pt>
                <c:pt idx="2">
                  <c:v>11</c:v>
                </c:pt>
                <c:pt idx="3">
                  <c:v>15</c:v>
                </c:pt>
                <c:pt idx="4">
                  <c:v>19</c:v>
                </c:pt>
                <c:pt idx="5">
                  <c:v>22</c:v>
                </c:pt>
                <c:pt idx="6">
                  <c:v>33</c:v>
                </c:pt>
                <c:pt idx="7">
                  <c:v>40</c:v>
                </c:pt>
                <c:pt idx="8">
                  <c:v>47</c:v>
                </c:pt>
                <c:pt idx="9">
                  <c:v>54</c:v>
                </c:pt>
                <c:pt idx="10">
                  <c:v>61</c:v>
                </c:pt>
                <c:pt idx="11">
                  <c:v>68</c:v>
                </c:pt>
                <c:pt idx="12">
                  <c:v>75</c:v>
                </c:pt>
                <c:pt idx="13">
                  <c:v>82</c:v>
                </c:pt>
                <c:pt idx="14">
                  <c:v>89</c:v>
                </c:pt>
                <c:pt idx="15">
                  <c:v>96</c:v>
                </c:pt>
                <c:pt idx="16">
                  <c:v>103</c:v>
                </c:pt>
                <c:pt idx="17">
                  <c:v>106</c:v>
                </c:pt>
                <c:pt idx="18">
                  <c:v>110</c:v>
                </c:pt>
                <c:pt idx="19">
                  <c:v>113</c:v>
                </c:pt>
                <c:pt idx="20">
                  <c:v>117</c:v>
                </c:pt>
                <c:pt idx="21">
                  <c:v>120</c:v>
                </c:pt>
                <c:pt idx="22">
                  <c:v>124</c:v>
                </c:pt>
                <c:pt idx="23">
                  <c:v>131</c:v>
                </c:pt>
                <c:pt idx="24">
                  <c:v>138</c:v>
                </c:pt>
                <c:pt idx="25">
                  <c:v>145</c:v>
                </c:pt>
                <c:pt idx="26">
                  <c:v>152</c:v>
                </c:pt>
                <c:pt idx="27">
                  <c:v>159</c:v>
                </c:pt>
                <c:pt idx="28">
                  <c:v>166</c:v>
                </c:pt>
                <c:pt idx="29">
                  <c:v>173</c:v>
                </c:pt>
                <c:pt idx="30">
                  <c:v>180</c:v>
                </c:pt>
                <c:pt idx="31">
                  <c:v>187</c:v>
                </c:pt>
                <c:pt idx="32">
                  <c:v>196</c:v>
                </c:pt>
                <c:pt idx="33">
                  <c:v>208</c:v>
                </c:pt>
                <c:pt idx="34">
                  <c:v>215</c:v>
                </c:pt>
                <c:pt idx="35">
                  <c:v>222</c:v>
                </c:pt>
                <c:pt idx="36">
                  <c:v>229</c:v>
                </c:pt>
                <c:pt idx="37">
                  <c:v>236</c:v>
                </c:pt>
                <c:pt idx="38">
                  <c:v>243</c:v>
                </c:pt>
                <c:pt idx="39">
                  <c:v>250</c:v>
                </c:pt>
                <c:pt idx="40">
                  <c:v>257</c:v>
                </c:pt>
                <c:pt idx="41">
                  <c:v>264</c:v>
                </c:pt>
                <c:pt idx="42">
                  <c:v>271</c:v>
                </c:pt>
                <c:pt idx="43">
                  <c:v>279</c:v>
                </c:pt>
                <c:pt idx="44">
                  <c:v>285</c:v>
                </c:pt>
                <c:pt idx="45">
                  <c:v>292</c:v>
                </c:pt>
                <c:pt idx="46">
                  <c:v>299</c:v>
                </c:pt>
                <c:pt idx="47">
                  <c:v>306</c:v>
                </c:pt>
                <c:pt idx="48">
                  <c:v>313</c:v>
                </c:pt>
                <c:pt idx="49">
                  <c:v>320</c:v>
                </c:pt>
                <c:pt idx="50">
                  <c:v>327</c:v>
                </c:pt>
                <c:pt idx="51">
                  <c:v>334</c:v>
                </c:pt>
                <c:pt idx="52">
                  <c:v>341</c:v>
                </c:pt>
                <c:pt idx="53">
                  <c:v>348</c:v>
                </c:pt>
                <c:pt idx="54">
                  <c:v>355</c:v>
                </c:pt>
                <c:pt idx="55">
                  <c:v>362</c:v>
                </c:pt>
                <c:pt idx="56">
                  <c:v>369</c:v>
                </c:pt>
                <c:pt idx="57">
                  <c:v>376</c:v>
                </c:pt>
                <c:pt idx="58">
                  <c:v>383</c:v>
                </c:pt>
                <c:pt idx="59">
                  <c:v>390</c:v>
                </c:pt>
                <c:pt idx="60">
                  <c:v>397</c:v>
                </c:pt>
                <c:pt idx="61">
                  <c:v>404</c:v>
                </c:pt>
                <c:pt idx="62">
                  <c:v>407</c:v>
                </c:pt>
                <c:pt idx="63">
                  <c:v>410</c:v>
                </c:pt>
                <c:pt idx="64">
                  <c:v>418</c:v>
                </c:pt>
                <c:pt idx="65">
                  <c:v>425</c:v>
                </c:pt>
                <c:pt idx="66">
                  <c:v>432</c:v>
                </c:pt>
                <c:pt idx="67">
                  <c:v>439</c:v>
                </c:pt>
                <c:pt idx="68">
                  <c:v>446</c:v>
                </c:pt>
                <c:pt idx="69">
                  <c:v>453</c:v>
                </c:pt>
                <c:pt idx="70">
                  <c:v>460</c:v>
                </c:pt>
                <c:pt idx="71">
                  <c:v>467</c:v>
                </c:pt>
                <c:pt idx="72">
                  <c:v>474</c:v>
                </c:pt>
                <c:pt idx="73">
                  <c:v>481</c:v>
                </c:pt>
                <c:pt idx="74">
                  <c:v>488</c:v>
                </c:pt>
                <c:pt idx="75">
                  <c:v>495</c:v>
                </c:pt>
                <c:pt idx="76">
                  <c:v>502</c:v>
                </c:pt>
                <c:pt idx="77">
                  <c:v>509</c:v>
                </c:pt>
                <c:pt idx="78">
                  <c:v>516</c:v>
                </c:pt>
                <c:pt idx="79">
                  <c:v>523</c:v>
                </c:pt>
                <c:pt idx="80">
                  <c:v>530</c:v>
                </c:pt>
                <c:pt idx="81">
                  <c:v>537</c:v>
                </c:pt>
                <c:pt idx="82">
                  <c:v>543</c:v>
                </c:pt>
                <c:pt idx="83">
                  <c:v>550</c:v>
                </c:pt>
                <c:pt idx="84">
                  <c:v>557</c:v>
                </c:pt>
                <c:pt idx="85">
                  <c:v>564</c:v>
                </c:pt>
                <c:pt idx="86">
                  <c:v>571</c:v>
                </c:pt>
                <c:pt idx="87">
                  <c:v>578</c:v>
                </c:pt>
                <c:pt idx="88">
                  <c:v>585</c:v>
                </c:pt>
                <c:pt idx="89">
                  <c:v>592</c:v>
                </c:pt>
                <c:pt idx="90">
                  <c:v>599</c:v>
                </c:pt>
              </c:numCache>
            </c:numRef>
          </c:xVal>
          <c:yVal>
            <c:numRef>
              <c:f>'Red cells Graph'!$B$3:$B$93</c:f>
              <c:numCache>
                <c:formatCode>0.00</c:formatCode>
                <c:ptCount val="91"/>
                <c:pt idx="0">
                  <c:v>5.7268722466960353</c:v>
                </c:pt>
                <c:pt idx="1">
                  <c:v>1.89873417721519</c:v>
                </c:pt>
                <c:pt idx="2">
                  <c:v>1.910828025477707</c:v>
                </c:pt>
                <c:pt idx="3">
                  <c:v>1.8691588785046727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1.0638297872340425</c:v>
                </c:pt>
                <c:pt idx="13">
                  <c:v>0</c:v>
                </c:pt>
                <c:pt idx="14">
                  <c:v>5.7471264367816088</c:v>
                </c:pt>
                <c:pt idx="15">
                  <c:v>5.7377049180327866</c:v>
                </c:pt>
                <c:pt idx="16">
                  <c:v>0</c:v>
                </c:pt>
                <c:pt idx="17">
                  <c:v>0</c:v>
                </c:pt>
                <c:pt idx="18">
                  <c:v>2.2471910112359552</c:v>
                </c:pt>
                <c:pt idx="19">
                  <c:v>2.3809523809523809</c:v>
                </c:pt>
                <c:pt idx="20">
                  <c:v>4.716981132075472</c:v>
                </c:pt>
                <c:pt idx="21">
                  <c:v>0</c:v>
                </c:pt>
                <c:pt idx="22">
                  <c:v>1.6129032258064515</c:v>
                </c:pt>
                <c:pt idx="23">
                  <c:v>2.666666666666667</c:v>
                </c:pt>
                <c:pt idx="24">
                  <c:v>0</c:v>
                </c:pt>
                <c:pt idx="25">
                  <c:v>0</c:v>
                </c:pt>
                <c:pt idx="26">
                  <c:v>1.0416666666666665</c:v>
                </c:pt>
                <c:pt idx="27">
                  <c:v>0.89285714285714279</c:v>
                </c:pt>
                <c:pt idx="28">
                  <c:v>0.59523809523809523</c:v>
                </c:pt>
                <c:pt idx="29">
                  <c:v>1.4778325123152709</c:v>
                </c:pt>
                <c:pt idx="30">
                  <c:v>2.112676056338028</c:v>
                </c:pt>
                <c:pt idx="31">
                  <c:v>3.1746031746031744</c:v>
                </c:pt>
                <c:pt idx="32">
                  <c:v>2.9411764705882351</c:v>
                </c:pt>
                <c:pt idx="33">
                  <c:v>0.78125</c:v>
                </c:pt>
                <c:pt idx="34">
                  <c:v>2.3076923076923079</c:v>
                </c:pt>
                <c:pt idx="35">
                  <c:v>1.098901098901099</c:v>
                </c:pt>
                <c:pt idx="36">
                  <c:v>1.4563106796116505</c:v>
                </c:pt>
                <c:pt idx="37">
                  <c:v>1.3698630136986301</c:v>
                </c:pt>
                <c:pt idx="38">
                  <c:v>5</c:v>
                </c:pt>
                <c:pt idx="39">
                  <c:v>0</c:v>
                </c:pt>
                <c:pt idx="40">
                  <c:v>1.0752688172043012</c:v>
                </c:pt>
                <c:pt idx="41">
                  <c:v>1.25</c:v>
                </c:pt>
                <c:pt idx="42">
                  <c:v>0</c:v>
                </c:pt>
                <c:pt idx="43">
                  <c:v>0.5181347150259068</c:v>
                </c:pt>
                <c:pt idx="44">
                  <c:v>0</c:v>
                </c:pt>
                <c:pt idx="45">
                  <c:v>0.53475935828876997</c:v>
                </c:pt>
                <c:pt idx="46">
                  <c:v>1.1764705882352942</c:v>
                </c:pt>
                <c:pt idx="47">
                  <c:v>0.68027210884353739</c:v>
                </c:pt>
                <c:pt idx="48">
                  <c:v>2.1505376344086025</c:v>
                </c:pt>
                <c:pt idx="49">
                  <c:v>1.984126984126984</c:v>
                </c:pt>
                <c:pt idx="50">
                  <c:v>14.465408805031446</c:v>
                </c:pt>
                <c:pt idx="51">
                  <c:v>2.464788732394366</c:v>
                </c:pt>
                <c:pt idx="52">
                  <c:v>1.2605042016806722</c:v>
                </c:pt>
                <c:pt idx="53">
                  <c:v>11.004784688995215</c:v>
                </c:pt>
                <c:pt idx="54">
                  <c:v>0.73710073710073709</c:v>
                </c:pt>
                <c:pt idx="55">
                  <c:v>3.125</c:v>
                </c:pt>
                <c:pt idx="56">
                  <c:v>2.9585798816568047</c:v>
                </c:pt>
                <c:pt idx="57">
                  <c:v>2.0905923344947737</c:v>
                </c:pt>
                <c:pt idx="58">
                  <c:v>1.9607843137254901</c:v>
                </c:pt>
                <c:pt idx="59">
                  <c:v>1.0810810810810811</c:v>
                </c:pt>
                <c:pt idx="60">
                  <c:v>0.61349693251533743</c:v>
                </c:pt>
                <c:pt idx="61">
                  <c:v>0.51282051282051277</c:v>
                </c:pt>
                <c:pt idx="62">
                  <c:v>0</c:v>
                </c:pt>
                <c:pt idx="63">
                  <c:v>1.932367149758454</c:v>
                </c:pt>
                <c:pt idx="64">
                  <c:v>0.99009900990099009</c:v>
                </c:pt>
                <c:pt idx="65">
                  <c:v>0</c:v>
                </c:pt>
                <c:pt idx="66">
                  <c:v>0.42735042735042739</c:v>
                </c:pt>
                <c:pt idx="67">
                  <c:v>0.47619047619047622</c:v>
                </c:pt>
                <c:pt idx="68">
                  <c:v>1.5957446808510638</c:v>
                </c:pt>
                <c:pt idx="69">
                  <c:v>1.6233766233766231</c:v>
                </c:pt>
                <c:pt idx="70">
                  <c:v>0.44444444444444442</c:v>
                </c:pt>
                <c:pt idx="71">
                  <c:v>0.46511627906976744</c:v>
                </c:pt>
                <c:pt idx="72">
                  <c:v>1.5228426395939088</c:v>
                </c:pt>
                <c:pt idx="73">
                  <c:v>2.2123893805309733</c:v>
                </c:pt>
                <c:pt idx="74">
                  <c:v>0.3105590062111801</c:v>
                </c:pt>
                <c:pt idx="75">
                  <c:v>1.4563106796116505</c:v>
                </c:pt>
                <c:pt idx="76">
                  <c:v>5.1020408163265305</c:v>
                </c:pt>
                <c:pt idx="77">
                  <c:v>1.2307692307692308</c:v>
                </c:pt>
                <c:pt idx="78">
                  <c:v>1.5544041450777202</c:v>
                </c:pt>
                <c:pt idx="79">
                  <c:v>1.4563106796116505</c:v>
                </c:pt>
                <c:pt idx="80">
                  <c:v>2.7649769585253456</c:v>
                </c:pt>
                <c:pt idx="81">
                  <c:v>1.6460905349794239</c:v>
                </c:pt>
                <c:pt idx="82">
                  <c:v>0.68965517241379315</c:v>
                </c:pt>
                <c:pt idx="83">
                  <c:v>0.75</c:v>
                </c:pt>
                <c:pt idx="84">
                  <c:v>0.48543689320388345</c:v>
                </c:pt>
                <c:pt idx="85">
                  <c:v>0.97323600973236013</c:v>
                </c:pt>
                <c:pt idx="86">
                  <c:v>0.52219321148825071</c:v>
                </c:pt>
                <c:pt idx="87">
                  <c:v>0.30303030303030304</c:v>
                </c:pt>
                <c:pt idx="88">
                  <c:v>0.26809651474530832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B9-4D4B-9EF1-639293222E65}"/>
            </c:ext>
          </c:extLst>
        </c:ser>
        <c:ser>
          <c:idx val="1"/>
          <c:order val="1"/>
          <c:tx>
            <c:strRef>
              <c:f>'Red cells Graph'!$C$2</c:f>
              <c:strCache>
                <c:ptCount val="1"/>
                <c:pt idx="0">
                  <c:v>3% FBS</c:v>
                </c:pt>
              </c:strCache>
            </c:strRef>
          </c:tx>
          <c:spPr>
            <a:ln w="19050" cap="rnd">
              <a:solidFill>
                <a:srgbClr val="EE833A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'Red cells Graph'!$A$3:$A$93</c:f>
              <c:numCache>
                <c:formatCode>0</c:formatCode>
                <c:ptCount val="91"/>
                <c:pt idx="0">
                  <c:v>3</c:v>
                </c:pt>
                <c:pt idx="1">
                  <c:v>7</c:v>
                </c:pt>
                <c:pt idx="2">
                  <c:v>11</c:v>
                </c:pt>
                <c:pt idx="3">
                  <c:v>15</c:v>
                </c:pt>
                <c:pt idx="4">
                  <c:v>19</c:v>
                </c:pt>
                <c:pt idx="5">
                  <c:v>22</c:v>
                </c:pt>
                <c:pt idx="6">
                  <c:v>33</c:v>
                </c:pt>
                <c:pt idx="7">
                  <c:v>40</c:v>
                </c:pt>
                <c:pt idx="8">
                  <c:v>47</c:v>
                </c:pt>
                <c:pt idx="9">
                  <c:v>54</c:v>
                </c:pt>
                <c:pt idx="10">
                  <c:v>61</c:v>
                </c:pt>
                <c:pt idx="11">
                  <c:v>68</c:v>
                </c:pt>
                <c:pt idx="12">
                  <c:v>75</c:v>
                </c:pt>
                <c:pt idx="13">
                  <c:v>82</c:v>
                </c:pt>
                <c:pt idx="14">
                  <c:v>89</c:v>
                </c:pt>
                <c:pt idx="15">
                  <c:v>96</c:v>
                </c:pt>
                <c:pt idx="16">
                  <c:v>103</c:v>
                </c:pt>
                <c:pt idx="17">
                  <c:v>106</c:v>
                </c:pt>
                <c:pt idx="18">
                  <c:v>110</c:v>
                </c:pt>
                <c:pt idx="19">
                  <c:v>113</c:v>
                </c:pt>
                <c:pt idx="20">
                  <c:v>117</c:v>
                </c:pt>
                <c:pt idx="21">
                  <c:v>120</c:v>
                </c:pt>
                <c:pt idx="22">
                  <c:v>124</c:v>
                </c:pt>
                <c:pt idx="23">
                  <c:v>131</c:v>
                </c:pt>
                <c:pt idx="24">
                  <c:v>138</c:v>
                </c:pt>
                <c:pt idx="25">
                  <c:v>145</c:v>
                </c:pt>
                <c:pt idx="26">
                  <c:v>152</c:v>
                </c:pt>
                <c:pt idx="27">
                  <c:v>159</c:v>
                </c:pt>
                <c:pt idx="28">
                  <c:v>166</c:v>
                </c:pt>
                <c:pt idx="29">
                  <c:v>173</c:v>
                </c:pt>
                <c:pt idx="30">
                  <c:v>180</c:v>
                </c:pt>
                <c:pt idx="31">
                  <c:v>187</c:v>
                </c:pt>
                <c:pt idx="32">
                  <c:v>196</c:v>
                </c:pt>
                <c:pt idx="33">
                  <c:v>208</c:v>
                </c:pt>
                <c:pt idx="34">
                  <c:v>215</c:v>
                </c:pt>
                <c:pt idx="35">
                  <c:v>222</c:v>
                </c:pt>
                <c:pt idx="36">
                  <c:v>229</c:v>
                </c:pt>
                <c:pt idx="37">
                  <c:v>236</c:v>
                </c:pt>
                <c:pt idx="38">
                  <c:v>243</c:v>
                </c:pt>
                <c:pt idx="39">
                  <c:v>250</c:v>
                </c:pt>
                <c:pt idx="40">
                  <c:v>257</c:v>
                </c:pt>
                <c:pt idx="41">
                  <c:v>264</c:v>
                </c:pt>
                <c:pt idx="42">
                  <c:v>271</c:v>
                </c:pt>
                <c:pt idx="43">
                  <c:v>279</c:v>
                </c:pt>
                <c:pt idx="44">
                  <c:v>285</c:v>
                </c:pt>
                <c:pt idx="45">
                  <c:v>292</c:v>
                </c:pt>
                <c:pt idx="46">
                  <c:v>299</c:v>
                </c:pt>
                <c:pt idx="47">
                  <c:v>306</c:v>
                </c:pt>
                <c:pt idx="48">
                  <c:v>313</c:v>
                </c:pt>
                <c:pt idx="49">
                  <c:v>320</c:v>
                </c:pt>
                <c:pt idx="50">
                  <c:v>327</c:v>
                </c:pt>
                <c:pt idx="51">
                  <c:v>334</c:v>
                </c:pt>
                <c:pt idx="52">
                  <c:v>341</c:v>
                </c:pt>
                <c:pt idx="53">
                  <c:v>348</c:v>
                </c:pt>
                <c:pt idx="54">
                  <c:v>355</c:v>
                </c:pt>
                <c:pt idx="55">
                  <c:v>362</c:v>
                </c:pt>
                <c:pt idx="56">
                  <c:v>369</c:v>
                </c:pt>
                <c:pt idx="57">
                  <c:v>376</c:v>
                </c:pt>
                <c:pt idx="58">
                  <c:v>383</c:v>
                </c:pt>
                <c:pt idx="59">
                  <c:v>390</c:v>
                </c:pt>
                <c:pt idx="60">
                  <c:v>397</c:v>
                </c:pt>
                <c:pt idx="61">
                  <c:v>404</c:v>
                </c:pt>
                <c:pt idx="62">
                  <c:v>407</c:v>
                </c:pt>
                <c:pt idx="63">
                  <c:v>410</c:v>
                </c:pt>
                <c:pt idx="64">
                  <c:v>418</c:v>
                </c:pt>
                <c:pt idx="65">
                  <c:v>425</c:v>
                </c:pt>
                <c:pt idx="66">
                  <c:v>432</c:v>
                </c:pt>
                <c:pt idx="67">
                  <c:v>439</c:v>
                </c:pt>
                <c:pt idx="68">
                  <c:v>446</c:v>
                </c:pt>
                <c:pt idx="69">
                  <c:v>453</c:v>
                </c:pt>
                <c:pt idx="70">
                  <c:v>460</c:v>
                </c:pt>
                <c:pt idx="71">
                  <c:v>467</c:v>
                </c:pt>
                <c:pt idx="72">
                  <c:v>474</c:v>
                </c:pt>
                <c:pt idx="73">
                  <c:v>481</c:v>
                </c:pt>
                <c:pt idx="74">
                  <c:v>488</c:v>
                </c:pt>
                <c:pt idx="75">
                  <c:v>495</c:v>
                </c:pt>
                <c:pt idx="76">
                  <c:v>502</c:v>
                </c:pt>
                <c:pt idx="77">
                  <c:v>509</c:v>
                </c:pt>
                <c:pt idx="78">
                  <c:v>516</c:v>
                </c:pt>
                <c:pt idx="79">
                  <c:v>523</c:v>
                </c:pt>
                <c:pt idx="80">
                  <c:v>530</c:v>
                </c:pt>
                <c:pt idx="81">
                  <c:v>537</c:v>
                </c:pt>
                <c:pt idx="82">
                  <c:v>543</c:v>
                </c:pt>
                <c:pt idx="83">
                  <c:v>550</c:v>
                </c:pt>
                <c:pt idx="84">
                  <c:v>557</c:v>
                </c:pt>
                <c:pt idx="85">
                  <c:v>564</c:v>
                </c:pt>
                <c:pt idx="86">
                  <c:v>571</c:v>
                </c:pt>
                <c:pt idx="87">
                  <c:v>578</c:v>
                </c:pt>
                <c:pt idx="88">
                  <c:v>585</c:v>
                </c:pt>
                <c:pt idx="89">
                  <c:v>592</c:v>
                </c:pt>
                <c:pt idx="90">
                  <c:v>599</c:v>
                </c:pt>
              </c:numCache>
            </c:numRef>
          </c:xVal>
          <c:yVal>
            <c:numRef>
              <c:f>'Red cells Graph'!$C$3:$C$93</c:f>
              <c:numCache>
                <c:formatCode>0.00</c:formatCode>
                <c:ptCount val="91"/>
                <c:pt idx="0">
                  <c:v>0</c:v>
                </c:pt>
                <c:pt idx="1">
                  <c:v>1.1952191235059761</c:v>
                </c:pt>
                <c:pt idx="2">
                  <c:v>0</c:v>
                </c:pt>
                <c:pt idx="3">
                  <c:v>1.5873015873015872</c:v>
                </c:pt>
                <c:pt idx="4">
                  <c:v>7.8947368421052628</c:v>
                </c:pt>
                <c:pt idx="5">
                  <c:v>2.7027027027027026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1.8867924528301887</c:v>
                </c:pt>
                <c:pt idx="10">
                  <c:v>0</c:v>
                </c:pt>
                <c:pt idx="11">
                  <c:v>10.38961038961039</c:v>
                </c:pt>
                <c:pt idx="12">
                  <c:v>1.0309278350515463</c:v>
                </c:pt>
                <c:pt idx="13">
                  <c:v>0</c:v>
                </c:pt>
                <c:pt idx="14">
                  <c:v>1.1363636363636365</c:v>
                </c:pt>
                <c:pt idx="15">
                  <c:v>0.99009900990099009</c:v>
                </c:pt>
                <c:pt idx="16">
                  <c:v>0</c:v>
                </c:pt>
                <c:pt idx="17">
                  <c:v>1.4184397163120568</c:v>
                </c:pt>
                <c:pt idx="18">
                  <c:v>0</c:v>
                </c:pt>
                <c:pt idx="19">
                  <c:v>0</c:v>
                </c:pt>
                <c:pt idx="20">
                  <c:v>0.86956521739130432</c:v>
                </c:pt>
                <c:pt idx="21">
                  <c:v>1.8518518518518516</c:v>
                </c:pt>
                <c:pt idx="22">
                  <c:v>0</c:v>
                </c:pt>
                <c:pt idx="23">
                  <c:v>1.1494252873563218</c:v>
                </c:pt>
                <c:pt idx="24">
                  <c:v>7.5471698113207548</c:v>
                </c:pt>
                <c:pt idx="25">
                  <c:v>1.8518518518518516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0.73529411764705876</c:v>
                </c:pt>
                <c:pt idx="32">
                  <c:v>2.4390243902439024</c:v>
                </c:pt>
                <c:pt idx="33">
                  <c:v>0</c:v>
                </c:pt>
                <c:pt idx="34">
                  <c:v>0</c:v>
                </c:pt>
                <c:pt idx="35">
                  <c:v>0.49261083743842365</c:v>
                </c:pt>
                <c:pt idx="36">
                  <c:v>0</c:v>
                </c:pt>
                <c:pt idx="37">
                  <c:v>0.66225165562913912</c:v>
                </c:pt>
                <c:pt idx="38">
                  <c:v>0.78125</c:v>
                </c:pt>
                <c:pt idx="39">
                  <c:v>0</c:v>
                </c:pt>
                <c:pt idx="40">
                  <c:v>0</c:v>
                </c:pt>
                <c:pt idx="41">
                  <c:v>0.55865921787709494</c:v>
                </c:pt>
                <c:pt idx="42">
                  <c:v>0</c:v>
                </c:pt>
                <c:pt idx="43">
                  <c:v>0.86580086580086579</c:v>
                </c:pt>
                <c:pt idx="44">
                  <c:v>2.2556390977443606</c:v>
                </c:pt>
                <c:pt idx="45">
                  <c:v>0.8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0.53191489361702127</c:v>
                </c:pt>
                <c:pt idx="50">
                  <c:v>28.963414634146339</c:v>
                </c:pt>
                <c:pt idx="51">
                  <c:v>0</c:v>
                </c:pt>
                <c:pt idx="52">
                  <c:v>0.60240963855421692</c:v>
                </c:pt>
                <c:pt idx="53">
                  <c:v>25.454545454545453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0.67114093959731547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B9-4D4B-9EF1-639293222E65}"/>
            </c:ext>
          </c:extLst>
        </c:ser>
        <c:ser>
          <c:idx val="2"/>
          <c:order val="2"/>
          <c:tx>
            <c:strRef>
              <c:f>'Red cells Graph'!$D$2</c:f>
              <c:strCache>
                <c:ptCount val="1"/>
                <c:pt idx="0">
                  <c:v>EB only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'Red cells Graph'!$A$3:$A$93</c:f>
              <c:numCache>
                <c:formatCode>0</c:formatCode>
                <c:ptCount val="91"/>
                <c:pt idx="0">
                  <c:v>3</c:v>
                </c:pt>
                <c:pt idx="1">
                  <c:v>7</c:v>
                </c:pt>
                <c:pt idx="2">
                  <c:v>11</c:v>
                </c:pt>
                <c:pt idx="3">
                  <c:v>15</c:v>
                </c:pt>
                <c:pt idx="4">
                  <c:v>19</c:v>
                </c:pt>
                <c:pt idx="5">
                  <c:v>22</c:v>
                </c:pt>
                <c:pt idx="6">
                  <c:v>33</c:v>
                </c:pt>
                <c:pt idx="7">
                  <c:v>40</c:v>
                </c:pt>
                <c:pt idx="8">
                  <c:v>47</c:v>
                </c:pt>
                <c:pt idx="9">
                  <c:v>54</c:v>
                </c:pt>
                <c:pt idx="10">
                  <c:v>61</c:v>
                </c:pt>
                <c:pt idx="11">
                  <c:v>68</c:v>
                </c:pt>
                <c:pt idx="12">
                  <c:v>75</c:v>
                </c:pt>
                <c:pt idx="13">
                  <c:v>82</c:v>
                </c:pt>
                <c:pt idx="14">
                  <c:v>89</c:v>
                </c:pt>
                <c:pt idx="15">
                  <c:v>96</c:v>
                </c:pt>
                <c:pt idx="16">
                  <c:v>103</c:v>
                </c:pt>
                <c:pt idx="17">
                  <c:v>106</c:v>
                </c:pt>
                <c:pt idx="18">
                  <c:v>110</c:v>
                </c:pt>
                <c:pt idx="19">
                  <c:v>113</c:v>
                </c:pt>
                <c:pt idx="20">
                  <c:v>117</c:v>
                </c:pt>
                <c:pt idx="21">
                  <c:v>120</c:v>
                </c:pt>
                <c:pt idx="22">
                  <c:v>124</c:v>
                </c:pt>
                <c:pt idx="23">
                  <c:v>131</c:v>
                </c:pt>
                <c:pt idx="24">
                  <c:v>138</c:v>
                </c:pt>
                <c:pt idx="25">
                  <c:v>145</c:v>
                </c:pt>
                <c:pt idx="26">
                  <c:v>152</c:v>
                </c:pt>
                <c:pt idx="27">
                  <c:v>159</c:v>
                </c:pt>
                <c:pt idx="28">
                  <c:v>166</c:v>
                </c:pt>
                <c:pt idx="29">
                  <c:v>173</c:v>
                </c:pt>
                <c:pt idx="30">
                  <c:v>180</c:v>
                </c:pt>
                <c:pt idx="31">
                  <c:v>187</c:v>
                </c:pt>
                <c:pt idx="32">
                  <c:v>196</c:v>
                </c:pt>
                <c:pt idx="33">
                  <c:v>208</c:v>
                </c:pt>
                <c:pt idx="34">
                  <c:v>215</c:v>
                </c:pt>
                <c:pt idx="35">
                  <c:v>222</c:v>
                </c:pt>
                <c:pt idx="36">
                  <c:v>229</c:v>
                </c:pt>
                <c:pt idx="37">
                  <c:v>236</c:v>
                </c:pt>
                <c:pt idx="38">
                  <c:v>243</c:v>
                </c:pt>
                <c:pt idx="39">
                  <c:v>250</c:v>
                </c:pt>
                <c:pt idx="40">
                  <c:v>257</c:v>
                </c:pt>
                <c:pt idx="41">
                  <c:v>264</c:v>
                </c:pt>
                <c:pt idx="42">
                  <c:v>271</c:v>
                </c:pt>
                <c:pt idx="43">
                  <c:v>279</c:v>
                </c:pt>
                <c:pt idx="44">
                  <c:v>285</c:v>
                </c:pt>
                <c:pt idx="45">
                  <c:v>292</c:v>
                </c:pt>
                <c:pt idx="46">
                  <c:v>299</c:v>
                </c:pt>
                <c:pt idx="47">
                  <c:v>306</c:v>
                </c:pt>
                <c:pt idx="48">
                  <c:v>313</c:v>
                </c:pt>
                <c:pt idx="49">
                  <c:v>320</c:v>
                </c:pt>
                <c:pt idx="50">
                  <c:v>327</c:v>
                </c:pt>
                <c:pt idx="51">
                  <c:v>334</c:v>
                </c:pt>
                <c:pt idx="52">
                  <c:v>341</c:v>
                </c:pt>
                <c:pt idx="53">
                  <c:v>348</c:v>
                </c:pt>
                <c:pt idx="54">
                  <c:v>355</c:v>
                </c:pt>
                <c:pt idx="55">
                  <c:v>362</c:v>
                </c:pt>
                <c:pt idx="56">
                  <c:v>369</c:v>
                </c:pt>
                <c:pt idx="57">
                  <c:v>376</c:v>
                </c:pt>
                <c:pt idx="58">
                  <c:v>383</c:v>
                </c:pt>
                <c:pt idx="59">
                  <c:v>390</c:v>
                </c:pt>
                <c:pt idx="60">
                  <c:v>397</c:v>
                </c:pt>
                <c:pt idx="61">
                  <c:v>404</c:v>
                </c:pt>
                <c:pt idx="62">
                  <c:v>407</c:v>
                </c:pt>
                <c:pt idx="63">
                  <c:v>410</c:v>
                </c:pt>
                <c:pt idx="64">
                  <c:v>418</c:v>
                </c:pt>
                <c:pt idx="65">
                  <c:v>425</c:v>
                </c:pt>
                <c:pt idx="66">
                  <c:v>432</c:v>
                </c:pt>
                <c:pt idx="67">
                  <c:v>439</c:v>
                </c:pt>
                <c:pt idx="68">
                  <c:v>446</c:v>
                </c:pt>
                <c:pt idx="69">
                  <c:v>453</c:v>
                </c:pt>
                <c:pt idx="70">
                  <c:v>460</c:v>
                </c:pt>
                <c:pt idx="71">
                  <c:v>467</c:v>
                </c:pt>
                <c:pt idx="72">
                  <c:v>474</c:v>
                </c:pt>
                <c:pt idx="73">
                  <c:v>481</c:v>
                </c:pt>
                <c:pt idx="74">
                  <c:v>488</c:v>
                </c:pt>
                <c:pt idx="75">
                  <c:v>495</c:v>
                </c:pt>
                <c:pt idx="76">
                  <c:v>502</c:v>
                </c:pt>
                <c:pt idx="77">
                  <c:v>509</c:v>
                </c:pt>
                <c:pt idx="78">
                  <c:v>516</c:v>
                </c:pt>
                <c:pt idx="79">
                  <c:v>523</c:v>
                </c:pt>
                <c:pt idx="80">
                  <c:v>530</c:v>
                </c:pt>
                <c:pt idx="81">
                  <c:v>537</c:v>
                </c:pt>
                <c:pt idx="82">
                  <c:v>543</c:v>
                </c:pt>
                <c:pt idx="83">
                  <c:v>550</c:v>
                </c:pt>
                <c:pt idx="84">
                  <c:v>557</c:v>
                </c:pt>
                <c:pt idx="85">
                  <c:v>564</c:v>
                </c:pt>
                <c:pt idx="86">
                  <c:v>571</c:v>
                </c:pt>
                <c:pt idx="87">
                  <c:v>578</c:v>
                </c:pt>
                <c:pt idx="88">
                  <c:v>585</c:v>
                </c:pt>
                <c:pt idx="89">
                  <c:v>592</c:v>
                </c:pt>
                <c:pt idx="90">
                  <c:v>599</c:v>
                </c:pt>
              </c:numCache>
            </c:numRef>
          </c:xVal>
          <c:yVal>
            <c:numRef>
              <c:f>'Red cells Graph'!$D$3:$D$93</c:f>
              <c:numCache>
                <c:formatCode>0.00</c:formatCode>
                <c:ptCount val="91"/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1.910828025477707</c:v>
                </c:pt>
                <c:pt idx="33">
                  <c:v>3.5714285714285712</c:v>
                </c:pt>
                <c:pt idx="34">
                  <c:v>1.6304347826086956</c:v>
                </c:pt>
                <c:pt idx="35">
                  <c:v>4.3478260869565215</c:v>
                </c:pt>
                <c:pt idx="36">
                  <c:v>0.78534031413612559</c:v>
                </c:pt>
                <c:pt idx="37">
                  <c:v>3.296703296703297</c:v>
                </c:pt>
                <c:pt idx="38">
                  <c:v>3.125</c:v>
                </c:pt>
                <c:pt idx="39">
                  <c:v>0</c:v>
                </c:pt>
                <c:pt idx="40">
                  <c:v>0.97087378640776689</c:v>
                </c:pt>
                <c:pt idx="41">
                  <c:v>1.1904761904761905</c:v>
                </c:pt>
                <c:pt idx="42">
                  <c:v>0.38610038610038611</c:v>
                </c:pt>
                <c:pt idx="43">
                  <c:v>0.33557046979865773</c:v>
                </c:pt>
                <c:pt idx="44">
                  <c:v>0.93457943925233633</c:v>
                </c:pt>
                <c:pt idx="45">
                  <c:v>0.3105590062111801</c:v>
                </c:pt>
                <c:pt idx="46">
                  <c:v>0</c:v>
                </c:pt>
                <c:pt idx="47">
                  <c:v>0.90090090090090091</c:v>
                </c:pt>
                <c:pt idx="48">
                  <c:v>0.38910505836575876</c:v>
                </c:pt>
                <c:pt idx="49">
                  <c:v>0.48780487804878048</c:v>
                </c:pt>
                <c:pt idx="50">
                  <c:v>23.076923076923077</c:v>
                </c:pt>
                <c:pt idx="51">
                  <c:v>0</c:v>
                </c:pt>
                <c:pt idx="52">
                  <c:v>0</c:v>
                </c:pt>
                <c:pt idx="53">
                  <c:v>7.7142857142857135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B9-4D4B-9EF1-639293222E65}"/>
            </c:ext>
          </c:extLst>
        </c:ser>
        <c:ser>
          <c:idx val="3"/>
          <c:order val="3"/>
          <c:tx>
            <c:strRef>
              <c:f>'Red cells Graph'!$E$2</c:f>
              <c:strCache>
                <c:ptCount val="1"/>
                <c:pt idx="0">
                  <c:v>10% FBS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'Red cells Graph'!$A$3:$A$93</c:f>
              <c:numCache>
                <c:formatCode>0</c:formatCode>
                <c:ptCount val="91"/>
                <c:pt idx="0">
                  <c:v>3</c:v>
                </c:pt>
                <c:pt idx="1">
                  <c:v>7</c:v>
                </c:pt>
                <c:pt idx="2">
                  <c:v>11</c:v>
                </c:pt>
                <c:pt idx="3">
                  <c:v>15</c:v>
                </c:pt>
                <c:pt idx="4">
                  <c:v>19</c:v>
                </c:pt>
                <c:pt idx="5">
                  <c:v>22</c:v>
                </c:pt>
                <c:pt idx="6">
                  <c:v>33</c:v>
                </c:pt>
                <c:pt idx="7">
                  <c:v>40</c:v>
                </c:pt>
                <c:pt idx="8">
                  <c:v>47</c:v>
                </c:pt>
                <c:pt idx="9">
                  <c:v>54</c:v>
                </c:pt>
                <c:pt idx="10">
                  <c:v>61</c:v>
                </c:pt>
                <c:pt idx="11">
                  <c:v>68</c:v>
                </c:pt>
                <c:pt idx="12">
                  <c:v>75</c:v>
                </c:pt>
                <c:pt idx="13">
                  <c:v>82</c:v>
                </c:pt>
                <c:pt idx="14">
                  <c:v>89</c:v>
                </c:pt>
                <c:pt idx="15">
                  <c:v>96</c:v>
                </c:pt>
                <c:pt idx="16">
                  <c:v>103</c:v>
                </c:pt>
                <c:pt idx="17">
                  <c:v>106</c:v>
                </c:pt>
                <c:pt idx="18">
                  <c:v>110</c:v>
                </c:pt>
                <c:pt idx="19">
                  <c:v>113</c:v>
                </c:pt>
                <c:pt idx="20">
                  <c:v>117</c:v>
                </c:pt>
                <c:pt idx="21">
                  <c:v>120</c:v>
                </c:pt>
                <c:pt idx="22">
                  <c:v>124</c:v>
                </c:pt>
                <c:pt idx="23">
                  <c:v>131</c:v>
                </c:pt>
                <c:pt idx="24">
                  <c:v>138</c:v>
                </c:pt>
                <c:pt idx="25">
                  <c:v>145</c:v>
                </c:pt>
                <c:pt idx="26">
                  <c:v>152</c:v>
                </c:pt>
                <c:pt idx="27">
                  <c:v>159</c:v>
                </c:pt>
                <c:pt idx="28">
                  <c:v>166</c:v>
                </c:pt>
                <c:pt idx="29">
                  <c:v>173</c:v>
                </c:pt>
                <c:pt idx="30">
                  <c:v>180</c:v>
                </c:pt>
                <c:pt idx="31">
                  <c:v>187</c:v>
                </c:pt>
                <c:pt idx="32">
                  <c:v>196</c:v>
                </c:pt>
                <c:pt idx="33">
                  <c:v>208</c:v>
                </c:pt>
                <c:pt idx="34">
                  <c:v>215</c:v>
                </c:pt>
                <c:pt idx="35">
                  <c:v>222</c:v>
                </c:pt>
                <c:pt idx="36">
                  <c:v>229</c:v>
                </c:pt>
                <c:pt idx="37">
                  <c:v>236</c:v>
                </c:pt>
                <c:pt idx="38">
                  <c:v>243</c:v>
                </c:pt>
                <c:pt idx="39">
                  <c:v>250</c:v>
                </c:pt>
                <c:pt idx="40">
                  <c:v>257</c:v>
                </c:pt>
                <c:pt idx="41">
                  <c:v>264</c:v>
                </c:pt>
                <c:pt idx="42">
                  <c:v>271</c:v>
                </c:pt>
                <c:pt idx="43">
                  <c:v>279</c:v>
                </c:pt>
                <c:pt idx="44">
                  <c:v>285</c:v>
                </c:pt>
                <c:pt idx="45">
                  <c:v>292</c:v>
                </c:pt>
                <c:pt idx="46">
                  <c:v>299</c:v>
                </c:pt>
                <c:pt idx="47">
                  <c:v>306</c:v>
                </c:pt>
                <c:pt idx="48">
                  <c:v>313</c:v>
                </c:pt>
                <c:pt idx="49">
                  <c:v>320</c:v>
                </c:pt>
                <c:pt idx="50">
                  <c:v>327</c:v>
                </c:pt>
                <c:pt idx="51">
                  <c:v>334</c:v>
                </c:pt>
                <c:pt idx="52">
                  <c:v>341</c:v>
                </c:pt>
                <c:pt idx="53">
                  <c:v>348</c:v>
                </c:pt>
                <c:pt idx="54">
                  <c:v>355</c:v>
                </c:pt>
                <c:pt idx="55">
                  <c:v>362</c:v>
                </c:pt>
                <c:pt idx="56">
                  <c:v>369</c:v>
                </c:pt>
                <c:pt idx="57">
                  <c:v>376</c:v>
                </c:pt>
                <c:pt idx="58">
                  <c:v>383</c:v>
                </c:pt>
                <c:pt idx="59">
                  <c:v>390</c:v>
                </c:pt>
                <c:pt idx="60">
                  <c:v>397</c:v>
                </c:pt>
                <c:pt idx="61">
                  <c:v>404</c:v>
                </c:pt>
                <c:pt idx="62">
                  <c:v>407</c:v>
                </c:pt>
                <c:pt idx="63">
                  <c:v>410</c:v>
                </c:pt>
                <c:pt idx="64">
                  <c:v>418</c:v>
                </c:pt>
                <c:pt idx="65">
                  <c:v>425</c:v>
                </c:pt>
                <c:pt idx="66">
                  <c:v>432</c:v>
                </c:pt>
                <c:pt idx="67">
                  <c:v>439</c:v>
                </c:pt>
                <c:pt idx="68">
                  <c:v>446</c:v>
                </c:pt>
                <c:pt idx="69">
                  <c:v>453</c:v>
                </c:pt>
                <c:pt idx="70">
                  <c:v>460</c:v>
                </c:pt>
                <c:pt idx="71">
                  <c:v>467</c:v>
                </c:pt>
                <c:pt idx="72">
                  <c:v>474</c:v>
                </c:pt>
                <c:pt idx="73">
                  <c:v>481</c:v>
                </c:pt>
                <c:pt idx="74">
                  <c:v>488</c:v>
                </c:pt>
                <c:pt idx="75">
                  <c:v>495</c:v>
                </c:pt>
                <c:pt idx="76">
                  <c:v>502</c:v>
                </c:pt>
                <c:pt idx="77">
                  <c:v>509</c:v>
                </c:pt>
                <c:pt idx="78">
                  <c:v>516</c:v>
                </c:pt>
                <c:pt idx="79">
                  <c:v>523</c:v>
                </c:pt>
                <c:pt idx="80">
                  <c:v>530</c:v>
                </c:pt>
                <c:pt idx="81">
                  <c:v>537</c:v>
                </c:pt>
                <c:pt idx="82">
                  <c:v>543</c:v>
                </c:pt>
                <c:pt idx="83">
                  <c:v>550</c:v>
                </c:pt>
                <c:pt idx="84">
                  <c:v>557</c:v>
                </c:pt>
                <c:pt idx="85">
                  <c:v>564</c:v>
                </c:pt>
                <c:pt idx="86">
                  <c:v>571</c:v>
                </c:pt>
                <c:pt idx="87">
                  <c:v>578</c:v>
                </c:pt>
                <c:pt idx="88">
                  <c:v>585</c:v>
                </c:pt>
                <c:pt idx="89">
                  <c:v>592</c:v>
                </c:pt>
                <c:pt idx="90">
                  <c:v>599</c:v>
                </c:pt>
              </c:numCache>
            </c:numRef>
          </c:xVal>
          <c:yVal>
            <c:numRef>
              <c:f>'Red cells Graph'!$E$3:$E$93</c:f>
              <c:numCache>
                <c:formatCode>0.00</c:formatCode>
                <c:ptCount val="91"/>
                <c:pt idx="45">
                  <c:v>0</c:v>
                </c:pt>
                <c:pt idx="46">
                  <c:v>0</c:v>
                </c:pt>
                <c:pt idx="47">
                  <c:v>0.88495575221238942</c:v>
                </c:pt>
                <c:pt idx="48">
                  <c:v>0</c:v>
                </c:pt>
                <c:pt idx="49">
                  <c:v>0.2012072434607646</c:v>
                </c:pt>
                <c:pt idx="50">
                  <c:v>19.083969465648856</c:v>
                </c:pt>
                <c:pt idx="51">
                  <c:v>0</c:v>
                </c:pt>
                <c:pt idx="52">
                  <c:v>0.22522522522522523</c:v>
                </c:pt>
                <c:pt idx="53">
                  <c:v>8.360128617363344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0.42372881355932202</c:v>
                </c:pt>
                <c:pt idx="66">
                  <c:v>0</c:v>
                </c:pt>
                <c:pt idx="67">
                  <c:v>0.26737967914438499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0.33333333333333337</c:v>
                </c:pt>
                <c:pt idx="73">
                  <c:v>0.45045045045045046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B9-4D4B-9EF1-639293222E65}"/>
            </c:ext>
          </c:extLst>
        </c:ser>
        <c:ser>
          <c:idx val="4"/>
          <c:order val="4"/>
          <c:tx>
            <c:strRef>
              <c:f>'Red cells Graph'!$F$2</c:f>
              <c:strCache>
                <c:ptCount val="1"/>
                <c:pt idx="0">
                  <c:v>15% FBS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'Red cells Graph'!$A$3:$A$93</c:f>
              <c:numCache>
                <c:formatCode>0</c:formatCode>
                <c:ptCount val="91"/>
                <c:pt idx="0">
                  <c:v>3</c:v>
                </c:pt>
                <c:pt idx="1">
                  <c:v>7</c:v>
                </c:pt>
                <c:pt idx="2">
                  <c:v>11</c:v>
                </c:pt>
                <c:pt idx="3">
                  <c:v>15</c:v>
                </c:pt>
                <c:pt idx="4">
                  <c:v>19</c:v>
                </c:pt>
                <c:pt idx="5">
                  <c:v>22</c:v>
                </c:pt>
                <c:pt idx="6">
                  <c:v>33</c:v>
                </c:pt>
                <c:pt idx="7">
                  <c:v>40</c:v>
                </c:pt>
                <c:pt idx="8">
                  <c:v>47</c:v>
                </c:pt>
                <c:pt idx="9">
                  <c:v>54</c:v>
                </c:pt>
                <c:pt idx="10">
                  <c:v>61</c:v>
                </c:pt>
                <c:pt idx="11">
                  <c:v>68</c:v>
                </c:pt>
                <c:pt idx="12">
                  <c:v>75</c:v>
                </c:pt>
                <c:pt idx="13">
                  <c:v>82</c:v>
                </c:pt>
                <c:pt idx="14">
                  <c:v>89</c:v>
                </c:pt>
                <c:pt idx="15">
                  <c:v>96</c:v>
                </c:pt>
                <c:pt idx="16">
                  <c:v>103</c:v>
                </c:pt>
                <c:pt idx="17">
                  <c:v>106</c:v>
                </c:pt>
                <c:pt idx="18">
                  <c:v>110</c:v>
                </c:pt>
                <c:pt idx="19">
                  <c:v>113</c:v>
                </c:pt>
                <c:pt idx="20">
                  <c:v>117</c:v>
                </c:pt>
                <c:pt idx="21">
                  <c:v>120</c:v>
                </c:pt>
                <c:pt idx="22">
                  <c:v>124</c:v>
                </c:pt>
                <c:pt idx="23">
                  <c:v>131</c:v>
                </c:pt>
                <c:pt idx="24">
                  <c:v>138</c:v>
                </c:pt>
                <c:pt idx="25">
                  <c:v>145</c:v>
                </c:pt>
                <c:pt idx="26">
                  <c:v>152</c:v>
                </c:pt>
                <c:pt idx="27">
                  <c:v>159</c:v>
                </c:pt>
                <c:pt idx="28">
                  <c:v>166</c:v>
                </c:pt>
                <c:pt idx="29">
                  <c:v>173</c:v>
                </c:pt>
                <c:pt idx="30">
                  <c:v>180</c:v>
                </c:pt>
                <c:pt idx="31">
                  <c:v>187</c:v>
                </c:pt>
                <c:pt idx="32">
                  <c:v>196</c:v>
                </c:pt>
                <c:pt idx="33">
                  <c:v>208</c:v>
                </c:pt>
                <c:pt idx="34">
                  <c:v>215</c:v>
                </c:pt>
                <c:pt idx="35">
                  <c:v>222</c:v>
                </c:pt>
                <c:pt idx="36">
                  <c:v>229</c:v>
                </c:pt>
                <c:pt idx="37">
                  <c:v>236</c:v>
                </c:pt>
                <c:pt idx="38">
                  <c:v>243</c:v>
                </c:pt>
                <c:pt idx="39">
                  <c:v>250</c:v>
                </c:pt>
                <c:pt idx="40">
                  <c:v>257</c:v>
                </c:pt>
                <c:pt idx="41">
                  <c:v>264</c:v>
                </c:pt>
                <c:pt idx="42">
                  <c:v>271</c:v>
                </c:pt>
                <c:pt idx="43">
                  <c:v>279</c:v>
                </c:pt>
                <c:pt idx="44">
                  <c:v>285</c:v>
                </c:pt>
                <c:pt idx="45">
                  <c:v>292</c:v>
                </c:pt>
                <c:pt idx="46">
                  <c:v>299</c:v>
                </c:pt>
                <c:pt idx="47">
                  <c:v>306</c:v>
                </c:pt>
                <c:pt idx="48">
                  <c:v>313</c:v>
                </c:pt>
                <c:pt idx="49">
                  <c:v>320</c:v>
                </c:pt>
                <c:pt idx="50">
                  <c:v>327</c:v>
                </c:pt>
                <c:pt idx="51">
                  <c:v>334</c:v>
                </c:pt>
                <c:pt idx="52">
                  <c:v>341</c:v>
                </c:pt>
                <c:pt idx="53">
                  <c:v>348</c:v>
                </c:pt>
                <c:pt idx="54">
                  <c:v>355</c:v>
                </c:pt>
                <c:pt idx="55">
                  <c:v>362</c:v>
                </c:pt>
                <c:pt idx="56">
                  <c:v>369</c:v>
                </c:pt>
                <c:pt idx="57">
                  <c:v>376</c:v>
                </c:pt>
                <c:pt idx="58">
                  <c:v>383</c:v>
                </c:pt>
                <c:pt idx="59">
                  <c:v>390</c:v>
                </c:pt>
                <c:pt idx="60">
                  <c:v>397</c:v>
                </c:pt>
                <c:pt idx="61">
                  <c:v>404</c:v>
                </c:pt>
                <c:pt idx="62">
                  <c:v>407</c:v>
                </c:pt>
                <c:pt idx="63">
                  <c:v>410</c:v>
                </c:pt>
                <c:pt idx="64">
                  <c:v>418</c:v>
                </c:pt>
                <c:pt idx="65">
                  <c:v>425</c:v>
                </c:pt>
                <c:pt idx="66">
                  <c:v>432</c:v>
                </c:pt>
                <c:pt idx="67">
                  <c:v>439</c:v>
                </c:pt>
                <c:pt idx="68">
                  <c:v>446</c:v>
                </c:pt>
                <c:pt idx="69">
                  <c:v>453</c:v>
                </c:pt>
                <c:pt idx="70">
                  <c:v>460</c:v>
                </c:pt>
                <c:pt idx="71">
                  <c:v>467</c:v>
                </c:pt>
                <c:pt idx="72">
                  <c:v>474</c:v>
                </c:pt>
                <c:pt idx="73">
                  <c:v>481</c:v>
                </c:pt>
                <c:pt idx="74">
                  <c:v>488</c:v>
                </c:pt>
                <c:pt idx="75">
                  <c:v>495</c:v>
                </c:pt>
                <c:pt idx="76">
                  <c:v>502</c:v>
                </c:pt>
                <c:pt idx="77">
                  <c:v>509</c:v>
                </c:pt>
                <c:pt idx="78">
                  <c:v>516</c:v>
                </c:pt>
                <c:pt idx="79">
                  <c:v>523</c:v>
                </c:pt>
                <c:pt idx="80">
                  <c:v>530</c:v>
                </c:pt>
                <c:pt idx="81">
                  <c:v>537</c:v>
                </c:pt>
                <c:pt idx="82">
                  <c:v>543</c:v>
                </c:pt>
                <c:pt idx="83">
                  <c:v>550</c:v>
                </c:pt>
                <c:pt idx="84">
                  <c:v>557</c:v>
                </c:pt>
                <c:pt idx="85">
                  <c:v>564</c:v>
                </c:pt>
                <c:pt idx="86">
                  <c:v>571</c:v>
                </c:pt>
                <c:pt idx="87">
                  <c:v>578</c:v>
                </c:pt>
                <c:pt idx="88">
                  <c:v>585</c:v>
                </c:pt>
                <c:pt idx="89">
                  <c:v>592</c:v>
                </c:pt>
                <c:pt idx="90">
                  <c:v>599</c:v>
                </c:pt>
              </c:numCache>
            </c:numRef>
          </c:xVal>
          <c:yVal>
            <c:numRef>
              <c:f>'Red cells Graph'!$F$3:$F$93</c:f>
              <c:numCache>
                <c:formatCode>0.00</c:formatCode>
                <c:ptCount val="91"/>
                <c:pt idx="45">
                  <c:v>0</c:v>
                </c:pt>
                <c:pt idx="46">
                  <c:v>1.6759776536312849</c:v>
                </c:pt>
                <c:pt idx="47">
                  <c:v>1.7964071856287425</c:v>
                </c:pt>
                <c:pt idx="48">
                  <c:v>1.3440860215053763</c:v>
                </c:pt>
                <c:pt idx="49">
                  <c:v>0.77071290944123316</c:v>
                </c:pt>
                <c:pt idx="50">
                  <c:v>7.5301204819277112</c:v>
                </c:pt>
                <c:pt idx="51">
                  <c:v>0</c:v>
                </c:pt>
                <c:pt idx="52">
                  <c:v>0</c:v>
                </c:pt>
                <c:pt idx="53">
                  <c:v>6.8181818181818175</c:v>
                </c:pt>
                <c:pt idx="54">
                  <c:v>0</c:v>
                </c:pt>
                <c:pt idx="55">
                  <c:v>0.76923076923076927</c:v>
                </c:pt>
                <c:pt idx="56">
                  <c:v>0.35211267605633806</c:v>
                </c:pt>
                <c:pt idx="57">
                  <c:v>0</c:v>
                </c:pt>
                <c:pt idx="58">
                  <c:v>0.73800738007380073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0.36900369003690037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6B9-4D4B-9EF1-639293222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530127"/>
        <c:axId val="1217530607"/>
      </c:scatterChart>
      <c:valAx>
        <c:axId val="1217530127"/>
        <c:scaling>
          <c:orientation val="minMax"/>
          <c:max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530607"/>
        <c:crosses val="autoZero"/>
        <c:crossBetween val="midCat"/>
      </c:valAx>
      <c:valAx>
        <c:axId val="121753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5301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439705036870387"/>
          <c:y val="0.13483741615631381"/>
          <c:w val="0.22803109611298589"/>
          <c:h val="0.42997739865850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97102340438269E-2"/>
          <c:y val="5.0925925925925923E-2"/>
          <c:w val="0.7302948810735217"/>
          <c:h val="0.73339421114027414"/>
        </c:manualLayout>
      </c:layout>
      <c:scatterChart>
        <c:scatterStyle val="lineMarker"/>
        <c:varyColors val="0"/>
        <c:ser>
          <c:idx val="0"/>
          <c:order val="0"/>
          <c:tx>
            <c:strRef>
              <c:f>'EB vs Cells graph'!$B$3</c:f>
              <c:strCache>
                <c:ptCount val="1"/>
                <c:pt idx="0">
                  <c:v>UM 3%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'EB vs Cells graph'!$A$4:$A$52</c:f>
              <c:numCache>
                <c:formatCode>General</c:formatCode>
                <c:ptCount val="49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54</c:v>
                </c:pt>
                <c:pt idx="11">
                  <c:v>61</c:v>
                </c:pt>
                <c:pt idx="12">
                  <c:v>68</c:v>
                </c:pt>
                <c:pt idx="13">
                  <c:v>75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106</c:v>
                </c:pt>
                <c:pt idx="20">
                  <c:v>110</c:v>
                </c:pt>
                <c:pt idx="21">
                  <c:v>113</c:v>
                </c:pt>
                <c:pt idx="22">
                  <c:v>117</c:v>
                </c:pt>
                <c:pt idx="23">
                  <c:v>120</c:v>
                </c:pt>
                <c:pt idx="24">
                  <c:v>124</c:v>
                </c:pt>
                <c:pt idx="25">
                  <c:v>131</c:v>
                </c:pt>
                <c:pt idx="26">
                  <c:v>138</c:v>
                </c:pt>
                <c:pt idx="27">
                  <c:v>145</c:v>
                </c:pt>
                <c:pt idx="28">
                  <c:v>152</c:v>
                </c:pt>
                <c:pt idx="29">
                  <c:v>159</c:v>
                </c:pt>
                <c:pt idx="30">
                  <c:v>166</c:v>
                </c:pt>
                <c:pt idx="31">
                  <c:v>173</c:v>
                </c:pt>
                <c:pt idx="32">
                  <c:v>180</c:v>
                </c:pt>
                <c:pt idx="33">
                  <c:v>187</c:v>
                </c:pt>
                <c:pt idx="34">
                  <c:v>196</c:v>
                </c:pt>
                <c:pt idx="35">
                  <c:v>208</c:v>
                </c:pt>
                <c:pt idx="36">
                  <c:v>215</c:v>
                </c:pt>
                <c:pt idx="37">
                  <c:v>222</c:v>
                </c:pt>
                <c:pt idx="38">
                  <c:v>229</c:v>
                </c:pt>
                <c:pt idx="39">
                  <c:v>236</c:v>
                </c:pt>
                <c:pt idx="40">
                  <c:v>243</c:v>
                </c:pt>
                <c:pt idx="41">
                  <c:v>250</c:v>
                </c:pt>
                <c:pt idx="42">
                  <c:v>257</c:v>
                </c:pt>
                <c:pt idx="43">
                  <c:v>264</c:v>
                </c:pt>
                <c:pt idx="44">
                  <c:v>271</c:v>
                </c:pt>
                <c:pt idx="45">
                  <c:v>279</c:v>
                </c:pt>
                <c:pt idx="46">
                  <c:v>285</c:v>
                </c:pt>
                <c:pt idx="47">
                  <c:v>292</c:v>
                </c:pt>
                <c:pt idx="48">
                  <c:v>299</c:v>
                </c:pt>
              </c:numCache>
            </c:numRef>
          </c:xVal>
          <c:yVal>
            <c:numRef>
              <c:f>'EB vs Cells graph'!$B$4:$B$52</c:f>
              <c:numCache>
                <c:formatCode>General</c:formatCode>
                <c:ptCount val="49"/>
                <c:pt idx="0">
                  <c:v>0</c:v>
                </c:pt>
                <c:pt idx="1">
                  <c:v>1.1200000000000001</c:v>
                </c:pt>
                <c:pt idx="2" formatCode="0.00">
                  <c:v>2.1877105772062202</c:v>
                </c:pt>
                <c:pt idx="3" formatCode="0.00">
                  <c:v>2.1877105772062202</c:v>
                </c:pt>
                <c:pt idx="4" formatCode="0.00">
                  <c:v>2.1877105772062202</c:v>
                </c:pt>
                <c:pt idx="5">
                  <c:v>2.19</c:v>
                </c:pt>
                <c:pt idx="6">
                  <c:v>2.19</c:v>
                </c:pt>
                <c:pt idx="7" formatCode="0.00">
                  <c:v>3.1092957689449094</c:v>
                </c:pt>
                <c:pt idx="8">
                  <c:v>3.11</c:v>
                </c:pt>
                <c:pt idx="9">
                  <c:v>3.11</c:v>
                </c:pt>
                <c:pt idx="10" formatCode="0.00">
                  <c:v>3.8832750635448332</c:v>
                </c:pt>
                <c:pt idx="11" formatCode="0.00">
                  <c:v>3.9932339920630526</c:v>
                </c:pt>
                <c:pt idx="12" formatCode="0.00">
                  <c:v>4.5592520987681597</c:v>
                </c:pt>
                <c:pt idx="13" formatCode="0.00">
                  <c:v>4.8921850489594529</c:v>
                </c:pt>
                <c:pt idx="14" formatCode="0.00">
                  <c:v>5.2313872878736349</c:v>
                </c:pt>
                <c:pt idx="15" formatCode="0.00">
                  <c:v>5.3508994967350798</c:v>
                </c:pt>
                <c:pt idx="16" formatCode="0.00">
                  <c:v>6.5489835717593081</c:v>
                </c:pt>
                <c:pt idx="17" formatCode="0.00">
                  <c:v>6.8943236670998793</c:v>
                </c:pt>
                <c:pt idx="18" formatCode="0.00">
                  <c:v>7.127247742488513</c:v>
                </c:pt>
                <c:pt idx="19" formatCode="0.00">
                  <c:v>7.7665819135430985</c:v>
                </c:pt>
                <c:pt idx="20" formatCode="0.00">
                  <c:v>8.1890276493824068</c:v>
                </c:pt>
                <c:pt idx="21" formatCode="0.00">
                  <c:v>8.6905018140521939</c:v>
                </c:pt>
                <c:pt idx="22" formatCode="0.00">
                  <c:v>9.6058363510043954</c:v>
                </c:pt>
                <c:pt idx="23" formatCode="0.00">
                  <c:v>9.7168032192210667</c:v>
                </c:pt>
                <c:pt idx="24" formatCode="0.00">
                  <c:v>9.83221341200165</c:v>
                </c:pt>
                <c:pt idx="25" formatCode="0.00">
                  <c:v>9.83221341200165</c:v>
                </c:pt>
                <c:pt idx="26" formatCode="0.00">
                  <c:v>9.83221341200165</c:v>
                </c:pt>
                <c:pt idx="27" formatCode="0.00">
                  <c:v>9.859164807539285</c:v>
                </c:pt>
                <c:pt idx="28">
                  <c:v>10.72</c:v>
                </c:pt>
                <c:pt idx="29">
                  <c:v>13.24</c:v>
                </c:pt>
                <c:pt idx="30">
                  <c:v>13.24</c:v>
                </c:pt>
                <c:pt idx="31">
                  <c:v>13.61</c:v>
                </c:pt>
                <c:pt idx="32">
                  <c:v>13.61</c:v>
                </c:pt>
                <c:pt idx="33">
                  <c:v>14.79</c:v>
                </c:pt>
                <c:pt idx="34">
                  <c:v>15.82</c:v>
                </c:pt>
                <c:pt idx="35">
                  <c:v>15.82</c:v>
                </c:pt>
                <c:pt idx="36">
                  <c:v>16.91</c:v>
                </c:pt>
                <c:pt idx="37">
                  <c:v>17.670000000000002</c:v>
                </c:pt>
                <c:pt idx="38">
                  <c:v>18.79</c:v>
                </c:pt>
                <c:pt idx="39" formatCode="0.00">
                  <c:v>19.118055507143481</c:v>
                </c:pt>
                <c:pt idx="40" formatCode="0.00">
                  <c:v>19.211110869496292</c:v>
                </c:pt>
                <c:pt idx="41" formatCode="0.00">
                  <c:v>19.670275827408346</c:v>
                </c:pt>
                <c:pt idx="42" formatCode="0.00">
                  <c:v>19.796734792107369</c:v>
                </c:pt>
                <c:pt idx="43" formatCode="0.00">
                  <c:v>20.373325118082498</c:v>
                </c:pt>
                <c:pt idx="44" formatCode="0.00">
                  <c:v>21.138415537058368</c:v>
                </c:pt>
                <c:pt idx="45">
                  <c:v>22.08</c:v>
                </c:pt>
                <c:pt idx="46" formatCode="0.00">
                  <c:v>22.23</c:v>
                </c:pt>
                <c:pt idx="47" formatCode="0.00">
                  <c:v>22.29</c:v>
                </c:pt>
                <c:pt idx="48" formatCode="0.00">
                  <c:v>23.069048225610889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9B-484C-B8B9-C47CAB0B4ED7}"/>
            </c:ext>
          </c:extLst>
        </c:ser>
        <c:ser>
          <c:idx val="1"/>
          <c:order val="1"/>
          <c:tx>
            <c:strRef>
              <c:f>'EB vs Cells graph'!$C$3</c:f>
              <c:strCache>
                <c:ptCount val="1"/>
                <c:pt idx="0">
                  <c:v>EBs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'EB vs Cells graph'!$A$4:$A$52</c:f>
              <c:numCache>
                <c:formatCode>General</c:formatCode>
                <c:ptCount val="49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54</c:v>
                </c:pt>
                <c:pt idx="11">
                  <c:v>61</c:v>
                </c:pt>
                <c:pt idx="12">
                  <c:v>68</c:v>
                </c:pt>
                <c:pt idx="13">
                  <c:v>75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106</c:v>
                </c:pt>
                <c:pt idx="20">
                  <c:v>110</c:v>
                </c:pt>
                <c:pt idx="21">
                  <c:v>113</c:v>
                </c:pt>
                <c:pt idx="22">
                  <c:v>117</c:v>
                </c:pt>
                <c:pt idx="23">
                  <c:v>120</c:v>
                </c:pt>
                <c:pt idx="24">
                  <c:v>124</c:v>
                </c:pt>
                <c:pt idx="25">
                  <c:v>131</c:v>
                </c:pt>
                <c:pt idx="26">
                  <c:v>138</c:v>
                </c:pt>
                <c:pt idx="27">
                  <c:v>145</c:v>
                </c:pt>
                <c:pt idx="28">
                  <c:v>152</c:v>
                </c:pt>
                <c:pt idx="29">
                  <c:v>159</c:v>
                </c:pt>
                <c:pt idx="30">
                  <c:v>166</c:v>
                </c:pt>
                <c:pt idx="31">
                  <c:v>173</c:v>
                </c:pt>
                <c:pt idx="32">
                  <c:v>180</c:v>
                </c:pt>
                <c:pt idx="33">
                  <c:v>187</c:v>
                </c:pt>
                <c:pt idx="34">
                  <c:v>196</c:v>
                </c:pt>
                <c:pt idx="35">
                  <c:v>208</c:v>
                </c:pt>
                <c:pt idx="36">
                  <c:v>215</c:v>
                </c:pt>
                <c:pt idx="37">
                  <c:v>222</c:v>
                </c:pt>
                <c:pt idx="38">
                  <c:v>229</c:v>
                </c:pt>
                <c:pt idx="39">
                  <c:v>236</c:v>
                </c:pt>
                <c:pt idx="40">
                  <c:v>243</c:v>
                </c:pt>
                <c:pt idx="41">
                  <c:v>250</c:v>
                </c:pt>
                <c:pt idx="42">
                  <c:v>257</c:v>
                </c:pt>
                <c:pt idx="43">
                  <c:v>264</c:v>
                </c:pt>
                <c:pt idx="44">
                  <c:v>271</c:v>
                </c:pt>
                <c:pt idx="45">
                  <c:v>279</c:v>
                </c:pt>
                <c:pt idx="46">
                  <c:v>285</c:v>
                </c:pt>
                <c:pt idx="47">
                  <c:v>292</c:v>
                </c:pt>
                <c:pt idx="48">
                  <c:v>299</c:v>
                </c:pt>
              </c:numCache>
            </c:numRef>
          </c:xVal>
          <c:yVal>
            <c:numRef>
              <c:f>'EB vs Cells graph'!$C$4:$C$52</c:f>
              <c:numCache>
                <c:formatCode>General</c:formatCode>
                <c:ptCount val="49"/>
                <c:pt idx="28">
                  <c:v>10.72</c:v>
                </c:pt>
                <c:pt idx="29">
                  <c:v>10.72</c:v>
                </c:pt>
                <c:pt idx="30">
                  <c:v>11.21</c:v>
                </c:pt>
                <c:pt idx="31">
                  <c:v>12.06</c:v>
                </c:pt>
                <c:pt idx="32">
                  <c:v>12.08</c:v>
                </c:pt>
                <c:pt idx="33">
                  <c:v>12.23</c:v>
                </c:pt>
                <c:pt idx="34">
                  <c:v>12.62</c:v>
                </c:pt>
                <c:pt idx="35">
                  <c:v>12.84</c:v>
                </c:pt>
                <c:pt idx="36">
                  <c:v>13.46</c:v>
                </c:pt>
                <c:pt idx="37">
                  <c:v>13.66</c:v>
                </c:pt>
                <c:pt idx="38">
                  <c:v>15.33</c:v>
                </c:pt>
                <c:pt idx="39" formatCode="0.00">
                  <c:v>15.330065446092611</c:v>
                </c:pt>
                <c:pt idx="40" formatCode="0.00">
                  <c:v>15.330065446092611</c:v>
                </c:pt>
                <c:pt idx="41" formatCode="0.00">
                  <c:v>15.41747752265081</c:v>
                </c:pt>
                <c:pt idx="42" formatCode="0.00">
                  <c:v>16.016167518487276</c:v>
                </c:pt>
                <c:pt idx="43" formatCode="0.00">
                  <c:v>16.72157474779597</c:v>
                </c:pt>
                <c:pt idx="44" formatCode="0.00">
                  <c:v>17.830848227667612</c:v>
                </c:pt>
                <c:pt idx="45" formatCode="0.00">
                  <c:v>19.142364487522666</c:v>
                </c:pt>
                <c:pt idx="46" formatCode="0.00">
                  <c:v>19.976456478163865</c:v>
                </c:pt>
                <c:pt idx="47" formatCode="0.00">
                  <c:v>21.399656235315909</c:v>
                </c:pt>
                <c:pt idx="48" formatCode="0.00">
                  <c:v>22.380939007191341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9B-484C-B8B9-C47CAB0B4ED7}"/>
            </c:ext>
          </c:extLst>
        </c:ser>
        <c:ser>
          <c:idx val="2"/>
          <c:order val="2"/>
          <c:tx>
            <c:strRef>
              <c:f>'EB vs Cells graph'!$D$3</c:f>
              <c:strCache>
                <c:ptCount val="1"/>
                <c:pt idx="0">
                  <c:v>Cells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'EB vs Cells graph'!$A$4:$A$52</c:f>
              <c:numCache>
                <c:formatCode>General</c:formatCode>
                <c:ptCount val="49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54</c:v>
                </c:pt>
                <c:pt idx="11">
                  <c:v>61</c:v>
                </c:pt>
                <c:pt idx="12">
                  <c:v>68</c:v>
                </c:pt>
                <c:pt idx="13">
                  <c:v>75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106</c:v>
                </c:pt>
                <c:pt idx="20">
                  <c:v>110</c:v>
                </c:pt>
                <c:pt idx="21">
                  <c:v>113</c:v>
                </c:pt>
                <c:pt idx="22">
                  <c:v>117</c:v>
                </c:pt>
                <c:pt idx="23">
                  <c:v>120</c:v>
                </c:pt>
                <c:pt idx="24">
                  <c:v>124</c:v>
                </c:pt>
                <c:pt idx="25">
                  <c:v>131</c:v>
                </c:pt>
                <c:pt idx="26">
                  <c:v>138</c:v>
                </c:pt>
                <c:pt idx="27">
                  <c:v>145</c:v>
                </c:pt>
                <c:pt idx="28">
                  <c:v>152</c:v>
                </c:pt>
                <c:pt idx="29">
                  <c:v>159</c:v>
                </c:pt>
                <c:pt idx="30">
                  <c:v>166</c:v>
                </c:pt>
                <c:pt idx="31">
                  <c:v>173</c:v>
                </c:pt>
                <c:pt idx="32">
                  <c:v>180</c:v>
                </c:pt>
                <c:pt idx="33">
                  <c:v>187</c:v>
                </c:pt>
                <c:pt idx="34">
                  <c:v>196</c:v>
                </c:pt>
                <c:pt idx="35">
                  <c:v>208</c:v>
                </c:pt>
                <c:pt idx="36">
                  <c:v>215</c:v>
                </c:pt>
                <c:pt idx="37">
                  <c:v>222</c:v>
                </c:pt>
                <c:pt idx="38">
                  <c:v>229</c:v>
                </c:pt>
                <c:pt idx="39">
                  <c:v>236</c:v>
                </c:pt>
                <c:pt idx="40">
                  <c:v>243</c:v>
                </c:pt>
                <c:pt idx="41">
                  <c:v>250</c:v>
                </c:pt>
                <c:pt idx="42">
                  <c:v>257</c:v>
                </c:pt>
                <c:pt idx="43">
                  <c:v>264</c:v>
                </c:pt>
                <c:pt idx="44">
                  <c:v>271</c:v>
                </c:pt>
                <c:pt idx="45">
                  <c:v>279</c:v>
                </c:pt>
                <c:pt idx="46">
                  <c:v>285</c:v>
                </c:pt>
                <c:pt idx="47">
                  <c:v>292</c:v>
                </c:pt>
                <c:pt idx="48">
                  <c:v>299</c:v>
                </c:pt>
              </c:numCache>
            </c:numRef>
          </c:xVal>
          <c:yVal>
            <c:numRef>
              <c:f>'EB vs Cells graph'!$D$4:$D$52</c:f>
              <c:numCache>
                <c:formatCode>General</c:formatCode>
                <c:ptCount val="49"/>
                <c:pt idx="28">
                  <c:v>10.72</c:v>
                </c:pt>
                <c:pt idx="29">
                  <c:v>10.72</c:v>
                </c:pt>
                <c:pt idx="30">
                  <c:v>10.72</c:v>
                </c:pt>
                <c:pt idx="31">
                  <c:v>10.72</c:v>
                </c:pt>
                <c:pt idx="32">
                  <c:v>10.72</c:v>
                </c:pt>
                <c:pt idx="33">
                  <c:v>10.72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E9B-484C-B8B9-C47CAB0B4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904543"/>
        <c:axId val="466192303"/>
      </c:scatterChart>
      <c:valAx>
        <c:axId val="924904543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6192303"/>
        <c:crosses val="autoZero"/>
        <c:crossBetween val="midCat"/>
      </c:valAx>
      <c:valAx>
        <c:axId val="466192303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249045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894323852227533"/>
          <c:y val="5.6133712452610049E-2"/>
          <c:w val="0.19547910692227743"/>
          <c:h val="0.249421843102945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93963254593169E-2"/>
          <c:y val="5.0925925925925923E-2"/>
          <c:w val="0.70192130120307528"/>
          <c:h val="0.737679352580927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'EB vs Cells graph'!$G$3</c:f>
              <c:strCache>
                <c:ptCount val="1"/>
                <c:pt idx="0">
                  <c:v>UM 3%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'EB vs Cells graph'!$F$4:$F$52</c:f>
              <c:numCache>
                <c:formatCode>General</c:formatCode>
                <c:ptCount val="49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54</c:v>
                </c:pt>
                <c:pt idx="11">
                  <c:v>61</c:v>
                </c:pt>
                <c:pt idx="12">
                  <c:v>68</c:v>
                </c:pt>
                <c:pt idx="13">
                  <c:v>75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106</c:v>
                </c:pt>
                <c:pt idx="20">
                  <c:v>110</c:v>
                </c:pt>
                <c:pt idx="21">
                  <c:v>113</c:v>
                </c:pt>
                <c:pt idx="22">
                  <c:v>117</c:v>
                </c:pt>
                <c:pt idx="23">
                  <c:v>120</c:v>
                </c:pt>
                <c:pt idx="24">
                  <c:v>124</c:v>
                </c:pt>
                <c:pt idx="25">
                  <c:v>131</c:v>
                </c:pt>
                <c:pt idx="26">
                  <c:v>138</c:v>
                </c:pt>
                <c:pt idx="27">
                  <c:v>145</c:v>
                </c:pt>
                <c:pt idx="28">
                  <c:v>152</c:v>
                </c:pt>
                <c:pt idx="29">
                  <c:v>159</c:v>
                </c:pt>
                <c:pt idx="30">
                  <c:v>166</c:v>
                </c:pt>
                <c:pt idx="31">
                  <c:v>173</c:v>
                </c:pt>
                <c:pt idx="32">
                  <c:v>180</c:v>
                </c:pt>
                <c:pt idx="33">
                  <c:v>187</c:v>
                </c:pt>
                <c:pt idx="34">
                  <c:v>196</c:v>
                </c:pt>
                <c:pt idx="35">
                  <c:v>208</c:v>
                </c:pt>
                <c:pt idx="36">
                  <c:v>215</c:v>
                </c:pt>
                <c:pt idx="37">
                  <c:v>222</c:v>
                </c:pt>
                <c:pt idx="38">
                  <c:v>229</c:v>
                </c:pt>
                <c:pt idx="39">
                  <c:v>236</c:v>
                </c:pt>
                <c:pt idx="40">
                  <c:v>243</c:v>
                </c:pt>
                <c:pt idx="41">
                  <c:v>250</c:v>
                </c:pt>
                <c:pt idx="42">
                  <c:v>257</c:v>
                </c:pt>
                <c:pt idx="43">
                  <c:v>264</c:v>
                </c:pt>
                <c:pt idx="44">
                  <c:v>271</c:v>
                </c:pt>
                <c:pt idx="45">
                  <c:v>279</c:v>
                </c:pt>
                <c:pt idx="46">
                  <c:v>285</c:v>
                </c:pt>
                <c:pt idx="47">
                  <c:v>292</c:v>
                </c:pt>
                <c:pt idx="48">
                  <c:v>299</c:v>
                </c:pt>
              </c:numCache>
            </c:numRef>
          </c:xVal>
          <c:yVal>
            <c:numRef>
              <c:f>'EB vs Cells graph'!$G$4:$G$52</c:f>
              <c:numCache>
                <c:formatCode>0.00</c:formatCode>
                <c:ptCount val="49"/>
                <c:pt idx="0">
                  <c:v>100</c:v>
                </c:pt>
                <c:pt idx="1">
                  <c:v>99.090909090909093</c:v>
                </c:pt>
                <c:pt idx="2">
                  <c:v>99.209486166007906</c:v>
                </c:pt>
                <c:pt idx="3">
                  <c:v>95.294117647058812</c:v>
                </c:pt>
                <c:pt idx="4">
                  <c:v>92.64705882352942</c:v>
                </c:pt>
                <c:pt idx="5">
                  <c:v>84.444444444444443</c:v>
                </c:pt>
                <c:pt idx="6">
                  <c:v>72.549019607843135</c:v>
                </c:pt>
                <c:pt idx="7">
                  <c:v>80.459770114942529</c:v>
                </c:pt>
                <c:pt idx="8">
                  <c:v>84.615384615384613</c:v>
                </c:pt>
                <c:pt idx="9">
                  <c:v>81.578947368421055</c:v>
                </c:pt>
                <c:pt idx="10">
                  <c:v>82.8125</c:v>
                </c:pt>
                <c:pt idx="11">
                  <c:v>91.228070175438589</c:v>
                </c:pt>
                <c:pt idx="12">
                  <c:v>90.588235294117652</c:v>
                </c:pt>
                <c:pt idx="13">
                  <c:v>90.654205607476641</c:v>
                </c:pt>
                <c:pt idx="14">
                  <c:v>91.83673469387756</c:v>
                </c:pt>
                <c:pt idx="15">
                  <c:v>94.623655913978496</c:v>
                </c:pt>
                <c:pt idx="16">
                  <c:v>92.660550458715591</c:v>
                </c:pt>
                <c:pt idx="17">
                  <c:v>92.771084337349393</c:v>
                </c:pt>
                <c:pt idx="18">
                  <c:v>95.767195767195773</c:v>
                </c:pt>
                <c:pt idx="19">
                  <c:v>94.630872483221466</c:v>
                </c:pt>
                <c:pt idx="20">
                  <c:v>93.85474860335195</c:v>
                </c:pt>
                <c:pt idx="21">
                  <c:v>95.731707317073173</c:v>
                </c:pt>
                <c:pt idx="22">
                  <c:v>95.041322314049594</c:v>
                </c:pt>
                <c:pt idx="23">
                  <c:v>88.52459016393442</c:v>
                </c:pt>
                <c:pt idx="24">
                  <c:v>91.40625</c:v>
                </c:pt>
                <c:pt idx="25">
                  <c:v>83.65384615384616</c:v>
                </c:pt>
                <c:pt idx="26">
                  <c:v>84.126984126984127</c:v>
                </c:pt>
                <c:pt idx="27">
                  <c:v>75</c:v>
                </c:pt>
                <c:pt idx="28" formatCode="General">
                  <c:v>85.96</c:v>
                </c:pt>
                <c:pt idx="29" formatCode="General">
                  <c:v>95.16</c:v>
                </c:pt>
                <c:pt idx="30" formatCode="General">
                  <c:v>89.38</c:v>
                </c:pt>
                <c:pt idx="31" formatCode="General">
                  <c:v>81.150000000000006</c:v>
                </c:pt>
                <c:pt idx="32" formatCode="General">
                  <c:v>72.97</c:v>
                </c:pt>
                <c:pt idx="33" formatCode="General">
                  <c:v>77.489999999999995</c:v>
                </c:pt>
                <c:pt idx="34" formatCode="General">
                  <c:v>86.32</c:v>
                </c:pt>
                <c:pt idx="35" formatCode="General">
                  <c:v>61.36</c:v>
                </c:pt>
                <c:pt idx="36" formatCode="General">
                  <c:v>78.5</c:v>
                </c:pt>
                <c:pt idx="37" formatCode="General">
                  <c:v>68.12</c:v>
                </c:pt>
                <c:pt idx="38" formatCode="General">
                  <c:v>66.5</c:v>
                </c:pt>
                <c:pt idx="39">
                  <c:v>66.228070175438589</c:v>
                </c:pt>
                <c:pt idx="40">
                  <c:v>58.986175115207374</c:v>
                </c:pt>
                <c:pt idx="41">
                  <c:v>70.212765957446805</c:v>
                </c:pt>
                <c:pt idx="42">
                  <c:v>55.982905982905983</c:v>
                </c:pt>
                <c:pt idx="43">
                  <c:v>62.807017543859644</c:v>
                </c:pt>
                <c:pt idx="44">
                  <c:v>66.44951140065146</c:v>
                </c:pt>
                <c:pt idx="45" formatCode="General">
                  <c:v>68.75</c:v>
                </c:pt>
                <c:pt idx="46">
                  <c:v>59.38</c:v>
                </c:pt>
                <c:pt idx="47">
                  <c:v>55.56</c:v>
                </c:pt>
                <c:pt idx="48">
                  <c:v>68.438538205980066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EF-4F7A-9DBA-CE712364F674}"/>
            </c:ext>
          </c:extLst>
        </c:ser>
        <c:ser>
          <c:idx val="1"/>
          <c:order val="1"/>
          <c:tx>
            <c:strRef>
              <c:f>'EB vs Cells graph'!$H$3</c:f>
              <c:strCache>
                <c:ptCount val="1"/>
                <c:pt idx="0">
                  <c:v>EBs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'EB vs Cells graph'!$F$4:$F$52</c:f>
              <c:numCache>
                <c:formatCode>General</c:formatCode>
                <c:ptCount val="49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54</c:v>
                </c:pt>
                <c:pt idx="11">
                  <c:v>61</c:v>
                </c:pt>
                <c:pt idx="12">
                  <c:v>68</c:v>
                </c:pt>
                <c:pt idx="13">
                  <c:v>75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106</c:v>
                </c:pt>
                <c:pt idx="20">
                  <c:v>110</c:v>
                </c:pt>
                <c:pt idx="21">
                  <c:v>113</c:v>
                </c:pt>
                <c:pt idx="22">
                  <c:v>117</c:v>
                </c:pt>
                <c:pt idx="23">
                  <c:v>120</c:v>
                </c:pt>
                <c:pt idx="24">
                  <c:v>124</c:v>
                </c:pt>
                <c:pt idx="25">
                  <c:v>131</c:v>
                </c:pt>
                <c:pt idx="26">
                  <c:v>138</c:v>
                </c:pt>
                <c:pt idx="27">
                  <c:v>145</c:v>
                </c:pt>
                <c:pt idx="28">
                  <c:v>152</c:v>
                </c:pt>
                <c:pt idx="29">
                  <c:v>159</c:v>
                </c:pt>
                <c:pt idx="30">
                  <c:v>166</c:v>
                </c:pt>
                <c:pt idx="31">
                  <c:v>173</c:v>
                </c:pt>
                <c:pt idx="32">
                  <c:v>180</c:v>
                </c:pt>
                <c:pt idx="33">
                  <c:v>187</c:v>
                </c:pt>
                <c:pt idx="34">
                  <c:v>196</c:v>
                </c:pt>
                <c:pt idx="35">
                  <c:v>208</c:v>
                </c:pt>
                <c:pt idx="36">
                  <c:v>215</c:v>
                </c:pt>
                <c:pt idx="37">
                  <c:v>222</c:v>
                </c:pt>
                <c:pt idx="38">
                  <c:v>229</c:v>
                </c:pt>
                <c:pt idx="39">
                  <c:v>236</c:v>
                </c:pt>
                <c:pt idx="40">
                  <c:v>243</c:v>
                </c:pt>
                <c:pt idx="41">
                  <c:v>250</c:v>
                </c:pt>
                <c:pt idx="42">
                  <c:v>257</c:v>
                </c:pt>
                <c:pt idx="43">
                  <c:v>264</c:v>
                </c:pt>
                <c:pt idx="44">
                  <c:v>271</c:v>
                </c:pt>
                <c:pt idx="45">
                  <c:v>279</c:v>
                </c:pt>
                <c:pt idx="46">
                  <c:v>285</c:v>
                </c:pt>
                <c:pt idx="47">
                  <c:v>292</c:v>
                </c:pt>
                <c:pt idx="48">
                  <c:v>299</c:v>
                </c:pt>
              </c:numCache>
            </c:numRef>
          </c:xVal>
          <c:yVal>
            <c:numRef>
              <c:f>'EB vs Cells graph'!$H$4:$H$52</c:f>
              <c:numCache>
                <c:formatCode>General</c:formatCode>
                <c:ptCount val="49"/>
                <c:pt idx="28">
                  <c:v>85.96</c:v>
                </c:pt>
                <c:pt idx="29">
                  <c:v>92.21</c:v>
                </c:pt>
                <c:pt idx="30">
                  <c:v>88.84</c:v>
                </c:pt>
                <c:pt idx="31">
                  <c:v>86.45</c:v>
                </c:pt>
                <c:pt idx="32">
                  <c:v>69.319999999999993</c:v>
                </c:pt>
                <c:pt idx="33">
                  <c:v>62.74</c:v>
                </c:pt>
                <c:pt idx="34">
                  <c:v>69.78</c:v>
                </c:pt>
                <c:pt idx="35">
                  <c:v>61.95</c:v>
                </c:pt>
                <c:pt idx="36">
                  <c:v>69.430000000000007</c:v>
                </c:pt>
                <c:pt idx="37">
                  <c:v>57.98</c:v>
                </c:pt>
                <c:pt idx="38">
                  <c:v>67.14</c:v>
                </c:pt>
                <c:pt idx="39" formatCode="0.00">
                  <c:v>52.298850574712638</c:v>
                </c:pt>
                <c:pt idx="40" formatCode="0.00">
                  <c:v>51.612903225806448</c:v>
                </c:pt>
                <c:pt idx="41" formatCode="0.00">
                  <c:v>55.737704918032783</c:v>
                </c:pt>
                <c:pt idx="42" formatCode="0.00">
                  <c:v>69.127516778523486</c:v>
                </c:pt>
                <c:pt idx="43" formatCode="0.00">
                  <c:v>73.68421052631578</c:v>
                </c:pt>
                <c:pt idx="44" formatCode="0.00">
                  <c:v>83.818770226537225</c:v>
                </c:pt>
                <c:pt idx="45">
                  <c:v>88.43</c:v>
                </c:pt>
                <c:pt idx="46" formatCode="0.00">
                  <c:v>90.68</c:v>
                </c:pt>
                <c:pt idx="47" formatCode="0.00">
                  <c:v>94.99</c:v>
                </c:pt>
                <c:pt idx="48" formatCode="0.00">
                  <c:v>85.869565217391312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EF-4F7A-9DBA-CE712364F674}"/>
            </c:ext>
          </c:extLst>
        </c:ser>
        <c:ser>
          <c:idx val="2"/>
          <c:order val="2"/>
          <c:tx>
            <c:strRef>
              <c:f>'EB vs Cells graph'!$I$3</c:f>
              <c:strCache>
                <c:ptCount val="1"/>
                <c:pt idx="0">
                  <c:v>Cells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'EB vs Cells graph'!$F$4:$F$52</c:f>
              <c:numCache>
                <c:formatCode>General</c:formatCode>
                <c:ptCount val="49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54</c:v>
                </c:pt>
                <c:pt idx="11">
                  <c:v>61</c:v>
                </c:pt>
                <c:pt idx="12">
                  <c:v>68</c:v>
                </c:pt>
                <c:pt idx="13">
                  <c:v>75</c:v>
                </c:pt>
                <c:pt idx="14">
                  <c:v>82</c:v>
                </c:pt>
                <c:pt idx="15">
                  <c:v>89</c:v>
                </c:pt>
                <c:pt idx="16">
                  <c:v>96</c:v>
                </c:pt>
                <c:pt idx="17">
                  <c:v>99</c:v>
                </c:pt>
                <c:pt idx="18">
                  <c:v>103</c:v>
                </c:pt>
                <c:pt idx="19">
                  <c:v>106</c:v>
                </c:pt>
                <c:pt idx="20">
                  <c:v>110</c:v>
                </c:pt>
                <c:pt idx="21">
                  <c:v>113</c:v>
                </c:pt>
                <c:pt idx="22">
                  <c:v>117</c:v>
                </c:pt>
                <c:pt idx="23">
                  <c:v>120</c:v>
                </c:pt>
                <c:pt idx="24">
                  <c:v>124</c:v>
                </c:pt>
                <c:pt idx="25">
                  <c:v>131</c:v>
                </c:pt>
                <c:pt idx="26">
                  <c:v>138</c:v>
                </c:pt>
                <c:pt idx="27">
                  <c:v>145</c:v>
                </c:pt>
                <c:pt idx="28">
                  <c:v>152</c:v>
                </c:pt>
                <c:pt idx="29">
                  <c:v>159</c:v>
                </c:pt>
                <c:pt idx="30">
                  <c:v>166</c:v>
                </c:pt>
                <c:pt idx="31">
                  <c:v>173</c:v>
                </c:pt>
                <c:pt idx="32">
                  <c:v>180</c:v>
                </c:pt>
                <c:pt idx="33">
                  <c:v>187</c:v>
                </c:pt>
                <c:pt idx="34">
                  <c:v>196</c:v>
                </c:pt>
                <c:pt idx="35">
                  <c:v>208</c:v>
                </c:pt>
                <c:pt idx="36">
                  <c:v>215</c:v>
                </c:pt>
                <c:pt idx="37">
                  <c:v>222</c:v>
                </c:pt>
                <c:pt idx="38">
                  <c:v>229</c:v>
                </c:pt>
                <c:pt idx="39">
                  <c:v>236</c:v>
                </c:pt>
                <c:pt idx="40">
                  <c:v>243</c:v>
                </c:pt>
                <c:pt idx="41">
                  <c:v>250</c:v>
                </c:pt>
                <c:pt idx="42">
                  <c:v>257</c:v>
                </c:pt>
                <c:pt idx="43">
                  <c:v>264</c:v>
                </c:pt>
                <c:pt idx="44">
                  <c:v>271</c:v>
                </c:pt>
                <c:pt idx="45">
                  <c:v>279</c:v>
                </c:pt>
                <c:pt idx="46">
                  <c:v>285</c:v>
                </c:pt>
                <c:pt idx="47">
                  <c:v>292</c:v>
                </c:pt>
                <c:pt idx="48">
                  <c:v>299</c:v>
                </c:pt>
              </c:numCache>
            </c:numRef>
          </c:xVal>
          <c:yVal>
            <c:numRef>
              <c:f>'EB vs Cells graph'!$I$4:$I$52</c:f>
              <c:numCache>
                <c:formatCode>General</c:formatCode>
                <c:ptCount val="49"/>
                <c:pt idx="28">
                  <c:v>85.96</c:v>
                </c:pt>
                <c:pt idx="29">
                  <c:v>74.64</c:v>
                </c:pt>
                <c:pt idx="30">
                  <c:v>42.59</c:v>
                </c:pt>
                <c:pt idx="31">
                  <c:v>10.11</c:v>
                </c:pt>
                <c:pt idx="32">
                  <c:v>7.25</c:v>
                </c:pt>
                <c:pt idx="3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EF-4F7A-9DBA-CE712364F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25599"/>
        <c:axId val="448113615"/>
      </c:scatterChart>
      <c:valAx>
        <c:axId val="22925599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8113615"/>
        <c:crosses val="autoZero"/>
        <c:crossBetween val="midCat"/>
      </c:valAx>
      <c:valAx>
        <c:axId val="44811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25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01334208223972"/>
          <c:y val="7.4307742782152186E-2"/>
          <c:w val="0.20286220472440947"/>
          <c:h val="0.26828484981044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30378997692817E-2"/>
          <c:y val="5.7441253263707574E-2"/>
          <c:w val="0.65622899622019293"/>
          <c:h val="0.7019666536461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 M1 SOM Graph'!$B$2</c:f>
              <c:strCache>
                <c:ptCount val="1"/>
                <c:pt idx="0">
                  <c:v>1_UM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'UM M1 SOM Graph'!$A$3:$A$7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</c:numCache>
            </c:numRef>
          </c:xVal>
          <c:yVal>
            <c:numRef>
              <c:f>'UM M1 SOM Graph'!$B$3:$B$7</c:f>
              <c:numCache>
                <c:formatCode>General</c:formatCode>
                <c:ptCount val="5"/>
                <c:pt idx="0">
                  <c:v>0</c:v>
                </c:pt>
                <c:pt idx="1">
                  <c:v>1.18</c:v>
                </c:pt>
                <c:pt idx="2" formatCode="0.00">
                  <c:v>2.5780852232961546</c:v>
                </c:pt>
                <c:pt idx="3" formatCode="0.00">
                  <c:v>2.9655903324166961</c:v>
                </c:pt>
                <c:pt idx="4" formatCode="0.00">
                  <c:v>2.9655903324166961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EF-43B4-8819-FCA2FE052E60}"/>
            </c:ext>
          </c:extLst>
        </c:ser>
        <c:ser>
          <c:idx val="1"/>
          <c:order val="1"/>
          <c:tx>
            <c:strRef>
              <c:f>'UM M1 SOM Graph'!$C$2</c:f>
              <c:strCache>
                <c:ptCount val="1"/>
                <c:pt idx="0">
                  <c:v>2_UM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'UM M1 SOM Graph'!$A$3:$A$7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</c:numCache>
            </c:numRef>
          </c:xVal>
          <c:yVal>
            <c:numRef>
              <c:f>'UM M1 SOM Graph'!$C$3:$C$7</c:f>
              <c:numCache>
                <c:formatCode>General</c:formatCode>
                <c:ptCount val="5"/>
                <c:pt idx="0">
                  <c:v>0</c:v>
                </c:pt>
                <c:pt idx="1">
                  <c:v>1.1200000000000001</c:v>
                </c:pt>
                <c:pt idx="2" formatCode="0.00">
                  <c:v>2.1877105772062202</c:v>
                </c:pt>
                <c:pt idx="3" formatCode="0.00">
                  <c:v>2.1877105772062202</c:v>
                </c:pt>
                <c:pt idx="4" formatCode="0.00">
                  <c:v>2.1877105772062202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EF-43B4-8819-FCA2FE052E60}"/>
            </c:ext>
          </c:extLst>
        </c:ser>
        <c:ser>
          <c:idx val="2"/>
          <c:order val="2"/>
          <c:tx>
            <c:strRef>
              <c:f>'UM M1 SOM Graph'!$D$2</c:f>
              <c:strCache>
                <c:ptCount val="1"/>
                <c:pt idx="0">
                  <c:v>3_SOM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'UM M1 SOM Graph'!$A$3:$A$7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</c:numCache>
            </c:numRef>
          </c:xVal>
          <c:yVal>
            <c:numRef>
              <c:f>'UM M1 SOM Graph'!$D$3:$D$7</c:f>
              <c:numCache>
                <c:formatCode>General</c:formatCode>
                <c:ptCount val="5"/>
                <c:pt idx="0">
                  <c:v>0</c:v>
                </c:pt>
                <c:pt idx="1">
                  <c:v>1.68</c:v>
                </c:pt>
                <c:pt idx="2" formatCode="0.00">
                  <c:v>1.9839838658173194</c:v>
                </c:pt>
                <c:pt idx="3" formatCode="0.00">
                  <c:v>1.9839838658173194</c:v>
                </c:pt>
                <c:pt idx="4" formatCode="0.00">
                  <c:v>1.9839838658173194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EF-43B4-8819-FCA2FE052E60}"/>
            </c:ext>
          </c:extLst>
        </c:ser>
        <c:ser>
          <c:idx val="3"/>
          <c:order val="3"/>
          <c:tx>
            <c:strRef>
              <c:f>'UM M1 SOM Graph'!$E$2</c:f>
              <c:strCache>
                <c:ptCount val="1"/>
                <c:pt idx="0">
                  <c:v>4_SOM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C0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'UM M1 SOM Graph'!$A$3:$A$7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</c:numCache>
            </c:numRef>
          </c:xVal>
          <c:yVal>
            <c:numRef>
              <c:f>'UM M1 SOM Graph'!$E$3:$E$7</c:f>
              <c:numCache>
                <c:formatCode>General</c:formatCode>
                <c:ptCount val="5"/>
                <c:pt idx="0">
                  <c:v>0</c:v>
                </c:pt>
                <c:pt idx="1">
                  <c:v>1.67</c:v>
                </c:pt>
                <c:pt idx="2">
                  <c:v>1.67</c:v>
                </c:pt>
                <c:pt idx="3">
                  <c:v>1.67</c:v>
                </c:pt>
                <c:pt idx="4">
                  <c:v>1.67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3EF-43B4-8819-FCA2FE052E60}"/>
            </c:ext>
          </c:extLst>
        </c:ser>
        <c:ser>
          <c:idx val="4"/>
          <c:order val="4"/>
          <c:tx>
            <c:strRef>
              <c:f>'UM M1 SOM Graph'!$F$2</c:f>
              <c:strCache>
                <c:ptCount val="1"/>
                <c:pt idx="0">
                  <c:v>5_M1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'UM M1 SOM Graph'!$A$3:$A$7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</c:numCache>
            </c:numRef>
          </c:xVal>
          <c:yVal>
            <c:numRef>
              <c:f>'UM M1 SOM Graph'!$F$3:$F$7</c:f>
              <c:numCache>
                <c:formatCode>General</c:formatCode>
                <c:ptCount val="5"/>
                <c:pt idx="0">
                  <c:v>0</c:v>
                </c:pt>
                <c:pt idx="1">
                  <c:v>1.58</c:v>
                </c:pt>
                <c:pt idx="2">
                  <c:v>1.58</c:v>
                </c:pt>
                <c:pt idx="3">
                  <c:v>1.58</c:v>
                </c:pt>
                <c:pt idx="4">
                  <c:v>1.58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3EF-43B4-8819-FCA2FE052E60}"/>
            </c:ext>
          </c:extLst>
        </c:ser>
        <c:ser>
          <c:idx val="5"/>
          <c:order val="5"/>
          <c:tx>
            <c:strRef>
              <c:f>'UM M1 SOM Graph'!$G$2</c:f>
              <c:strCache>
                <c:ptCount val="1"/>
                <c:pt idx="0">
                  <c:v>6_M1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'UM M1 SOM Graph'!$A$3:$A$7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</c:numCache>
            </c:numRef>
          </c:xVal>
          <c:yVal>
            <c:numRef>
              <c:f>'UM M1 SOM Graph'!$G$3:$G$7</c:f>
              <c:numCache>
                <c:formatCode>General</c:formatCode>
                <c:ptCount val="5"/>
                <c:pt idx="0">
                  <c:v>0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3EF-43B4-8819-FCA2FE05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5922335"/>
        <c:axId val="391821119"/>
      </c:scatterChart>
      <c:valAx>
        <c:axId val="1485922335"/>
        <c:scaling>
          <c:orientation val="minMax"/>
          <c:max val="1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1821119"/>
        <c:crosses val="autoZero"/>
        <c:crossBetween val="midCat"/>
        <c:majorUnit val="3"/>
      </c:valAx>
      <c:valAx>
        <c:axId val="391821119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85922335"/>
        <c:crosses val="autoZero"/>
        <c:crossBetween val="midCat"/>
        <c:majorUnit val="0.5"/>
      </c:valAx>
      <c:spPr>
        <a:noFill/>
        <a:ln>
          <a:solidFill>
            <a:schemeClr val="bg2">
              <a:lumMod val="9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76642553221220022"/>
          <c:y val="8.1592072531403562E-2"/>
          <c:w val="0.20485883363958388"/>
          <c:h val="0.57376040788635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8548688248042E-2"/>
          <c:y val="5.3268765133171914E-2"/>
          <c:w val="0.6356035995818935"/>
          <c:h val="0.721129053783531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 M1 SOM Graph'!$B$10</c:f>
              <c:strCache>
                <c:ptCount val="1"/>
                <c:pt idx="0">
                  <c:v>1_UM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'UM M1 SOM Graph'!$A$11:$A$15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</c:numCache>
            </c:numRef>
          </c:xVal>
          <c:yVal>
            <c:numRef>
              <c:f>'UM M1 SOM Graph'!$B$11:$B$15</c:f>
              <c:numCache>
                <c:formatCode>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99.059561128526639</c:v>
                </c:pt>
                <c:pt idx="3">
                  <c:v>89.714285714285708</c:v>
                </c:pt>
                <c:pt idx="4">
                  <c:v>92.241379310344826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24-4BCF-B399-161FCBAC958B}"/>
            </c:ext>
          </c:extLst>
        </c:ser>
        <c:ser>
          <c:idx val="1"/>
          <c:order val="1"/>
          <c:tx>
            <c:strRef>
              <c:f>'UM M1 SOM Graph'!$C$10</c:f>
              <c:strCache>
                <c:ptCount val="1"/>
                <c:pt idx="0">
                  <c:v>2_UM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'UM M1 SOM Graph'!$A$11:$A$15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</c:numCache>
            </c:numRef>
          </c:xVal>
          <c:yVal>
            <c:numRef>
              <c:f>'UM M1 SOM Graph'!$C$11:$C$15</c:f>
              <c:numCache>
                <c:formatCode>0.0</c:formatCode>
                <c:ptCount val="5"/>
                <c:pt idx="0">
                  <c:v>100</c:v>
                </c:pt>
                <c:pt idx="1">
                  <c:v>99.090909090909093</c:v>
                </c:pt>
                <c:pt idx="2">
                  <c:v>99.209486166007906</c:v>
                </c:pt>
                <c:pt idx="3">
                  <c:v>95.294117647058812</c:v>
                </c:pt>
                <c:pt idx="4">
                  <c:v>92.64705882352942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24-4BCF-B399-161FCBAC958B}"/>
            </c:ext>
          </c:extLst>
        </c:ser>
        <c:ser>
          <c:idx val="2"/>
          <c:order val="2"/>
          <c:tx>
            <c:strRef>
              <c:f>'UM M1 SOM Graph'!$D$10</c:f>
              <c:strCache>
                <c:ptCount val="1"/>
                <c:pt idx="0">
                  <c:v>3_SOM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'UM M1 SOM Graph'!$A$11:$A$15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</c:numCache>
            </c:numRef>
          </c:xVal>
          <c:yVal>
            <c:numRef>
              <c:f>'UM M1 SOM Graph'!$D$11:$D$15</c:f>
              <c:numCache>
                <c:formatCode>0.0</c:formatCode>
                <c:ptCount val="5"/>
                <c:pt idx="0">
                  <c:v>100</c:v>
                </c:pt>
                <c:pt idx="1">
                  <c:v>99.074074074074076</c:v>
                </c:pt>
                <c:pt idx="2">
                  <c:v>91.358024691358025</c:v>
                </c:pt>
                <c:pt idx="3">
                  <c:v>8.536585365853659</c:v>
                </c:pt>
                <c:pt idx="4">
                  <c:v>1.1494252873563218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24-4BCF-B399-161FCBAC958B}"/>
            </c:ext>
          </c:extLst>
        </c:ser>
        <c:ser>
          <c:idx val="3"/>
          <c:order val="3"/>
          <c:tx>
            <c:strRef>
              <c:f>'UM M1 SOM Graph'!$E$10</c:f>
              <c:strCache>
                <c:ptCount val="1"/>
                <c:pt idx="0">
                  <c:v>4_SOM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C0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'UM M1 SOM Graph'!$A$11:$A$15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</c:numCache>
            </c:numRef>
          </c:xVal>
          <c:yVal>
            <c:numRef>
              <c:f>'UM M1 SOM Graph'!$E$11:$E$15</c:f>
              <c:numCache>
                <c:formatCode>0.0</c:formatCode>
                <c:ptCount val="5"/>
                <c:pt idx="0">
                  <c:v>100</c:v>
                </c:pt>
                <c:pt idx="1">
                  <c:v>99.068322981366464</c:v>
                </c:pt>
                <c:pt idx="2">
                  <c:v>88.679245283018872</c:v>
                </c:pt>
                <c:pt idx="3">
                  <c:v>66.666666666666657</c:v>
                </c:pt>
                <c:pt idx="4">
                  <c:v>6.5789473684210522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524-4BCF-B399-161FCBAC958B}"/>
            </c:ext>
          </c:extLst>
        </c:ser>
        <c:ser>
          <c:idx val="4"/>
          <c:order val="4"/>
          <c:tx>
            <c:strRef>
              <c:f>'UM M1 SOM Graph'!$F$10</c:f>
              <c:strCache>
                <c:ptCount val="1"/>
                <c:pt idx="0">
                  <c:v>5_M1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'UM M1 SOM Graph'!$A$11:$A$15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</c:numCache>
            </c:numRef>
          </c:xVal>
          <c:yVal>
            <c:numRef>
              <c:f>'UM M1 SOM Graph'!$F$11:$F$15</c:f>
              <c:numCache>
                <c:formatCode>0.0</c:formatCode>
                <c:ptCount val="5"/>
                <c:pt idx="0">
                  <c:v>100</c:v>
                </c:pt>
                <c:pt idx="1">
                  <c:v>99.006622516556291</c:v>
                </c:pt>
                <c:pt idx="2">
                  <c:v>86.666666666666671</c:v>
                </c:pt>
                <c:pt idx="3">
                  <c:v>9.2592592592592595</c:v>
                </c:pt>
                <c:pt idx="4">
                  <c:v>1.8181818181818181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524-4BCF-B399-161FCBAC958B}"/>
            </c:ext>
          </c:extLst>
        </c:ser>
        <c:ser>
          <c:idx val="5"/>
          <c:order val="5"/>
          <c:tx>
            <c:strRef>
              <c:f>'UM M1 SOM Graph'!$G$10</c:f>
              <c:strCache>
                <c:ptCount val="1"/>
                <c:pt idx="0">
                  <c:v>6_M1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'UM M1 SOM Graph'!$A$11:$A$15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</c:numCache>
            </c:numRef>
          </c:xVal>
          <c:yVal>
            <c:numRef>
              <c:f>'UM M1 SOM Graph'!$G$11:$G$15</c:f>
              <c:numCache>
                <c:formatCode>0.0</c:formatCode>
                <c:ptCount val="5"/>
                <c:pt idx="0">
                  <c:v>100</c:v>
                </c:pt>
                <c:pt idx="1">
                  <c:v>98.784194528875375</c:v>
                </c:pt>
                <c:pt idx="2">
                  <c:v>83.333333333333343</c:v>
                </c:pt>
                <c:pt idx="3">
                  <c:v>6.3829787234042552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524-4BCF-B399-161FCBAC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3627455"/>
        <c:axId val="466178415"/>
      </c:scatterChart>
      <c:valAx>
        <c:axId val="1493627455"/>
        <c:scaling>
          <c:orientation val="minMax"/>
          <c:max val="1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6178415"/>
        <c:crosses val="autoZero"/>
        <c:crossBetween val="midCat"/>
        <c:majorUnit val="3"/>
      </c:valAx>
      <c:valAx>
        <c:axId val="46617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93627455"/>
        <c:crosses val="autoZero"/>
        <c:crossBetween val="midCat"/>
      </c:valAx>
      <c:spPr>
        <a:noFill/>
        <a:ln>
          <a:solidFill>
            <a:schemeClr val="bg2">
              <a:lumMod val="9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76676337132014716"/>
          <c:y val="8.0507951211980858E-2"/>
          <c:w val="0.20543480949633353"/>
          <c:h val="0.532082896417608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174625</xdr:colOff>
      <xdr:row>2</xdr:row>
      <xdr:rowOff>31750</xdr:rowOff>
    </xdr:from>
    <xdr:to>
      <xdr:col>20</xdr:col>
      <xdr:colOff>479425</xdr:colOff>
      <xdr:row>17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451DE0-0C50-C12D-B991-759619476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384175</xdr:colOff>
      <xdr:row>17</xdr:row>
      <xdr:rowOff>76200</xdr:rowOff>
    </xdr:from>
    <xdr:to>
      <xdr:col>21</xdr:col>
      <xdr:colOff>79375</xdr:colOff>
      <xdr:row>32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CC95A5-BEEF-B2A5-DCEC-5DBF22151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219074</xdr:colOff>
      <xdr:row>4</xdr:row>
      <xdr:rowOff>44450</xdr:rowOff>
    </xdr:from>
    <xdr:to>
      <xdr:col>15</xdr:col>
      <xdr:colOff>50800</xdr:colOff>
      <xdr:row>19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106C33-18A3-8D15-A97E-265AEBC0A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219074</xdr:colOff>
      <xdr:row>2</xdr:row>
      <xdr:rowOff>57150</xdr:rowOff>
    </xdr:from>
    <xdr:to>
      <xdr:col>16</xdr:col>
      <xdr:colOff>546099</xdr:colOff>
      <xdr:row>17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35AC64-E83B-0CCC-BE11-3F4B2C2F9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142874</xdr:colOff>
      <xdr:row>18</xdr:row>
      <xdr:rowOff>38100</xdr:rowOff>
    </xdr:from>
    <xdr:to>
      <xdr:col>17</xdr:col>
      <xdr:colOff>101599</xdr:colOff>
      <xdr:row>33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2FC73B1-4C7D-9285-0ED9-0E1CEB9E9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542924</xdr:colOff>
      <xdr:row>2</xdr:row>
      <xdr:rowOff>19050</xdr:rowOff>
    </xdr:from>
    <xdr:to>
      <xdr:col>13</xdr:col>
      <xdr:colOff>463549</xdr:colOff>
      <xdr:row>12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75B7CC9-E088-AF6E-55BE-4DD13F830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485774</xdr:colOff>
      <xdr:row>12</xdr:row>
      <xdr:rowOff>19050</xdr:rowOff>
    </xdr:from>
    <xdr:to>
      <xdr:col>13</xdr:col>
      <xdr:colOff>482600</xdr:colOff>
      <xdr:row>22</xdr:row>
      <xdr:rowOff>120650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636353E-2714-3C8B-E151-0B39F635F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1E2B-C6A3-4E99-8F78-6BDF230234BC}">
  <dimension ref="A1:O23"/>
  <sheetViews>
    <sheetView tabSelected="1" workbookViewId="0">
      <selection activeCell="A2" sqref="A2:A3"/>
    </sheetView>
  </sheetViews>
  <sheetFormatPr defaultRowHeight="14.5" x14ac:dyDescent="0.35"/>
  <cols>
    <col min="1" max="4" width="10.54296875" customWidth="1"/>
    <col min="5" max="8" width="6.81640625" customWidth="1"/>
    <col min="10" max="11" width="10.54296875" customWidth="1"/>
    <col min="12" max="12" width="11" bestFit="1" customWidth="1"/>
    <col min="13" max="13" width="10.54296875" customWidth="1"/>
    <col min="14" max="14" width="9.54296875" customWidth="1"/>
    <col min="15" max="15" width="12.54296875" customWidth="1"/>
  </cols>
  <sheetData>
    <row r="1" spans="1:15" ht="15" thickBot="1" x14ac:dyDescent="0.4">
      <c r="A1" s="93" t="s">
        <v>0</v>
      </c>
    </row>
    <row r="2" spans="1:15" ht="35.15" customHeight="1" x14ac:dyDescent="0.35">
      <c r="A2" s="97" t="s">
        <v>1</v>
      </c>
      <c r="B2" s="99" t="s">
        <v>2</v>
      </c>
      <c r="C2" s="101" t="s">
        <v>3</v>
      </c>
      <c r="D2" s="95" t="s">
        <v>4</v>
      </c>
      <c r="E2" s="103" t="s">
        <v>5</v>
      </c>
      <c r="F2" s="104"/>
      <c r="G2" s="104"/>
      <c r="H2" s="105"/>
      <c r="I2" s="101" t="s">
        <v>6</v>
      </c>
      <c r="J2" s="106" t="s">
        <v>7</v>
      </c>
      <c r="K2" s="106" t="s">
        <v>8</v>
      </c>
      <c r="L2" s="106" t="s">
        <v>9</v>
      </c>
      <c r="M2" s="106" t="s">
        <v>10</v>
      </c>
      <c r="N2" s="106" t="s">
        <v>11</v>
      </c>
      <c r="O2" s="95" t="s">
        <v>12</v>
      </c>
    </row>
    <row r="3" spans="1:15" ht="15" customHeight="1" thickBot="1" x14ac:dyDescent="0.4">
      <c r="A3" s="98"/>
      <c r="B3" s="100"/>
      <c r="C3" s="102"/>
      <c r="D3" s="96"/>
      <c r="E3" s="46" t="s">
        <v>13</v>
      </c>
      <c r="F3" s="47" t="s">
        <v>14</v>
      </c>
      <c r="G3" s="47" t="s">
        <v>15</v>
      </c>
      <c r="H3" s="48" t="s">
        <v>16</v>
      </c>
      <c r="I3" s="102"/>
      <c r="J3" s="107"/>
      <c r="K3" s="107"/>
      <c r="L3" s="107"/>
      <c r="M3" s="107"/>
      <c r="N3" s="107"/>
      <c r="O3" s="96"/>
    </row>
    <row r="4" spans="1:15" ht="15" customHeight="1" thickBot="1" x14ac:dyDescent="0.4">
      <c r="A4" s="50" t="s">
        <v>17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x14ac:dyDescent="0.35">
      <c r="A5" s="2">
        <v>44241</v>
      </c>
      <c r="B5" s="3">
        <v>3</v>
      </c>
      <c r="C5" s="3" t="s">
        <v>18</v>
      </c>
      <c r="D5" s="3" t="s">
        <v>19</v>
      </c>
      <c r="E5" s="3">
        <v>74</v>
      </c>
      <c r="F5" s="3">
        <v>71</v>
      </c>
      <c r="G5" s="3">
        <v>81</v>
      </c>
      <c r="H5" s="3">
        <v>73</v>
      </c>
      <c r="I5" s="1">
        <f t="shared" ref="I5:I10" si="0">AVERAGE(E5:H5)</f>
        <v>74.75</v>
      </c>
      <c r="J5" s="4">
        <f>I5*10000*2</f>
        <v>1495000</v>
      </c>
      <c r="K5" s="4">
        <v>2500000</v>
      </c>
      <c r="L5" s="4">
        <f>J5*5</f>
        <v>7475000</v>
      </c>
      <c r="M5" s="5">
        <f>(I5/(I5+I6))*100</f>
        <v>99.006622516556291</v>
      </c>
      <c r="N5" s="6">
        <f>3.32*(LOG(L5)-LOG(K5))</f>
        <v>1.5792283452371076</v>
      </c>
      <c r="O5" s="1">
        <v>1.58</v>
      </c>
    </row>
    <row r="6" spans="1:15" x14ac:dyDescent="0.35">
      <c r="A6" s="1"/>
      <c r="B6" s="3"/>
      <c r="C6" s="3"/>
      <c r="D6" s="3" t="s">
        <v>20</v>
      </c>
      <c r="E6" s="3">
        <v>0</v>
      </c>
      <c r="F6" s="3">
        <v>1</v>
      </c>
      <c r="G6" s="3">
        <v>1</v>
      </c>
      <c r="H6" s="3">
        <v>1</v>
      </c>
      <c r="I6" s="1">
        <f t="shared" si="0"/>
        <v>0.75</v>
      </c>
      <c r="J6" s="1"/>
      <c r="K6" s="1"/>
      <c r="L6" s="1"/>
      <c r="M6" s="1"/>
      <c r="N6" s="5">
        <f>3.32*(LOG(L5/K5))</f>
        <v>1.5792283452371065</v>
      </c>
      <c r="O6" s="1"/>
    </row>
    <row r="7" spans="1:15" x14ac:dyDescent="0.35">
      <c r="A7" s="2">
        <v>44245</v>
      </c>
      <c r="B7" s="3">
        <v>7</v>
      </c>
      <c r="C7" s="3" t="s">
        <v>18</v>
      </c>
      <c r="D7" s="3" t="s">
        <v>19</v>
      </c>
      <c r="E7" s="3">
        <v>25</v>
      </c>
      <c r="F7" s="3">
        <v>16</v>
      </c>
      <c r="G7" s="3">
        <v>22</v>
      </c>
      <c r="H7" s="3">
        <v>28</v>
      </c>
      <c r="I7" s="1">
        <f t="shared" si="0"/>
        <v>22.75</v>
      </c>
      <c r="J7" s="4">
        <f>I7*10000*2</f>
        <v>455000</v>
      </c>
      <c r="K7" s="4">
        <v>3000000</v>
      </c>
      <c r="L7" s="4">
        <f>J7*5</f>
        <v>2275000</v>
      </c>
      <c r="M7" s="5">
        <f>(I7/(I7+I8))*100</f>
        <v>86.666666666666671</v>
      </c>
      <c r="N7" s="6">
        <f>3.32*(LOG(L7)-LOG(K7))</f>
        <v>-0.39886431437208369</v>
      </c>
      <c r="O7" s="6">
        <v>1.58</v>
      </c>
    </row>
    <row r="8" spans="1:15" x14ac:dyDescent="0.35">
      <c r="A8" s="1"/>
      <c r="B8" s="3"/>
      <c r="C8" s="3"/>
      <c r="D8" s="3" t="s">
        <v>20</v>
      </c>
      <c r="E8" s="3">
        <v>3</v>
      </c>
      <c r="F8" s="3">
        <v>1</v>
      </c>
      <c r="G8" s="3">
        <v>3</v>
      </c>
      <c r="H8" s="3">
        <v>7</v>
      </c>
      <c r="I8" s="1">
        <f t="shared" si="0"/>
        <v>3.5</v>
      </c>
      <c r="J8" s="1"/>
      <c r="K8" s="1"/>
      <c r="L8" s="1"/>
      <c r="M8" s="1"/>
      <c r="N8" s="5">
        <f>3.32*(LOG(L7/K7))</f>
        <v>-0.39886431437208369</v>
      </c>
      <c r="O8" s="1"/>
    </row>
    <row r="9" spans="1:15" x14ac:dyDescent="0.35">
      <c r="A9" s="1" t="s">
        <v>21</v>
      </c>
      <c r="B9" s="3">
        <v>11</v>
      </c>
      <c r="C9" s="3" t="s">
        <v>18</v>
      </c>
      <c r="D9" s="3" t="s">
        <v>19</v>
      </c>
      <c r="E9" s="3">
        <v>1</v>
      </c>
      <c r="F9" s="3">
        <v>0</v>
      </c>
      <c r="G9" s="3">
        <v>2</v>
      </c>
      <c r="H9" s="3">
        <v>2</v>
      </c>
      <c r="I9" s="1">
        <f t="shared" si="0"/>
        <v>1.25</v>
      </c>
      <c r="J9" s="4">
        <f>I9*10000*2</f>
        <v>25000</v>
      </c>
      <c r="K9" s="4">
        <v>2275000</v>
      </c>
      <c r="L9" s="4">
        <f>J9*5</f>
        <v>125000</v>
      </c>
      <c r="M9" s="5">
        <f>(I9/(I9+I10))*100</f>
        <v>9.2592592592592595</v>
      </c>
      <c r="N9" s="6">
        <f>3.32*(LOG(L9)-LOG(K9))</f>
        <v>-4.1834370081104488</v>
      </c>
      <c r="O9" s="1">
        <v>1.58</v>
      </c>
    </row>
    <row r="10" spans="1:15" x14ac:dyDescent="0.35">
      <c r="A10" s="1"/>
      <c r="B10" s="3"/>
      <c r="C10" s="3"/>
      <c r="D10" s="3" t="s">
        <v>20</v>
      </c>
      <c r="E10" s="3">
        <v>9</v>
      </c>
      <c r="F10" s="3">
        <v>14</v>
      </c>
      <c r="G10" s="3">
        <v>12</v>
      </c>
      <c r="H10" s="3">
        <v>14</v>
      </c>
      <c r="I10" s="1">
        <f t="shared" si="0"/>
        <v>12.25</v>
      </c>
      <c r="J10" s="1"/>
      <c r="K10" s="4"/>
      <c r="L10" s="1"/>
      <c r="M10" s="1"/>
      <c r="N10" s="5">
        <f>3.32*(LOG(L9/K9))</f>
        <v>-4.1834370081104488</v>
      </c>
      <c r="O10" s="1"/>
    </row>
    <row r="11" spans="1:15" x14ac:dyDescent="0.35">
      <c r="A11" s="1" t="s">
        <v>22</v>
      </c>
      <c r="B11" s="3">
        <v>15</v>
      </c>
      <c r="C11" s="3" t="s">
        <v>18</v>
      </c>
      <c r="D11" s="3" t="s">
        <v>19</v>
      </c>
      <c r="E11" s="3">
        <v>0</v>
      </c>
      <c r="F11" s="3">
        <v>0</v>
      </c>
      <c r="G11" s="3">
        <v>1</v>
      </c>
      <c r="H11" s="3">
        <v>0</v>
      </c>
      <c r="I11" s="1">
        <f>AVERAGE(E11:H11)</f>
        <v>0.25</v>
      </c>
      <c r="J11" s="4">
        <f>I11*10000*2</f>
        <v>5000</v>
      </c>
      <c r="K11" s="4">
        <v>125000</v>
      </c>
      <c r="L11" s="4">
        <f>J11*5</f>
        <v>25000</v>
      </c>
      <c r="M11" s="5">
        <f>(I11/(I11+I12))*100</f>
        <v>1.8181818181818181</v>
      </c>
      <c r="N11" s="6">
        <f>3.32*(LOG(L11)-LOG(K11))</f>
        <v>-2.3205804143955819</v>
      </c>
      <c r="O11" s="1">
        <v>1.58</v>
      </c>
    </row>
    <row r="12" spans="1:15" x14ac:dyDescent="0.35">
      <c r="A12" s="1"/>
      <c r="B12" s="3"/>
      <c r="C12" s="3"/>
      <c r="D12" s="3" t="s">
        <v>20</v>
      </c>
      <c r="E12" s="3">
        <v>13</v>
      </c>
      <c r="F12" s="3">
        <v>15</v>
      </c>
      <c r="G12" s="3">
        <v>13</v>
      </c>
      <c r="H12" s="3">
        <v>13</v>
      </c>
      <c r="I12" s="1">
        <f>AVERAGE(E12:H12)</f>
        <v>13.5</v>
      </c>
      <c r="J12" s="1"/>
      <c r="K12" s="3"/>
      <c r="L12" s="3"/>
      <c r="M12" s="1"/>
      <c r="N12" s="5">
        <f>3.32*(LOG(L11/K11))</f>
        <v>-2.3205804143955819</v>
      </c>
      <c r="O12" s="1"/>
    </row>
    <row r="13" spans="1:15" ht="15" thickBot="1" x14ac:dyDescent="0.4">
      <c r="B13" s="8"/>
      <c r="C13" s="8"/>
      <c r="D13" s="8"/>
      <c r="E13" s="8"/>
      <c r="F13" s="8"/>
      <c r="G13" s="8"/>
      <c r="H13" s="8"/>
      <c r="K13" s="8"/>
      <c r="L13" s="8"/>
    </row>
    <row r="14" spans="1:15" ht="15" thickBot="1" x14ac:dyDescent="0.4">
      <c r="A14" s="50" t="s">
        <v>23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2"/>
    </row>
    <row r="15" spans="1:15" x14ac:dyDescent="0.35">
      <c r="A15" s="2">
        <v>44241</v>
      </c>
      <c r="B15" s="3">
        <v>3</v>
      </c>
      <c r="C15" s="3" t="s">
        <v>18</v>
      </c>
      <c r="D15" s="3" t="s">
        <v>19</v>
      </c>
      <c r="E15" s="3">
        <v>84</v>
      </c>
      <c r="F15" s="3">
        <v>86</v>
      </c>
      <c r="G15" s="3">
        <v>87</v>
      </c>
      <c r="H15" s="3">
        <v>68</v>
      </c>
      <c r="I15" s="1">
        <f t="shared" ref="I15:I20" si="1">AVERAGE(E15:H15)</f>
        <v>81.25</v>
      </c>
      <c r="J15" s="4">
        <f>I15*10000*2</f>
        <v>1625000</v>
      </c>
      <c r="K15" s="4">
        <v>2500000</v>
      </c>
      <c r="L15" s="4">
        <f>J15*5</f>
        <v>8125000</v>
      </c>
      <c r="M15" s="5">
        <f>(I15/(I15+I16))*100</f>
        <v>98.784194528875375</v>
      </c>
      <c r="N15" s="6">
        <f>3.32*(LOG(L15)-LOG(K15))</f>
        <v>1.6994527584498631</v>
      </c>
      <c r="O15" s="5">
        <v>1.7</v>
      </c>
    </row>
    <row r="16" spans="1:15" x14ac:dyDescent="0.35">
      <c r="A16" s="1"/>
      <c r="B16" s="3"/>
      <c r="C16" s="3"/>
      <c r="D16" s="3" t="s">
        <v>20</v>
      </c>
      <c r="E16" s="3">
        <v>1</v>
      </c>
      <c r="F16" s="3">
        <v>1</v>
      </c>
      <c r="G16" s="3">
        <v>1</v>
      </c>
      <c r="H16" s="3">
        <v>1</v>
      </c>
      <c r="I16" s="1">
        <f t="shared" si="1"/>
        <v>1</v>
      </c>
      <c r="J16" s="1"/>
      <c r="K16" s="1"/>
      <c r="L16" s="1"/>
      <c r="M16" s="1"/>
      <c r="N16" s="5">
        <f>3.32*(LOG(L15/K15))</f>
        <v>1.6994527584498627</v>
      </c>
      <c r="O16" s="1"/>
    </row>
    <row r="17" spans="1:15" x14ac:dyDescent="0.35">
      <c r="A17" s="2">
        <v>44245</v>
      </c>
      <c r="B17" s="3">
        <v>7</v>
      </c>
      <c r="C17" s="3" t="s">
        <v>18</v>
      </c>
      <c r="D17" s="3" t="s">
        <v>19</v>
      </c>
      <c r="E17" s="3">
        <v>20</v>
      </c>
      <c r="F17" s="3">
        <v>21</v>
      </c>
      <c r="G17" s="3">
        <v>28</v>
      </c>
      <c r="H17" s="3">
        <v>21</v>
      </c>
      <c r="I17" s="1">
        <f t="shared" si="1"/>
        <v>22.5</v>
      </c>
      <c r="J17" s="4">
        <f>I17*10000*2</f>
        <v>450000</v>
      </c>
      <c r="K17" s="4">
        <v>3000000</v>
      </c>
      <c r="L17" s="4">
        <f>J17*5</f>
        <v>2250000</v>
      </c>
      <c r="M17" s="5">
        <f>(I17/(I17+I18))*100</f>
        <v>83.333333333333343</v>
      </c>
      <c r="N17" s="6">
        <f>3.32*(LOG(L17)-LOG(K17))</f>
        <v>-0.41479660553955566</v>
      </c>
      <c r="O17" s="6">
        <v>1.7</v>
      </c>
    </row>
    <row r="18" spans="1:15" x14ac:dyDescent="0.35">
      <c r="A18" s="1"/>
      <c r="B18" s="3"/>
      <c r="C18" s="3"/>
      <c r="D18" s="3" t="s">
        <v>20</v>
      </c>
      <c r="E18" s="3">
        <v>1</v>
      </c>
      <c r="F18" s="3">
        <v>8</v>
      </c>
      <c r="G18" s="3">
        <v>6</v>
      </c>
      <c r="H18" s="3">
        <v>3</v>
      </c>
      <c r="I18" s="1">
        <f t="shared" si="1"/>
        <v>4.5</v>
      </c>
      <c r="J18" s="1"/>
      <c r="K18" s="1"/>
      <c r="L18" s="1"/>
      <c r="M18" s="1"/>
      <c r="N18" s="5">
        <f>3.32*(LOG(L17/K17))</f>
        <v>-0.41479660553955583</v>
      </c>
      <c r="O18" s="1"/>
    </row>
    <row r="19" spans="1:15" x14ac:dyDescent="0.35">
      <c r="A19" s="1" t="s">
        <v>21</v>
      </c>
      <c r="B19" s="3">
        <v>11</v>
      </c>
      <c r="C19" s="3" t="s">
        <v>18</v>
      </c>
      <c r="D19" s="3" t="s">
        <v>19</v>
      </c>
      <c r="E19" s="3">
        <v>1</v>
      </c>
      <c r="F19" s="3">
        <v>1</v>
      </c>
      <c r="G19" s="3">
        <v>0</v>
      </c>
      <c r="H19" s="3">
        <v>1</v>
      </c>
      <c r="I19" s="1">
        <f t="shared" si="1"/>
        <v>0.75</v>
      </c>
      <c r="J19" s="4">
        <f>I19*10000*2</f>
        <v>15000</v>
      </c>
      <c r="K19" s="4">
        <v>2250000</v>
      </c>
      <c r="L19" s="4">
        <f>J19*5</f>
        <v>75000</v>
      </c>
      <c r="M19" s="5">
        <f>(I19/(I19+I20))*100</f>
        <v>6.3829787234042552</v>
      </c>
      <c r="N19" s="6">
        <f>3.32*(LOG(L19)-LOG(K19))</f>
        <v>-4.9040425656692799</v>
      </c>
      <c r="O19" s="5">
        <v>1.7</v>
      </c>
    </row>
    <row r="20" spans="1:15" x14ac:dyDescent="0.35">
      <c r="A20" s="1"/>
      <c r="B20" s="3"/>
      <c r="C20" s="3"/>
      <c r="D20" s="3" t="s">
        <v>20</v>
      </c>
      <c r="E20" s="3">
        <v>10</v>
      </c>
      <c r="F20" s="3">
        <v>8</v>
      </c>
      <c r="G20" s="3">
        <v>13</v>
      </c>
      <c r="H20" s="3">
        <v>13</v>
      </c>
      <c r="I20" s="1">
        <f t="shared" si="1"/>
        <v>11</v>
      </c>
      <c r="J20" s="4"/>
      <c r="K20" s="4"/>
      <c r="L20" s="4">
        <f>J20*5</f>
        <v>0</v>
      </c>
      <c r="M20" s="1"/>
      <c r="N20" s="5">
        <f>3.32*(LOG(L19/K19))</f>
        <v>-4.904042565669279</v>
      </c>
      <c r="O20" s="1"/>
    </row>
    <row r="21" spans="1:15" x14ac:dyDescent="0.35">
      <c r="A21" s="1" t="s">
        <v>22</v>
      </c>
      <c r="B21" s="3">
        <v>15</v>
      </c>
      <c r="C21" s="3" t="s">
        <v>18</v>
      </c>
      <c r="D21" s="3" t="s">
        <v>19</v>
      </c>
      <c r="E21" s="3">
        <v>0</v>
      </c>
      <c r="F21" s="3">
        <v>0</v>
      </c>
      <c r="G21" s="3">
        <v>0</v>
      </c>
      <c r="H21" s="3">
        <v>0</v>
      </c>
      <c r="I21" s="1">
        <f>AVERAGE(E21:H21)</f>
        <v>0</v>
      </c>
      <c r="J21" s="4">
        <f>I21*10000*2</f>
        <v>0</v>
      </c>
      <c r="K21" s="4">
        <v>75000</v>
      </c>
      <c r="L21" s="4">
        <f>J21*5</f>
        <v>0</v>
      </c>
      <c r="M21" s="5">
        <f>(I21/(I21+I22))*100</f>
        <v>0</v>
      </c>
      <c r="N21" s="5"/>
      <c r="O21" s="1"/>
    </row>
    <row r="22" spans="1:15" x14ac:dyDescent="0.35">
      <c r="A22" s="1"/>
      <c r="B22" s="3"/>
      <c r="C22" s="3"/>
      <c r="D22" s="3" t="s">
        <v>20</v>
      </c>
      <c r="E22" s="3">
        <v>13</v>
      </c>
      <c r="F22" s="3">
        <v>9</v>
      </c>
      <c r="G22" s="3">
        <v>14</v>
      </c>
      <c r="H22" s="3">
        <v>9</v>
      </c>
      <c r="I22" s="1">
        <f>AVERAGE(E22:H22)</f>
        <v>11.25</v>
      </c>
      <c r="J22" s="4"/>
      <c r="K22" s="4"/>
      <c r="L22" s="4"/>
      <c r="M22" s="1"/>
      <c r="N22" s="5"/>
      <c r="O22" s="1"/>
    </row>
    <row r="23" spans="1:15" x14ac:dyDescent="0.35">
      <c r="B23" s="8"/>
      <c r="C23" s="8"/>
      <c r="D23" s="8"/>
      <c r="E23" s="8"/>
      <c r="F23" s="8"/>
      <c r="G23" s="8"/>
      <c r="H23" s="8"/>
      <c r="I23" s="9"/>
      <c r="J23" s="8"/>
      <c r="K23" s="8"/>
      <c r="L23" s="8"/>
    </row>
  </sheetData>
  <mergeCells count="12">
    <mergeCell ref="O2:O3"/>
    <mergeCell ref="A2:A3"/>
    <mergeCell ref="B2:B3"/>
    <mergeCell ref="C2:C3"/>
    <mergeCell ref="D2:D3"/>
    <mergeCell ref="E2:H2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5F2EE-AB3F-43A2-A420-F40CEC702E03}">
  <dimension ref="A1:I98"/>
  <sheetViews>
    <sheetView workbookViewId="0">
      <selection activeCell="S3" sqref="S3"/>
    </sheetView>
  </sheetViews>
  <sheetFormatPr defaultRowHeight="14.5" x14ac:dyDescent="0.35"/>
  <cols>
    <col min="1" max="4" width="8.7265625" style="8"/>
    <col min="6" max="9" width="8.7265625" style="8"/>
  </cols>
  <sheetData>
    <row r="1" spans="1:9" x14ac:dyDescent="0.35">
      <c r="A1" s="93" t="s">
        <v>153</v>
      </c>
    </row>
    <row r="2" spans="1:9" x14ac:dyDescent="0.35">
      <c r="A2" s="12" t="s">
        <v>164</v>
      </c>
      <c r="F2" s="12" t="s">
        <v>165</v>
      </c>
    </row>
    <row r="3" spans="1:9" x14ac:dyDescent="0.35">
      <c r="A3" s="22" t="s">
        <v>166</v>
      </c>
      <c r="B3" s="22" t="s">
        <v>167</v>
      </c>
      <c r="C3" s="22" t="s">
        <v>179</v>
      </c>
      <c r="D3" s="22" t="s">
        <v>180</v>
      </c>
      <c r="E3" s="24"/>
      <c r="F3" s="22" t="s">
        <v>166</v>
      </c>
      <c r="G3" s="22" t="s">
        <v>167</v>
      </c>
      <c r="H3" s="22" t="s">
        <v>179</v>
      </c>
      <c r="I3" s="22" t="s">
        <v>180</v>
      </c>
    </row>
    <row r="4" spans="1:9" x14ac:dyDescent="0.35">
      <c r="A4" s="3">
        <v>0</v>
      </c>
      <c r="B4" s="3">
        <v>0</v>
      </c>
      <c r="C4" s="3"/>
      <c r="D4" s="3"/>
      <c r="F4" s="3">
        <v>0</v>
      </c>
      <c r="G4" s="20">
        <v>100</v>
      </c>
      <c r="H4" s="3"/>
      <c r="I4" s="3"/>
    </row>
    <row r="5" spans="1:9" x14ac:dyDescent="0.35">
      <c r="A5" s="3">
        <v>3</v>
      </c>
      <c r="B5" s="3">
        <v>1.1200000000000001</v>
      </c>
      <c r="C5" s="3"/>
      <c r="D5" s="3"/>
      <c r="F5" s="3">
        <v>3</v>
      </c>
      <c r="G5" s="20">
        <v>99.090909090909093</v>
      </c>
      <c r="H5" s="3"/>
      <c r="I5" s="3"/>
    </row>
    <row r="6" spans="1:9" x14ac:dyDescent="0.35">
      <c r="A6" s="3">
        <v>7</v>
      </c>
      <c r="B6" s="20">
        <v>2.1877105772062202</v>
      </c>
      <c r="C6" s="3"/>
      <c r="D6" s="3"/>
      <c r="F6" s="3">
        <v>7</v>
      </c>
      <c r="G6" s="20">
        <v>99.209486166007906</v>
      </c>
      <c r="H6" s="3"/>
      <c r="I6" s="3"/>
    </row>
    <row r="7" spans="1:9" x14ac:dyDescent="0.35">
      <c r="A7" s="3">
        <v>11</v>
      </c>
      <c r="B7" s="20">
        <v>2.1877105772062202</v>
      </c>
      <c r="C7" s="3"/>
      <c r="D7" s="3"/>
      <c r="F7" s="3">
        <v>11</v>
      </c>
      <c r="G7" s="20">
        <v>95.294117647058812</v>
      </c>
      <c r="H7" s="3"/>
      <c r="I7" s="3"/>
    </row>
    <row r="8" spans="1:9" x14ac:dyDescent="0.35">
      <c r="A8" s="3">
        <v>15</v>
      </c>
      <c r="B8" s="20">
        <v>2.1877105772062202</v>
      </c>
      <c r="C8" s="3"/>
      <c r="D8" s="3"/>
      <c r="F8" s="3">
        <v>15</v>
      </c>
      <c r="G8" s="20">
        <v>92.64705882352942</v>
      </c>
      <c r="H8" s="3"/>
      <c r="I8" s="3"/>
    </row>
    <row r="9" spans="1:9" x14ac:dyDescent="0.35">
      <c r="A9" s="3">
        <v>19</v>
      </c>
      <c r="B9" s="3">
        <v>2.19</v>
      </c>
      <c r="C9" s="3"/>
      <c r="D9" s="3"/>
      <c r="F9" s="3">
        <v>19</v>
      </c>
      <c r="G9" s="20">
        <v>84.444444444444443</v>
      </c>
      <c r="H9" s="3"/>
      <c r="I9" s="3"/>
    </row>
    <row r="10" spans="1:9" x14ac:dyDescent="0.35">
      <c r="A10" s="3">
        <v>22</v>
      </c>
      <c r="B10" s="3">
        <v>2.19</v>
      </c>
      <c r="C10" s="3"/>
      <c r="D10" s="3"/>
      <c r="F10" s="3">
        <v>22</v>
      </c>
      <c r="G10" s="20">
        <v>72.549019607843135</v>
      </c>
      <c r="H10" s="3"/>
      <c r="I10" s="3"/>
    </row>
    <row r="11" spans="1:9" x14ac:dyDescent="0.35">
      <c r="A11" s="3">
        <v>33</v>
      </c>
      <c r="B11" s="20">
        <v>3.1092957689449094</v>
      </c>
      <c r="C11" s="3"/>
      <c r="D11" s="3"/>
      <c r="F11" s="3">
        <v>33</v>
      </c>
      <c r="G11" s="20">
        <v>80.459770114942529</v>
      </c>
      <c r="H11" s="3"/>
      <c r="I11" s="3"/>
    </row>
    <row r="12" spans="1:9" x14ac:dyDescent="0.35">
      <c r="A12" s="3">
        <v>40</v>
      </c>
      <c r="B12" s="3">
        <v>3.11</v>
      </c>
      <c r="C12" s="3"/>
      <c r="D12" s="3"/>
      <c r="F12" s="3">
        <v>40</v>
      </c>
      <c r="G12" s="20">
        <v>84.615384615384613</v>
      </c>
      <c r="H12" s="3"/>
      <c r="I12" s="3"/>
    </row>
    <row r="13" spans="1:9" x14ac:dyDescent="0.35">
      <c r="A13" s="3">
        <v>47</v>
      </c>
      <c r="B13" s="3">
        <v>3.11</v>
      </c>
      <c r="C13" s="3"/>
      <c r="D13" s="3"/>
      <c r="F13" s="3">
        <v>47</v>
      </c>
      <c r="G13" s="20">
        <v>81.578947368421055</v>
      </c>
      <c r="H13" s="3"/>
      <c r="I13" s="3"/>
    </row>
    <row r="14" spans="1:9" x14ac:dyDescent="0.35">
      <c r="A14" s="3">
        <v>54</v>
      </c>
      <c r="B14" s="20">
        <v>3.8832750635448332</v>
      </c>
      <c r="C14" s="3"/>
      <c r="D14" s="3"/>
      <c r="F14" s="3">
        <v>54</v>
      </c>
      <c r="G14" s="20">
        <v>82.8125</v>
      </c>
      <c r="H14" s="3"/>
      <c r="I14" s="3"/>
    </row>
    <row r="15" spans="1:9" x14ac:dyDescent="0.35">
      <c r="A15" s="3">
        <v>61</v>
      </c>
      <c r="B15" s="20">
        <v>3.9932339920630526</v>
      </c>
      <c r="C15" s="3"/>
      <c r="D15" s="3"/>
      <c r="F15" s="3">
        <v>61</v>
      </c>
      <c r="G15" s="20">
        <v>91.228070175438589</v>
      </c>
      <c r="H15" s="3"/>
      <c r="I15" s="3"/>
    </row>
    <row r="16" spans="1:9" x14ac:dyDescent="0.35">
      <c r="A16" s="3">
        <v>68</v>
      </c>
      <c r="B16" s="20">
        <v>4.5592520987681597</v>
      </c>
      <c r="C16" s="3"/>
      <c r="D16" s="3"/>
      <c r="F16" s="3">
        <v>68</v>
      </c>
      <c r="G16" s="20">
        <v>90.588235294117652</v>
      </c>
      <c r="H16" s="3"/>
      <c r="I16" s="3"/>
    </row>
    <row r="17" spans="1:9" x14ac:dyDescent="0.35">
      <c r="A17" s="3">
        <v>75</v>
      </c>
      <c r="B17" s="20">
        <v>4.8921850489594529</v>
      </c>
      <c r="C17" s="3"/>
      <c r="D17" s="3"/>
      <c r="F17" s="3">
        <v>75</v>
      </c>
      <c r="G17" s="20">
        <v>90.654205607476641</v>
      </c>
      <c r="H17" s="3"/>
      <c r="I17" s="3"/>
    </row>
    <row r="18" spans="1:9" x14ac:dyDescent="0.35">
      <c r="A18" s="3">
        <v>82</v>
      </c>
      <c r="B18" s="20">
        <v>5.2313872878736349</v>
      </c>
      <c r="C18" s="3"/>
      <c r="D18" s="3"/>
      <c r="F18" s="3">
        <v>82</v>
      </c>
      <c r="G18" s="20">
        <v>91.83673469387756</v>
      </c>
      <c r="H18" s="3"/>
      <c r="I18" s="3"/>
    </row>
    <row r="19" spans="1:9" x14ac:dyDescent="0.35">
      <c r="A19" s="3">
        <v>89</v>
      </c>
      <c r="B19" s="20">
        <v>5.3508994967350798</v>
      </c>
      <c r="C19" s="3"/>
      <c r="D19" s="3"/>
      <c r="F19" s="3">
        <v>89</v>
      </c>
      <c r="G19" s="20">
        <v>94.623655913978496</v>
      </c>
      <c r="H19" s="3"/>
      <c r="I19" s="3"/>
    </row>
    <row r="20" spans="1:9" x14ac:dyDescent="0.35">
      <c r="A20" s="3">
        <v>96</v>
      </c>
      <c r="B20" s="20">
        <v>6.5489835717593081</v>
      </c>
      <c r="C20" s="3"/>
      <c r="D20" s="3"/>
      <c r="F20" s="3">
        <v>96</v>
      </c>
      <c r="G20" s="20">
        <v>92.660550458715591</v>
      </c>
      <c r="H20" s="3"/>
      <c r="I20" s="3"/>
    </row>
    <row r="21" spans="1:9" x14ac:dyDescent="0.35">
      <c r="A21" s="3">
        <v>99</v>
      </c>
      <c r="B21" s="20">
        <v>6.8943236670998793</v>
      </c>
      <c r="C21" s="3"/>
      <c r="D21" s="3"/>
      <c r="F21" s="3">
        <v>99</v>
      </c>
      <c r="G21" s="20">
        <v>92.771084337349393</v>
      </c>
      <c r="H21" s="3"/>
      <c r="I21" s="3"/>
    </row>
    <row r="22" spans="1:9" x14ac:dyDescent="0.35">
      <c r="A22" s="3">
        <v>103</v>
      </c>
      <c r="B22" s="20">
        <v>7.127247742488513</v>
      </c>
      <c r="C22" s="3"/>
      <c r="D22" s="3"/>
      <c r="F22" s="3">
        <v>103</v>
      </c>
      <c r="G22" s="20">
        <v>95.767195767195773</v>
      </c>
      <c r="H22" s="3"/>
      <c r="I22" s="3"/>
    </row>
    <row r="23" spans="1:9" x14ac:dyDescent="0.35">
      <c r="A23" s="3">
        <v>106</v>
      </c>
      <c r="B23" s="20">
        <v>7.7665819135430985</v>
      </c>
      <c r="C23" s="3"/>
      <c r="D23" s="3"/>
      <c r="F23" s="3">
        <v>106</v>
      </c>
      <c r="G23" s="20">
        <v>94.630872483221466</v>
      </c>
      <c r="H23" s="3"/>
      <c r="I23" s="3"/>
    </row>
    <row r="24" spans="1:9" x14ac:dyDescent="0.35">
      <c r="A24" s="3">
        <v>110</v>
      </c>
      <c r="B24" s="20">
        <v>8.1890276493824068</v>
      </c>
      <c r="C24" s="3"/>
      <c r="D24" s="3"/>
      <c r="F24" s="3">
        <v>110</v>
      </c>
      <c r="G24" s="20">
        <v>93.85474860335195</v>
      </c>
      <c r="H24" s="3"/>
      <c r="I24" s="3"/>
    </row>
    <row r="25" spans="1:9" x14ac:dyDescent="0.35">
      <c r="A25" s="3">
        <v>113</v>
      </c>
      <c r="B25" s="20">
        <v>8.6905018140521939</v>
      </c>
      <c r="C25" s="3"/>
      <c r="D25" s="3"/>
      <c r="F25" s="3">
        <v>113</v>
      </c>
      <c r="G25" s="20">
        <v>95.731707317073173</v>
      </c>
      <c r="H25" s="3"/>
      <c r="I25" s="3"/>
    </row>
    <row r="26" spans="1:9" x14ac:dyDescent="0.35">
      <c r="A26" s="3">
        <v>117</v>
      </c>
      <c r="B26" s="20">
        <v>9.6058363510043954</v>
      </c>
      <c r="C26" s="3"/>
      <c r="D26" s="3"/>
      <c r="F26" s="3">
        <v>117</v>
      </c>
      <c r="G26" s="20">
        <v>95.041322314049594</v>
      </c>
      <c r="H26" s="3"/>
      <c r="I26" s="3"/>
    </row>
    <row r="27" spans="1:9" x14ac:dyDescent="0.35">
      <c r="A27" s="3">
        <v>120</v>
      </c>
      <c r="B27" s="20">
        <v>9.7168032192210667</v>
      </c>
      <c r="C27" s="3"/>
      <c r="D27" s="3"/>
      <c r="F27" s="3">
        <v>120</v>
      </c>
      <c r="G27" s="20">
        <v>88.52459016393442</v>
      </c>
      <c r="H27" s="3"/>
      <c r="I27" s="3"/>
    </row>
    <row r="28" spans="1:9" x14ac:dyDescent="0.35">
      <c r="A28" s="3">
        <v>124</v>
      </c>
      <c r="B28" s="20">
        <v>9.83221341200165</v>
      </c>
      <c r="C28" s="3"/>
      <c r="D28" s="3"/>
      <c r="F28" s="3">
        <v>124</v>
      </c>
      <c r="G28" s="20">
        <v>91.40625</v>
      </c>
      <c r="H28" s="3"/>
      <c r="I28" s="3"/>
    </row>
    <row r="29" spans="1:9" x14ac:dyDescent="0.35">
      <c r="A29" s="3">
        <v>131</v>
      </c>
      <c r="B29" s="20">
        <v>9.83221341200165</v>
      </c>
      <c r="C29" s="3"/>
      <c r="D29" s="3"/>
      <c r="F29" s="3">
        <v>131</v>
      </c>
      <c r="G29" s="20">
        <v>83.65384615384616</v>
      </c>
      <c r="H29" s="3"/>
      <c r="I29" s="3"/>
    </row>
    <row r="30" spans="1:9" x14ac:dyDescent="0.35">
      <c r="A30" s="3">
        <v>138</v>
      </c>
      <c r="B30" s="20">
        <v>9.83221341200165</v>
      </c>
      <c r="C30" s="3"/>
      <c r="D30" s="3"/>
      <c r="F30" s="3">
        <v>138</v>
      </c>
      <c r="G30" s="20">
        <v>84.126984126984127</v>
      </c>
      <c r="H30" s="3"/>
      <c r="I30" s="3"/>
    </row>
    <row r="31" spans="1:9" x14ac:dyDescent="0.35">
      <c r="A31" s="3">
        <v>145</v>
      </c>
      <c r="B31" s="20">
        <v>9.859164807539285</v>
      </c>
      <c r="C31" s="3"/>
      <c r="D31" s="3"/>
      <c r="F31" s="3">
        <v>145</v>
      </c>
      <c r="G31" s="20">
        <v>75</v>
      </c>
      <c r="H31" s="3"/>
      <c r="I31" s="3"/>
    </row>
    <row r="32" spans="1:9" x14ac:dyDescent="0.35">
      <c r="A32" s="3">
        <v>152</v>
      </c>
      <c r="B32" s="3">
        <v>10.72</v>
      </c>
      <c r="C32" s="3">
        <v>10.72</v>
      </c>
      <c r="D32" s="3">
        <v>10.72</v>
      </c>
      <c r="F32" s="3">
        <v>152</v>
      </c>
      <c r="G32" s="3">
        <v>85.96</v>
      </c>
      <c r="H32" s="3">
        <v>85.96</v>
      </c>
      <c r="I32" s="3">
        <v>85.96</v>
      </c>
    </row>
    <row r="33" spans="1:9" x14ac:dyDescent="0.35">
      <c r="A33" s="3">
        <v>159</v>
      </c>
      <c r="B33" s="3">
        <v>13.24</v>
      </c>
      <c r="C33" s="3">
        <v>10.72</v>
      </c>
      <c r="D33" s="3">
        <v>10.72</v>
      </c>
      <c r="F33" s="3">
        <v>159</v>
      </c>
      <c r="G33" s="3">
        <v>95.16</v>
      </c>
      <c r="H33" s="3">
        <v>92.21</v>
      </c>
      <c r="I33" s="3">
        <v>74.64</v>
      </c>
    </row>
    <row r="34" spans="1:9" x14ac:dyDescent="0.35">
      <c r="A34" s="3">
        <v>166</v>
      </c>
      <c r="B34" s="3">
        <v>13.24</v>
      </c>
      <c r="C34" s="3">
        <v>11.21</v>
      </c>
      <c r="D34" s="3">
        <v>10.72</v>
      </c>
      <c r="F34" s="3">
        <v>166</v>
      </c>
      <c r="G34" s="3">
        <v>89.38</v>
      </c>
      <c r="H34" s="3">
        <v>88.84</v>
      </c>
      <c r="I34" s="3">
        <v>42.59</v>
      </c>
    </row>
    <row r="35" spans="1:9" x14ac:dyDescent="0.35">
      <c r="A35" s="3">
        <v>173</v>
      </c>
      <c r="B35" s="3">
        <v>13.61</v>
      </c>
      <c r="C35" s="3">
        <v>12.06</v>
      </c>
      <c r="D35" s="3">
        <v>10.72</v>
      </c>
      <c r="F35" s="3">
        <v>173</v>
      </c>
      <c r="G35" s="3">
        <v>81.150000000000006</v>
      </c>
      <c r="H35" s="3">
        <v>86.45</v>
      </c>
      <c r="I35" s="3">
        <v>10.11</v>
      </c>
    </row>
    <row r="36" spans="1:9" x14ac:dyDescent="0.35">
      <c r="A36" s="3">
        <v>180</v>
      </c>
      <c r="B36" s="3">
        <v>13.61</v>
      </c>
      <c r="C36" s="3">
        <v>12.08</v>
      </c>
      <c r="D36" s="3">
        <v>10.72</v>
      </c>
      <c r="F36" s="3">
        <v>180</v>
      </c>
      <c r="G36" s="3">
        <v>72.97</v>
      </c>
      <c r="H36" s="3">
        <v>69.319999999999993</v>
      </c>
      <c r="I36" s="3">
        <v>7.25</v>
      </c>
    </row>
    <row r="37" spans="1:9" x14ac:dyDescent="0.35">
      <c r="A37" s="3">
        <v>187</v>
      </c>
      <c r="B37" s="3">
        <v>14.79</v>
      </c>
      <c r="C37" s="3">
        <v>12.23</v>
      </c>
      <c r="D37" s="3">
        <v>10.72</v>
      </c>
      <c r="F37" s="3">
        <v>187</v>
      </c>
      <c r="G37" s="3">
        <v>77.489999999999995</v>
      </c>
      <c r="H37" s="3">
        <v>62.74</v>
      </c>
      <c r="I37" s="3">
        <v>0</v>
      </c>
    </row>
    <row r="38" spans="1:9" x14ac:dyDescent="0.35">
      <c r="A38" s="3">
        <v>196</v>
      </c>
      <c r="B38" s="3">
        <v>15.82</v>
      </c>
      <c r="C38" s="3">
        <v>12.62</v>
      </c>
      <c r="D38" s="3"/>
      <c r="F38" s="3">
        <v>196</v>
      </c>
      <c r="G38" s="3">
        <v>86.32</v>
      </c>
      <c r="H38" s="3">
        <v>69.78</v>
      </c>
      <c r="I38" s="3"/>
    </row>
    <row r="39" spans="1:9" x14ac:dyDescent="0.35">
      <c r="A39" s="3">
        <v>208</v>
      </c>
      <c r="B39" s="3">
        <v>15.82</v>
      </c>
      <c r="C39" s="3">
        <v>12.84</v>
      </c>
      <c r="D39" s="3"/>
      <c r="F39" s="3">
        <v>208</v>
      </c>
      <c r="G39" s="3">
        <v>61.36</v>
      </c>
      <c r="H39" s="3">
        <v>61.95</v>
      </c>
      <c r="I39" s="3"/>
    </row>
    <row r="40" spans="1:9" x14ac:dyDescent="0.35">
      <c r="A40" s="3">
        <v>215</v>
      </c>
      <c r="B40" s="3">
        <v>16.91</v>
      </c>
      <c r="C40" s="3">
        <v>13.46</v>
      </c>
      <c r="D40" s="3"/>
      <c r="F40" s="3">
        <v>215</v>
      </c>
      <c r="G40" s="3">
        <v>78.5</v>
      </c>
      <c r="H40" s="3">
        <v>69.430000000000007</v>
      </c>
      <c r="I40" s="3"/>
    </row>
    <row r="41" spans="1:9" x14ac:dyDescent="0.35">
      <c r="A41" s="3">
        <v>222</v>
      </c>
      <c r="B41" s="3">
        <v>17.670000000000002</v>
      </c>
      <c r="C41" s="3">
        <v>13.66</v>
      </c>
      <c r="D41" s="3"/>
      <c r="F41" s="3">
        <v>222</v>
      </c>
      <c r="G41" s="3">
        <v>68.12</v>
      </c>
      <c r="H41" s="3">
        <v>57.98</v>
      </c>
      <c r="I41" s="3"/>
    </row>
    <row r="42" spans="1:9" x14ac:dyDescent="0.35">
      <c r="A42" s="3">
        <v>229</v>
      </c>
      <c r="B42" s="3">
        <v>18.79</v>
      </c>
      <c r="C42" s="3">
        <v>15.33</v>
      </c>
      <c r="D42" s="3"/>
      <c r="F42" s="3">
        <v>229</v>
      </c>
      <c r="G42" s="3">
        <v>66.5</v>
      </c>
      <c r="H42" s="3">
        <v>67.14</v>
      </c>
      <c r="I42" s="3"/>
    </row>
    <row r="43" spans="1:9" x14ac:dyDescent="0.35">
      <c r="A43" s="3">
        <v>236</v>
      </c>
      <c r="B43" s="20">
        <v>19.118055507143481</v>
      </c>
      <c r="C43" s="20">
        <v>15.330065446092611</v>
      </c>
      <c r="D43" s="3"/>
      <c r="F43" s="3">
        <v>236</v>
      </c>
      <c r="G43" s="20">
        <v>66.228070175438589</v>
      </c>
      <c r="H43" s="20">
        <v>52.298850574712638</v>
      </c>
      <c r="I43" s="3"/>
    </row>
    <row r="44" spans="1:9" x14ac:dyDescent="0.35">
      <c r="A44" s="3">
        <v>243</v>
      </c>
      <c r="B44" s="20">
        <v>19.211110869496292</v>
      </c>
      <c r="C44" s="20">
        <v>15.330065446092611</v>
      </c>
      <c r="D44" s="3"/>
      <c r="F44" s="3">
        <v>243</v>
      </c>
      <c r="G44" s="20">
        <v>58.986175115207374</v>
      </c>
      <c r="H44" s="20">
        <v>51.612903225806448</v>
      </c>
      <c r="I44" s="3"/>
    </row>
    <row r="45" spans="1:9" x14ac:dyDescent="0.35">
      <c r="A45" s="3">
        <v>250</v>
      </c>
      <c r="B45" s="20">
        <v>19.670275827408346</v>
      </c>
      <c r="C45" s="20">
        <v>15.41747752265081</v>
      </c>
      <c r="D45" s="3"/>
      <c r="F45" s="3">
        <v>250</v>
      </c>
      <c r="G45" s="20">
        <v>70.212765957446805</v>
      </c>
      <c r="H45" s="20">
        <v>55.737704918032783</v>
      </c>
      <c r="I45" s="3"/>
    </row>
    <row r="46" spans="1:9" x14ac:dyDescent="0.35">
      <c r="A46" s="3">
        <v>257</v>
      </c>
      <c r="B46" s="20">
        <v>19.796734792107369</v>
      </c>
      <c r="C46" s="20">
        <v>16.016167518487276</v>
      </c>
      <c r="D46" s="3"/>
      <c r="F46" s="3">
        <v>257</v>
      </c>
      <c r="G46" s="20">
        <v>55.982905982905983</v>
      </c>
      <c r="H46" s="20">
        <v>69.127516778523486</v>
      </c>
      <c r="I46" s="3"/>
    </row>
    <row r="47" spans="1:9" x14ac:dyDescent="0.35">
      <c r="A47" s="3">
        <v>264</v>
      </c>
      <c r="B47" s="20">
        <v>20.373325118082498</v>
      </c>
      <c r="C47" s="20">
        <v>16.72157474779597</v>
      </c>
      <c r="D47" s="3"/>
      <c r="F47" s="3">
        <v>264</v>
      </c>
      <c r="G47" s="20">
        <v>62.807017543859644</v>
      </c>
      <c r="H47" s="20">
        <v>73.68421052631578</v>
      </c>
      <c r="I47" s="3"/>
    </row>
    <row r="48" spans="1:9" x14ac:dyDescent="0.35">
      <c r="A48" s="3">
        <v>271</v>
      </c>
      <c r="B48" s="20">
        <v>21.138415537058368</v>
      </c>
      <c r="C48" s="20">
        <v>17.830848227667612</v>
      </c>
      <c r="D48" s="3"/>
      <c r="F48" s="3">
        <v>271</v>
      </c>
      <c r="G48" s="20">
        <v>66.44951140065146</v>
      </c>
      <c r="H48" s="20">
        <v>83.818770226537225</v>
      </c>
      <c r="I48" s="3"/>
    </row>
    <row r="49" spans="1:9" x14ac:dyDescent="0.35">
      <c r="A49" s="3">
        <v>279</v>
      </c>
      <c r="B49" s="3">
        <v>22.08</v>
      </c>
      <c r="C49" s="20">
        <v>19.142364487522666</v>
      </c>
      <c r="D49" s="3"/>
      <c r="F49" s="3">
        <v>279</v>
      </c>
      <c r="G49" s="3">
        <v>68.75</v>
      </c>
      <c r="H49" s="3">
        <v>88.43</v>
      </c>
      <c r="I49" s="3"/>
    </row>
    <row r="50" spans="1:9" x14ac:dyDescent="0.35">
      <c r="A50" s="3">
        <v>285</v>
      </c>
      <c r="B50" s="20">
        <v>22.23</v>
      </c>
      <c r="C50" s="20">
        <v>19.976456478163865</v>
      </c>
      <c r="D50" s="3"/>
      <c r="F50" s="3">
        <v>285</v>
      </c>
      <c r="G50" s="20">
        <v>59.38</v>
      </c>
      <c r="H50" s="20">
        <v>90.68</v>
      </c>
      <c r="I50" s="3"/>
    </row>
    <row r="51" spans="1:9" x14ac:dyDescent="0.35">
      <c r="A51" s="3">
        <v>292</v>
      </c>
      <c r="B51" s="20">
        <v>22.29</v>
      </c>
      <c r="C51" s="20">
        <v>21.399656235315909</v>
      </c>
      <c r="D51" s="3"/>
      <c r="F51" s="3">
        <v>292</v>
      </c>
      <c r="G51" s="20">
        <v>55.56</v>
      </c>
      <c r="H51" s="20">
        <v>94.99</v>
      </c>
      <c r="I51" s="3"/>
    </row>
    <row r="52" spans="1:9" x14ac:dyDescent="0.35">
      <c r="A52" s="3">
        <v>299</v>
      </c>
      <c r="B52" s="20">
        <v>23.069048225610889</v>
      </c>
      <c r="C52" s="20">
        <v>22.380939007191341</v>
      </c>
      <c r="D52" s="3"/>
      <c r="F52" s="3">
        <v>299</v>
      </c>
      <c r="G52" s="20">
        <v>68.438538205980066</v>
      </c>
      <c r="H52" s="20">
        <v>85.869565217391312</v>
      </c>
      <c r="I52" s="3"/>
    </row>
    <row r="53" spans="1:9" x14ac:dyDescent="0.35">
      <c r="A53" s="3">
        <v>306</v>
      </c>
      <c r="B53" s="20">
        <v>23.848205660358364</v>
      </c>
      <c r="C53" s="20">
        <v>23.267949145489347</v>
      </c>
      <c r="D53" s="3"/>
      <c r="F53" s="3">
        <v>306</v>
      </c>
      <c r="G53" s="20">
        <v>69.127516778523486</v>
      </c>
      <c r="H53" s="20">
        <v>91.358024691358025</v>
      </c>
      <c r="I53" s="3"/>
    </row>
    <row r="54" spans="1:9" x14ac:dyDescent="0.35">
      <c r="A54" s="3">
        <v>313</v>
      </c>
      <c r="B54" s="20">
        <v>24.324742607690226</v>
      </c>
      <c r="C54" s="20">
        <v>24.366045378071131</v>
      </c>
      <c r="D54" s="3"/>
      <c r="F54" s="3">
        <v>313</v>
      </c>
      <c r="G54" s="20">
        <v>60.727272727272727</v>
      </c>
      <c r="H54" s="20">
        <v>89.860139860139867</v>
      </c>
      <c r="I54" s="20"/>
    </row>
    <row r="55" spans="1:9" x14ac:dyDescent="0.35">
      <c r="A55" s="3">
        <v>320</v>
      </c>
      <c r="B55" s="20">
        <v>24.972064930367527</v>
      </c>
      <c r="C55" s="20">
        <v>25.138186459898122</v>
      </c>
      <c r="D55" s="3"/>
      <c r="F55" s="3">
        <v>320</v>
      </c>
      <c r="G55" s="20">
        <v>72.586872586872587</v>
      </c>
      <c r="H55" s="20">
        <v>89.912280701754383</v>
      </c>
      <c r="I55" s="20"/>
    </row>
    <row r="56" spans="1:9" x14ac:dyDescent="0.35">
      <c r="A56" s="3">
        <v>327</v>
      </c>
      <c r="B56" s="20">
        <v>26.421884354612185</v>
      </c>
      <c r="C56" s="20">
        <v>26.738161316734875</v>
      </c>
      <c r="D56" s="3"/>
      <c r="F56" s="3">
        <v>327</v>
      </c>
      <c r="G56" s="20">
        <v>67.28</v>
      </c>
      <c r="H56" s="20">
        <v>97.58713136729223</v>
      </c>
      <c r="I56" s="20"/>
    </row>
    <row r="57" spans="1:9" x14ac:dyDescent="0.35">
      <c r="A57" s="3">
        <v>334</v>
      </c>
      <c r="B57" s="20">
        <v>26.421884354612185</v>
      </c>
      <c r="C57" s="20">
        <v>27.638103000726179</v>
      </c>
      <c r="D57" s="3"/>
      <c r="F57" s="3">
        <v>334</v>
      </c>
      <c r="G57" s="20">
        <v>61.963190184049076</v>
      </c>
      <c r="H57" s="20">
        <v>94.915254237288138</v>
      </c>
      <c r="I57" s="3"/>
    </row>
    <row r="58" spans="1:9" x14ac:dyDescent="0.35">
      <c r="A58" s="3">
        <v>341</v>
      </c>
      <c r="B58" s="20">
        <v>27.138296245946794</v>
      </c>
      <c r="C58" s="20">
        <v>29.34860453109448</v>
      </c>
      <c r="D58" s="3"/>
      <c r="F58" s="3">
        <v>341</v>
      </c>
      <c r="G58" s="20">
        <v>72.807017543859658</v>
      </c>
      <c r="H58" s="20">
        <v>97.277227722772281</v>
      </c>
      <c r="I58" s="3"/>
    </row>
    <row r="59" spans="1:9" x14ac:dyDescent="0.35">
      <c r="A59" s="3">
        <v>348</v>
      </c>
      <c r="B59" s="20">
        <v>28.819144131036904</v>
      </c>
      <c r="C59" s="20">
        <v>30.892028701459282</v>
      </c>
      <c r="D59" s="3"/>
      <c r="F59" s="3">
        <v>348</v>
      </c>
      <c r="G59" s="20">
        <v>82.71</v>
      </c>
      <c r="H59" s="20">
        <v>99.715099715099697</v>
      </c>
      <c r="I59" s="3"/>
    </row>
    <row r="60" spans="1:9" x14ac:dyDescent="0.35">
      <c r="A60" s="3">
        <v>355</v>
      </c>
      <c r="B60" s="20">
        <v>29.80649789158641</v>
      </c>
      <c r="C60" s="20">
        <v>32.507761722577243</v>
      </c>
      <c r="D60" s="3"/>
      <c r="F60" s="3">
        <v>355</v>
      </c>
      <c r="G60" s="20">
        <v>92.607003891050582</v>
      </c>
      <c r="H60" s="20">
        <v>96.083550913838124</v>
      </c>
      <c r="I60" s="3"/>
    </row>
    <row r="61" spans="1:9" x14ac:dyDescent="0.35">
      <c r="A61" s="3">
        <v>362</v>
      </c>
      <c r="B61" s="20">
        <v>30.291642970038161</v>
      </c>
      <c r="C61" s="20">
        <v>33.754964920927385</v>
      </c>
      <c r="D61" s="3"/>
      <c r="F61" s="3">
        <v>362</v>
      </c>
      <c r="G61" s="20">
        <v>91.304347826086953</v>
      </c>
      <c r="H61" s="20">
        <v>95.637583892617457</v>
      </c>
      <c r="I61" s="3"/>
    </row>
    <row r="62" spans="1:9" x14ac:dyDescent="0.35">
      <c r="A62" s="3">
        <v>369</v>
      </c>
      <c r="B62" s="20">
        <v>30.724351081441579</v>
      </c>
      <c r="C62" s="20">
        <v>34.711704841855656</v>
      </c>
      <c r="D62" s="3"/>
      <c r="F62" s="3">
        <v>369</v>
      </c>
      <c r="G62" s="20">
        <v>93.103448275862064</v>
      </c>
      <c r="H62" s="20">
        <v>95.491803278688522</v>
      </c>
      <c r="I62" s="3"/>
    </row>
    <row r="63" spans="1:9" x14ac:dyDescent="0.35">
      <c r="A63" s="3">
        <v>376</v>
      </c>
      <c r="B63" s="20">
        <v>31.799829474867181</v>
      </c>
      <c r="C63" s="20">
        <v>36.381273469844416</v>
      </c>
      <c r="D63" s="3"/>
      <c r="F63" s="3">
        <v>376</v>
      </c>
      <c r="G63" s="20">
        <v>92</v>
      </c>
      <c r="H63" s="20">
        <v>97.698209718670086</v>
      </c>
      <c r="I63" s="3"/>
    </row>
    <row r="64" spans="1:9" x14ac:dyDescent="0.35">
      <c r="A64" s="3">
        <v>383</v>
      </c>
      <c r="B64" s="20">
        <v>32.718953583870231</v>
      </c>
      <c r="C64" s="20">
        <v>38.000919268614382</v>
      </c>
      <c r="D64" s="3"/>
      <c r="F64" s="3">
        <v>383</v>
      </c>
      <c r="G64" s="20">
        <v>89.019607843137251</v>
      </c>
      <c r="H64" s="20">
        <v>97.10526315789474</v>
      </c>
      <c r="I64" s="3"/>
    </row>
    <row r="65" spans="1:9" x14ac:dyDescent="0.35">
      <c r="A65" s="3">
        <v>390</v>
      </c>
      <c r="B65" s="20">
        <v>32.77781309017886</v>
      </c>
      <c r="C65" s="20">
        <v>38.379211198273083</v>
      </c>
      <c r="D65" s="3"/>
      <c r="F65" s="3">
        <v>390</v>
      </c>
      <c r="G65" s="20">
        <v>83.333333333333343</v>
      </c>
      <c r="H65" s="20">
        <v>96.296296296296291</v>
      </c>
      <c r="I65" s="20"/>
    </row>
    <row r="66" spans="1:9" x14ac:dyDescent="0.35">
      <c r="A66" s="3">
        <v>397</v>
      </c>
      <c r="B66" s="20">
        <v>33.089909764429493</v>
      </c>
      <c r="C66" s="20">
        <v>38.748230699320338</v>
      </c>
      <c r="D66" s="3"/>
      <c r="F66" s="3">
        <v>397</v>
      </c>
      <c r="G66" s="20">
        <v>87.647058823529406</v>
      </c>
      <c r="H66" s="20">
        <v>94.512195121951208</v>
      </c>
      <c r="I66" s="3"/>
    </row>
    <row r="67" spans="1:9" x14ac:dyDescent="0.35">
      <c r="A67" s="3">
        <v>404</v>
      </c>
      <c r="B67" s="20">
        <v>33.721811002354862</v>
      </c>
      <c r="C67" s="20">
        <v>39.667354808323388</v>
      </c>
      <c r="D67" s="3"/>
      <c r="F67" s="3">
        <v>404</v>
      </c>
      <c r="G67" s="20">
        <v>86.111111111111114</v>
      </c>
      <c r="H67" s="20">
        <v>93.801652892561975</v>
      </c>
      <c r="I67" s="3"/>
    </row>
    <row r="68" spans="1:9" x14ac:dyDescent="0.35">
      <c r="A68" s="3">
        <v>407</v>
      </c>
      <c r="B68" s="20">
        <v>33.721811002354862</v>
      </c>
      <c r="C68" s="20">
        <v>39.667354808323388</v>
      </c>
      <c r="D68" s="3"/>
      <c r="F68" s="3">
        <v>407</v>
      </c>
      <c r="G68" s="20">
        <v>86.111111111111114</v>
      </c>
      <c r="H68" s="20">
        <v>93.801652892561975</v>
      </c>
      <c r="I68" s="3"/>
    </row>
    <row r="69" spans="1:9" x14ac:dyDescent="0.35">
      <c r="A69" s="3">
        <v>410</v>
      </c>
      <c r="B69" s="20">
        <v>34.257552769774975</v>
      </c>
      <c r="C69" s="20">
        <v>41.348202693413498</v>
      </c>
      <c r="D69" s="3"/>
      <c r="F69" s="3">
        <v>410</v>
      </c>
      <c r="G69" s="20">
        <v>90.155440414507765</v>
      </c>
      <c r="H69" s="20">
        <v>92.10526315789474</v>
      </c>
      <c r="I69" s="3"/>
    </row>
    <row r="70" spans="1:9" x14ac:dyDescent="0.35">
      <c r="A70" s="3">
        <v>418</v>
      </c>
      <c r="B70" s="20">
        <v>34.751254892214256</v>
      </c>
      <c r="C70" s="20">
        <v>42.716641780065167</v>
      </c>
      <c r="D70" s="3"/>
      <c r="F70" s="3">
        <v>418</v>
      </c>
      <c r="G70" s="20">
        <v>85.353535353535349</v>
      </c>
      <c r="H70" s="20">
        <v>96.273291925465841</v>
      </c>
      <c r="I70" s="3"/>
    </row>
    <row r="71" spans="1:9" x14ac:dyDescent="0.35">
      <c r="A71" s="3">
        <v>425</v>
      </c>
      <c r="B71" s="20">
        <v>35.210419850126314</v>
      </c>
      <c r="C71" s="20">
        <v>44.672801286597853</v>
      </c>
      <c r="D71" s="3"/>
      <c r="F71" s="3">
        <v>425</v>
      </c>
      <c r="G71" s="20">
        <v>92.696629213483149</v>
      </c>
      <c r="H71" s="20">
        <v>94.908350305498985</v>
      </c>
      <c r="I71" s="3"/>
    </row>
    <row r="72" spans="1:9" x14ac:dyDescent="0.35">
      <c r="A72" s="3">
        <v>432</v>
      </c>
      <c r="B72" s="20">
        <v>36.097429988424317</v>
      </c>
      <c r="C72" s="20">
        <v>45.57916550984946</v>
      </c>
      <c r="D72" s="3"/>
      <c r="F72" s="3">
        <v>432</v>
      </c>
      <c r="G72" s="20">
        <v>94.067796610169495</v>
      </c>
      <c r="H72" s="20">
        <v>89.641434262948209</v>
      </c>
      <c r="I72" s="3"/>
    </row>
    <row r="73" spans="1:9" x14ac:dyDescent="0.35">
      <c r="A73" s="3">
        <v>439</v>
      </c>
      <c r="B73" s="20">
        <v>36.713743423937863</v>
      </c>
      <c r="C73" s="20">
        <v>46.63744460176251</v>
      </c>
      <c r="D73" s="3"/>
      <c r="F73" s="3">
        <v>439</v>
      </c>
      <c r="G73" s="20">
        <v>91.542288557213936</v>
      </c>
      <c r="H73" s="20">
        <v>89.285714285714292</v>
      </c>
      <c r="I73" s="3"/>
    </row>
    <row r="74" spans="1:9" x14ac:dyDescent="0.35">
      <c r="A74" s="3">
        <v>446</v>
      </c>
      <c r="B74" s="20">
        <v>37.541081970476355</v>
      </c>
      <c r="C74" s="20">
        <v>48.401954606342798</v>
      </c>
      <c r="D74" s="3"/>
      <c r="F74" s="3">
        <v>446</v>
      </c>
      <c r="G74" s="20">
        <v>87.654320987654316</v>
      </c>
      <c r="H74" s="20">
        <v>89.867841409691636</v>
      </c>
      <c r="I74" s="3"/>
    </row>
    <row r="75" spans="1:9" x14ac:dyDescent="0.35">
      <c r="A75" s="3">
        <v>453</v>
      </c>
      <c r="B75" s="20">
        <v>38.141637241708686</v>
      </c>
      <c r="C75" s="20">
        <v>50.005885179460179</v>
      </c>
      <c r="D75" s="3"/>
      <c r="F75" s="3">
        <v>453</v>
      </c>
      <c r="G75" s="20">
        <v>81.981981981981974</v>
      </c>
      <c r="H75" s="20">
        <v>96.306068601583121</v>
      </c>
      <c r="I75" s="3"/>
    </row>
    <row r="76" spans="1:9" x14ac:dyDescent="0.35">
      <c r="A76" s="3">
        <v>460</v>
      </c>
      <c r="B76" s="20">
        <v>38.870947718510799</v>
      </c>
      <c r="C76" s="20">
        <v>50.905826863451487</v>
      </c>
      <c r="D76" s="3"/>
      <c r="F76" s="3">
        <v>460</v>
      </c>
      <c r="G76" s="20">
        <v>85.042735042735046</v>
      </c>
      <c r="H76" s="20">
        <v>99.115044247787608</v>
      </c>
      <c r="I76" s="3"/>
    </row>
    <row r="77" spans="1:9" x14ac:dyDescent="0.35">
      <c r="A77" s="3">
        <v>467</v>
      </c>
      <c r="B77" s="20">
        <v>39.636038137486672</v>
      </c>
      <c r="C77" s="20">
        <v>51.964105955364538</v>
      </c>
      <c r="D77" s="3"/>
      <c r="F77" s="3">
        <v>467</v>
      </c>
      <c r="G77" s="20">
        <v>89.867841409691636</v>
      </c>
      <c r="H77" s="20">
        <v>93.63295880149812</v>
      </c>
      <c r="I77" s="3"/>
    </row>
    <row r="78" spans="1:9" x14ac:dyDescent="0.35">
      <c r="A78" s="3">
        <v>474</v>
      </c>
      <c r="B78" s="20">
        <v>40.09520309539873</v>
      </c>
      <c r="C78" s="20">
        <v>52.857596363806316</v>
      </c>
      <c r="D78" s="3"/>
      <c r="F78" s="3">
        <v>474</v>
      </c>
      <c r="G78" s="20">
        <v>87.7659574468085</v>
      </c>
      <c r="H78" s="20">
        <v>96.956521739130437</v>
      </c>
      <c r="I78" s="3"/>
    </row>
    <row r="79" spans="1:9" x14ac:dyDescent="0.35">
      <c r="A79" s="3">
        <v>481</v>
      </c>
      <c r="B79" s="20">
        <v>40.630944862818843</v>
      </c>
      <c r="C79" s="20">
        <v>53.915875455719366</v>
      </c>
      <c r="D79" s="3"/>
      <c r="F79" s="3">
        <v>481</v>
      </c>
      <c r="G79" s="20">
        <v>93.048128342245988</v>
      </c>
      <c r="H79" s="20">
        <v>98.814229249011859</v>
      </c>
      <c r="I79" s="3"/>
    </row>
    <row r="80" spans="1:9" x14ac:dyDescent="0.35">
      <c r="A80" s="3">
        <v>488</v>
      </c>
      <c r="B80" s="20">
        <v>40.990631919117789</v>
      </c>
      <c r="C80" s="20">
        <v>55.847067105814098</v>
      </c>
      <c r="D80" s="3"/>
      <c r="F80" s="3">
        <v>488</v>
      </c>
      <c r="G80" s="20">
        <v>89.017341040462426</v>
      </c>
      <c r="H80" s="20">
        <v>92.900608519269781</v>
      </c>
      <c r="I80" s="3"/>
    </row>
    <row r="81" spans="1:9" x14ac:dyDescent="0.35">
      <c r="A81" s="3">
        <v>495</v>
      </c>
      <c r="B81" s="20">
        <v>41.128055633843097</v>
      </c>
      <c r="C81" s="20">
        <v>57.07389035102085</v>
      </c>
      <c r="D81" s="3"/>
      <c r="F81" s="3">
        <v>495</v>
      </c>
      <c r="G81" s="20">
        <v>85.714285714285708</v>
      </c>
      <c r="H81" s="20">
        <v>96.232876712328761</v>
      </c>
      <c r="I81" s="3"/>
    </row>
    <row r="82" spans="1:9" x14ac:dyDescent="0.35">
      <c r="A82" s="3">
        <v>502</v>
      </c>
      <c r="B82" s="20">
        <v>41.487742690142042</v>
      </c>
      <c r="C82" s="20">
        <v>57.934684172910025</v>
      </c>
      <c r="D82" s="3"/>
      <c r="F82" s="3">
        <v>502</v>
      </c>
      <c r="G82" s="20">
        <v>91.124260355029591</v>
      </c>
      <c r="H82" s="20">
        <v>96.888888888888886</v>
      </c>
      <c r="I82" s="3"/>
    </row>
    <row r="83" spans="1:9" x14ac:dyDescent="0.35">
      <c r="A83" s="3">
        <v>509</v>
      </c>
      <c r="B83" s="20">
        <v>42.273882500180896</v>
      </c>
      <c r="C83" s="20">
        <v>60.442079172254601</v>
      </c>
      <c r="D83" s="3"/>
      <c r="F83" s="3">
        <v>509</v>
      </c>
      <c r="G83" s="20">
        <v>88.085106382978722</v>
      </c>
      <c r="H83" s="20">
        <v>98.273381294964025</v>
      </c>
      <c r="I83" s="3"/>
    </row>
    <row r="84" spans="1:9" x14ac:dyDescent="0.35">
      <c r="A84" s="3">
        <v>516</v>
      </c>
      <c r="B84" s="20">
        <v>42.614721475279424</v>
      </c>
      <c r="C84" s="20">
        <v>61.648230268670453</v>
      </c>
      <c r="D84" s="3"/>
      <c r="F84" s="3">
        <v>516</v>
      </c>
      <c r="G84" s="20">
        <v>81.72043010752688</v>
      </c>
      <c r="H84" s="20">
        <v>97.192982456140356</v>
      </c>
      <c r="I84" s="3"/>
    </row>
    <row r="85" spans="1:9" x14ac:dyDescent="0.35">
      <c r="A85" s="3">
        <v>523</v>
      </c>
      <c r="B85" s="20">
        <v>43.262043797956721</v>
      </c>
      <c r="C85" s="20">
        <v>62.208619776113537</v>
      </c>
      <c r="D85" s="3"/>
      <c r="F85" s="3">
        <v>523</v>
      </c>
      <c r="G85" s="20">
        <v>84.684684684684683</v>
      </c>
      <c r="H85" s="20">
        <v>96.721311475409834</v>
      </c>
      <c r="I85" s="3"/>
    </row>
    <row r="86" spans="1:9" x14ac:dyDescent="0.35">
      <c r="A86" s="3">
        <v>530</v>
      </c>
      <c r="B86" s="20">
        <v>43.909366120634019</v>
      </c>
      <c r="C86" s="20">
        <v>63.08912038786999</v>
      </c>
      <c r="D86" s="3"/>
      <c r="F86" s="3">
        <v>530</v>
      </c>
      <c r="G86" s="20">
        <v>83.928571428571431</v>
      </c>
      <c r="H86" s="20">
        <v>95.258620689655174</v>
      </c>
      <c r="I86" s="3"/>
    </row>
    <row r="87" spans="1:9" x14ac:dyDescent="0.35">
      <c r="A87" s="3">
        <v>537</v>
      </c>
      <c r="B87" s="20">
        <v>44.548998517457079</v>
      </c>
      <c r="C87" s="20">
        <v>64.395790062725027</v>
      </c>
      <c r="D87" s="3"/>
      <c r="F87" s="3">
        <v>537</v>
      </c>
      <c r="G87" s="20">
        <v>85.77981651376146</v>
      </c>
      <c r="H87" s="20">
        <v>98.344370860927157</v>
      </c>
      <c r="I87" s="3"/>
    </row>
    <row r="88" spans="1:9" x14ac:dyDescent="0.35">
      <c r="A88" s="3">
        <v>543</v>
      </c>
      <c r="B88" s="20">
        <v>45.109388024900163</v>
      </c>
      <c r="C88" s="20">
        <v>65.796425076409847</v>
      </c>
      <c r="D88" s="3"/>
      <c r="F88" s="3">
        <v>543</v>
      </c>
      <c r="G88" s="20">
        <v>85.09615384615384</v>
      </c>
      <c r="H88" s="20">
        <v>99.0625</v>
      </c>
      <c r="I88" s="3"/>
    </row>
    <row r="89" spans="1:9" x14ac:dyDescent="0.35">
      <c r="A89" s="3">
        <v>550</v>
      </c>
      <c r="B89" s="20">
        <v>46.02214630599142</v>
      </c>
      <c r="C89" s="20">
        <v>67.22855277341769</v>
      </c>
      <c r="D89" s="3"/>
      <c r="F89" s="3">
        <v>550</v>
      </c>
      <c r="G89" s="20">
        <v>83.703703703703695</v>
      </c>
      <c r="H89" s="20">
        <v>87.331536388140165</v>
      </c>
      <c r="I89" s="3"/>
    </row>
    <row r="90" spans="1:9" x14ac:dyDescent="0.35">
      <c r="A90" s="3">
        <v>557</v>
      </c>
      <c r="B90" s="20">
        <v>47.594123046605787</v>
      </c>
      <c r="C90" s="20">
        <v>69.507690638339497</v>
      </c>
      <c r="D90" s="3"/>
      <c r="F90" s="3">
        <v>557</v>
      </c>
      <c r="G90" s="20">
        <v>81.693363844393602</v>
      </c>
      <c r="H90" s="20">
        <v>88.333333333333329</v>
      </c>
      <c r="I90" s="3"/>
    </row>
    <row r="91" spans="1:9" x14ac:dyDescent="0.35">
      <c r="A91" s="3">
        <v>564</v>
      </c>
      <c r="B91" s="20">
        <v>48.373280481353262</v>
      </c>
      <c r="C91" s="20">
        <v>71.470025133667477</v>
      </c>
      <c r="D91" s="3"/>
      <c r="F91" s="3">
        <v>564</v>
      </c>
      <c r="G91" s="20">
        <v>87.288135593220346</v>
      </c>
      <c r="H91" s="20">
        <v>98.526315789473685</v>
      </c>
      <c r="I91" s="3"/>
    </row>
    <row r="92" spans="1:9" x14ac:dyDescent="0.35">
      <c r="A92" s="3">
        <v>571</v>
      </c>
      <c r="B92" s="20">
        <v>49.173284414363849</v>
      </c>
      <c r="C92" s="20">
        <v>72.919844557912143</v>
      </c>
      <c r="D92" s="3"/>
      <c r="F92" s="3">
        <v>571</v>
      </c>
      <c r="G92" s="20">
        <v>81.640625</v>
      </c>
      <c r="H92" s="20">
        <v>97.910447761194035</v>
      </c>
      <c r="I92" s="3"/>
    </row>
    <row r="93" spans="1:9" x14ac:dyDescent="0.35">
      <c r="A93" s="3">
        <v>578</v>
      </c>
      <c r="B93" s="20">
        <v>50.190615025212985</v>
      </c>
      <c r="C93" s="20">
        <v>74.264837807046206</v>
      </c>
      <c r="D93" s="3"/>
      <c r="F93" s="3">
        <v>578</v>
      </c>
      <c r="G93" s="20">
        <v>94.552529182879368</v>
      </c>
      <c r="H93" s="20">
        <v>97.133757961783445</v>
      </c>
      <c r="I93" s="3"/>
    </row>
    <row r="94" spans="1:9" x14ac:dyDescent="0.35">
      <c r="A94" s="3">
        <v>585</v>
      </c>
      <c r="B94" s="20">
        <v>51.875202178606962</v>
      </c>
      <c r="C94" s="20">
        <v>75.783329138267433</v>
      </c>
      <c r="D94" s="3"/>
      <c r="F94" s="3">
        <v>585</v>
      </c>
      <c r="G94" s="20">
        <v>98.218829516539444</v>
      </c>
      <c r="H94" s="20">
        <v>98.285714285714292</v>
      </c>
      <c r="I94" s="3"/>
    </row>
    <row r="95" spans="1:9" x14ac:dyDescent="0.35">
      <c r="A95" s="3">
        <v>592</v>
      </c>
      <c r="B95" s="20">
        <v>53.167232136840255</v>
      </c>
      <c r="C95" s="20">
        <v>77.391203163041808</v>
      </c>
      <c r="D95" s="3"/>
      <c r="F95" s="3">
        <v>592</v>
      </c>
      <c r="G95" s="20">
        <v>97.029702970297024</v>
      </c>
      <c r="H95" s="20">
        <v>98.387096774193552</v>
      </c>
      <c r="I95" s="3"/>
    </row>
    <row r="96" spans="1:9" x14ac:dyDescent="0.35">
      <c r="A96" s="3">
        <v>599</v>
      </c>
      <c r="B96" s="20">
        <v>54.1239701352929</v>
      </c>
      <c r="C96" s="20">
        <v>79.925782179195139</v>
      </c>
      <c r="D96" s="3"/>
      <c r="F96" s="3">
        <v>599</v>
      </c>
      <c r="G96" s="20">
        <v>85.03649635036497</v>
      </c>
      <c r="H96" s="20">
        <v>81.498829039812648</v>
      </c>
      <c r="I96" s="3"/>
    </row>
    <row r="97" spans="2:8" x14ac:dyDescent="0.35">
      <c r="B97" s="21"/>
      <c r="C97" s="21"/>
      <c r="G97" s="21"/>
      <c r="H97" s="21"/>
    </row>
    <row r="98" spans="2:8" x14ac:dyDescent="0.35">
      <c r="H98" s="2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17C9-B684-4309-93A7-EB7B0FEF9039}">
  <dimension ref="A1:G15"/>
  <sheetViews>
    <sheetView workbookViewId="0">
      <selection activeCell="B19" sqref="B19"/>
    </sheetView>
  </sheetViews>
  <sheetFormatPr defaultRowHeight="14.5" x14ac:dyDescent="0.35"/>
  <cols>
    <col min="2" max="2" width="11.7265625" bestFit="1" customWidth="1"/>
    <col min="3" max="3" width="10.1796875" bestFit="1" customWidth="1"/>
  </cols>
  <sheetData>
    <row r="1" spans="1:7" x14ac:dyDescent="0.35">
      <c r="A1" s="94" t="s">
        <v>181</v>
      </c>
    </row>
    <row r="2" spans="1:7" x14ac:dyDescent="0.35">
      <c r="A2" s="1" t="s">
        <v>166</v>
      </c>
      <c r="B2" s="1" t="s">
        <v>182</v>
      </c>
      <c r="C2" s="1" t="s">
        <v>183</v>
      </c>
      <c r="D2" s="1" t="s">
        <v>184</v>
      </c>
      <c r="E2" s="1" t="s">
        <v>185</v>
      </c>
      <c r="F2" s="1" t="s">
        <v>186</v>
      </c>
      <c r="G2" s="1" t="s">
        <v>187</v>
      </c>
    </row>
    <row r="3" spans="1:7" x14ac:dyDescent="0.35">
      <c r="A3" s="1">
        <v>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</row>
    <row r="4" spans="1:7" x14ac:dyDescent="0.35">
      <c r="A4" s="1">
        <v>3</v>
      </c>
      <c r="B4" s="1">
        <v>1.18</v>
      </c>
      <c r="C4" s="1">
        <v>1.1200000000000001</v>
      </c>
      <c r="D4" s="1">
        <v>1.68</v>
      </c>
      <c r="E4" s="1">
        <v>1.67</v>
      </c>
      <c r="F4" s="1">
        <v>1.58</v>
      </c>
      <c r="G4" s="1">
        <v>1.7</v>
      </c>
    </row>
    <row r="5" spans="1:7" x14ac:dyDescent="0.35">
      <c r="A5" s="1">
        <v>7</v>
      </c>
      <c r="B5" s="5">
        <v>2.5780852232961546</v>
      </c>
      <c r="C5" s="5">
        <v>2.1877105772062202</v>
      </c>
      <c r="D5" s="5">
        <v>1.9839838658173194</v>
      </c>
      <c r="E5" s="1">
        <v>1.67</v>
      </c>
      <c r="F5" s="1">
        <v>1.58</v>
      </c>
      <c r="G5" s="1">
        <v>1.7</v>
      </c>
    </row>
    <row r="6" spans="1:7" x14ac:dyDescent="0.35">
      <c r="A6" s="1">
        <v>11</v>
      </c>
      <c r="B6" s="5">
        <v>2.9655903324166961</v>
      </c>
      <c r="C6" s="5">
        <v>2.1877105772062202</v>
      </c>
      <c r="D6" s="5">
        <v>1.9839838658173194</v>
      </c>
      <c r="E6" s="1">
        <v>1.67</v>
      </c>
      <c r="F6" s="1">
        <v>1.58</v>
      </c>
      <c r="G6" s="1">
        <v>1.7</v>
      </c>
    </row>
    <row r="7" spans="1:7" x14ac:dyDescent="0.35">
      <c r="A7" s="1">
        <v>15</v>
      </c>
      <c r="B7" s="5">
        <v>2.9655903324166961</v>
      </c>
      <c r="C7" s="5">
        <v>2.1877105772062202</v>
      </c>
      <c r="D7" s="5">
        <v>1.9839838658173194</v>
      </c>
      <c r="E7" s="1">
        <v>1.67</v>
      </c>
      <c r="F7" s="1">
        <v>1.58</v>
      </c>
      <c r="G7" s="1">
        <v>1.7</v>
      </c>
    </row>
    <row r="10" spans="1:7" x14ac:dyDescent="0.35">
      <c r="A10" s="1" t="s">
        <v>166</v>
      </c>
      <c r="B10" s="1" t="s">
        <v>182</v>
      </c>
      <c r="C10" s="1" t="s">
        <v>183</v>
      </c>
      <c r="D10" s="1" t="s">
        <v>184</v>
      </c>
      <c r="E10" s="1" t="s">
        <v>185</v>
      </c>
      <c r="F10" s="1" t="s">
        <v>186</v>
      </c>
      <c r="G10" s="1" t="s">
        <v>187</v>
      </c>
    </row>
    <row r="11" spans="1:7" x14ac:dyDescent="0.35">
      <c r="A11" s="1">
        <v>0</v>
      </c>
      <c r="B11" s="10">
        <v>100</v>
      </c>
      <c r="C11" s="10">
        <v>100</v>
      </c>
      <c r="D11" s="10">
        <v>100</v>
      </c>
      <c r="E11" s="10">
        <v>100</v>
      </c>
      <c r="F11" s="10">
        <v>100</v>
      </c>
      <c r="G11" s="10">
        <v>100</v>
      </c>
    </row>
    <row r="12" spans="1:7" x14ac:dyDescent="0.35">
      <c r="A12" s="1">
        <v>3</v>
      </c>
      <c r="B12" s="10">
        <v>100</v>
      </c>
      <c r="C12" s="10">
        <v>99.090909090909093</v>
      </c>
      <c r="D12" s="10">
        <v>99.074074074074076</v>
      </c>
      <c r="E12" s="10">
        <v>99.068322981366464</v>
      </c>
      <c r="F12" s="10">
        <v>99.006622516556291</v>
      </c>
      <c r="G12" s="10">
        <v>98.784194528875375</v>
      </c>
    </row>
    <row r="13" spans="1:7" x14ac:dyDescent="0.35">
      <c r="A13" s="1">
        <v>7</v>
      </c>
      <c r="B13" s="10">
        <v>99.059561128526639</v>
      </c>
      <c r="C13" s="10">
        <v>99.209486166007906</v>
      </c>
      <c r="D13" s="10">
        <v>91.358024691358025</v>
      </c>
      <c r="E13" s="10">
        <v>88.679245283018872</v>
      </c>
      <c r="F13" s="10">
        <v>86.666666666666671</v>
      </c>
      <c r="G13" s="10">
        <v>83.333333333333343</v>
      </c>
    </row>
    <row r="14" spans="1:7" x14ac:dyDescent="0.35">
      <c r="A14" s="1">
        <v>11</v>
      </c>
      <c r="B14" s="10">
        <v>89.714285714285708</v>
      </c>
      <c r="C14" s="10">
        <v>95.294117647058812</v>
      </c>
      <c r="D14" s="10">
        <v>8.536585365853659</v>
      </c>
      <c r="E14" s="10">
        <v>66.666666666666657</v>
      </c>
      <c r="F14" s="10">
        <v>9.2592592592592595</v>
      </c>
      <c r="G14" s="10">
        <v>6.3829787234042552</v>
      </c>
    </row>
    <row r="15" spans="1:7" x14ac:dyDescent="0.35">
      <c r="A15" s="1">
        <v>15</v>
      </c>
      <c r="B15" s="10">
        <v>92.241379310344826</v>
      </c>
      <c r="C15" s="10">
        <v>92.64705882352942</v>
      </c>
      <c r="D15" s="10">
        <v>1.1494252873563218</v>
      </c>
      <c r="E15" s="10">
        <v>6.5789473684210522</v>
      </c>
      <c r="F15" s="10">
        <v>1.8181818181818181</v>
      </c>
      <c r="G15" s="10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7EDFA-59BA-4B06-80E8-D01E1A7EC7D3}">
  <dimension ref="A1:O22"/>
  <sheetViews>
    <sheetView workbookViewId="0">
      <selection activeCell="A2" sqref="A2:A3"/>
    </sheetView>
  </sheetViews>
  <sheetFormatPr defaultRowHeight="14.5" x14ac:dyDescent="0.35"/>
  <cols>
    <col min="1" max="1" width="9.54296875" bestFit="1" customWidth="1"/>
    <col min="2" max="4" width="10.54296875" customWidth="1"/>
    <col min="10" max="10" width="12.54296875" bestFit="1" customWidth="1"/>
    <col min="11" max="11" width="12.54296875" customWidth="1"/>
    <col min="12" max="12" width="13.54296875" bestFit="1" customWidth="1"/>
    <col min="13" max="13" width="9.54296875" customWidth="1"/>
    <col min="15" max="15" width="12.54296875" customWidth="1"/>
  </cols>
  <sheetData>
    <row r="1" spans="1:15" ht="15" thickBot="1" x14ac:dyDescent="0.4">
      <c r="A1" s="93" t="s">
        <v>24</v>
      </c>
    </row>
    <row r="2" spans="1:15" ht="35.15" customHeight="1" x14ac:dyDescent="0.35">
      <c r="A2" s="97" t="s">
        <v>1</v>
      </c>
      <c r="B2" s="99" t="s">
        <v>2</v>
      </c>
      <c r="C2" s="101" t="s">
        <v>3</v>
      </c>
      <c r="D2" s="95" t="s">
        <v>4</v>
      </c>
      <c r="E2" s="103" t="s">
        <v>5</v>
      </c>
      <c r="F2" s="104"/>
      <c r="G2" s="104"/>
      <c r="H2" s="105"/>
      <c r="I2" s="101" t="s">
        <v>6</v>
      </c>
      <c r="J2" s="106" t="s">
        <v>7</v>
      </c>
      <c r="K2" s="106" t="s">
        <v>8</v>
      </c>
      <c r="L2" s="106" t="s">
        <v>9</v>
      </c>
      <c r="M2" s="106" t="s">
        <v>10</v>
      </c>
      <c r="N2" s="106" t="s">
        <v>11</v>
      </c>
      <c r="O2" s="95" t="s">
        <v>12</v>
      </c>
    </row>
    <row r="3" spans="1:15" ht="15" customHeight="1" thickBot="1" x14ac:dyDescent="0.4">
      <c r="A3" s="98"/>
      <c r="B3" s="100"/>
      <c r="C3" s="102"/>
      <c r="D3" s="96"/>
      <c r="E3" s="46" t="s">
        <v>13</v>
      </c>
      <c r="F3" s="47" t="s">
        <v>14</v>
      </c>
      <c r="G3" s="47" t="s">
        <v>15</v>
      </c>
      <c r="H3" s="48" t="s">
        <v>16</v>
      </c>
      <c r="I3" s="102"/>
      <c r="J3" s="107"/>
      <c r="K3" s="107"/>
      <c r="L3" s="107"/>
      <c r="M3" s="107"/>
      <c r="N3" s="107"/>
      <c r="O3" s="96"/>
    </row>
    <row r="4" spans="1:15" ht="15" thickBot="1" x14ac:dyDescent="0.4">
      <c r="A4" s="50" t="s">
        <v>25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x14ac:dyDescent="0.35">
      <c r="A5" s="2">
        <v>44241</v>
      </c>
      <c r="B5" s="3">
        <v>3</v>
      </c>
      <c r="C5" s="3" t="s">
        <v>26</v>
      </c>
      <c r="D5" s="3" t="s">
        <v>19</v>
      </c>
      <c r="E5" s="3">
        <v>85</v>
      </c>
      <c r="F5" s="3">
        <v>85</v>
      </c>
      <c r="G5" s="3">
        <v>74</v>
      </c>
      <c r="H5" s="3">
        <v>77</v>
      </c>
      <c r="I5" s="1">
        <f t="shared" ref="I5:I10" si="0">AVERAGE(E5:H5)</f>
        <v>80.25</v>
      </c>
      <c r="J5" s="4">
        <f>I5*10000*2</f>
        <v>1605000</v>
      </c>
      <c r="K5" s="4">
        <v>2500000</v>
      </c>
      <c r="L5" s="4">
        <f>J5*5</f>
        <v>8025000</v>
      </c>
      <c r="M5" s="5">
        <f>(I5/(I5+I6))*100</f>
        <v>99.074074074074076</v>
      </c>
      <c r="N5" s="6">
        <f>3.32*(LOG(L5)-LOG(K5))</f>
        <v>1.681596707584176</v>
      </c>
      <c r="O5" s="1">
        <v>1.68</v>
      </c>
    </row>
    <row r="6" spans="1:15" x14ac:dyDescent="0.35">
      <c r="A6" s="1"/>
      <c r="B6" s="3"/>
      <c r="C6" s="3"/>
      <c r="D6" s="3" t="s">
        <v>20</v>
      </c>
      <c r="E6" s="3">
        <v>0</v>
      </c>
      <c r="F6" s="3">
        <v>1</v>
      </c>
      <c r="G6" s="3">
        <v>1</v>
      </c>
      <c r="H6" s="3">
        <v>1</v>
      </c>
      <c r="I6" s="1">
        <f t="shared" si="0"/>
        <v>0.75</v>
      </c>
      <c r="J6" s="1"/>
      <c r="K6" s="1"/>
      <c r="L6" s="1"/>
      <c r="M6" s="1"/>
      <c r="N6" s="5">
        <f>3.32*(LOG(L5/K5))</f>
        <v>1.6815967075841753</v>
      </c>
      <c r="O6" s="1"/>
    </row>
    <row r="7" spans="1:15" x14ac:dyDescent="0.35">
      <c r="A7" s="2">
        <v>44245</v>
      </c>
      <c r="B7" s="3">
        <v>7</v>
      </c>
      <c r="C7" s="3" t="s">
        <v>26</v>
      </c>
      <c r="D7" s="3" t="s">
        <v>19</v>
      </c>
      <c r="E7" s="3">
        <v>40</v>
      </c>
      <c r="F7" s="3">
        <v>37</v>
      </c>
      <c r="G7" s="3">
        <v>40</v>
      </c>
      <c r="H7" s="3">
        <v>31</v>
      </c>
      <c r="I7" s="1">
        <f t="shared" si="0"/>
        <v>37</v>
      </c>
      <c r="J7" s="4">
        <f>I7*10000*2</f>
        <v>740000</v>
      </c>
      <c r="K7" s="4">
        <v>3000000</v>
      </c>
      <c r="L7" s="4">
        <f>J7*5</f>
        <v>3700000</v>
      </c>
      <c r="M7" s="5">
        <f>(I7/(I7+I8))*100</f>
        <v>91.358024691358025</v>
      </c>
      <c r="N7" s="6">
        <f>3.32*(LOG(L7)-LOG(K7))</f>
        <v>0.30238715823314349</v>
      </c>
      <c r="O7" s="6">
        <f>N5+N7</f>
        <v>1.9839838658173194</v>
      </c>
    </row>
    <row r="8" spans="1:15" x14ac:dyDescent="0.35">
      <c r="A8" s="1"/>
      <c r="B8" s="3"/>
      <c r="C8" s="3"/>
      <c r="D8" s="3" t="s">
        <v>20</v>
      </c>
      <c r="E8" s="3">
        <v>3</v>
      </c>
      <c r="F8" s="3">
        <v>3</v>
      </c>
      <c r="G8" s="3">
        <v>4</v>
      </c>
      <c r="H8" s="3">
        <v>4</v>
      </c>
      <c r="I8" s="1">
        <f t="shared" si="0"/>
        <v>3.5</v>
      </c>
      <c r="J8" s="1"/>
      <c r="K8" s="1"/>
      <c r="L8" s="1"/>
      <c r="M8" s="1"/>
      <c r="N8" s="5">
        <f>3.32*(LOG(L7/K7))</f>
        <v>0.30238715823314416</v>
      </c>
      <c r="O8" s="1"/>
    </row>
    <row r="9" spans="1:15" x14ac:dyDescent="0.35">
      <c r="A9" s="1" t="s">
        <v>21</v>
      </c>
      <c r="B9" s="3">
        <v>11</v>
      </c>
      <c r="C9" s="3" t="s">
        <v>26</v>
      </c>
      <c r="D9" s="3" t="s">
        <v>19</v>
      </c>
      <c r="E9" s="3">
        <v>3</v>
      </c>
      <c r="F9" s="3">
        <v>1</v>
      </c>
      <c r="G9" s="3">
        <v>2</v>
      </c>
      <c r="H9" s="3">
        <v>1</v>
      </c>
      <c r="I9" s="1">
        <f t="shared" si="0"/>
        <v>1.75</v>
      </c>
      <c r="J9" s="4">
        <f>I9*10000*2</f>
        <v>35000</v>
      </c>
      <c r="K9" s="4">
        <v>3000000</v>
      </c>
      <c r="L9" s="4">
        <f>J9*5</f>
        <v>175000</v>
      </c>
      <c r="M9" s="5">
        <f>(I9/(I9+I10))*100</f>
        <v>8.536585365853659</v>
      </c>
      <c r="N9" s="6">
        <f>3.32*(LOG(L9)-LOG(K9))</f>
        <v>-4.0971562440307823</v>
      </c>
      <c r="O9" s="1">
        <v>1.98</v>
      </c>
    </row>
    <row r="10" spans="1:15" x14ac:dyDescent="0.35">
      <c r="A10" s="1"/>
      <c r="B10" s="3"/>
      <c r="C10" s="3"/>
      <c r="D10" s="3" t="s">
        <v>20</v>
      </c>
      <c r="E10" s="3">
        <v>14</v>
      </c>
      <c r="F10" s="3">
        <v>24</v>
      </c>
      <c r="G10" s="3">
        <v>14</v>
      </c>
      <c r="H10" s="3">
        <v>23</v>
      </c>
      <c r="I10" s="1">
        <f t="shared" si="0"/>
        <v>18.75</v>
      </c>
      <c r="J10" s="1"/>
      <c r="K10" s="4"/>
      <c r="L10" s="1"/>
      <c r="M10" s="1"/>
      <c r="N10" s="5">
        <f>3.32*(LOG(L9/K9))</f>
        <v>-4.0971562440307814</v>
      </c>
      <c r="O10" s="1"/>
    </row>
    <row r="11" spans="1:15" x14ac:dyDescent="0.35">
      <c r="A11" s="1" t="s">
        <v>22</v>
      </c>
      <c r="B11" s="3">
        <v>15</v>
      </c>
      <c r="C11" s="3" t="s">
        <v>26</v>
      </c>
      <c r="D11" s="3" t="s">
        <v>19</v>
      </c>
      <c r="E11" s="3">
        <v>1</v>
      </c>
      <c r="F11" s="3">
        <v>0</v>
      </c>
      <c r="G11" s="3">
        <v>0</v>
      </c>
      <c r="H11" s="3">
        <v>0</v>
      </c>
      <c r="I11" s="1">
        <f>AVERAGE(E11:H11)</f>
        <v>0.25</v>
      </c>
      <c r="J11" s="4">
        <f>I11*10000*2</f>
        <v>5000</v>
      </c>
      <c r="K11" s="4">
        <v>175000</v>
      </c>
      <c r="L11" s="4">
        <f>J11*5</f>
        <v>25000</v>
      </c>
      <c r="M11" s="5">
        <f>(I11/(I11+I12))*100</f>
        <v>1.1494252873563218</v>
      </c>
      <c r="N11" s="6">
        <f>3.32*(LOG(L11)-LOG(K11))</f>
        <v>-2.805725492847333</v>
      </c>
      <c r="O11" s="1">
        <v>1.98</v>
      </c>
    </row>
    <row r="12" spans="1:15" x14ac:dyDescent="0.35">
      <c r="A12" s="1"/>
      <c r="B12" s="3"/>
      <c r="C12" s="3"/>
      <c r="D12" s="3" t="s">
        <v>20</v>
      </c>
      <c r="E12" s="3">
        <v>21</v>
      </c>
      <c r="F12" s="3">
        <v>21</v>
      </c>
      <c r="G12" s="3">
        <v>23</v>
      </c>
      <c r="H12" s="3">
        <v>21</v>
      </c>
      <c r="I12" s="1">
        <f>AVERAGE(E12:H12)</f>
        <v>21.5</v>
      </c>
      <c r="J12" s="1"/>
      <c r="K12" s="4"/>
      <c r="L12" s="1"/>
      <c r="M12" s="1"/>
      <c r="N12" s="5">
        <f>3.32*(LOG(L11/K11))</f>
        <v>-2.8057254928473325</v>
      </c>
      <c r="O12" s="1"/>
    </row>
    <row r="13" spans="1:15" ht="15" thickBot="1" x14ac:dyDescent="0.4">
      <c r="B13" s="8"/>
      <c r="C13" s="8"/>
      <c r="D13" s="8"/>
      <c r="E13" s="8"/>
      <c r="F13" s="8"/>
      <c r="G13" s="8"/>
      <c r="H13" s="8"/>
      <c r="I13" s="9"/>
      <c r="J13" s="8"/>
      <c r="K13" s="8"/>
      <c r="L13" s="8"/>
    </row>
    <row r="14" spans="1:15" ht="15" thickBot="1" x14ac:dyDescent="0.4">
      <c r="A14" s="50" t="s">
        <v>27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2"/>
    </row>
    <row r="15" spans="1:15" x14ac:dyDescent="0.35">
      <c r="A15" s="2">
        <v>44241</v>
      </c>
      <c r="B15" s="3">
        <v>3</v>
      </c>
      <c r="C15" s="3" t="s">
        <v>26</v>
      </c>
      <c r="D15" s="3" t="s">
        <v>19</v>
      </c>
      <c r="E15" s="3">
        <v>88</v>
      </c>
      <c r="F15" s="3">
        <v>78</v>
      </c>
      <c r="G15" s="3">
        <v>81</v>
      </c>
      <c r="H15" s="3">
        <v>72</v>
      </c>
      <c r="I15" s="1">
        <f t="shared" ref="I15:I20" si="1">AVERAGE(E15:H15)</f>
        <v>79.75</v>
      </c>
      <c r="J15" s="4">
        <f>I15*10000*2</f>
        <v>1595000</v>
      </c>
      <c r="K15" s="4">
        <v>2500000</v>
      </c>
      <c r="L15" s="4">
        <f>J15*5</f>
        <v>7975000</v>
      </c>
      <c r="M15" s="5">
        <f>(I15/(I15+I16))*100</f>
        <v>99.068322981366464</v>
      </c>
      <c r="N15" s="6">
        <f>3.32*(LOG(L15)-LOG(K15))</f>
        <v>1.6725850677498408</v>
      </c>
      <c r="O15" s="1">
        <v>1.67</v>
      </c>
    </row>
    <row r="16" spans="1:15" x14ac:dyDescent="0.35">
      <c r="A16" s="1"/>
      <c r="B16" s="3"/>
      <c r="C16" s="3"/>
      <c r="D16" s="3" t="s">
        <v>20</v>
      </c>
      <c r="E16" s="3">
        <v>1</v>
      </c>
      <c r="F16" s="3">
        <v>1</v>
      </c>
      <c r="G16" s="3">
        <v>0</v>
      </c>
      <c r="H16" s="3">
        <v>1</v>
      </c>
      <c r="I16" s="1">
        <f t="shared" si="1"/>
        <v>0.75</v>
      </c>
      <c r="J16" s="1"/>
      <c r="K16" s="1"/>
      <c r="L16" s="1"/>
      <c r="M16" s="1"/>
      <c r="N16" s="5">
        <f>3.32*(LOG(L15/K15))</f>
        <v>1.6725850677498413</v>
      </c>
      <c r="O16" s="1"/>
    </row>
    <row r="17" spans="1:15" x14ac:dyDescent="0.35">
      <c r="A17" s="2">
        <v>44245</v>
      </c>
      <c r="B17" s="3">
        <v>7</v>
      </c>
      <c r="C17" s="3" t="s">
        <v>26</v>
      </c>
      <c r="D17" s="3" t="s">
        <v>19</v>
      </c>
      <c r="E17" s="3">
        <v>21</v>
      </c>
      <c r="F17" s="3">
        <v>24</v>
      </c>
      <c r="G17" s="3">
        <v>23</v>
      </c>
      <c r="H17" s="3">
        <v>26</v>
      </c>
      <c r="I17" s="1">
        <f t="shared" si="1"/>
        <v>23.5</v>
      </c>
      <c r="J17" s="4">
        <f>I17*10000*2</f>
        <v>470000</v>
      </c>
      <c r="K17" s="4">
        <v>3000000</v>
      </c>
      <c r="L17" s="4">
        <f>J17*5</f>
        <v>2350000</v>
      </c>
      <c r="M17" s="5">
        <f>(I17/(I17+I18))*100</f>
        <v>88.679245283018872</v>
      </c>
      <c r="N17" s="6">
        <f>3.32*(LOG(L17)-LOG(K17))</f>
        <v>-0.35209726292711685</v>
      </c>
      <c r="O17" s="6">
        <v>1.67</v>
      </c>
    </row>
    <row r="18" spans="1:15" x14ac:dyDescent="0.35">
      <c r="A18" s="1"/>
      <c r="B18" s="3"/>
      <c r="C18" s="3"/>
      <c r="D18" s="3" t="s">
        <v>20</v>
      </c>
      <c r="E18" s="3">
        <v>3</v>
      </c>
      <c r="F18" s="3">
        <v>2</v>
      </c>
      <c r="G18" s="3">
        <v>2</v>
      </c>
      <c r="H18" s="3">
        <v>5</v>
      </c>
      <c r="I18" s="1">
        <f t="shared" si="1"/>
        <v>3</v>
      </c>
      <c r="J18" s="1"/>
      <c r="K18" s="1"/>
      <c r="L18" s="1"/>
      <c r="M18" s="1"/>
      <c r="N18" s="5">
        <f>3.32*(LOG(L17/K17))</f>
        <v>-0.35209726292711491</v>
      </c>
      <c r="O18" s="1"/>
    </row>
    <row r="19" spans="1:15" x14ac:dyDescent="0.35">
      <c r="A19" s="1" t="s">
        <v>21</v>
      </c>
      <c r="B19" s="3">
        <v>11</v>
      </c>
      <c r="C19" s="3" t="s">
        <v>26</v>
      </c>
      <c r="D19" s="3" t="s">
        <v>19</v>
      </c>
      <c r="E19" s="3">
        <v>13</v>
      </c>
      <c r="F19" s="3">
        <v>6</v>
      </c>
      <c r="G19" s="3">
        <v>6</v>
      </c>
      <c r="H19" s="3">
        <v>11</v>
      </c>
      <c r="I19" s="1">
        <f t="shared" si="1"/>
        <v>9</v>
      </c>
      <c r="J19" s="4">
        <f>I19*10000*2</f>
        <v>180000</v>
      </c>
      <c r="K19" s="4">
        <v>2350000</v>
      </c>
      <c r="L19" s="4">
        <f>J19*5</f>
        <v>900000</v>
      </c>
      <c r="M19" s="5">
        <f>(I19/(I19+I20))*100</f>
        <v>66.666666666666657</v>
      </c>
      <c r="N19" s="6">
        <f>3.32*(LOG(L19)-LOG(K19))</f>
        <v>-1.3838601714036032</v>
      </c>
      <c r="O19" s="1">
        <v>1.67</v>
      </c>
    </row>
    <row r="20" spans="1:15" x14ac:dyDescent="0.35">
      <c r="A20" s="1"/>
      <c r="B20" s="3"/>
      <c r="C20" s="3"/>
      <c r="D20" s="3" t="s">
        <v>20</v>
      </c>
      <c r="E20" s="3">
        <v>4</v>
      </c>
      <c r="F20" s="3">
        <v>2</v>
      </c>
      <c r="G20" s="3">
        <v>1</v>
      </c>
      <c r="H20" s="3">
        <v>11</v>
      </c>
      <c r="I20" s="1">
        <f t="shared" si="1"/>
        <v>4.5</v>
      </c>
      <c r="J20" s="1"/>
      <c r="K20" s="4"/>
      <c r="L20" s="1"/>
      <c r="M20" s="1"/>
      <c r="N20" s="5">
        <f>3.32*(LOG(L19/K19))</f>
        <v>-1.3838601714036058</v>
      </c>
      <c r="O20" s="1"/>
    </row>
    <row r="21" spans="1:15" x14ac:dyDescent="0.35">
      <c r="A21" s="1" t="s">
        <v>22</v>
      </c>
      <c r="B21" s="3">
        <v>15</v>
      </c>
      <c r="C21" s="3" t="s">
        <v>26</v>
      </c>
      <c r="D21" s="3" t="s">
        <v>19</v>
      </c>
      <c r="E21" s="3">
        <v>0</v>
      </c>
      <c r="F21" s="3">
        <v>2</v>
      </c>
      <c r="G21" s="3">
        <v>1</v>
      </c>
      <c r="H21" s="3">
        <v>2</v>
      </c>
      <c r="I21" s="1">
        <f>AVERAGE(E21:H21)</f>
        <v>1.25</v>
      </c>
      <c r="J21" s="4">
        <f>I21*10000*2</f>
        <v>25000</v>
      </c>
      <c r="K21" s="4">
        <v>900000</v>
      </c>
      <c r="L21" s="4">
        <f>J21*5</f>
        <v>125000</v>
      </c>
      <c r="M21" s="5">
        <f>(I21/(I21+I22))*100</f>
        <v>6.5789473684210522</v>
      </c>
      <c r="N21" s="6">
        <f>3.32*(LOG(L21)-LOG(K21))</f>
        <v>-2.8463438881518126</v>
      </c>
      <c r="O21" s="1">
        <v>1.67</v>
      </c>
    </row>
    <row r="22" spans="1:15" x14ac:dyDescent="0.35">
      <c r="A22" s="1"/>
      <c r="B22" s="3"/>
      <c r="C22" s="3"/>
      <c r="D22" s="3" t="s">
        <v>20</v>
      </c>
      <c r="E22" s="3">
        <v>16</v>
      </c>
      <c r="F22" s="3">
        <v>18</v>
      </c>
      <c r="G22" s="3">
        <v>26</v>
      </c>
      <c r="H22" s="3">
        <v>11</v>
      </c>
      <c r="I22" s="1">
        <f>AVERAGE(E22:H22)</f>
        <v>17.75</v>
      </c>
      <c r="J22" s="1"/>
      <c r="K22" s="4"/>
      <c r="L22" s="1"/>
      <c r="M22" s="1"/>
      <c r="N22" s="5">
        <f>3.32*(LOG(L21/K21))</f>
        <v>-2.8463438881518108</v>
      </c>
      <c r="O22" s="1"/>
    </row>
  </sheetData>
  <mergeCells count="12">
    <mergeCell ref="N2:N3"/>
    <mergeCell ref="O2:O3"/>
    <mergeCell ref="A2:A3"/>
    <mergeCell ref="B2:B3"/>
    <mergeCell ref="C2:C3"/>
    <mergeCell ref="D2:D3"/>
    <mergeCell ref="E2:H2"/>
    <mergeCell ref="I2:I3"/>
    <mergeCell ref="J2:J3"/>
    <mergeCell ref="K2:K3"/>
    <mergeCell ref="L2:L3"/>
    <mergeCell ref="M2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FBC12-24A4-4FBC-8613-A6DA39D65D60}">
  <dimension ref="A1:P457"/>
  <sheetViews>
    <sheetView workbookViewId="0">
      <selection activeCell="A6" sqref="A6"/>
    </sheetView>
  </sheetViews>
  <sheetFormatPr defaultRowHeight="14.5" x14ac:dyDescent="0.35"/>
  <cols>
    <col min="1" max="1" width="9.54296875" bestFit="1" customWidth="1"/>
    <col min="2" max="4" width="10.54296875" customWidth="1"/>
    <col min="10" max="10" width="12.54296875" bestFit="1" customWidth="1"/>
    <col min="11" max="11" width="12.54296875" customWidth="1"/>
    <col min="12" max="12" width="13.54296875" bestFit="1" customWidth="1"/>
    <col min="13" max="13" width="9.54296875" customWidth="1"/>
    <col min="15" max="15" width="12.54296875" customWidth="1"/>
    <col min="16" max="16" width="10.54296875" customWidth="1"/>
  </cols>
  <sheetData>
    <row r="1" spans="1:16" ht="15" thickBot="1" x14ac:dyDescent="0.4">
      <c r="A1" s="93" t="s">
        <v>28</v>
      </c>
    </row>
    <row r="2" spans="1:16" ht="35.15" customHeight="1" x14ac:dyDescent="0.35">
      <c r="A2" s="97" t="s">
        <v>1</v>
      </c>
      <c r="B2" s="99" t="s">
        <v>2</v>
      </c>
      <c r="C2" s="101" t="s">
        <v>3</v>
      </c>
      <c r="D2" s="95" t="s">
        <v>4</v>
      </c>
      <c r="E2" s="103" t="s">
        <v>5</v>
      </c>
      <c r="F2" s="104"/>
      <c r="G2" s="104"/>
      <c r="H2" s="105"/>
      <c r="I2" s="101" t="s">
        <v>6</v>
      </c>
      <c r="J2" s="106" t="s">
        <v>7</v>
      </c>
      <c r="K2" s="106" t="s">
        <v>8</v>
      </c>
      <c r="L2" s="106" t="s">
        <v>9</v>
      </c>
      <c r="M2" s="106" t="s">
        <v>10</v>
      </c>
      <c r="N2" s="106" t="s">
        <v>11</v>
      </c>
      <c r="O2" s="95" t="s">
        <v>12</v>
      </c>
      <c r="P2" s="99" t="s">
        <v>29</v>
      </c>
    </row>
    <row r="3" spans="1:16" ht="15" customHeight="1" thickBot="1" x14ac:dyDescent="0.4">
      <c r="A3" s="109"/>
      <c r="B3" s="110"/>
      <c r="C3" s="108"/>
      <c r="D3" s="111"/>
      <c r="E3" s="71" t="s">
        <v>13</v>
      </c>
      <c r="F3" s="49" t="s">
        <v>14</v>
      </c>
      <c r="G3" s="49" t="s">
        <v>15</v>
      </c>
      <c r="H3" s="72" t="s">
        <v>16</v>
      </c>
      <c r="I3" s="108"/>
      <c r="J3" s="112"/>
      <c r="K3" s="112"/>
      <c r="L3" s="112"/>
      <c r="M3" s="112"/>
      <c r="N3" s="112"/>
      <c r="O3" s="111"/>
      <c r="P3" s="100"/>
    </row>
    <row r="4" spans="1:16" ht="15" thickBot="1" x14ac:dyDescent="0.4">
      <c r="A4" s="68" t="s">
        <v>30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70"/>
    </row>
    <row r="5" spans="1:16" x14ac:dyDescent="0.35">
      <c r="A5" s="2">
        <v>44241</v>
      </c>
      <c r="B5" s="3">
        <v>3</v>
      </c>
      <c r="C5" s="3" t="s">
        <v>31</v>
      </c>
      <c r="D5" s="41" t="s">
        <v>19</v>
      </c>
      <c r="E5" s="41">
        <v>57</v>
      </c>
      <c r="F5" s="41">
        <v>56</v>
      </c>
      <c r="G5" s="41">
        <v>46</v>
      </c>
      <c r="H5" s="41">
        <v>59</v>
      </c>
      <c r="I5" s="1">
        <f>AVERAGE(E5:H5)</f>
        <v>54.5</v>
      </c>
      <c r="J5" s="53">
        <f>I5*10000*2</f>
        <v>1090000</v>
      </c>
      <c r="K5" s="53">
        <v>2500000</v>
      </c>
      <c r="L5" s="53">
        <f>J5*5</f>
        <v>5450000</v>
      </c>
      <c r="M5" s="5">
        <f>(I5/(I5+I6))*100</f>
        <v>99.090909090909093</v>
      </c>
      <c r="N5" s="5">
        <f>3.32*(LOG(L5)-LOG(K5))</f>
        <v>1.1236755587672886</v>
      </c>
      <c r="O5" s="1">
        <v>1.1200000000000001</v>
      </c>
      <c r="P5" s="5">
        <f>I7/I5*100</f>
        <v>0</v>
      </c>
    </row>
    <row r="6" spans="1:16" x14ac:dyDescent="0.35">
      <c r="A6" s="1"/>
      <c r="B6" s="3"/>
      <c r="C6" s="3"/>
      <c r="D6" s="3" t="s">
        <v>20</v>
      </c>
      <c r="E6" s="3">
        <v>1</v>
      </c>
      <c r="F6" s="3">
        <v>1</v>
      </c>
      <c r="G6" s="3">
        <v>0</v>
      </c>
      <c r="H6" s="3">
        <v>0</v>
      </c>
      <c r="I6" s="1">
        <f>AVERAGE(E6:H6)</f>
        <v>0.5</v>
      </c>
      <c r="J6" s="1"/>
      <c r="K6" s="1"/>
      <c r="L6" s="1"/>
      <c r="M6" s="1"/>
      <c r="N6" s="5">
        <f>3.32*(LOG(L5/K5))</f>
        <v>1.123675558767288</v>
      </c>
      <c r="O6" s="1"/>
      <c r="P6" s="1"/>
    </row>
    <row r="7" spans="1:16" x14ac:dyDescent="0.35">
      <c r="A7" s="1"/>
      <c r="B7" s="3"/>
      <c r="C7" s="3"/>
      <c r="D7" s="3" t="s">
        <v>32</v>
      </c>
      <c r="E7" s="3">
        <v>1</v>
      </c>
      <c r="F7" s="3">
        <v>0</v>
      </c>
      <c r="G7" s="3">
        <v>0</v>
      </c>
      <c r="H7" s="3">
        <v>0</v>
      </c>
      <c r="I7" s="1"/>
      <c r="J7" s="1"/>
      <c r="K7" s="53">
        <v>3000000</v>
      </c>
      <c r="L7" s="1"/>
      <c r="M7" s="1"/>
      <c r="N7" s="1"/>
      <c r="O7" s="1"/>
      <c r="P7" s="1"/>
    </row>
    <row r="8" spans="1:16" x14ac:dyDescent="0.35">
      <c r="A8" s="2">
        <v>44245</v>
      </c>
      <c r="B8" s="3">
        <v>7</v>
      </c>
      <c r="C8" s="3" t="s">
        <v>31</v>
      </c>
      <c r="D8" s="3" t="s">
        <v>19</v>
      </c>
      <c r="E8" s="3">
        <v>60</v>
      </c>
      <c r="F8" s="3">
        <v>66</v>
      </c>
      <c r="G8" s="3">
        <v>64</v>
      </c>
      <c r="H8" s="3">
        <v>61</v>
      </c>
      <c r="I8" s="1">
        <f t="shared" ref="I8:I71" si="0">AVERAGE(E8:H8)</f>
        <v>62.75</v>
      </c>
      <c r="J8" s="53">
        <f>I8*10000*2</f>
        <v>1255000</v>
      </c>
      <c r="K8" s="53">
        <v>3000000</v>
      </c>
      <c r="L8" s="53">
        <f>J8*5</f>
        <v>6275000</v>
      </c>
      <c r="M8" s="5">
        <f>(I8/(I8+I9))*100</f>
        <v>99.209486166007906</v>
      </c>
      <c r="N8" s="6">
        <f>3.32*(LOG(L8)-LOG(K8))</f>
        <v>1.0640350184389322</v>
      </c>
      <c r="O8" s="6">
        <f>N6+N8</f>
        <v>2.1877105772062202</v>
      </c>
      <c r="P8" s="5">
        <f>I10/I8*100</f>
        <v>1.1952191235059761</v>
      </c>
    </row>
    <row r="9" spans="1:16" x14ac:dyDescent="0.35">
      <c r="A9" s="1"/>
      <c r="B9" s="3"/>
      <c r="C9" s="3"/>
      <c r="D9" s="3" t="s">
        <v>20</v>
      </c>
      <c r="E9" s="3">
        <v>0</v>
      </c>
      <c r="F9" s="3">
        <v>1</v>
      </c>
      <c r="G9" s="3">
        <v>1</v>
      </c>
      <c r="H9" s="3">
        <v>0</v>
      </c>
      <c r="I9" s="1">
        <f t="shared" si="0"/>
        <v>0.5</v>
      </c>
      <c r="J9" s="1"/>
      <c r="K9" s="1"/>
      <c r="L9" s="1"/>
      <c r="M9" s="1"/>
      <c r="N9" s="5">
        <f>3.32*(LOG(L8/K8))</f>
        <v>1.0640350184389322</v>
      </c>
      <c r="O9" s="1"/>
      <c r="P9" s="1"/>
    </row>
    <row r="10" spans="1:16" x14ac:dyDescent="0.35">
      <c r="A10" s="1"/>
      <c r="B10" s="3"/>
      <c r="C10" s="3"/>
      <c r="D10" s="3" t="s">
        <v>32</v>
      </c>
      <c r="E10" s="3">
        <v>1</v>
      </c>
      <c r="F10" s="3">
        <v>1</v>
      </c>
      <c r="G10" s="3">
        <v>0</v>
      </c>
      <c r="H10" s="3">
        <v>1</v>
      </c>
      <c r="I10" s="1">
        <f t="shared" si="0"/>
        <v>0.75</v>
      </c>
      <c r="J10" s="1"/>
      <c r="K10" s="8"/>
      <c r="L10" s="1"/>
      <c r="M10" s="1"/>
      <c r="N10" s="1"/>
      <c r="O10" s="1"/>
      <c r="P10" s="1"/>
    </row>
    <row r="11" spans="1:16" x14ac:dyDescent="0.35">
      <c r="A11" s="1" t="s">
        <v>21</v>
      </c>
      <c r="B11" s="3">
        <v>11</v>
      </c>
      <c r="C11" s="3" t="s">
        <v>31</v>
      </c>
      <c r="D11" s="3" t="s">
        <v>19</v>
      </c>
      <c r="E11" s="3">
        <v>26</v>
      </c>
      <c r="F11" s="3">
        <v>14</v>
      </c>
      <c r="G11" s="3">
        <v>18</v>
      </c>
      <c r="H11" s="3">
        <v>23</v>
      </c>
      <c r="I11" s="1">
        <f t="shared" si="0"/>
        <v>20.25</v>
      </c>
      <c r="J11" s="53">
        <f>I11*10000*2</f>
        <v>405000</v>
      </c>
      <c r="K11" s="53">
        <v>3000000</v>
      </c>
      <c r="L11" s="53">
        <f>J11*5</f>
        <v>2025000</v>
      </c>
      <c r="M11" s="5">
        <f>(I11/(I11+I12))*100</f>
        <v>95.294117647058812</v>
      </c>
      <c r="N11" s="6">
        <f>3.32*(LOG(L11)-LOG(K11))</f>
        <v>-0.56671147420099888</v>
      </c>
      <c r="O11" s="1">
        <v>2.19</v>
      </c>
      <c r="P11" s="5">
        <f>I13/I11*100</f>
        <v>0</v>
      </c>
    </row>
    <row r="12" spans="1:16" x14ac:dyDescent="0.35">
      <c r="A12" s="1"/>
      <c r="B12" s="3"/>
      <c r="C12" s="3"/>
      <c r="D12" s="3" t="s">
        <v>20</v>
      </c>
      <c r="E12" s="3">
        <v>1</v>
      </c>
      <c r="F12" s="3">
        <v>0</v>
      </c>
      <c r="G12" s="3">
        <v>0</v>
      </c>
      <c r="H12" s="3">
        <v>3</v>
      </c>
      <c r="I12" s="1">
        <f t="shared" si="0"/>
        <v>1</v>
      </c>
      <c r="J12" s="1"/>
      <c r="K12" s="53"/>
      <c r="L12" s="1"/>
      <c r="M12" s="1"/>
      <c r="N12" s="5">
        <f>3.32*(LOG(L11/K11))</f>
        <v>-0.56671147420099721</v>
      </c>
      <c r="O12" s="1"/>
      <c r="P12" s="1"/>
    </row>
    <row r="13" spans="1:16" x14ac:dyDescent="0.35">
      <c r="A13" s="1"/>
      <c r="B13" s="3"/>
      <c r="C13" s="3"/>
      <c r="D13" s="3" t="s">
        <v>32</v>
      </c>
      <c r="E13" s="3">
        <v>0</v>
      </c>
      <c r="F13" s="3">
        <v>0</v>
      </c>
      <c r="G13" s="3">
        <v>0</v>
      </c>
      <c r="H13" s="3">
        <v>0</v>
      </c>
      <c r="I13" s="1">
        <f t="shared" si="0"/>
        <v>0</v>
      </c>
      <c r="J13" s="1"/>
      <c r="K13" s="53"/>
      <c r="L13" s="1"/>
      <c r="M13" s="1"/>
      <c r="N13" s="1"/>
      <c r="O13" s="1"/>
      <c r="P13" s="1"/>
    </row>
    <row r="14" spans="1:16" x14ac:dyDescent="0.35">
      <c r="A14" s="1" t="s">
        <v>22</v>
      </c>
      <c r="B14" s="3">
        <v>15</v>
      </c>
      <c r="C14" s="3" t="s">
        <v>31</v>
      </c>
      <c r="D14" s="3" t="s">
        <v>19</v>
      </c>
      <c r="E14" s="3">
        <v>14</v>
      </c>
      <c r="F14" s="3">
        <v>17</v>
      </c>
      <c r="G14" s="3">
        <v>18</v>
      </c>
      <c r="H14" s="3">
        <v>14</v>
      </c>
      <c r="I14" s="1">
        <f t="shared" si="0"/>
        <v>15.75</v>
      </c>
      <c r="J14" s="53">
        <f>I14*10000*2</f>
        <v>315000</v>
      </c>
      <c r="K14" s="53">
        <v>2025000</v>
      </c>
      <c r="L14" s="53">
        <f>J14*5</f>
        <v>1575000</v>
      </c>
      <c r="M14" s="5">
        <f>(I14/(I14+I15))*100</f>
        <v>92.64705882352942</v>
      </c>
      <c r="N14" s="6">
        <f>3.32*(LOG(L14)-LOG(K14))</f>
        <v>-0.36235963849122371</v>
      </c>
      <c r="O14" s="1">
        <v>2.19</v>
      </c>
      <c r="P14" s="5">
        <f>I16/I14*100</f>
        <v>1.5873015873015872</v>
      </c>
    </row>
    <row r="15" spans="1:16" x14ac:dyDescent="0.35">
      <c r="A15" s="1"/>
      <c r="B15" s="3"/>
      <c r="C15" s="3"/>
      <c r="D15" s="3" t="s">
        <v>20</v>
      </c>
      <c r="E15" s="3">
        <v>3</v>
      </c>
      <c r="F15" s="3">
        <v>0</v>
      </c>
      <c r="G15" s="3">
        <v>1</v>
      </c>
      <c r="H15" s="3">
        <v>1</v>
      </c>
      <c r="I15" s="1">
        <f t="shared" si="0"/>
        <v>1.25</v>
      </c>
      <c r="J15" s="1"/>
      <c r="K15" s="53"/>
      <c r="L15" s="1"/>
      <c r="M15" s="1"/>
      <c r="N15" s="5">
        <f>3.32*(LOG(L14/K14))</f>
        <v>-0.36235963849122582</v>
      </c>
      <c r="O15" s="1"/>
      <c r="P15" s="1"/>
    </row>
    <row r="16" spans="1:16" x14ac:dyDescent="0.35">
      <c r="A16" s="1"/>
      <c r="B16" s="3"/>
      <c r="C16" s="3"/>
      <c r="D16" s="3" t="s">
        <v>32</v>
      </c>
      <c r="E16" s="3">
        <v>0</v>
      </c>
      <c r="F16" s="3">
        <v>0</v>
      </c>
      <c r="G16" s="3">
        <v>1</v>
      </c>
      <c r="H16" s="3">
        <v>0</v>
      </c>
      <c r="I16" s="1">
        <f t="shared" si="0"/>
        <v>0.25</v>
      </c>
      <c r="J16" s="1"/>
      <c r="K16" s="53"/>
      <c r="L16" s="1"/>
      <c r="M16" s="1"/>
      <c r="N16" s="1"/>
      <c r="O16" s="1"/>
      <c r="P16" s="1"/>
    </row>
    <row r="17" spans="1:16" x14ac:dyDescent="0.35">
      <c r="A17" s="1" t="s">
        <v>33</v>
      </c>
      <c r="B17" s="3">
        <v>19</v>
      </c>
      <c r="C17" s="3" t="s">
        <v>31</v>
      </c>
      <c r="D17" s="3" t="s">
        <v>19</v>
      </c>
      <c r="E17" s="3">
        <v>15</v>
      </c>
      <c r="F17" s="3">
        <v>7</v>
      </c>
      <c r="G17" s="3">
        <v>6</v>
      </c>
      <c r="H17" s="3">
        <v>10</v>
      </c>
      <c r="I17" s="1">
        <f t="shared" si="0"/>
        <v>9.5</v>
      </c>
      <c r="J17" s="53">
        <f>I17*10000*2</f>
        <v>190000</v>
      </c>
      <c r="K17" s="53">
        <v>1575000</v>
      </c>
      <c r="L17" s="53">
        <f>J17*5</f>
        <v>950000</v>
      </c>
      <c r="M17" s="5">
        <f>(I17/(I17+I18))*100</f>
        <v>84.444444444444443</v>
      </c>
      <c r="N17" s="6">
        <f>3.32*(LOG(L17)-LOG(K17))</f>
        <v>-0.72892908341808305</v>
      </c>
      <c r="O17" s="1">
        <v>2.19</v>
      </c>
      <c r="P17" s="5">
        <f>I19/I17*100</f>
        <v>7.8947368421052628</v>
      </c>
    </row>
    <row r="18" spans="1:16" x14ac:dyDescent="0.35">
      <c r="A18" s="1"/>
      <c r="B18" s="3"/>
      <c r="C18" s="3"/>
      <c r="D18" s="3" t="s">
        <v>20</v>
      </c>
      <c r="E18" s="3">
        <v>2</v>
      </c>
      <c r="F18" s="3">
        <v>3</v>
      </c>
      <c r="G18" s="3">
        <v>0</v>
      </c>
      <c r="H18" s="3">
        <v>2</v>
      </c>
      <c r="I18" s="1">
        <f t="shared" si="0"/>
        <v>1.75</v>
      </c>
      <c r="J18" s="1"/>
      <c r="K18" s="53"/>
      <c r="L18" s="1"/>
      <c r="M18" s="1"/>
      <c r="N18" s="5">
        <f>3.32*(LOG(L17/K17))</f>
        <v>-0.7289290834180816</v>
      </c>
      <c r="O18" s="1"/>
      <c r="P18" s="1"/>
    </row>
    <row r="19" spans="1:16" x14ac:dyDescent="0.35">
      <c r="A19" s="1"/>
      <c r="B19" s="3"/>
      <c r="C19" s="3"/>
      <c r="D19" s="3" t="s">
        <v>32</v>
      </c>
      <c r="E19" s="3">
        <v>2</v>
      </c>
      <c r="F19" s="3">
        <v>0</v>
      </c>
      <c r="G19" s="3">
        <v>1</v>
      </c>
      <c r="H19" s="3">
        <v>0</v>
      </c>
      <c r="I19" s="1">
        <f t="shared" si="0"/>
        <v>0.75</v>
      </c>
      <c r="J19" s="1"/>
      <c r="K19" s="53"/>
      <c r="L19" s="1"/>
      <c r="M19" s="1"/>
      <c r="N19" s="1"/>
      <c r="O19" s="1"/>
      <c r="P19" s="1"/>
    </row>
    <row r="20" spans="1:16" x14ac:dyDescent="0.35">
      <c r="A20" s="1" t="s">
        <v>34</v>
      </c>
      <c r="B20" s="3">
        <v>22</v>
      </c>
      <c r="C20" s="3" t="s">
        <v>31</v>
      </c>
      <c r="D20" s="41" t="s">
        <v>19</v>
      </c>
      <c r="E20" s="3">
        <v>11</v>
      </c>
      <c r="F20" s="3">
        <v>7</v>
      </c>
      <c r="G20" s="3">
        <v>9</v>
      </c>
      <c r="H20" s="3">
        <v>10</v>
      </c>
      <c r="I20" s="1">
        <f t="shared" si="0"/>
        <v>9.25</v>
      </c>
      <c r="J20" s="53">
        <f>I20*10000*2</f>
        <v>185000</v>
      </c>
      <c r="K20" s="53">
        <v>950000</v>
      </c>
      <c r="L20" s="53">
        <f>J20*5</f>
        <v>925000</v>
      </c>
      <c r="M20" s="5">
        <f>(I20/(I20+I21))*100</f>
        <v>72.549019607843135</v>
      </c>
      <c r="N20" s="6">
        <f>3.32*(LOG(L20)-LOG(K20))</f>
        <v>-3.8451816865386235E-2</v>
      </c>
      <c r="O20" s="1">
        <v>2.19</v>
      </c>
      <c r="P20" s="5">
        <f>I22/I20*100</f>
        <v>2.7027027027027026</v>
      </c>
    </row>
    <row r="21" spans="1:16" x14ac:dyDescent="0.35">
      <c r="A21" s="1"/>
      <c r="B21" s="3"/>
      <c r="C21" s="3"/>
      <c r="D21" s="3" t="s">
        <v>20</v>
      </c>
      <c r="E21" s="3">
        <v>2</v>
      </c>
      <c r="F21" s="3">
        <v>4</v>
      </c>
      <c r="G21" s="3">
        <v>3</v>
      </c>
      <c r="H21" s="3">
        <v>5</v>
      </c>
      <c r="I21" s="1">
        <f t="shared" si="0"/>
        <v>3.5</v>
      </c>
      <c r="J21" s="1"/>
      <c r="K21" s="53"/>
      <c r="L21" s="1"/>
      <c r="M21" s="1"/>
      <c r="N21" s="5">
        <f>3.32*(LOG(L20/K20))</f>
        <v>-3.8451816865386283E-2</v>
      </c>
      <c r="O21" s="1"/>
      <c r="P21" s="1"/>
    </row>
    <row r="22" spans="1:16" x14ac:dyDescent="0.35">
      <c r="A22" s="1"/>
      <c r="B22" s="3"/>
      <c r="C22" s="3"/>
      <c r="D22" s="3" t="s">
        <v>32</v>
      </c>
      <c r="E22" s="3">
        <v>0</v>
      </c>
      <c r="F22" s="3">
        <v>1</v>
      </c>
      <c r="G22" s="3">
        <v>0</v>
      </c>
      <c r="H22" s="3">
        <v>0</v>
      </c>
      <c r="I22" s="1">
        <f t="shared" si="0"/>
        <v>0.25</v>
      </c>
      <c r="J22" s="1"/>
      <c r="K22" s="53"/>
      <c r="L22" s="1"/>
      <c r="M22" s="1"/>
      <c r="N22" s="1"/>
      <c r="O22" s="1"/>
      <c r="P22" s="1"/>
    </row>
    <row r="23" spans="1:16" x14ac:dyDescent="0.35">
      <c r="A23" s="1" t="s">
        <v>35</v>
      </c>
      <c r="B23" s="3">
        <v>33</v>
      </c>
      <c r="C23" s="3" t="s">
        <v>31</v>
      </c>
      <c r="D23" s="3" t="s">
        <v>19</v>
      </c>
      <c r="E23" s="3">
        <v>16</v>
      </c>
      <c r="F23" s="3">
        <v>23</v>
      </c>
      <c r="G23" s="3">
        <v>16</v>
      </c>
      <c r="H23" s="3">
        <v>15</v>
      </c>
      <c r="I23" s="1">
        <f t="shared" si="0"/>
        <v>17.5</v>
      </c>
      <c r="J23" s="53">
        <f>I23*10000*2</f>
        <v>350000</v>
      </c>
      <c r="K23" s="53">
        <v>925000</v>
      </c>
      <c r="L23" s="53">
        <f>J23*5</f>
        <v>1750000</v>
      </c>
      <c r="M23" s="5">
        <f>(I23/(I23+I24))*100</f>
        <v>80.459770114942529</v>
      </c>
      <c r="N23" s="6">
        <f>3.32*(LOG(L23)-LOG(K23))</f>
        <v>0.91929576894490961</v>
      </c>
      <c r="O23" s="6">
        <f>O20+N23</f>
        <v>3.1092957689449094</v>
      </c>
      <c r="P23" s="5">
        <f>I25/I23*100</f>
        <v>0</v>
      </c>
    </row>
    <row r="24" spans="1:16" x14ac:dyDescent="0.35">
      <c r="A24" s="1"/>
      <c r="B24" s="3"/>
      <c r="C24" s="3"/>
      <c r="D24" s="3" t="s">
        <v>20</v>
      </c>
      <c r="E24" s="3">
        <v>4</v>
      </c>
      <c r="F24" s="3">
        <v>4</v>
      </c>
      <c r="G24" s="3">
        <v>5</v>
      </c>
      <c r="H24" s="3">
        <v>4</v>
      </c>
      <c r="I24" s="1">
        <f t="shared" si="0"/>
        <v>4.25</v>
      </c>
      <c r="J24" s="1"/>
      <c r="K24" s="53"/>
      <c r="L24" s="1"/>
      <c r="M24" s="1"/>
      <c r="N24" s="5">
        <f>3.32*(LOG(L23/K23))</f>
        <v>0.91929576894490928</v>
      </c>
      <c r="O24" s="1"/>
      <c r="P24" s="1"/>
    </row>
    <row r="25" spans="1:16" x14ac:dyDescent="0.35">
      <c r="A25" s="1"/>
      <c r="B25" s="3"/>
      <c r="C25" s="3"/>
      <c r="D25" s="3" t="s">
        <v>32</v>
      </c>
      <c r="E25" s="3">
        <v>0</v>
      </c>
      <c r="F25" s="3">
        <v>0</v>
      </c>
      <c r="G25" s="3">
        <v>0</v>
      </c>
      <c r="H25" s="3">
        <v>0</v>
      </c>
      <c r="I25" s="1">
        <f t="shared" si="0"/>
        <v>0</v>
      </c>
      <c r="J25" s="1"/>
      <c r="K25" s="53"/>
      <c r="L25" s="1"/>
      <c r="M25" s="1"/>
      <c r="N25" s="1"/>
      <c r="O25" s="1"/>
      <c r="P25" s="1"/>
    </row>
    <row r="26" spans="1:16" x14ac:dyDescent="0.35">
      <c r="A26" s="1" t="s">
        <v>36</v>
      </c>
      <c r="B26" s="3">
        <v>40</v>
      </c>
      <c r="C26" s="3" t="s">
        <v>31</v>
      </c>
      <c r="D26" s="3" t="s">
        <v>19</v>
      </c>
      <c r="E26" s="3">
        <v>15</v>
      </c>
      <c r="F26" s="3">
        <v>14</v>
      </c>
      <c r="G26" s="3">
        <v>10</v>
      </c>
      <c r="H26" s="3">
        <v>16</v>
      </c>
      <c r="I26" s="1">
        <f t="shared" si="0"/>
        <v>13.75</v>
      </c>
      <c r="J26" s="53">
        <f>I26*10000*2</f>
        <v>275000</v>
      </c>
      <c r="K26" s="53">
        <v>1750000</v>
      </c>
      <c r="L26" s="53">
        <f>J26*5</f>
        <v>1375000</v>
      </c>
      <c r="M26" s="5">
        <f>(I26/(I26+I27))*100</f>
        <v>84.615384615384613</v>
      </c>
      <c r="N26" s="6">
        <f>3.32*(LOG(L26)-LOG(K26))</f>
        <v>-0.34772136372644252</v>
      </c>
      <c r="O26" s="6">
        <v>3.11</v>
      </c>
      <c r="P26" s="5">
        <f>I28/I26*100</f>
        <v>0</v>
      </c>
    </row>
    <row r="27" spans="1:16" x14ac:dyDescent="0.35">
      <c r="A27" s="1"/>
      <c r="B27" s="3"/>
      <c r="C27" s="3"/>
      <c r="D27" s="3" t="s">
        <v>20</v>
      </c>
      <c r="E27" s="3">
        <v>2</v>
      </c>
      <c r="F27" s="3">
        <v>3</v>
      </c>
      <c r="G27" s="3">
        <v>2</v>
      </c>
      <c r="H27" s="3">
        <v>3</v>
      </c>
      <c r="I27" s="1">
        <f t="shared" si="0"/>
        <v>2.5</v>
      </c>
      <c r="J27" s="1"/>
      <c r="K27" s="53"/>
      <c r="L27" s="1"/>
      <c r="M27" s="1"/>
      <c r="N27" s="5">
        <f>3.32*(LOG(L26/K26))</f>
        <v>-0.34772136372644313</v>
      </c>
      <c r="O27" s="1"/>
      <c r="P27" s="1"/>
    </row>
    <row r="28" spans="1:16" x14ac:dyDescent="0.35">
      <c r="A28" s="1"/>
      <c r="B28" s="3"/>
      <c r="C28" s="3"/>
      <c r="D28" s="3" t="s">
        <v>32</v>
      </c>
      <c r="E28" s="3">
        <v>0</v>
      </c>
      <c r="F28" s="3">
        <v>0</v>
      </c>
      <c r="G28" s="3">
        <v>0</v>
      </c>
      <c r="H28" s="3">
        <v>0</v>
      </c>
      <c r="I28" s="1">
        <f t="shared" si="0"/>
        <v>0</v>
      </c>
      <c r="J28" s="1"/>
      <c r="K28" s="53"/>
      <c r="L28" s="1"/>
      <c r="M28" s="1"/>
      <c r="N28" s="1"/>
      <c r="O28" s="1"/>
      <c r="P28" s="1"/>
    </row>
    <row r="29" spans="1:16" x14ac:dyDescent="0.35">
      <c r="A29" s="1" t="s">
        <v>37</v>
      </c>
      <c r="B29" s="3">
        <v>47</v>
      </c>
      <c r="C29" s="3" t="s">
        <v>31</v>
      </c>
      <c r="D29" s="3" t="s">
        <v>19</v>
      </c>
      <c r="E29" s="3">
        <v>7</v>
      </c>
      <c r="F29" s="3">
        <v>6</v>
      </c>
      <c r="G29" s="3">
        <v>10</v>
      </c>
      <c r="H29" s="3">
        <v>8</v>
      </c>
      <c r="I29" s="1">
        <f t="shared" si="0"/>
        <v>7.75</v>
      </c>
      <c r="J29" s="53">
        <f>I29*10000*2</f>
        <v>155000</v>
      </c>
      <c r="K29" s="53">
        <v>1750000</v>
      </c>
      <c r="L29" s="53">
        <f>J29*5</f>
        <v>775000</v>
      </c>
      <c r="M29" s="5">
        <f>(I29/(I29+I30))*100</f>
        <v>81.578947368421055</v>
      </c>
      <c r="N29" s="6">
        <f>3.32*(LOG(L29)-LOG(K29))</f>
        <v>-1.1744046693175463</v>
      </c>
      <c r="O29" s="6">
        <v>3.11</v>
      </c>
      <c r="P29" s="5">
        <f>I31/I29*100</f>
        <v>0</v>
      </c>
    </row>
    <row r="30" spans="1:16" x14ac:dyDescent="0.35">
      <c r="A30" s="1"/>
      <c r="B30" s="3"/>
      <c r="C30" s="3"/>
      <c r="D30" s="3" t="s">
        <v>20</v>
      </c>
      <c r="E30" s="3">
        <v>1</v>
      </c>
      <c r="F30" s="3">
        <v>3</v>
      </c>
      <c r="G30" s="3">
        <v>1</v>
      </c>
      <c r="H30" s="3">
        <v>2</v>
      </c>
      <c r="I30" s="1">
        <f t="shared" si="0"/>
        <v>1.75</v>
      </c>
      <c r="J30" s="1"/>
      <c r="K30" s="53"/>
      <c r="L30" s="1"/>
      <c r="M30" s="1"/>
      <c r="N30" s="5">
        <f>3.32*(LOG(L29/K29))</f>
        <v>-1.1744046693175474</v>
      </c>
      <c r="O30" s="1"/>
      <c r="P30" s="1"/>
    </row>
    <row r="31" spans="1:16" x14ac:dyDescent="0.35">
      <c r="A31" s="1"/>
      <c r="B31" s="3"/>
      <c r="C31" s="3"/>
      <c r="D31" s="3" t="s">
        <v>32</v>
      </c>
      <c r="E31" s="3">
        <v>0</v>
      </c>
      <c r="F31" s="3">
        <v>0</v>
      </c>
      <c r="G31" s="3">
        <v>0</v>
      </c>
      <c r="H31" s="3">
        <v>0</v>
      </c>
      <c r="I31" s="1">
        <f t="shared" si="0"/>
        <v>0</v>
      </c>
      <c r="J31" s="1"/>
      <c r="K31" s="53"/>
      <c r="L31" s="1"/>
      <c r="M31" s="1"/>
      <c r="N31" s="1"/>
      <c r="O31" s="1"/>
      <c r="P31" s="1"/>
    </row>
    <row r="32" spans="1:16" x14ac:dyDescent="0.35">
      <c r="A32" s="1" t="s">
        <v>38</v>
      </c>
      <c r="B32" s="3">
        <v>54</v>
      </c>
      <c r="C32" s="3" t="s">
        <v>31</v>
      </c>
      <c r="D32" s="3" t="s">
        <v>19</v>
      </c>
      <c r="E32" s="3">
        <v>10</v>
      </c>
      <c r="F32" s="3">
        <v>13</v>
      </c>
      <c r="G32" s="3">
        <v>15</v>
      </c>
      <c r="H32" s="3">
        <v>15</v>
      </c>
      <c r="I32" s="1">
        <f t="shared" si="0"/>
        <v>13.25</v>
      </c>
      <c r="J32" s="53">
        <f>I32*10000*2</f>
        <v>265000</v>
      </c>
      <c r="K32" s="53">
        <v>775000</v>
      </c>
      <c r="L32" s="53">
        <f>J32*5</f>
        <v>1325000</v>
      </c>
      <c r="M32" s="5">
        <f>(I32/(I32+I33))*100</f>
        <v>82.8125</v>
      </c>
      <c r="N32" s="6">
        <f>3.32*(LOG(L32)-LOG(K32))</f>
        <v>0.77327506354483333</v>
      </c>
      <c r="O32" s="6">
        <f>O29+N32</f>
        <v>3.8832750635448332</v>
      </c>
      <c r="P32" s="5">
        <f>I34/I32*100</f>
        <v>1.8867924528301887</v>
      </c>
    </row>
    <row r="33" spans="1:16" x14ac:dyDescent="0.35">
      <c r="A33" s="1"/>
      <c r="B33" s="3"/>
      <c r="C33" s="3"/>
      <c r="D33" s="3" t="s">
        <v>20</v>
      </c>
      <c r="E33" s="3">
        <v>4</v>
      </c>
      <c r="F33" s="3">
        <v>3</v>
      </c>
      <c r="G33" s="3">
        <v>2</v>
      </c>
      <c r="H33" s="3">
        <v>2</v>
      </c>
      <c r="I33" s="1">
        <f t="shared" si="0"/>
        <v>2.75</v>
      </c>
      <c r="J33" s="1"/>
      <c r="K33" s="53"/>
      <c r="L33" s="1"/>
      <c r="M33" s="1"/>
      <c r="N33" s="5">
        <f>3.32*(LOG(L32/K32))</f>
        <v>0.77327506354483433</v>
      </c>
      <c r="O33" s="1"/>
      <c r="P33" s="1"/>
    </row>
    <row r="34" spans="1:16" x14ac:dyDescent="0.35">
      <c r="A34" s="1"/>
      <c r="B34" s="3"/>
      <c r="C34" s="3"/>
      <c r="D34" s="3" t="s">
        <v>32</v>
      </c>
      <c r="E34" s="3">
        <v>0</v>
      </c>
      <c r="F34" s="3">
        <v>0</v>
      </c>
      <c r="G34" s="3">
        <v>1</v>
      </c>
      <c r="H34" s="3">
        <v>0</v>
      </c>
      <c r="I34" s="1">
        <f t="shared" si="0"/>
        <v>0.25</v>
      </c>
      <c r="J34" s="1"/>
      <c r="K34" s="53"/>
      <c r="L34" s="1"/>
      <c r="M34" s="1"/>
      <c r="N34" s="1"/>
      <c r="O34" s="1"/>
      <c r="P34" s="1"/>
    </row>
    <row r="35" spans="1:16" x14ac:dyDescent="0.35">
      <c r="A35" s="1" t="s">
        <v>39</v>
      </c>
      <c r="B35" s="3">
        <v>61</v>
      </c>
      <c r="C35" s="3" t="s">
        <v>31</v>
      </c>
      <c r="D35" s="41" t="s">
        <v>19</v>
      </c>
      <c r="E35" s="3">
        <v>13</v>
      </c>
      <c r="F35" s="3">
        <v>15</v>
      </c>
      <c r="G35" s="3">
        <v>11</v>
      </c>
      <c r="H35" s="3">
        <v>13</v>
      </c>
      <c r="I35" s="1">
        <f t="shared" si="0"/>
        <v>13</v>
      </c>
      <c r="J35" s="53">
        <f>I35*10000*2</f>
        <v>260000</v>
      </c>
      <c r="K35" s="53">
        <v>1325000</v>
      </c>
      <c r="L35" s="53">
        <f>J35*5.5</f>
        <v>1430000</v>
      </c>
      <c r="M35" s="5">
        <f>(I35/(I35+I36))*100</f>
        <v>91.228070175438589</v>
      </c>
      <c r="N35" s="6">
        <f>3.32*(LOG(L35)-LOG(K35))</f>
        <v>0.10995892851821942</v>
      </c>
      <c r="O35" s="6">
        <f>O32+N35</f>
        <v>3.9932339920630526</v>
      </c>
      <c r="P35" s="5">
        <f>I37/I35*100</f>
        <v>0</v>
      </c>
    </row>
    <row r="36" spans="1:16" x14ac:dyDescent="0.35">
      <c r="A36" s="1"/>
      <c r="B36" s="3"/>
      <c r="C36" s="3"/>
      <c r="D36" s="3" t="s">
        <v>20</v>
      </c>
      <c r="E36" s="3">
        <v>2</v>
      </c>
      <c r="F36" s="3">
        <v>1</v>
      </c>
      <c r="G36" s="3">
        <v>1</v>
      </c>
      <c r="H36" s="3">
        <v>1</v>
      </c>
      <c r="I36" s="1">
        <f t="shared" si="0"/>
        <v>1.25</v>
      </c>
      <c r="J36" s="1"/>
      <c r="K36" s="53"/>
      <c r="L36" s="1"/>
      <c r="M36" s="1"/>
      <c r="N36" s="5">
        <f>3.32*(LOG(L35/K35))</f>
        <v>0.10995892851822069</v>
      </c>
      <c r="O36" s="1"/>
      <c r="P36" s="1"/>
    </row>
    <row r="37" spans="1:16" x14ac:dyDescent="0.35">
      <c r="A37" s="1"/>
      <c r="B37" s="3"/>
      <c r="C37" s="3"/>
      <c r="D37" s="3" t="s">
        <v>32</v>
      </c>
      <c r="E37" s="3">
        <v>0</v>
      </c>
      <c r="F37" s="3">
        <v>0</v>
      </c>
      <c r="G37" s="3">
        <v>0</v>
      </c>
      <c r="H37" s="3">
        <v>0</v>
      </c>
      <c r="I37" s="1">
        <f t="shared" si="0"/>
        <v>0</v>
      </c>
      <c r="J37" s="1"/>
      <c r="K37" s="53"/>
      <c r="L37" s="1"/>
      <c r="M37" s="1"/>
      <c r="N37" s="1"/>
      <c r="O37" s="1"/>
      <c r="P37" s="1"/>
    </row>
    <row r="38" spans="1:16" x14ac:dyDescent="0.35">
      <c r="A38" s="1" t="s">
        <v>40</v>
      </c>
      <c r="B38" s="3">
        <v>68</v>
      </c>
      <c r="C38" s="3" t="s">
        <v>31</v>
      </c>
      <c r="D38" s="3" t="s">
        <v>19</v>
      </c>
      <c r="E38" s="3">
        <v>21</v>
      </c>
      <c r="F38" s="3">
        <v>23</v>
      </c>
      <c r="G38" s="3">
        <v>14</v>
      </c>
      <c r="H38" s="3">
        <v>19</v>
      </c>
      <c r="I38" s="1">
        <f t="shared" si="0"/>
        <v>19.25</v>
      </c>
      <c r="J38" s="53">
        <f>I38*10000*2</f>
        <v>385000</v>
      </c>
      <c r="K38" s="53">
        <v>1430000</v>
      </c>
      <c r="L38" s="53">
        <f>J38*5.5</f>
        <v>2117500</v>
      </c>
      <c r="M38" s="5">
        <f>(I38/(I38+I39))*100</f>
        <v>90.588235294117652</v>
      </c>
      <c r="N38" s="6">
        <f>3.32*(LOG(L38)-LOG(K38))</f>
        <v>0.56601810670510699</v>
      </c>
      <c r="O38" s="6">
        <f>O35+N38</f>
        <v>4.5592520987681597</v>
      </c>
      <c r="P38" s="5">
        <f>I40/I38*100</f>
        <v>2.5974025974025974</v>
      </c>
    </row>
    <row r="39" spans="1:16" x14ac:dyDescent="0.35">
      <c r="A39" s="1"/>
      <c r="B39" s="3"/>
      <c r="C39" s="3"/>
      <c r="D39" s="3" t="s">
        <v>20</v>
      </c>
      <c r="E39" s="3">
        <v>2</v>
      </c>
      <c r="F39" s="3">
        <v>1</v>
      </c>
      <c r="G39" s="3">
        <v>3</v>
      </c>
      <c r="H39" s="3">
        <v>2</v>
      </c>
      <c r="I39" s="1">
        <f t="shared" si="0"/>
        <v>2</v>
      </c>
      <c r="J39" s="1"/>
      <c r="K39" s="53"/>
      <c r="L39" s="1"/>
      <c r="M39" s="1"/>
      <c r="N39" s="5">
        <f>3.32*(LOG(L38/K38))</f>
        <v>0.56601810670510666</v>
      </c>
      <c r="O39" s="1"/>
      <c r="P39" s="1"/>
    </row>
    <row r="40" spans="1:16" x14ac:dyDescent="0.35">
      <c r="A40" s="1"/>
      <c r="B40" s="3"/>
      <c r="C40" s="3"/>
      <c r="D40" s="3" t="s">
        <v>32</v>
      </c>
      <c r="E40" s="3">
        <v>2</v>
      </c>
      <c r="F40" s="3">
        <v>0</v>
      </c>
      <c r="G40" s="3">
        <v>0</v>
      </c>
      <c r="H40" s="3">
        <v>0</v>
      </c>
      <c r="I40" s="1">
        <f t="shared" si="0"/>
        <v>0.5</v>
      </c>
      <c r="J40" s="1"/>
      <c r="K40" s="53"/>
      <c r="L40" s="1"/>
      <c r="M40" s="1"/>
      <c r="N40" s="1"/>
      <c r="O40" s="1"/>
      <c r="P40" s="1"/>
    </row>
    <row r="41" spans="1:16" x14ac:dyDescent="0.35">
      <c r="A41" s="1" t="s">
        <v>41</v>
      </c>
      <c r="B41" s="3">
        <v>75</v>
      </c>
      <c r="C41" s="3" t="s">
        <v>31</v>
      </c>
      <c r="D41" s="3" t="s">
        <v>19</v>
      </c>
      <c r="E41" s="3">
        <v>25</v>
      </c>
      <c r="F41" s="3">
        <v>22</v>
      </c>
      <c r="G41" s="3">
        <v>26</v>
      </c>
      <c r="H41" s="3">
        <v>24</v>
      </c>
      <c r="I41" s="1">
        <f t="shared" si="0"/>
        <v>24.25</v>
      </c>
      <c r="J41" s="53">
        <f>I41*10000*2</f>
        <v>485000</v>
      </c>
      <c r="K41" s="53">
        <v>2117500</v>
      </c>
      <c r="L41" s="53">
        <f>J41*5.5</f>
        <v>2667500</v>
      </c>
      <c r="M41" s="5">
        <f>(I41/(I41+I42))*100</f>
        <v>90.654205607476641</v>
      </c>
      <c r="N41" s="6">
        <f>3.32*(LOG(L41)-LOG(K41))</f>
        <v>0.33293295019129288</v>
      </c>
      <c r="O41" s="6">
        <f>O38+N41</f>
        <v>4.8921850489594529</v>
      </c>
      <c r="P41" s="5">
        <f>I43/I41*100</f>
        <v>1.0309278350515463</v>
      </c>
    </row>
    <row r="42" spans="1:16" x14ac:dyDescent="0.35">
      <c r="A42" s="1"/>
      <c r="B42" s="3"/>
      <c r="C42" s="3"/>
      <c r="D42" s="3" t="s">
        <v>20</v>
      </c>
      <c r="E42" s="3">
        <v>3</v>
      </c>
      <c r="F42" s="3">
        <v>1</v>
      </c>
      <c r="G42" s="3">
        <v>3</v>
      </c>
      <c r="H42" s="3">
        <v>3</v>
      </c>
      <c r="I42" s="1">
        <f t="shared" si="0"/>
        <v>2.5</v>
      </c>
      <c r="J42" s="1"/>
      <c r="K42" s="53"/>
      <c r="L42" s="1"/>
      <c r="M42" s="1"/>
      <c r="N42" s="5">
        <f>3.32*(LOG(L41/K41))</f>
        <v>0.33293295019129321</v>
      </c>
      <c r="O42" s="1"/>
      <c r="P42" s="1"/>
    </row>
    <row r="43" spans="1:16" x14ac:dyDescent="0.35">
      <c r="A43" s="1"/>
      <c r="B43" s="3"/>
      <c r="C43" s="3"/>
      <c r="D43" s="3" t="s">
        <v>32</v>
      </c>
      <c r="E43" s="3">
        <v>0</v>
      </c>
      <c r="F43" s="3">
        <v>0</v>
      </c>
      <c r="G43" s="3">
        <v>0</v>
      </c>
      <c r="H43" s="3">
        <v>1</v>
      </c>
      <c r="I43" s="1">
        <f t="shared" si="0"/>
        <v>0.25</v>
      </c>
      <c r="J43" s="1"/>
      <c r="K43" s="53"/>
      <c r="L43" s="1"/>
      <c r="M43" s="1"/>
      <c r="N43" s="1"/>
      <c r="O43" s="1"/>
      <c r="P43" s="1"/>
    </row>
    <row r="44" spans="1:16" x14ac:dyDescent="0.35">
      <c r="A44" s="1" t="s">
        <v>42</v>
      </c>
      <c r="B44" s="3">
        <v>82</v>
      </c>
      <c r="C44" s="3" t="s">
        <v>31</v>
      </c>
      <c r="D44" s="3" t="s">
        <v>19</v>
      </c>
      <c r="E44" s="3">
        <v>30</v>
      </c>
      <c r="F44" s="3">
        <v>31</v>
      </c>
      <c r="G44" s="3">
        <v>34</v>
      </c>
      <c r="H44" s="3">
        <v>40</v>
      </c>
      <c r="I44" s="1">
        <f t="shared" si="0"/>
        <v>33.75</v>
      </c>
      <c r="J44" s="53">
        <f>I44*10000*2</f>
        <v>675000</v>
      </c>
      <c r="K44" s="53">
        <v>2667500</v>
      </c>
      <c r="L44" s="53">
        <f>J44*5</f>
        <v>3375000</v>
      </c>
      <c r="M44" s="5">
        <f>(I44/(I44+I45))*100</f>
        <v>91.83673469387756</v>
      </c>
      <c r="N44" s="6">
        <f>3.32*(LOG(L44)-LOG(K44))</f>
        <v>0.33920223891418239</v>
      </c>
      <c r="O44" s="6">
        <f>O41+N44</f>
        <v>5.2313872878736349</v>
      </c>
      <c r="P44" s="5">
        <f>I46/I44*100</f>
        <v>0</v>
      </c>
    </row>
    <row r="45" spans="1:16" x14ac:dyDescent="0.35">
      <c r="A45" s="1"/>
      <c r="B45" s="3"/>
      <c r="C45" s="3"/>
      <c r="D45" s="3" t="s">
        <v>20</v>
      </c>
      <c r="E45" s="3">
        <v>3</v>
      </c>
      <c r="F45" s="3">
        <v>2</v>
      </c>
      <c r="G45" s="3">
        <v>3</v>
      </c>
      <c r="H45" s="3">
        <v>4</v>
      </c>
      <c r="I45" s="1">
        <f t="shared" si="0"/>
        <v>3</v>
      </c>
      <c r="J45" s="1"/>
      <c r="K45" s="53"/>
      <c r="L45" s="1"/>
      <c r="M45" s="1"/>
      <c r="N45" s="5">
        <f>3.32*(LOG(L44/K44))</f>
        <v>0.33920223891418033</v>
      </c>
      <c r="O45" s="1"/>
      <c r="P45" s="1"/>
    </row>
    <row r="46" spans="1:16" x14ac:dyDescent="0.35">
      <c r="A46" s="1"/>
      <c r="B46" s="3"/>
      <c r="C46" s="3"/>
      <c r="D46" s="3" t="s">
        <v>32</v>
      </c>
      <c r="E46" s="3">
        <v>0</v>
      </c>
      <c r="F46" s="3">
        <v>0</v>
      </c>
      <c r="G46" s="3">
        <v>0</v>
      </c>
      <c r="H46" s="3">
        <v>0</v>
      </c>
      <c r="I46" s="1">
        <f t="shared" si="0"/>
        <v>0</v>
      </c>
      <c r="J46" s="1"/>
      <c r="K46" s="54" t="s">
        <v>43</v>
      </c>
      <c r="L46" s="1"/>
      <c r="M46" s="1"/>
      <c r="N46" s="1"/>
      <c r="O46" s="1"/>
      <c r="P46" s="1"/>
    </row>
    <row r="47" spans="1:16" x14ac:dyDescent="0.35">
      <c r="A47" s="1" t="s">
        <v>44</v>
      </c>
      <c r="B47" s="3">
        <v>89</v>
      </c>
      <c r="C47" s="3" t="s">
        <v>31</v>
      </c>
      <c r="D47" s="3" t="s">
        <v>19</v>
      </c>
      <c r="E47" s="3">
        <v>24</v>
      </c>
      <c r="F47" s="3">
        <v>21</v>
      </c>
      <c r="G47" s="3">
        <v>19</v>
      </c>
      <c r="H47" s="3">
        <v>24</v>
      </c>
      <c r="I47" s="1">
        <f t="shared" si="0"/>
        <v>22</v>
      </c>
      <c r="J47" s="53">
        <f>I47*10000*2</f>
        <v>440000</v>
      </c>
      <c r="K47" s="53">
        <f>J44*3</f>
        <v>2025000</v>
      </c>
      <c r="L47" s="53">
        <f>J47*5</f>
        <v>2200000</v>
      </c>
      <c r="M47" s="5">
        <f>(I47/(I47+I48))*100</f>
        <v>94.623655913978496</v>
      </c>
      <c r="N47" s="6">
        <f>3.32*(LOG(L47)-LOG(K47))</f>
        <v>0.11951220886144508</v>
      </c>
      <c r="O47" s="6">
        <f>O44+N47</f>
        <v>5.3508994967350798</v>
      </c>
      <c r="P47" s="5">
        <f>I49/I47*100</f>
        <v>1.1363636363636365</v>
      </c>
    </row>
    <row r="48" spans="1:16" x14ac:dyDescent="0.35">
      <c r="A48" s="1"/>
      <c r="B48" s="3"/>
      <c r="C48" s="3"/>
      <c r="D48" s="3" t="s">
        <v>20</v>
      </c>
      <c r="E48" s="3">
        <v>1</v>
      </c>
      <c r="F48" s="3">
        <v>2</v>
      </c>
      <c r="G48" s="3">
        <v>1</v>
      </c>
      <c r="H48" s="3">
        <v>1</v>
      </c>
      <c r="I48" s="1">
        <f t="shared" si="0"/>
        <v>1.25</v>
      </c>
      <c r="J48" s="1"/>
      <c r="K48" s="53"/>
      <c r="L48" s="1"/>
      <c r="M48" s="1"/>
      <c r="N48" s="5">
        <f>3.32*(LOG(L47/K47))</f>
        <v>0.11951220886144259</v>
      </c>
      <c r="O48" s="1"/>
      <c r="P48" s="1"/>
    </row>
    <row r="49" spans="1:16" x14ac:dyDescent="0.35">
      <c r="A49" s="1"/>
      <c r="B49" s="3"/>
      <c r="C49" s="3"/>
      <c r="D49" s="3" t="s">
        <v>32</v>
      </c>
      <c r="E49" s="3">
        <v>0</v>
      </c>
      <c r="F49" s="3">
        <v>0</v>
      </c>
      <c r="G49" s="3">
        <v>1</v>
      </c>
      <c r="H49" s="3">
        <v>0</v>
      </c>
      <c r="I49" s="1">
        <f t="shared" si="0"/>
        <v>0.25</v>
      </c>
      <c r="J49" s="1"/>
      <c r="K49" s="53"/>
      <c r="L49" s="1"/>
      <c r="M49" s="1"/>
      <c r="N49" s="1"/>
      <c r="O49" s="1"/>
      <c r="P49" s="1"/>
    </row>
    <row r="50" spans="1:16" x14ac:dyDescent="0.35">
      <c r="A50" s="1" t="s">
        <v>45</v>
      </c>
      <c r="B50" s="3">
        <v>96</v>
      </c>
      <c r="C50" s="3" t="s">
        <v>31</v>
      </c>
      <c r="D50" s="41" t="s">
        <v>19</v>
      </c>
      <c r="E50" s="3">
        <v>39</v>
      </c>
      <c r="F50" s="3">
        <v>46</v>
      </c>
      <c r="G50" s="3">
        <v>54</v>
      </c>
      <c r="H50" s="3">
        <v>63</v>
      </c>
      <c r="I50" s="1">
        <f t="shared" si="0"/>
        <v>50.5</v>
      </c>
      <c r="J50" s="53">
        <f>I50*10000*2</f>
        <v>1010000</v>
      </c>
      <c r="K50" s="53">
        <v>2200000</v>
      </c>
      <c r="L50" s="53">
        <f>J50*5</f>
        <v>5050000</v>
      </c>
      <c r="M50" s="5">
        <f>(I50/(I50+I51))*100</f>
        <v>92.660550458715591</v>
      </c>
      <c r="N50" s="6">
        <f>3.32*(LOG(L50)-LOG(K50))</f>
        <v>1.1980840750242283</v>
      </c>
      <c r="O50" s="6">
        <f>O47+N50</f>
        <v>6.5489835717593081</v>
      </c>
      <c r="P50" s="5">
        <f>I52/I50*100</f>
        <v>0.99009900990099009</v>
      </c>
    </row>
    <row r="51" spans="1:16" x14ac:dyDescent="0.35">
      <c r="A51" s="1"/>
      <c r="B51" s="3"/>
      <c r="C51" s="3"/>
      <c r="D51" s="3" t="s">
        <v>20</v>
      </c>
      <c r="E51" s="3">
        <v>2</v>
      </c>
      <c r="F51" s="3">
        <v>3</v>
      </c>
      <c r="G51" s="3">
        <v>6</v>
      </c>
      <c r="H51" s="3">
        <v>5</v>
      </c>
      <c r="I51" s="1">
        <f t="shared" si="0"/>
        <v>4</v>
      </c>
      <c r="J51" s="1"/>
      <c r="K51" s="53"/>
      <c r="L51" s="1"/>
      <c r="M51" s="1"/>
      <c r="N51" s="5">
        <f>3.32*(LOG(L50/K50))</f>
        <v>1.198084075024231</v>
      </c>
      <c r="O51" s="1"/>
      <c r="P51" s="1"/>
    </row>
    <row r="52" spans="1:16" x14ac:dyDescent="0.35">
      <c r="A52" s="1"/>
      <c r="B52" s="3"/>
      <c r="C52" s="3"/>
      <c r="D52" s="3" t="s">
        <v>32</v>
      </c>
      <c r="E52" s="3">
        <v>0</v>
      </c>
      <c r="F52" s="3">
        <v>1</v>
      </c>
      <c r="G52" s="3">
        <v>0</v>
      </c>
      <c r="H52" s="3">
        <v>1</v>
      </c>
      <c r="I52" s="1">
        <f t="shared" si="0"/>
        <v>0.5</v>
      </c>
      <c r="J52" s="1"/>
      <c r="K52" s="53" t="s">
        <v>43</v>
      </c>
      <c r="L52" s="1"/>
      <c r="M52" s="1"/>
      <c r="N52" s="1"/>
      <c r="O52" s="1"/>
      <c r="P52" s="1"/>
    </row>
    <row r="53" spans="1:16" x14ac:dyDescent="0.35">
      <c r="A53" s="1" t="s">
        <v>46</v>
      </c>
      <c r="B53" s="3">
        <v>99</v>
      </c>
      <c r="C53" s="3" t="s">
        <v>31</v>
      </c>
      <c r="D53" s="3" t="s">
        <v>19</v>
      </c>
      <c r="E53" s="3">
        <v>40</v>
      </c>
      <c r="F53" s="3">
        <v>34</v>
      </c>
      <c r="G53" s="3">
        <v>45</v>
      </c>
      <c r="H53" s="3">
        <v>35</v>
      </c>
      <c r="I53" s="1">
        <f t="shared" si="0"/>
        <v>38.5</v>
      </c>
      <c r="J53" s="53">
        <f>I53*10000*2</f>
        <v>770000</v>
      </c>
      <c r="K53" s="53">
        <f>J50*3</f>
        <v>3030000</v>
      </c>
      <c r="L53" s="53">
        <f>J53*5</f>
        <v>3850000</v>
      </c>
      <c r="M53" s="5">
        <f>(I53/(I53+I54))*100</f>
        <v>92.771084337349393</v>
      </c>
      <c r="N53" s="6">
        <f>3.32*(LOG(L53)-LOG(K53))</f>
        <v>0.34534009534057147</v>
      </c>
      <c r="O53" s="6">
        <f>O50+N53</f>
        <v>6.8943236670998793</v>
      </c>
      <c r="P53" s="5">
        <f>I55/I53*100</f>
        <v>0</v>
      </c>
    </row>
    <row r="54" spans="1:16" x14ac:dyDescent="0.35">
      <c r="A54" s="1"/>
      <c r="B54" s="3"/>
      <c r="C54" s="3"/>
      <c r="D54" s="3" t="s">
        <v>20</v>
      </c>
      <c r="E54" s="3">
        <v>4</v>
      </c>
      <c r="F54" s="3">
        <v>2</v>
      </c>
      <c r="G54" s="3">
        <v>3</v>
      </c>
      <c r="H54" s="3">
        <v>3</v>
      </c>
      <c r="I54" s="1">
        <f t="shared" si="0"/>
        <v>3</v>
      </c>
      <c r="J54" s="1"/>
      <c r="K54" s="53"/>
      <c r="L54" s="1"/>
      <c r="M54" s="1"/>
      <c r="N54" s="5">
        <f>3.32*(LOG(L53/K53))</f>
        <v>0.34534009534056953</v>
      </c>
      <c r="O54" s="1"/>
      <c r="P54" s="1"/>
    </row>
    <row r="55" spans="1:16" x14ac:dyDescent="0.35">
      <c r="A55" s="1"/>
      <c r="B55" s="3"/>
      <c r="C55" s="3"/>
      <c r="D55" s="3" t="s">
        <v>32</v>
      </c>
      <c r="E55" s="3">
        <v>0</v>
      </c>
      <c r="F55" s="3">
        <v>0</v>
      </c>
      <c r="G55" s="3">
        <v>0</v>
      </c>
      <c r="H55" s="3">
        <v>0</v>
      </c>
      <c r="I55" s="1">
        <f t="shared" si="0"/>
        <v>0</v>
      </c>
      <c r="J55" s="1"/>
      <c r="K55" s="53"/>
      <c r="L55" s="1"/>
      <c r="M55" s="1"/>
      <c r="N55" s="1"/>
      <c r="O55" s="1"/>
      <c r="P55" s="1"/>
    </row>
    <row r="56" spans="1:16" x14ac:dyDescent="0.35">
      <c r="A56" s="1" t="s">
        <v>47</v>
      </c>
      <c r="B56" s="3">
        <v>103</v>
      </c>
      <c r="C56" s="3" t="s">
        <v>31</v>
      </c>
      <c r="D56" s="3" t="s">
        <v>19</v>
      </c>
      <c r="E56" s="3">
        <v>23.5</v>
      </c>
      <c r="F56" s="3">
        <v>25.5</v>
      </c>
      <c r="G56" s="3">
        <v>21.5</v>
      </c>
      <c r="H56" s="3">
        <v>20</v>
      </c>
      <c r="I56" s="1">
        <f t="shared" si="0"/>
        <v>22.625</v>
      </c>
      <c r="J56" s="53">
        <f>I56*10000*2</f>
        <v>452500</v>
      </c>
      <c r="K56" s="53">
        <v>3850000</v>
      </c>
      <c r="L56" s="53">
        <f>J56*10</f>
        <v>4525000</v>
      </c>
      <c r="M56" s="5">
        <f>(I56/(I56+I57))*100</f>
        <v>95.767195767195773</v>
      </c>
      <c r="N56" s="6">
        <f>3.32*(LOG(L56)-LOG(K56))</f>
        <v>0.23292407538863374</v>
      </c>
      <c r="O56" s="6">
        <f>O53+N56</f>
        <v>7.127247742488513</v>
      </c>
      <c r="P56" s="5">
        <f>I58/I56*100</f>
        <v>0</v>
      </c>
    </row>
    <row r="57" spans="1:16" x14ac:dyDescent="0.35">
      <c r="A57" s="1"/>
      <c r="B57" s="3"/>
      <c r="C57" s="3"/>
      <c r="D57" s="3" t="s">
        <v>20</v>
      </c>
      <c r="E57" s="3">
        <v>1</v>
      </c>
      <c r="F57" s="3">
        <v>3</v>
      </c>
      <c r="G57" s="3">
        <v>0</v>
      </c>
      <c r="H57" s="3">
        <v>0</v>
      </c>
      <c r="I57" s="1">
        <f t="shared" si="0"/>
        <v>1</v>
      </c>
      <c r="J57" s="1"/>
      <c r="K57" s="53"/>
      <c r="L57" s="1"/>
      <c r="M57" s="1"/>
      <c r="N57" s="5">
        <f>3.32*(LOG(L56/K56))</f>
        <v>0.23292407538863519</v>
      </c>
      <c r="O57" s="1"/>
      <c r="P57" s="1"/>
    </row>
    <row r="58" spans="1:16" x14ac:dyDescent="0.35">
      <c r="A58" s="1"/>
      <c r="B58" s="3"/>
      <c r="C58" s="3"/>
      <c r="D58" s="3" t="s">
        <v>32</v>
      </c>
      <c r="E58" s="3">
        <v>0</v>
      </c>
      <c r="F58" s="3">
        <v>0</v>
      </c>
      <c r="G58" s="3">
        <v>0</v>
      </c>
      <c r="H58" s="3">
        <v>0</v>
      </c>
      <c r="I58" s="1">
        <f t="shared" si="0"/>
        <v>0</v>
      </c>
      <c r="J58" s="1"/>
      <c r="K58" s="53"/>
      <c r="L58" s="1"/>
      <c r="M58" s="1"/>
      <c r="N58" s="1"/>
      <c r="O58" s="1"/>
      <c r="P58" s="1"/>
    </row>
    <row r="59" spans="1:16" x14ac:dyDescent="0.35">
      <c r="A59" s="1" t="s">
        <v>48</v>
      </c>
      <c r="B59" s="3">
        <v>106</v>
      </c>
      <c r="C59" s="3" t="s">
        <v>31</v>
      </c>
      <c r="D59" s="3" t="s">
        <v>19</v>
      </c>
      <c r="E59" s="3">
        <v>33</v>
      </c>
      <c r="F59" s="3">
        <v>33</v>
      </c>
      <c r="G59" s="3">
        <v>36</v>
      </c>
      <c r="H59" s="3">
        <v>39</v>
      </c>
      <c r="I59" s="1">
        <f t="shared" si="0"/>
        <v>35.25</v>
      </c>
      <c r="J59" s="53">
        <f>I59*10000*2</f>
        <v>705000</v>
      </c>
      <c r="K59" s="53">
        <v>4525000</v>
      </c>
      <c r="L59" s="53">
        <f>J59*10</f>
        <v>7050000</v>
      </c>
      <c r="M59" s="5">
        <f>(I59/(I59+I60))*100</f>
        <v>94.630872483221466</v>
      </c>
      <c r="N59" s="6">
        <f>3.32*(LOG(L59)-LOG(K59))</f>
        <v>0.63933417105458556</v>
      </c>
      <c r="O59" s="6">
        <f>O56+N59</f>
        <v>7.7665819135430985</v>
      </c>
      <c r="P59" s="5">
        <f>I61/I59*100</f>
        <v>1.4184397163120568</v>
      </c>
    </row>
    <row r="60" spans="1:16" x14ac:dyDescent="0.35">
      <c r="A60" s="1"/>
      <c r="B60" s="3"/>
      <c r="C60" s="3"/>
      <c r="D60" s="3" t="s">
        <v>20</v>
      </c>
      <c r="E60" s="3">
        <v>1</v>
      </c>
      <c r="F60" s="3">
        <v>2</v>
      </c>
      <c r="G60" s="3">
        <v>0</v>
      </c>
      <c r="H60" s="3">
        <v>5</v>
      </c>
      <c r="I60" s="1">
        <f t="shared" si="0"/>
        <v>2</v>
      </c>
      <c r="J60" s="1"/>
      <c r="K60" s="53"/>
      <c r="L60" s="1"/>
      <c r="M60" s="1"/>
      <c r="N60" s="5">
        <f>3.32*(LOG(L59/K59))</f>
        <v>0.63933417105458623</v>
      </c>
      <c r="O60" s="1"/>
      <c r="P60" s="1"/>
    </row>
    <row r="61" spans="1:16" x14ac:dyDescent="0.35">
      <c r="A61" s="1"/>
      <c r="B61" s="3"/>
      <c r="C61" s="3"/>
      <c r="D61" s="3" t="s">
        <v>32</v>
      </c>
      <c r="E61" s="3">
        <v>0</v>
      </c>
      <c r="F61" s="3">
        <v>1</v>
      </c>
      <c r="G61" s="3">
        <v>1</v>
      </c>
      <c r="H61" s="3">
        <v>0</v>
      </c>
      <c r="I61" s="1">
        <f t="shared" si="0"/>
        <v>0.5</v>
      </c>
      <c r="J61" s="1"/>
      <c r="K61" s="53" t="s">
        <v>43</v>
      </c>
      <c r="L61" s="1"/>
      <c r="M61" s="1"/>
      <c r="N61" s="1"/>
      <c r="O61" s="1"/>
      <c r="P61" s="1"/>
    </row>
    <row r="62" spans="1:16" x14ac:dyDescent="0.35">
      <c r="A62" s="1" t="s">
        <v>49</v>
      </c>
      <c r="B62" s="3">
        <v>110</v>
      </c>
      <c r="C62" s="3" t="s">
        <v>31</v>
      </c>
      <c r="D62" s="3" t="s">
        <v>19</v>
      </c>
      <c r="E62" s="3">
        <v>40</v>
      </c>
      <c r="F62" s="3">
        <v>42</v>
      </c>
      <c r="G62" s="3">
        <v>45</v>
      </c>
      <c r="H62" s="3">
        <v>41</v>
      </c>
      <c r="I62" s="1">
        <f t="shared" si="0"/>
        <v>42</v>
      </c>
      <c r="J62" s="53">
        <f>I62*10000*2</f>
        <v>840000</v>
      </c>
      <c r="K62" s="53">
        <f>J59*8</f>
        <v>5640000</v>
      </c>
      <c r="L62" s="53">
        <f>J62*9</f>
        <v>7560000</v>
      </c>
      <c r="M62" s="5">
        <f>(I62/(I62+I63))*100</f>
        <v>93.85474860335195</v>
      </c>
      <c r="N62" s="6">
        <f>3.32*(LOG(L62)-LOG(K62))</f>
        <v>0.422445735839309</v>
      </c>
      <c r="O62" s="6">
        <f>O59+N62</f>
        <v>8.1890276493824068</v>
      </c>
      <c r="P62" s="5">
        <f>I64/I62*100</f>
        <v>0</v>
      </c>
    </row>
    <row r="63" spans="1:16" x14ac:dyDescent="0.35">
      <c r="A63" s="1"/>
      <c r="B63" s="3"/>
      <c r="C63" s="3"/>
      <c r="D63" s="3" t="s">
        <v>20</v>
      </c>
      <c r="E63" s="3">
        <v>2</v>
      </c>
      <c r="F63" s="3">
        <v>3</v>
      </c>
      <c r="G63" s="3">
        <v>3</v>
      </c>
      <c r="H63" s="3">
        <v>3</v>
      </c>
      <c r="I63" s="1">
        <f t="shared" si="0"/>
        <v>2.75</v>
      </c>
      <c r="J63" s="1"/>
      <c r="K63" s="53"/>
      <c r="L63" s="1"/>
      <c r="M63" s="1"/>
      <c r="N63" s="5">
        <f>3.32*(LOG(L62/K62))</f>
        <v>0.42244573583930928</v>
      </c>
      <c r="O63" s="1"/>
      <c r="P63" s="1"/>
    </row>
    <row r="64" spans="1:16" x14ac:dyDescent="0.35">
      <c r="A64" s="1"/>
      <c r="B64" s="3"/>
      <c r="C64" s="3"/>
      <c r="D64" s="3" t="s">
        <v>32</v>
      </c>
      <c r="E64" s="3">
        <v>0</v>
      </c>
      <c r="F64" s="3">
        <v>0</v>
      </c>
      <c r="G64" s="3">
        <v>0</v>
      </c>
      <c r="H64" s="3">
        <v>0</v>
      </c>
      <c r="I64" s="1">
        <f t="shared" si="0"/>
        <v>0</v>
      </c>
      <c r="J64" s="1"/>
      <c r="K64" s="53" t="s">
        <v>43</v>
      </c>
      <c r="L64" s="1"/>
      <c r="M64" s="1"/>
      <c r="N64" s="1"/>
      <c r="O64" s="1"/>
      <c r="P64" s="1"/>
    </row>
    <row r="65" spans="1:16" x14ac:dyDescent="0.35">
      <c r="A65" s="1" t="s">
        <v>50</v>
      </c>
      <c r="B65" s="3">
        <v>113</v>
      </c>
      <c r="C65" s="3" t="s">
        <v>31</v>
      </c>
      <c r="D65" s="41" t="s">
        <v>19</v>
      </c>
      <c r="E65" s="3">
        <v>46</v>
      </c>
      <c r="F65" s="3">
        <v>35</v>
      </c>
      <c r="G65" s="3">
        <v>28</v>
      </c>
      <c r="H65" s="3">
        <v>48</v>
      </c>
      <c r="I65" s="1">
        <f t="shared" si="0"/>
        <v>39.25</v>
      </c>
      <c r="J65" s="53">
        <f>I65*10000*2</f>
        <v>785000</v>
      </c>
      <c r="K65" s="53">
        <f>J62*6.6</f>
        <v>5544000</v>
      </c>
      <c r="L65" s="53">
        <f>J65*10</f>
        <v>7850000</v>
      </c>
      <c r="M65" s="5">
        <f>(I65/(I65+I66))*100</f>
        <v>95.731707317073173</v>
      </c>
      <c r="N65" s="6">
        <f>3.32*(LOG(L65)-LOG(K65))</f>
        <v>0.50147416466978789</v>
      </c>
      <c r="O65" s="6">
        <f>O62+N65</f>
        <v>8.6905018140521939</v>
      </c>
      <c r="P65" s="5">
        <f>I67/I65*100</f>
        <v>0</v>
      </c>
    </row>
    <row r="66" spans="1:16" x14ac:dyDescent="0.35">
      <c r="A66" s="1"/>
      <c r="B66" s="3"/>
      <c r="C66" s="3"/>
      <c r="D66" s="3" t="s">
        <v>20</v>
      </c>
      <c r="E66" s="3">
        <v>2</v>
      </c>
      <c r="F66" s="3">
        <v>1</v>
      </c>
      <c r="G66" s="3">
        <v>2</v>
      </c>
      <c r="H66" s="3">
        <v>2</v>
      </c>
      <c r="I66" s="1">
        <f t="shared" si="0"/>
        <v>1.75</v>
      </c>
      <c r="J66" s="1"/>
      <c r="K66" s="53"/>
      <c r="L66" s="1"/>
      <c r="M66" s="1"/>
      <c r="N66" s="5">
        <f>3.32*(LOG(L65/K65))</f>
        <v>0.50147416466978723</v>
      </c>
      <c r="O66" s="1"/>
      <c r="P66" s="1"/>
    </row>
    <row r="67" spans="1:16" x14ac:dyDescent="0.35">
      <c r="A67" s="1"/>
      <c r="B67" s="3"/>
      <c r="C67" s="3"/>
      <c r="D67" s="3" t="s">
        <v>32</v>
      </c>
      <c r="E67" s="3">
        <v>0</v>
      </c>
      <c r="F67" s="3">
        <v>0</v>
      </c>
      <c r="G67" s="3">
        <v>0</v>
      </c>
      <c r="H67" s="3">
        <v>0</v>
      </c>
      <c r="I67" s="1">
        <f t="shared" si="0"/>
        <v>0</v>
      </c>
      <c r="J67" s="1"/>
      <c r="K67" s="53"/>
      <c r="L67" s="1"/>
      <c r="M67" s="1"/>
      <c r="N67" s="1"/>
      <c r="O67" s="1"/>
      <c r="P67" s="1"/>
    </row>
    <row r="68" spans="1:16" x14ac:dyDescent="0.35">
      <c r="A68" s="1" t="s">
        <v>51</v>
      </c>
      <c r="B68" s="3">
        <v>117</v>
      </c>
      <c r="C68" s="3" t="s">
        <v>31</v>
      </c>
      <c r="D68" s="3" t="s">
        <v>19</v>
      </c>
      <c r="E68" s="3">
        <v>33</v>
      </c>
      <c r="F68" s="3">
        <v>19</v>
      </c>
      <c r="G68" s="3">
        <v>30</v>
      </c>
      <c r="H68" s="3">
        <v>33</v>
      </c>
      <c r="I68" s="1">
        <f t="shared" si="0"/>
        <v>28.75</v>
      </c>
      <c r="J68" s="53">
        <f>I68*10000*2</f>
        <v>575000</v>
      </c>
      <c r="K68" s="53">
        <f>J65*6.6</f>
        <v>5181000</v>
      </c>
      <c r="L68" s="53">
        <f>J68*17</f>
        <v>9775000</v>
      </c>
      <c r="M68" s="5">
        <f>(I68/(I68+I69))*100</f>
        <v>95.041322314049594</v>
      </c>
      <c r="N68" s="6">
        <f>3.32*(LOG(L68)-LOG(K68))</f>
        <v>0.91533453695220146</v>
      </c>
      <c r="O68" s="6">
        <f>O65+N68</f>
        <v>9.6058363510043954</v>
      </c>
      <c r="P68" s="5">
        <f>I70/I68*100</f>
        <v>0.86956521739130432</v>
      </c>
    </row>
    <row r="69" spans="1:16" x14ac:dyDescent="0.35">
      <c r="A69" s="1"/>
      <c r="B69" s="3"/>
      <c r="C69" s="3"/>
      <c r="D69" s="3" t="s">
        <v>20</v>
      </c>
      <c r="E69" s="3">
        <v>3</v>
      </c>
      <c r="F69" s="3">
        <v>1</v>
      </c>
      <c r="G69" s="3">
        <v>1</v>
      </c>
      <c r="H69" s="3">
        <v>1</v>
      </c>
      <c r="I69" s="1">
        <f t="shared" si="0"/>
        <v>1.5</v>
      </c>
      <c r="J69" s="1"/>
      <c r="K69" s="53"/>
      <c r="L69" s="1"/>
      <c r="M69" s="1"/>
      <c r="N69" s="5">
        <f>3.32*(LOG(L68/K68))</f>
        <v>0.91533453695220013</v>
      </c>
      <c r="O69" s="1"/>
      <c r="P69" s="1"/>
    </row>
    <row r="70" spans="1:16" x14ac:dyDescent="0.35">
      <c r="A70" s="1"/>
      <c r="B70" s="3"/>
      <c r="C70" s="3"/>
      <c r="D70" s="3" t="s">
        <v>32</v>
      </c>
      <c r="E70" s="3">
        <v>0</v>
      </c>
      <c r="F70" s="3">
        <v>0</v>
      </c>
      <c r="G70" s="3">
        <v>1</v>
      </c>
      <c r="H70" s="3">
        <v>0</v>
      </c>
      <c r="I70" s="1">
        <f t="shared" si="0"/>
        <v>0.25</v>
      </c>
      <c r="J70" s="1"/>
      <c r="K70" s="53"/>
      <c r="L70" s="1"/>
      <c r="M70" s="1"/>
      <c r="N70" s="1"/>
      <c r="O70" s="1"/>
      <c r="P70" s="1"/>
    </row>
    <row r="71" spans="1:16" x14ac:dyDescent="0.35">
      <c r="A71" s="1" t="s">
        <v>52</v>
      </c>
      <c r="B71" s="3">
        <v>120</v>
      </c>
      <c r="C71" s="3" t="s">
        <v>31</v>
      </c>
      <c r="D71" s="3" t="s">
        <v>19</v>
      </c>
      <c r="E71" s="3">
        <v>35</v>
      </c>
      <c r="F71" s="3">
        <v>21</v>
      </c>
      <c r="G71" s="3">
        <v>34</v>
      </c>
      <c r="H71" s="3">
        <v>18</v>
      </c>
      <c r="I71" s="1">
        <f t="shared" si="0"/>
        <v>27</v>
      </c>
      <c r="J71" s="53">
        <f>I71*10000*2</f>
        <v>540000</v>
      </c>
      <c r="K71" s="53">
        <v>7500000</v>
      </c>
      <c r="L71" s="53">
        <f>J71*15</f>
        <v>8100000</v>
      </c>
      <c r="M71" s="5">
        <f>(I71/(I71+I72))*100</f>
        <v>88.52459016393442</v>
      </c>
      <c r="N71" s="6">
        <f>3.32*(LOG(L71)-LOG(K71))</f>
        <v>0.11096686821667208</v>
      </c>
      <c r="O71" s="6">
        <f>O68+N71</f>
        <v>9.7168032192210667</v>
      </c>
      <c r="P71" s="5">
        <f>I73/I71*100</f>
        <v>1.8518518518518516</v>
      </c>
    </row>
    <row r="72" spans="1:16" x14ac:dyDescent="0.35">
      <c r="A72" s="1"/>
      <c r="B72" s="3"/>
      <c r="C72" s="3"/>
      <c r="D72" s="3" t="s">
        <v>20</v>
      </c>
      <c r="E72" s="3">
        <v>6</v>
      </c>
      <c r="F72" s="3">
        <v>3</v>
      </c>
      <c r="G72" s="3">
        <v>1</v>
      </c>
      <c r="H72" s="3">
        <v>4</v>
      </c>
      <c r="I72" s="1">
        <f t="shared" ref="I72:I135" si="1">AVERAGE(E72:H72)</f>
        <v>3.5</v>
      </c>
      <c r="J72" s="1"/>
      <c r="K72" s="53"/>
      <c r="L72" s="1"/>
      <c r="M72" s="1"/>
      <c r="N72" s="5">
        <f>3.32*(LOG(L71/K71))</f>
        <v>0.11096686821667309</v>
      </c>
      <c r="O72" s="1"/>
      <c r="P72" s="1"/>
    </row>
    <row r="73" spans="1:16" x14ac:dyDescent="0.35">
      <c r="A73" s="1"/>
      <c r="B73" s="3"/>
      <c r="C73" s="3"/>
      <c r="D73" s="3" t="s">
        <v>32</v>
      </c>
      <c r="E73" s="3">
        <v>1</v>
      </c>
      <c r="F73" s="3">
        <v>1</v>
      </c>
      <c r="G73" s="3">
        <v>0</v>
      </c>
      <c r="H73" s="3">
        <v>0</v>
      </c>
      <c r="I73" s="1">
        <f t="shared" si="1"/>
        <v>0.5</v>
      </c>
      <c r="J73" s="1"/>
      <c r="K73" s="53"/>
      <c r="L73" s="1"/>
      <c r="M73" s="1"/>
      <c r="N73" s="1"/>
      <c r="O73" s="1"/>
      <c r="P73" s="1"/>
    </row>
    <row r="74" spans="1:16" x14ac:dyDescent="0.35">
      <c r="A74" s="1" t="s">
        <v>53</v>
      </c>
      <c r="B74" s="3">
        <v>124</v>
      </c>
      <c r="C74" s="3" t="s">
        <v>31</v>
      </c>
      <c r="D74" s="3" t="s">
        <v>19</v>
      </c>
      <c r="E74" s="3">
        <v>28</v>
      </c>
      <c r="F74" s="3">
        <v>19</v>
      </c>
      <c r="G74" s="3">
        <v>36</v>
      </c>
      <c r="H74" s="3">
        <v>34</v>
      </c>
      <c r="I74" s="1">
        <f t="shared" si="1"/>
        <v>29.25</v>
      </c>
      <c r="J74" s="53">
        <f>I74*10000*2</f>
        <v>585000</v>
      </c>
      <c r="K74" s="53">
        <v>8100000</v>
      </c>
      <c r="L74" s="53">
        <f>J74*15</f>
        <v>8775000</v>
      </c>
      <c r="M74" s="5">
        <f>(I74/(I74+I75))*100</f>
        <v>91.40625</v>
      </c>
      <c r="N74" s="6">
        <f>3.32*(LOG(L74)-LOG(K74))</f>
        <v>0.11541019278058329</v>
      </c>
      <c r="O74" s="6">
        <f>O71+N74</f>
        <v>9.83221341200165</v>
      </c>
      <c r="P74" s="5">
        <f>I76/I74*100</f>
        <v>0</v>
      </c>
    </row>
    <row r="75" spans="1:16" x14ac:dyDescent="0.35">
      <c r="A75" s="1"/>
      <c r="B75" s="3"/>
      <c r="C75" s="3"/>
      <c r="D75" s="3" t="s">
        <v>20</v>
      </c>
      <c r="E75" s="3">
        <v>2</v>
      </c>
      <c r="F75" s="3">
        <v>2</v>
      </c>
      <c r="G75" s="3">
        <v>3</v>
      </c>
      <c r="H75" s="3">
        <v>4</v>
      </c>
      <c r="I75" s="1">
        <f t="shared" si="1"/>
        <v>2.75</v>
      </c>
      <c r="J75" s="1"/>
      <c r="K75" s="53"/>
      <c r="L75" s="1"/>
      <c r="M75" s="1"/>
      <c r="N75" s="5">
        <f>3.32*(LOG(L74/K74))</f>
        <v>0.11541019278058354</v>
      </c>
      <c r="O75" s="1"/>
      <c r="P75" s="1"/>
    </row>
    <row r="76" spans="1:16" x14ac:dyDescent="0.35">
      <c r="A76" s="1"/>
      <c r="B76" s="3"/>
      <c r="C76" s="3"/>
      <c r="D76" s="3" t="s">
        <v>32</v>
      </c>
      <c r="E76" s="3">
        <v>0</v>
      </c>
      <c r="F76" s="3">
        <v>0</v>
      </c>
      <c r="G76" s="3">
        <v>0</v>
      </c>
      <c r="H76" s="3">
        <v>0</v>
      </c>
      <c r="I76" s="1">
        <f t="shared" si="1"/>
        <v>0</v>
      </c>
      <c r="J76" s="1"/>
      <c r="K76" s="53"/>
      <c r="L76" s="1"/>
      <c r="M76" s="1"/>
      <c r="N76" s="1"/>
      <c r="O76" s="1"/>
      <c r="P76" s="1"/>
    </row>
    <row r="77" spans="1:16" x14ac:dyDescent="0.35">
      <c r="A77" s="1" t="s">
        <v>54</v>
      </c>
      <c r="B77" s="3">
        <v>131</v>
      </c>
      <c r="C77" s="3" t="s">
        <v>31</v>
      </c>
      <c r="D77" s="3" t="s">
        <v>19</v>
      </c>
      <c r="E77" s="3">
        <v>21</v>
      </c>
      <c r="F77" s="3">
        <v>21</v>
      </c>
      <c r="G77" s="3">
        <v>23</v>
      </c>
      <c r="H77" s="3">
        <v>22</v>
      </c>
      <c r="I77" s="1">
        <f t="shared" si="1"/>
        <v>21.75</v>
      </c>
      <c r="J77" s="53">
        <f>I77*10000*2</f>
        <v>435000</v>
      </c>
      <c r="K77" s="53">
        <v>8775000</v>
      </c>
      <c r="L77" s="53">
        <f>J77*15</f>
        <v>6525000</v>
      </c>
      <c r="M77" s="5">
        <f>(I77/(I77+I78))*100</f>
        <v>83.65384615384616</v>
      </c>
      <c r="N77" s="6">
        <f>3.32*(LOG(L77)-LOG(K77))</f>
        <v>-0.42717314230344278</v>
      </c>
      <c r="O77" s="6">
        <v>9.83221341200165</v>
      </c>
      <c r="P77" s="5">
        <f>I79/I77*100</f>
        <v>1.1494252873563218</v>
      </c>
    </row>
    <row r="78" spans="1:16" x14ac:dyDescent="0.35">
      <c r="A78" s="1"/>
      <c r="B78" s="3"/>
      <c r="C78" s="3"/>
      <c r="D78" s="3" t="s">
        <v>20</v>
      </c>
      <c r="E78" s="3">
        <v>1</v>
      </c>
      <c r="F78" s="3">
        <v>4</v>
      </c>
      <c r="G78" s="3">
        <v>7</v>
      </c>
      <c r="H78" s="3">
        <v>5</v>
      </c>
      <c r="I78" s="1">
        <f t="shared" si="1"/>
        <v>4.25</v>
      </c>
      <c r="J78" s="1"/>
      <c r="K78" s="53"/>
      <c r="L78" s="1"/>
      <c r="M78" s="1"/>
      <c r="N78" s="5">
        <f>3.32*(LOG(L77/K77))</f>
        <v>-0.42717314230344305</v>
      </c>
      <c r="O78" s="1"/>
      <c r="P78" s="1"/>
    </row>
    <row r="79" spans="1:16" x14ac:dyDescent="0.35">
      <c r="A79" s="1"/>
      <c r="B79" s="3"/>
      <c r="C79" s="3"/>
      <c r="D79" s="3" t="s">
        <v>32</v>
      </c>
      <c r="E79" s="3">
        <v>0</v>
      </c>
      <c r="F79" s="3">
        <v>1</v>
      </c>
      <c r="G79" s="3">
        <v>0</v>
      </c>
      <c r="H79" s="3">
        <v>0</v>
      </c>
      <c r="I79" s="1">
        <f t="shared" si="1"/>
        <v>0.25</v>
      </c>
      <c r="J79" s="1"/>
      <c r="K79" s="53"/>
      <c r="L79" s="1"/>
      <c r="M79" s="1"/>
      <c r="N79" s="1"/>
      <c r="O79" s="1"/>
      <c r="P79" s="1"/>
    </row>
    <row r="80" spans="1:16" x14ac:dyDescent="0.35">
      <c r="A80" s="1" t="s">
        <v>55</v>
      </c>
      <c r="B80" s="3">
        <v>138</v>
      </c>
      <c r="C80" s="3" t="s">
        <v>31</v>
      </c>
      <c r="D80" s="41" t="s">
        <v>19</v>
      </c>
      <c r="E80" s="3">
        <v>13</v>
      </c>
      <c r="F80" s="3">
        <v>15</v>
      </c>
      <c r="G80" s="3">
        <v>9</v>
      </c>
      <c r="H80" s="3">
        <v>16</v>
      </c>
      <c r="I80" s="1">
        <f t="shared" si="1"/>
        <v>13.25</v>
      </c>
      <c r="J80" s="53">
        <f>I80*10000*2</f>
        <v>265000</v>
      </c>
      <c r="K80" s="53">
        <v>6525000</v>
      </c>
      <c r="L80" s="53">
        <f>J80*15</f>
        <v>3975000</v>
      </c>
      <c r="M80" s="5">
        <f>(I80/(I80+I81))*100</f>
        <v>84.126984126984127</v>
      </c>
      <c r="N80" s="6">
        <f>3.32*(LOG(L80)-LOG(K80))</f>
        <v>-0.71460803161919251</v>
      </c>
      <c r="O80" s="6">
        <v>9.83221341200165</v>
      </c>
      <c r="P80" s="5">
        <f>I82/I80*100</f>
        <v>7.5471698113207548</v>
      </c>
    </row>
    <row r="81" spans="1:16" x14ac:dyDescent="0.35">
      <c r="A81" s="1"/>
      <c r="B81" s="3"/>
      <c r="C81" s="3"/>
      <c r="D81" s="3" t="s">
        <v>20</v>
      </c>
      <c r="E81" s="3">
        <v>2</v>
      </c>
      <c r="F81" s="3">
        <v>4</v>
      </c>
      <c r="G81" s="3">
        <v>1</v>
      </c>
      <c r="H81" s="3">
        <v>3</v>
      </c>
      <c r="I81" s="1">
        <f t="shared" si="1"/>
        <v>2.5</v>
      </c>
      <c r="J81" s="1"/>
      <c r="K81" s="53"/>
      <c r="L81" s="1"/>
      <c r="M81" s="1"/>
      <c r="N81" s="5">
        <f>3.32*(LOG(L80/K80))</f>
        <v>-0.71460803161919373</v>
      </c>
      <c r="O81" s="1"/>
      <c r="P81" s="1"/>
    </row>
    <row r="82" spans="1:16" x14ac:dyDescent="0.35">
      <c r="A82" s="1"/>
      <c r="B82" s="3"/>
      <c r="C82" s="3"/>
      <c r="D82" s="3" t="s">
        <v>32</v>
      </c>
      <c r="E82" s="3">
        <v>1</v>
      </c>
      <c r="F82" s="3">
        <v>3</v>
      </c>
      <c r="G82" s="3">
        <v>0</v>
      </c>
      <c r="H82" s="3">
        <v>0</v>
      </c>
      <c r="I82" s="1">
        <f t="shared" si="1"/>
        <v>1</v>
      </c>
      <c r="J82" s="1"/>
      <c r="K82" s="53"/>
      <c r="L82" s="1"/>
      <c r="M82" s="1"/>
      <c r="N82" s="1"/>
      <c r="O82" s="1"/>
      <c r="P82" s="1"/>
    </row>
    <row r="83" spans="1:16" x14ac:dyDescent="0.35">
      <c r="A83" s="1" t="s">
        <v>56</v>
      </c>
      <c r="B83" s="3">
        <v>145</v>
      </c>
      <c r="C83" s="3" t="s">
        <v>31</v>
      </c>
      <c r="D83" s="3" t="s">
        <v>19</v>
      </c>
      <c r="E83" s="3">
        <v>18</v>
      </c>
      <c r="F83" s="3">
        <v>15</v>
      </c>
      <c r="G83" s="3">
        <v>11</v>
      </c>
      <c r="H83" s="3">
        <v>10</v>
      </c>
      <c r="I83" s="1">
        <f t="shared" si="1"/>
        <v>13.5</v>
      </c>
      <c r="J83" s="53">
        <f>I83*10000*2</f>
        <v>270000</v>
      </c>
      <c r="K83" s="53">
        <v>3975000</v>
      </c>
      <c r="L83" s="53">
        <f>J83*15</f>
        <v>4050000</v>
      </c>
      <c r="M83" s="5">
        <f>(I83/(I83+I84))*100</f>
        <v>75</v>
      </c>
      <c r="N83" s="6">
        <f>3.32*(LOG(L83)-LOG(K83))</f>
        <v>2.6951395537634325E-2</v>
      </c>
      <c r="O83" s="6">
        <f>O80+N83</f>
        <v>9.859164807539285</v>
      </c>
      <c r="P83" s="5">
        <f>I85/I83*100</f>
        <v>1.8518518518518516</v>
      </c>
    </row>
    <row r="84" spans="1:16" x14ac:dyDescent="0.35">
      <c r="A84" s="1"/>
      <c r="B84" s="3"/>
      <c r="C84" s="3"/>
      <c r="D84" s="3" t="s">
        <v>20</v>
      </c>
      <c r="E84" s="3">
        <v>5</v>
      </c>
      <c r="F84" s="3">
        <v>5</v>
      </c>
      <c r="G84" s="3">
        <v>4</v>
      </c>
      <c r="H84" s="3">
        <v>4</v>
      </c>
      <c r="I84" s="1">
        <f t="shared" si="1"/>
        <v>4.5</v>
      </c>
      <c r="J84" s="1"/>
      <c r="K84" s="53"/>
      <c r="L84" s="1"/>
      <c r="M84" s="1"/>
      <c r="N84" s="5">
        <f>3.32*(LOG(L83/K83))</f>
        <v>2.6951395537635803E-2</v>
      </c>
      <c r="O84" s="1"/>
      <c r="P84" s="1"/>
    </row>
    <row r="85" spans="1:16" x14ac:dyDescent="0.35">
      <c r="A85" s="1"/>
      <c r="B85" s="3"/>
      <c r="C85" s="3"/>
      <c r="D85" s="3" t="s">
        <v>32</v>
      </c>
      <c r="E85" s="3">
        <v>0</v>
      </c>
      <c r="F85" s="3">
        <v>0</v>
      </c>
      <c r="G85" s="3">
        <v>1</v>
      </c>
      <c r="H85" s="3">
        <v>0</v>
      </c>
      <c r="I85" s="1">
        <f t="shared" si="1"/>
        <v>0.25</v>
      </c>
      <c r="J85" s="1"/>
      <c r="K85" s="53"/>
      <c r="L85" s="1"/>
      <c r="M85" s="1"/>
      <c r="N85" s="1"/>
      <c r="O85" s="1"/>
      <c r="P85" s="1"/>
    </row>
    <row r="86" spans="1:16" x14ac:dyDescent="0.35">
      <c r="A86" s="1" t="s">
        <v>57</v>
      </c>
      <c r="B86" s="3">
        <v>152</v>
      </c>
      <c r="C86" s="3" t="s">
        <v>31</v>
      </c>
      <c r="D86" s="3" t="s">
        <v>19</v>
      </c>
      <c r="E86" s="3">
        <v>33</v>
      </c>
      <c r="F86" s="3">
        <v>40</v>
      </c>
      <c r="G86" s="3">
        <v>33</v>
      </c>
      <c r="H86" s="3">
        <v>41</v>
      </c>
      <c r="I86" s="1">
        <f t="shared" si="1"/>
        <v>36.75</v>
      </c>
      <c r="J86" s="53">
        <f>I86*10000*2</f>
        <v>735000</v>
      </c>
      <c r="K86" s="53">
        <v>4050000</v>
      </c>
      <c r="L86" s="53">
        <f>J86*10</f>
        <v>7350000</v>
      </c>
      <c r="M86" s="5">
        <f>(I86/(I86+I87))*100</f>
        <v>85.964912280701753</v>
      </c>
      <c r="N86" s="6">
        <f>3.32*(LOG(L86)-LOG(K86))</f>
        <v>0.85932328868682939</v>
      </c>
      <c r="O86" s="6">
        <f>O83+N86</f>
        <v>10.718488096226114</v>
      </c>
      <c r="P86" s="5">
        <f>I88/I86*100</f>
        <v>0</v>
      </c>
    </row>
    <row r="87" spans="1:16" x14ac:dyDescent="0.35">
      <c r="A87" s="1"/>
      <c r="B87" s="3"/>
      <c r="C87" s="3"/>
      <c r="D87" s="3" t="s">
        <v>20</v>
      </c>
      <c r="E87" s="3">
        <v>10</v>
      </c>
      <c r="F87" s="3">
        <v>6</v>
      </c>
      <c r="G87" s="3">
        <v>3</v>
      </c>
      <c r="H87" s="3">
        <v>5</v>
      </c>
      <c r="I87" s="1">
        <f t="shared" si="1"/>
        <v>6</v>
      </c>
      <c r="J87" s="1"/>
      <c r="K87" s="53"/>
      <c r="L87" s="1"/>
      <c r="M87" s="1"/>
      <c r="N87" s="5">
        <f>3.32*(LOG(L86/K86))</f>
        <v>0.8593232886868275</v>
      </c>
      <c r="O87" s="1"/>
      <c r="P87" s="1"/>
    </row>
    <row r="88" spans="1:16" x14ac:dyDescent="0.35">
      <c r="A88" s="1"/>
      <c r="B88" s="3"/>
      <c r="C88" s="3"/>
      <c r="D88" s="3" t="s">
        <v>32</v>
      </c>
      <c r="E88" s="3">
        <v>0</v>
      </c>
      <c r="F88" s="3">
        <v>0</v>
      </c>
      <c r="G88" s="3">
        <v>0</v>
      </c>
      <c r="H88" s="3">
        <v>0</v>
      </c>
      <c r="I88" s="1">
        <f t="shared" si="1"/>
        <v>0</v>
      </c>
      <c r="J88" s="1"/>
      <c r="K88" s="53"/>
      <c r="L88" s="1"/>
      <c r="M88" s="1"/>
      <c r="N88" s="1"/>
      <c r="O88" s="1"/>
      <c r="P88" s="1"/>
    </row>
    <row r="89" spans="1:16" x14ac:dyDescent="0.35">
      <c r="A89" s="1" t="s">
        <v>58</v>
      </c>
      <c r="B89" s="3">
        <v>159</v>
      </c>
      <c r="C89" s="3" t="s">
        <v>31</v>
      </c>
      <c r="D89" s="3" t="s">
        <v>19</v>
      </c>
      <c r="E89" s="3">
        <v>182</v>
      </c>
      <c r="F89" s="3">
        <v>183</v>
      </c>
      <c r="G89" s="3">
        <v>162</v>
      </c>
      <c r="H89" s="3">
        <v>161</v>
      </c>
      <c r="I89" s="1">
        <f t="shared" si="1"/>
        <v>172</v>
      </c>
      <c r="J89" s="53">
        <f>I89*10000*2</f>
        <v>3440000</v>
      </c>
      <c r="K89" s="53">
        <v>3000000</v>
      </c>
      <c r="L89" s="53">
        <f>J89*5</f>
        <v>17200000</v>
      </c>
      <c r="M89" s="5">
        <f>(I89/(I89+I90))*100</f>
        <v>95.15905947441216</v>
      </c>
      <c r="N89" s="6">
        <f>3.32*(LOG(L89)-LOG(K89))</f>
        <v>2.5179118780637819</v>
      </c>
      <c r="O89" s="6">
        <f>O86+N89</f>
        <v>13.236399974289895</v>
      </c>
      <c r="P89" s="5">
        <f>I91/I89*100</f>
        <v>0</v>
      </c>
    </row>
    <row r="90" spans="1:16" x14ac:dyDescent="0.35">
      <c r="A90" s="1"/>
      <c r="B90" s="3"/>
      <c r="C90" s="3"/>
      <c r="D90" s="3" t="s">
        <v>20</v>
      </c>
      <c r="E90" s="3">
        <v>9</v>
      </c>
      <c r="F90" s="3">
        <v>10</v>
      </c>
      <c r="G90" s="3">
        <v>9</v>
      </c>
      <c r="H90" s="3">
        <v>7</v>
      </c>
      <c r="I90" s="1">
        <f t="shared" si="1"/>
        <v>8.75</v>
      </c>
      <c r="J90" s="1"/>
      <c r="K90" s="53"/>
      <c r="L90" s="1"/>
      <c r="M90" s="1"/>
      <c r="N90" s="5">
        <f>3.32*(LOG(L89/K89))</f>
        <v>2.5179118780637828</v>
      </c>
      <c r="O90" s="1"/>
      <c r="P90" s="1"/>
    </row>
    <row r="91" spans="1:16" x14ac:dyDescent="0.35">
      <c r="A91" s="1"/>
      <c r="B91" s="3"/>
      <c r="C91" s="3"/>
      <c r="D91" s="3" t="s">
        <v>32</v>
      </c>
      <c r="E91" s="3">
        <v>0</v>
      </c>
      <c r="F91" s="3">
        <v>0</v>
      </c>
      <c r="G91" s="3">
        <v>0</v>
      </c>
      <c r="H91" s="3">
        <v>0</v>
      </c>
      <c r="I91" s="1">
        <f t="shared" si="1"/>
        <v>0</v>
      </c>
      <c r="J91" s="1"/>
      <c r="K91" s="53"/>
      <c r="L91" s="1"/>
      <c r="M91" s="1"/>
      <c r="N91" s="1"/>
      <c r="O91" s="1"/>
      <c r="P91" s="1"/>
    </row>
    <row r="92" spans="1:16" x14ac:dyDescent="0.35">
      <c r="A92" s="1" t="s">
        <v>59</v>
      </c>
      <c r="B92" s="3">
        <v>166</v>
      </c>
      <c r="C92" s="3" t="s">
        <v>31</v>
      </c>
      <c r="D92" s="3" t="s">
        <v>19</v>
      </c>
      <c r="E92" s="3">
        <v>28</v>
      </c>
      <c r="F92" s="3">
        <v>24</v>
      </c>
      <c r="G92" s="3">
        <v>29</v>
      </c>
      <c r="H92" s="3">
        <v>20</v>
      </c>
      <c r="I92" s="1">
        <f t="shared" si="1"/>
        <v>25.25</v>
      </c>
      <c r="J92" s="53">
        <f>I92*10000*2</f>
        <v>505000</v>
      </c>
      <c r="K92" s="53">
        <v>9000000</v>
      </c>
      <c r="L92" s="53">
        <f>J92*15</f>
        <v>7575000</v>
      </c>
      <c r="M92" s="5">
        <f>(I92/(I92+I93))*100</f>
        <v>89.380530973451329</v>
      </c>
      <c r="N92" s="6">
        <f>3.32*(LOG(L92)-LOG(K92))</f>
        <v>-0.24853477591974327</v>
      </c>
      <c r="O92" s="6">
        <f>13.24</f>
        <v>13.24</v>
      </c>
      <c r="P92" s="5">
        <f>I94/I92*100</f>
        <v>0</v>
      </c>
    </row>
    <row r="93" spans="1:16" x14ac:dyDescent="0.35">
      <c r="A93" s="1"/>
      <c r="B93" s="3"/>
      <c r="C93" s="3"/>
      <c r="D93" s="3" t="s">
        <v>20</v>
      </c>
      <c r="E93" s="3">
        <v>1</v>
      </c>
      <c r="F93" s="3">
        <v>5</v>
      </c>
      <c r="G93" s="3">
        <v>3</v>
      </c>
      <c r="H93" s="3">
        <v>3</v>
      </c>
      <c r="I93" s="1">
        <f t="shared" si="1"/>
        <v>3</v>
      </c>
      <c r="J93" s="1"/>
      <c r="K93" s="53"/>
      <c r="L93" s="1"/>
      <c r="M93" s="1"/>
      <c r="N93" s="5">
        <f>3.32*(LOG(L92/K92))</f>
        <v>-0.24853477591974107</v>
      </c>
      <c r="O93" s="1"/>
      <c r="P93" s="1"/>
    </row>
    <row r="94" spans="1:16" x14ac:dyDescent="0.35">
      <c r="A94" s="1"/>
      <c r="B94" s="3"/>
      <c r="C94" s="3"/>
      <c r="D94" s="3" t="s">
        <v>32</v>
      </c>
      <c r="E94" s="3">
        <v>0</v>
      </c>
      <c r="F94" s="3">
        <v>0</v>
      </c>
      <c r="G94" s="3">
        <v>0</v>
      </c>
      <c r="H94" s="3">
        <v>0</v>
      </c>
      <c r="I94" s="1">
        <f t="shared" si="1"/>
        <v>0</v>
      </c>
      <c r="J94" s="1"/>
      <c r="K94" s="53"/>
      <c r="L94" s="1"/>
      <c r="M94" s="1"/>
      <c r="N94" s="1"/>
      <c r="O94" s="1"/>
      <c r="P94" s="1"/>
    </row>
    <row r="95" spans="1:16" x14ac:dyDescent="0.35">
      <c r="A95" s="1" t="s">
        <v>60</v>
      </c>
      <c r="B95" s="3">
        <v>173</v>
      </c>
      <c r="C95" s="3" t="s">
        <v>31</v>
      </c>
      <c r="D95" s="41" t="s">
        <v>19</v>
      </c>
      <c r="E95" s="3">
        <v>35</v>
      </c>
      <c r="F95" s="3">
        <v>45</v>
      </c>
      <c r="G95" s="3">
        <v>32</v>
      </c>
      <c r="H95" s="3">
        <v>43</v>
      </c>
      <c r="I95" s="1">
        <f t="shared" si="1"/>
        <v>38.75</v>
      </c>
      <c r="J95" s="53">
        <f>I95*10000*2</f>
        <v>775000</v>
      </c>
      <c r="K95" s="53">
        <v>6000000</v>
      </c>
      <c r="L95" s="53">
        <f>J95*10</f>
        <v>7750000</v>
      </c>
      <c r="M95" s="5">
        <f>(I95/(I95+I96))*100</f>
        <v>81.15183246073299</v>
      </c>
      <c r="N95" s="6">
        <f>3.32*(LOG(L95)-LOG(K95))</f>
        <v>0.36901950104725351</v>
      </c>
      <c r="O95" s="6">
        <f>O92+N95</f>
        <v>13.609019501047253</v>
      </c>
      <c r="P95" s="5">
        <f>I97/I95*100</f>
        <v>0</v>
      </c>
    </row>
    <row r="96" spans="1:16" x14ac:dyDescent="0.35">
      <c r="A96" s="1"/>
      <c r="B96" s="3"/>
      <c r="C96" s="3"/>
      <c r="D96" s="3" t="s">
        <v>20</v>
      </c>
      <c r="E96" s="3">
        <v>7</v>
      </c>
      <c r="F96" s="3">
        <v>7</v>
      </c>
      <c r="G96" s="3">
        <v>13</v>
      </c>
      <c r="H96" s="3">
        <v>9</v>
      </c>
      <c r="I96" s="1">
        <f t="shared" si="1"/>
        <v>9</v>
      </c>
      <c r="J96" s="1"/>
      <c r="K96" s="53"/>
      <c r="L96" s="1"/>
      <c r="M96" s="1"/>
      <c r="N96" s="5">
        <f>3.32*(LOG(L95/K95))</f>
        <v>0.36901950104725334</v>
      </c>
      <c r="O96" s="1"/>
      <c r="P96" s="1"/>
    </row>
    <row r="97" spans="1:16" x14ac:dyDescent="0.35">
      <c r="A97" s="1"/>
      <c r="B97" s="3"/>
      <c r="C97" s="3"/>
      <c r="D97" s="3" t="s">
        <v>32</v>
      </c>
      <c r="E97" s="3">
        <v>0</v>
      </c>
      <c r="F97" s="3">
        <v>0</v>
      </c>
      <c r="G97" s="3">
        <v>0</v>
      </c>
      <c r="H97" s="3">
        <v>0</v>
      </c>
      <c r="I97" s="1">
        <f t="shared" si="1"/>
        <v>0</v>
      </c>
      <c r="J97" s="1"/>
      <c r="K97" s="53"/>
      <c r="L97" s="1"/>
      <c r="M97" s="1"/>
      <c r="N97" s="1"/>
      <c r="O97" s="1"/>
      <c r="P97" s="1"/>
    </row>
    <row r="98" spans="1:16" x14ac:dyDescent="0.35">
      <c r="A98" s="1" t="s">
        <v>61</v>
      </c>
      <c r="B98" s="3">
        <v>180</v>
      </c>
      <c r="C98" s="3" t="s">
        <v>31</v>
      </c>
      <c r="D98" s="3" t="s">
        <v>19</v>
      </c>
      <c r="E98" s="3">
        <v>19</v>
      </c>
      <c r="F98" s="3">
        <v>17</v>
      </c>
      <c r="G98" s="3">
        <v>26</v>
      </c>
      <c r="H98" s="3">
        <v>19</v>
      </c>
      <c r="I98" s="1">
        <f t="shared" si="1"/>
        <v>20.25</v>
      </c>
      <c r="J98" s="53">
        <f>I98*10000*2</f>
        <v>405000</v>
      </c>
      <c r="K98" s="53">
        <v>6000000</v>
      </c>
      <c r="L98" s="53">
        <f>J98*10</f>
        <v>4050000</v>
      </c>
      <c r="M98" s="5">
        <f>(I98/(I98+I99))*100</f>
        <v>72.972972972972968</v>
      </c>
      <c r="N98" s="6">
        <f>3.32*(LOG(L98)-LOG(K98))</f>
        <v>-0.56671147420099888</v>
      </c>
      <c r="O98" s="6">
        <v>13.609019501047253</v>
      </c>
      <c r="P98" s="5">
        <f>I100/I98*100</f>
        <v>0</v>
      </c>
    </row>
    <row r="99" spans="1:16" x14ac:dyDescent="0.35">
      <c r="A99" s="1"/>
      <c r="B99" s="3"/>
      <c r="C99" s="3"/>
      <c r="D99" s="3" t="s">
        <v>20</v>
      </c>
      <c r="E99" s="3">
        <v>2</v>
      </c>
      <c r="F99" s="3">
        <v>10</v>
      </c>
      <c r="G99" s="3">
        <v>7</v>
      </c>
      <c r="H99" s="3">
        <v>11</v>
      </c>
      <c r="I99" s="1">
        <f t="shared" si="1"/>
        <v>7.5</v>
      </c>
      <c r="J99" s="1"/>
      <c r="K99" s="53"/>
      <c r="L99" s="1"/>
      <c r="M99" s="1"/>
      <c r="N99" s="5">
        <f>3.32*(LOG(L98/K98))</f>
        <v>-0.56671147420099721</v>
      </c>
      <c r="O99" s="1"/>
      <c r="P99" s="1"/>
    </row>
    <row r="100" spans="1:16" x14ac:dyDescent="0.35">
      <c r="A100" s="1"/>
      <c r="B100" s="3"/>
      <c r="C100" s="3"/>
      <c r="D100" s="3" t="s">
        <v>32</v>
      </c>
      <c r="E100" s="3">
        <v>0</v>
      </c>
      <c r="F100" s="3">
        <v>0</v>
      </c>
      <c r="G100" s="3">
        <v>0</v>
      </c>
      <c r="H100" s="3">
        <v>0</v>
      </c>
      <c r="I100" s="1">
        <f t="shared" si="1"/>
        <v>0</v>
      </c>
      <c r="J100" s="1"/>
      <c r="K100" s="53"/>
      <c r="L100" s="1"/>
      <c r="M100" s="1"/>
      <c r="N100" s="1"/>
      <c r="O100" s="1"/>
      <c r="P100" s="1"/>
    </row>
    <row r="101" spans="1:16" x14ac:dyDescent="0.35">
      <c r="A101" s="1" t="s">
        <v>62</v>
      </c>
      <c r="B101" s="3">
        <v>187</v>
      </c>
      <c r="C101" s="3" t="s">
        <v>31</v>
      </c>
      <c r="D101" s="3" t="s">
        <v>19</v>
      </c>
      <c r="E101" s="3">
        <v>77</v>
      </c>
      <c r="F101" s="3">
        <v>61</v>
      </c>
      <c r="G101" s="3">
        <v>70</v>
      </c>
      <c r="H101" s="3">
        <v>64</v>
      </c>
      <c r="I101" s="1">
        <f t="shared" si="1"/>
        <v>68</v>
      </c>
      <c r="J101" s="53">
        <f>I101*10000*2</f>
        <v>1360000</v>
      </c>
      <c r="K101" s="53">
        <v>3000000</v>
      </c>
      <c r="L101" s="53">
        <f>J101*5</f>
        <v>6800000</v>
      </c>
      <c r="M101" s="5">
        <f>(I101/(I101+I102))*100</f>
        <v>77.492877492877483</v>
      </c>
      <c r="N101" s="6">
        <f>3.32*(LOG(L101)-LOG(K101))</f>
        <v>1.1798870245154256</v>
      </c>
      <c r="O101" s="6">
        <f>O98+N101</f>
        <v>14.788906525562679</v>
      </c>
      <c r="P101" s="5">
        <f>I103/I101*100</f>
        <v>0.73529411764705876</v>
      </c>
    </row>
    <row r="102" spans="1:16" x14ac:dyDescent="0.35">
      <c r="A102" s="1"/>
      <c r="B102" s="3"/>
      <c r="C102" s="3"/>
      <c r="D102" s="3" t="s">
        <v>20</v>
      </c>
      <c r="E102" s="3">
        <v>11</v>
      </c>
      <c r="F102" s="3">
        <v>20</v>
      </c>
      <c r="G102" s="3">
        <v>23</v>
      </c>
      <c r="H102" s="3">
        <v>25</v>
      </c>
      <c r="I102" s="1">
        <f t="shared" si="1"/>
        <v>19.75</v>
      </c>
      <c r="J102" s="1"/>
      <c r="K102" s="53"/>
      <c r="L102" s="1"/>
      <c r="M102" s="1"/>
      <c r="N102" s="5">
        <f>3.32*(LOG(L101/K101))</f>
        <v>1.1798870245154252</v>
      </c>
      <c r="O102" s="1"/>
      <c r="P102" s="1"/>
    </row>
    <row r="103" spans="1:16" x14ac:dyDescent="0.35">
      <c r="A103" s="1"/>
      <c r="B103" s="3"/>
      <c r="C103" s="3"/>
      <c r="D103" s="3" t="s">
        <v>32</v>
      </c>
      <c r="E103" s="3">
        <v>1</v>
      </c>
      <c r="F103" s="3">
        <v>1</v>
      </c>
      <c r="G103" s="3">
        <v>0</v>
      </c>
      <c r="H103" s="3">
        <v>0</v>
      </c>
      <c r="I103" s="1">
        <f t="shared" si="1"/>
        <v>0.5</v>
      </c>
      <c r="J103" s="1"/>
      <c r="K103" s="53"/>
      <c r="L103" s="1"/>
      <c r="M103" s="1"/>
      <c r="N103" s="1"/>
      <c r="O103" s="1"/>
      <c r="P103" s="1"/>
    </row>
    <row r="104" spans="1:16" x14ac:dyDescent="0.35">
      <c r="A104" s="1" t="s">
        <v>63</v>
      </c>
      <c r="B104" s="3">
        <v>196</v>
      </c>
      <c r="C104" s="3" t="s">
        <v>31</v>
      </c>
      <c r="D104" s="3" t="s">
        <v>19</v>
      </c>
      <c r="E104" s="3">
        <v>62</v>
      </c>
      <c r="F104" s="3">
        <v>62</v>
      </c>
      <c r="G104" s="3">
        <v>61</v>
      </c>
      <c r="H104" s="3">
        <v>61</v>
      </c>
      <c r="I104" s="1">
        <f t="shared" si="1"/>
        <v>61.5</v>
      </c>
      <c r="J104" s="53">
        <f>I104*10000*2</f>
        <v>1230000</v>
      </c>
      <c r="K104" s="53">
        <v>3000000</v>
      </c>
      <c r="L104" s="53">
        <f>J104*5</f>
        <v>6150000</v>
      </c>
      <c r="M104" s="5">
        <f>(I104/(I104+I105))*100</f>
        <v>86.31578947368422</v>
      </c>
      <c r="N104" s="6">
        <f>3.32*(LOG(L104)-LOG(K104))</f>
        <v>1.0350228187051038</v>
      </c>
      <c r="O104" s="6">
        <f>O101+N104</f>
        <v>15.823929344267782</v>
      </c>
      <c r="P104" s="5">
        <f>I106/I104*100</f>
        <v>2.4390243902439024</v>
      </c>
    </row>
    <row r="105" spans="1:16" x14ac:dyDescent="0.35">
      <c r="A105" s="1"/>
      <c r="B105" s="3"/>
      <c r="C105" s="3"/>
      <c r="D105" s="3" t="s">
        <v>20</v>
      </c>
      <c r="E105" s="3">
        <v>8</v>
      </c>
      <c r="F105" s="3">
        <v>7</v>
      </c>
      <c r="G105" s="3">
        <v>7</v>
      </c>
      <c r="H105" s="3">
        <v>17</v>
      </c>
      <c r="I105" s="1">
        <f t="shared" si="1"/>
        <v>9.75</v>
      </c>
      <c r="J105" s="1"/>
      <c r="K105" s="53"/>
      <c r="L105" s="1"/>
      <c r="M105" s="1"/>
      <c r="N105" s="5">
        <f>3.32*(LOG(L104/K104))</f>
        <v>1.035022818705104</v>
      </c>
      <c r="O105" s="1"/>
      <c r="P105" s="1"/>
    </row>
    <row r="106" spans="1:16" x14ac:dyDescent="0.35">
      <c r="A106" s="1"/>
      <c r="B106" s="3"/>
      <c r="C106" s="3"/>
      <c r="D106" s="3" t="s">
        <v>32</v>
      </c>
      <c r="E106" s="3">
        <v>1</v>
      </c>
      <c r="F106" s="3">
        <v>4</v>
      </c>
      <c r="G106" s="3">
        <v>1</v>
      </c>
      <c r="H106" s="3">
        <v>0</v>
      </c>
      <c r="I106" s="1">
        <f t="shared" si="1"/>
        <v>1.5</v>
      </c>
      <c r="J106" s="1"/>
      <c r="K106" s="53"/>
      <c r="L106" s="1"/>
      <c r="M106" s="1"/>
      <c r="N106" s="1"/>
      <c r="O106" s="1"/>
      <c r="P106" s="1"/>
    </row>
    <row r="107" spans="1:16" x14ac:dyDescent="0.35">
      <c r="A107" s="1" t="s">
        <v>64</v>
      </c>
      <c r="B107" s="3">
        <v>208</v>
      </c>
      <c r="C107" s="3" t="s">
        <v>31</v>
      </c>
      <c r="D107" s="3" t="s">
        <v>19</v>
      </c>
      <c r="E107" s="3">
        <v>31</v>
      </c>
      <c r="F107" s="3">
        <v>27</v>
      </c>
      <c r="G107" s="3">
        <v>26</v>
      </c>
      <c r="H107" s="3">
        <v>24</v>
      </c>
      <c r="I107" s="1">
        <f t="shared" si="1"/>
        <v>27</v>
      </c>
      <c r="J107" s="53">
        <f>I107*10000*2</f>
        <v>540000</v>
      </c>
      <c r="K107" s="53">
        <v>3000000</v>
      </c>
      <c r="L107" s="53">
        <f>J107*5</f>
        <v>2700000</v>
      </c>
      <c r="M107" s="5">
        <f>(I107/(I107+I108))*100</f>
        <v>61.363636363636367</v>
      </c>
      <c r="N107" s="6">
        <f>3.32*(LOG(L107)-LOG(K107))</f>
        <v>-0.15191486866144327</v>
      </c>
      <c r="O107" s="6">
        <f>O104</f>
        <v>15.823929344267782</v>
      </c>
      <c r="P107" s="5">
        <f>I109/I107*100</f>
        <v>0</v>
      </c>
    </row>
    <row r="108" spans="1:16" x14ac:dyDescent="0.35">
      <c r="A108" s="1"/>
      <c r="B108" s="3"/>
      <c r="C108" s="3"/>
      <c r="D108" s="3" t="s">
        <v>20</v>
      </c>
      <c r="E108" s="3">
        <v>8</v>
      </c>
      <c r="F108" s="3">
        <v>23</v>
      </c>
      <c r="G108" s="3">
        <v>20</v>
      </c>
      <c r="H108" s="3">
        <v>17</v>
      </c>
      <c r="I108" s="1">
        <f t="shared" si="1"/>
        <v>17</v>
      </c>
      <c r="J108" s="1"/>
      <c r="K108" s="53"/>
      <c r="L108" s="1"/>
      <c r="M108" s="1"/>
      <c r="N108" s="5">
        <f>3.32*(LOG(L107/K107))</f>
        <v>-0.15191486866144138</v>
      </c>
      <c r="O108" s="1"/>
      <c r="P108" s="1"/>
    </row>
    <row r="109" spans="1:16" x14ac:dyDescent="0.35">
      <c r="A109" s="1"/>
      <c r="B109" s="3"/>
      <c r="C109" s="3"/>
      <c r="D109" s="3" t="s">
        <v>32</v>
      </c>
      <c r="E109" s="3">
        <v>0</v>
      </c>
      <c r="F109" s="3">
        <v>0</v>
      </c>
      <c r="G109" s="3">
        <v>0</v>
      </c>
      <c r="H109" s="3">
        <v>0</v>
      </c>
      <c r="I109" s="1">
        <f t="shared" si="1"/>
        <v>0</v>
      </c>
      <c r="J109" s="1"/>
      <c r="K109" s="53"/>
      <c r="L109" s="1"/>
      <c r="M109" s="1"/>
      <c r="N109" s="1"/>
      <c r="O109" s="1"/>
      <c r="P109" s="1"/>
    </row>
    <row r="110" spans="1:16" x14ac:dyDescent="0.35">
      <c r="A110" s="1" t="s">
        <v>65</v>
      </c>
      <c r="B110" s="3">
        <v>215</v>
      </c>
      <c r="C110" s="3" t="s">
        <v>31</v>
      </c>
      <c r="D110" s="41" t="s">
        <v>19</v>
      </c>
      <c r="E110" s="3">
        <v>71</v>
      </c>
      <c r="F110" s="3">
        <v>33</v>
      </c>
      <c r="G110" s="3">
        <v>64</v>
      </c>
      <c r="H110" s="3">
        <v>62</v>
      </c>
      <c r="I110" s="1">
        <f t="shared" si="1"/>
        <v>57.5</v>
      </c>
      <c r="J110" s="53">
        <f>I110*10000*2</f>
        <v>1150000</v>
      </c>
      <c r="K110" s="53">
        <v>2700000</v>
      </c>
      <c r="L110" s="53">
        <f>J110*5</f>
        <v>5750000</v>
      </c>
      <c r="M110" s="5">
        <f>(I110/(I110+I111))*100</f>
        <v>78.49829351535837</v>
      </c>
      <c r="N110" s="6">
        <f>3.32*(LOG(L110)-LOG(K110))</f>
        <v>1.0899695473617368</v>
      </c>
      <c r="O110" s="6">
        <f>O107+N110</f>
        <v>16.913898891629518</v>
      </c>
      <c r="P110" s="5">
        <f>I112/I110*100</f>
        <v>0</v>
      </c>
    </row>
    <row r="111" spans="1:16" x14ac:dyDescent="0.35">
      <c r="A111" s="1"/>
      <c r="B111" s="3"/>
      <c r="C111" s="3"/>
      <c r="D111" s="3" t="s">
        <v>20</v>
      </c>
      <c r="E111" s="3">
        <v>18</v>
      </c>
      <c r="F111" s="3">
        <v>7</v>
      </c>
      <c r="G111" s="3">
        <v>19</v>
      </c>
      <c r="H111" s="3">
        <v>19</v>
      </c>
      <c r="I111" s="1">
        <f t="shared" si="1"/>
        <v>15.75</v>
      </c>
      <c r="J111" s="1"/>
      <c r="K111" s="53"/>
      <c r="L111" s="1"/>
      <c r="M111" s="1"/>
      <c r="N111" s="5">
        <f>3.32*(LOG(L110/K110))</f>
        <v>1.0899695473617355</v>
      </c>
      <c r="O111" s="1"/>
      <c r="P111" s="1"/>
    </row>
    <row r="112" spans="1:16" x14ac:dyDescent="0.35">
      <c r="A112" s="1"/>
      <c r="B112" s="3"/>
      <c r="C112" s="3"/>
      <c r="D112" s="3" t="s">
        <v>32</v>
      </c>
      <c r="E112" s="3">
        <v>0</v>
      </c>
      <c r="F112" s="3">
        <v>0</v>
      </c>
      <c r="G112" s="3">
        <v>0</v>
      </c>
      <c r="H112" s="3">
        <v>0</v>
      </c>
      <c r="I112" s="1">
        <f t="shared" si="1"/>
        <v>0</v>
      </c>
      <c r="J112" s="1"/>
      <c r="K112" s="53"/>
      <c r="L112" s="1"/>
      <c r="M112" s="1"/>
      <c r="N112" s="1"/>
      <c r="O112" s="1"/>
      <c r="P112" s="1"/>
    </row>
    <row r="113" spans="1:16" x14ac:dyDescent="0.35">
      <c r="A113" s="1" t="s">
        <v>66</v>
      </c>
      <c r="B113" s="3">
        <v>222</v>
      </c>
      <c r="C113" s="3" t="s">
        <v>31</v>
      </c>
      <c r="D113" s="3" t="s">
        <v>19</v>
      </c>
      <c r="E113" s="3">
        <v>64</v>
      </c>
      <c r="F113" s="3">
        <v>44</v>
      </c>
      <c r="G113" s="3">
        <v>46</v>
      </c>
      <c r="H113" s="3">
        <v>49</v>
      </c>
      <c r="I113" s="1">
        <f t="shared" si="1"/>
        <v>50.75</v>
      </c>
      <c r="J113" s="53">
        <f>I113*10000*2</f>
        <v>1015000</v>
      </c>
      <c r="K113" s="53">
        <v>3000000</v>
      </c>
      <c r="L113" s="53">
        <f>J113*5</f>
        <v>5075000</v>
      </c>
      <c r="M113" s="5">
        <f>(I113/(I113+I114))*100</f>
        <v>68.12080536912751</v>
      </c>
      <c r="N113" s="6">
        <f>3.32*(LOG(L113)-LOG(K113))</f>
        <v>0.75800510899375328</v>
      </c>
      <c r="O113" s="6">
        <f>O110+N113</f>
        <v>17.671904000623272</v>
      </c>
      <c r="P113" s="5">
        <f>I115/I113*100</f>
        <v>0.49261083743842365</v>
      </c>
    </row>
    <row r="114" spans="1:16" x14ac:dyDescent="0.35">
      <c r="A114" s="1"/>
      <c r="B114" s="3"/>
      <c r="C114" s="3"/>
      <c r="D114" s="3" t="s">
        <v>20</v>
      </c>
      <c r="E114" s="3">
        <v>21</v>
      </c>
      <c r="F114" s="3">
        <v>23</v>
      </c>
      <c r="G114" s="3">
        <v>23</v>
      </c>
      <c r="H114" s="3">
        <v>28</v>
      </c>
      <c r="I114" s="1">
        <f t="shared" si="1"/>
        <v>23.75</v>
      </c>
      <c r="J114" s="1"/>
      <c r="K114" s="53"/>
      <c r="L114" s="1"/>
      <c r="M114" s="1"/>
      <c r="N114" s="5">
        <f>3.32*(LOG(L113/K113))</f>
        <v>0.7580051089937524</v>
      </c>
      <c r="O114" s="1"/>
      <c r="P114" s="1"/>
    </row>
    <row r="115" spans="1:16" x14ac:dyDescent="0.35">
      <c r="A115" s="1"/>
      <c r="B115" s="3"/>
      <c r="C115" s="3"/>
      <c r="D115" s="3" t="s">
        <v>32</v>
      </c>
      <c r="E115" s="3">
        <v>1</v>
      </c>
      <c r="F115" s="3">
        <v>0</v>
      </c>
      <c r="G115" s="3">
        <v>0</v>
      </c>
      <c r="H115" s="3">
        <v>0</v>
      </c>
      <c r="I115" s="1">
        <f t="shared" si="1"/>
        <v>0.25</v>
      </c>
      <c r="J115" s="1"/>
      <c r="K115" s="53"/>
      <c r="L115" s="1"/>
      <c r="M115" s="1"/>
      <c r="N115" s="1"/>
      <c r="O115" s="1"/>
      <c r="P115" s="1"/>
    </row>
    <row r="116" spans="1:16" x14ac:dyDescent="0.35">
      <c r="A116" s="1" t="s">
        <v>67</v>
      </c>
      <c r="B116" s="3">
        <v>229</v>
      </c>
      <c r="C116" s="3" t="s">
        <v>31</v>
      </c>
      <c r="D116" s="3" t="s">
        <v>19</v>
      </c>
      <c r="E116" s="3">
        <v>67</v>
      </c>
      <c r="F116" s="3">
        <v>62</v>
      </c>
      <c r="G116" s="3">
        <v>68</v>
      </c>
      <c r="H116" s="3">
        <v>63</v>
      </c>
      <c r="I116" s="1">
        <f t="shared" si="1"/>
        <v>65</v>
      </c>
      <c r="J116" s="53">
        <f>I116*10000*2</f>
        <v>1300000</v>
      </c>
      <c r="K116" s="53">
        <v>3000000</v>
      </c>
      <c r="L116" s="53">
        <f>J116*5</f>
        <v>6500000</v>
      </c>
      <c r="M116" s="5">
        <f>(I116/(I116+I117))*100</f>
        <v>66.496163682864449</v>
      </c>
      <c r="N116" s="6">
        <f>3.32*(LOG(L116)-LOG(K116))</f>
        <v>1.114829778385001</v>
      </c>
      <c r="O116" s="6">
        <f>O113+N116</f>
        <v>18.786733779008273</v>
      </c>
      <c r="P116" s="5">
        <f>I118/I116*100</f>
        <v>0</v>
      </c>
    </row>
    <row r="117" spans="1:16" x14ac:dyDescent="0.35">
      <c r="A117" s="1"/>
      <c r="B117" s="3"/>
      <c r="C117" s="3"/>
      <c r="D117" s="3" t="s">
        <v>20</v>
      </c>
      <c r="E117" s="3">
        <v>36</v>
      </c>
      <c r="F117" s="3">
        <v>31</v>
      </c>
      <c r="G117" s="3">
        <v>31</v>
      </c>
      <c r="H117" s="3">
        <v>33</v>
      </c>
      <c r="I117" s="1">
        <f t="shared" si="1"/>
        <v>32.75</v>
      </c>
      <c r="J117" s="1"/>
      <c r="K117" s="53"/>
      <c r="L117" s="1"/>
      <c r="M117" s="1"/>
      <c r="N117" s="5">
        <f>3.32*(LOG(L116/K116))</f>
        <v>1.114829778385001</v>
      </c>
      <c r="O117" s="1"/>
      <c r="P117" s="1"/>
    </row>
    <row r="118" spans="1:16" x14ac:dyDescent="0.35">
      <c r="A118" s="1"/>
      <c r="B118" s="3"/>
      <c r="C118" s="3"/>
      <c r="D118" s="3" t="s">
        <v>32</v>
      </c>
      <c r="E118" s="3">
        <v>0</v>
      </c>
      <c r="F118" s="3">
        <v>0</v>
      </c>
      <c r="G118" s="3">
        <v>0</v>
      </c>
      <c r="H118" s="3">
        <v>0</v>
      </c>
      <c r="I118" s="1">
        <f t="shared" si="1"/>
        <v>0</v>
      </c>
      <c r="J118" s="1"/>
      <c r="K118" s="53"/>
      <c r="L118" s="1"/>
      <c r="M118" s="1"/>
      <c r="N118" s="1"/>
      <c r="O118" s="1"/>
      <c r="P118" s="1"/>
    </row>
    <row r="119" spans="1:16" x14ac:dyDescent="0.35">
      <c r="A119" s="1" t="s">
        <v>68</v>
      </c>
      <c r="B119" s="3">
        <v>236</v>
      </c>
      <c r="C119" s="3" t="s">
        <v>31</v>
      </c>
      <c r="D119" s="3" t="s">
        <v>19</v>
      </c>
      <c r="E119" s="3">
        <v>50</v>
      </c>
      <c r="F119" s="3">
        <v>36</v>
      </c>
      <c r="G119" s="3">
        <v>25</v>
      </c>
      <c r="H119" s="3">
        <v>40</v>
      </c>
      <c r="I119" s="1">
        <f t="shared" si="1"/>
        <v>37.75</v>
      </c>
      <c r="J119" s="53">
        <f>I119*10000*2</f>
        <v>755000</v>
      </c>
      <c r="K119" s="53">
        <v>3000000</v>
      </c>
      <c r="L119" s="53">
        <f>J119*5</f>
        <v>3775000</v>
      </c>
      <c r="M119" s="5">
        <f>(I119/(I119+I120))*100</f>
        <v>66.228070175438589</v>
      </c>
      <c r="N119" s="6">
        <f>3.32*(LOG(L119)-LOG(K119))</f>
        <v>0.33132172813520805</v>
      </c>
      <c r="O119" s="6">
        <f>O116+N119</f>
        <v>19.118055507143481</v>
      </c>
      <c r="P119" s="5">
        <f>I121/I119*100</f>
        <v>0.66225165562913912</v>
      </c>
    </row>
    <row r="120" spans="1:16" x14ac:dyDescent="0.35">
      <c r="A120" s="1"/>
      <c r="B120" s="3"/>
      <c r="C120" s="3"/>
      <c r="D120" s="3" t="s">
        <v>20</v>
      </c>
      <c r="E120" s="3">
        <v>26</v>
      </c>
      <c r="F120" s="3">
        <v>19</v>
      </c>
      <c r="G120" s="3">
        <v>12</v>
      </c>
      <c r="H120" s="3">
        <v>20</v>
      </c>
      <c r="I120" s="1">
        <f t="shared" si="1"/>
        <v>19.25</v>
      </c>
      <c r="J120" s="1"/>
      <c r="K120" s="53"/>
      <c r="L120" s="1"/>
      <c r="M120" s="1"/>
      <c r="N120" s="5">
        <f>3.32*(LOG(L119/K119))</f>
        <v>0.33132172813520805</v>
      </c>
      <c r="O120" s="1"/>
      <c r="P120" s="1"/>
    </row>
    <row r="121" spans="1:16" x14ac:dyDescent="0.35">
      <c r="A121" s="1"/>
      <c r="B121" s="3"/>
      <c r="C121" s="3"/>
      <c r="D121" s="3" t="s">
        <v>32</v>
      </c>
      <c r="E121" s="3">
        <v>0</v>
      </c>
      <c r="F121" s="3">
        <v>0</v>
      </c>
      <c r="G121" s="3">
        <v>0</v>
      </c>
      <c r="H121" s="3">
        <v>1</v>
      </c>
      <c r="I121" s="1">
        <f t="shared" si="1"/>
        <v>0.25</v>
      </c>
      <c r="J121" s="1"/>
      <c r="K121" s="53"/>
      <c r="L121" s="1"/>
      <c r="M121" s="1"/>
      <c r="N121" s="1"/>
      <c r="O121" s="1"/>
      <c r="P121" s="1"/>
    </row>
    <row r="122" spans="1:16" x14ac:dyDescent="0.35">
      <c r="A122" s="1" t="s">
        <v>69</v>
      </c>
      <c r="B122" s="3">
        <v>243</v>
      </c>
      <c r="C122" s="3" t="s">
        <v>31</v>
      </c>
      <c r="D122" s="3" t="s">
        <v>19</v>
      </c>
      <c r="E122" s="3">
        <v>37</v>
      </c>
      <c r="F122" s="3">
        <v>32</v>
      </c>
      <c r="G122" s="3">
        <v>29</v>
      </c>
      <c r="H122" s="3">
        <v>30</v>
      </c>
      <c r="I122" s="1">
        <f t="shared" si="1"/>
        <v>32</v>
      </c>
      <c r="J122" s="53">
        <f>I122*10000*2</f>
        <v>640000</v>
      </c>
      <c r="K122" s="53">
        <v>3000000</v>
      </c>
      <c r="L122" s="53">
        <f>J122*5</f>
        <v>3200000</v>
      </c>
      <c r="M122" s="5">
        <f>(I122/(I122+I123))*100</f>
        <v>58.986175115207374</v>
      </c>
      <c r="N122" s="6">
        <f>3.32*(LOG(L122)-LOG(K122))</f>
        <v>9.3055362352808965E-2</v>
      </c>
      <c r="O122" s="6">
        <f>O119+N122</f>
        <v>19.211110869496292</v>
      </c>
      <c r="P122" s="5">
        <f>I124/I122*100</f>
        <v>0.78125</v>
      </c>
    </row>
    <row r="123" spans="1:16" x14ac:dyDescent="0.35">
      <c r="A123" s="1"/>
      <c r="B123" s="3"/>
      <c r="C123" s="3"/>
      <c r="D123" s="3" t="s">
        <v>20</v>
      </c>
      <c r="E123" s="3">
        <v>24</v>
      </c>
      <c r="F123" s="3">
        <v>19</v>
      </c>
      <c r="G123" s="3">
        <v>24</v>
      </c>
      <c r="H123" s="3">
        <v>22</v>
      </c>
      <c r="I123" s="1">
        <f t="shared" si="1"/>
        <v>22.25</v>
      </c>
      <c r="J123" s="1"/>
      <c r="K123" s="53"/>
      <c r="L123" s="1"/>
      <c r="M123" s="1"/>
      <c r="N123" s="5">
        <f>3.32*(LOG(L122/K122))</f>
        <v>9.3055362352808521E-2</v>
      </c>
      <c r="O123" s="1"/>
      <c r="P123" s="1"/>
    </row>
    <row r="124" spans="1:16" x14ac:dyDescent="0.35">
      <c r="A124" s="1"/>
      <c r="B124" s="3"/>
      <c r="C124" s="3"/>
      <c r="D124" s="3" t="s">
        <v>32</v>
      </c>
      <c r="E124" s="3">
        <v>1</v>
      </c>
      <c r="F124" s="3">
        <v>0</v>
      </c>
      <c r="G124" s="3">
        <v>0</v>
      </c>
      <c r="H124" s="3">
        <v>0</v>
      </c>
      <c r="I124" s="1">
        <f t="shared" si="1"/>
        <v>0.25</v>
      </c>
      <c r="J124" s="1"/>
      <c r="K124" s="53"/>
      <c r="L124" s="1"/>
      <c r="M124" s="1"/>
      <c r="N124" s="1"/>
      <c r="O124" s="1"/>
      <c r="P124" s="1"/>
    </row>
    <row r="125" spans="1:16" x14ac:dyDescent="0.35">
      <c r="A125" s="1" t="s">
        <v>70</v>
      </c>
      <c r="B125" s="3">
        <v>250</v>
      </c>
      <c r="C125" s="3" t="s">
        <v>31</v>
      </c>
      <c r="D125" s="41" t="s">
        <v>19</v>
      </c>
      <c r="E125" s="3">
        <v>52</v>
      </c>
      <c r="F125" s="3">
        <v>36</v>
      </c>
      <c r="G125" s="3">
        <v>38</v>
      </c>
      <c r="H125" s="3">
        <v>39</v>
      </c>
      <c r="I125" s="1">
        <f t="shared" si="1"/>
        <v>41.25</v>
      </c>
      <c r="J125" s="53">
        <f>I125*10000*2</f>
        <v>825000</v>
      </c>
      <c r="K125" s="53">
        <v>3000000</v>
      </c>
      <c r="L125" s="53">
        <f>J125*5</f>
        <v>4125000</v>
      </c>
      <c r="M125" s="5">
        <f>(I125/(I125+I126))*100</f>
        <v>70.212765957446805</v>
      </c>
      <c r="N125" s="6">
        <f>3.32*(LOG(L125)-LOG(K125))</f>
        <v>0.45916495791205492</v>
      </c>
      <c r="O125" s="6">
        <f>O122+N125</f>
        <v>19.670275827408346</v>
      </c>
      <c r="P125" s="5">
        <f>I127/I125*100</f>
        <v>0</v>
      </c>
    </row>
    <row r="126" spans="1:16" x14ac:dyDescent="0.35">
      <c r="A126" s="1"/>
      <c r="B126" s="3"/>
      <c r="C126" s="3"/>
      <c r="D126" s="3" t="s">
        <v>20</v>
      </c>
      <c r="E126" s="3">
        <v>16</v>
      </c>
      <c r="F126" s="3">
        <v>17</v>
      </c>
      <c r="G126" s="3">
        <v>21</v>
      </c>
      <c r="H126" s="3">
        <v>16</v>
      </c>
      <c r="I126" s="1">
        <f t="shared" si="1"/>
        <v>17.5</v>
      </c>
      <c r="J126" s="1"/>
      <c r="K126" s="53"/>
      <c r="L126" s="1"/>
      <c r="M126" s="1"/>
      <c r="N126" s="5">
        <f>3.32*(LOG(L125/K125))</f>
        <v>0.45916495791205442</v>
      </c>
      <c r="O126" s="1"/>
      <c r="P126" s="1"/>
    </row>
    <row r="127" spans="1:16" x14ac:dyDescent="0.35">
      <c r="A127" s="1"/>
      <c r="B127" s="3"/>
      <c r="C127" s="3"/>
      <c r="D127" s="3" t="s">
        <v>32</v>
      </c>
      <c r="E127" s="3">
        <v>0</v>
      </c>
      <c r="F127" s="3">
        <v>0</v>
      </c>
      <c r="G127" s="3">
        <v>0</v>
      </c>
      <c r="H127" s="3">
        <v>0</v>
      </c>
      <c r="I127" s="1">
        <f t="shared" si="1"/>
        <v>0</v>
      </c>
      <c r="J127" s="1"/>
      <c r="K127" s="53"/>
      <c r="L127" s="1"/>
      <c r="M127" s="1"/>
      <c r="N127" s="1"/>
      <c r="O127" s="1"/>
      <c r="P127" s="1"/>
    </row>
    <row r="128" spans="1:16" x14ac:dyDescent="0.35">
      <c r="A128" s="1" t="s">
        <v>71</v>
      </c>
      <c r="B128" s="3">
        <v>257</v>
      </c>
      <c r="C128" s="3" t="s">
        <v>31</v>
      </c>
      <c r="D128" s="3" t="s">
        <v>19</v>
      </c>
      <c r="E128" s="3">
        <v>31</v>
      </c>
      <c r="F128" s="3">
        <v>30</v>
      </c>
      <c r="G128" s="3">
        <v>36</v>
      </c>
      <c r="H128" s="3">
        <v>34</v>
      </c>
      <c r="I128" s="1">
        <f t="shared" si="1"/>
        <v>32.75</v>
      </c>
      <c r="J128" s="53">
        <f>I128*10000*2</f>
        <v>655000</v>
      </c>
      <c r="K128" s="53">
        <v>3000000</v>
      </c>
      <c r="L128" s="53">
        <f>J128*5</f>
        <v>3275000</v>
      </c>
      <c r="M128" s="5">
        <f>(I128/(I128+I129))*100</f>
        <v>55.982905982905983</v>
      </c>
      <c r="N128" s="6">
        <f>3.32*(LOG(L128)-LOG(K128))</f>
        <v>0.12645896469902257</v>
      </c>
      <c r="O128" s="6">
        <f>O125+N128</f>
        <v>19.796734792107369</v>
      </c>
      <c r="P128" s="5">
        <f>I130/I128*100</f>
        <v>0</v>
      </c>
    </row>
    <row r="129" spans="1:16" x14ac:dyDescent="0.35">
      <c r="A129" s="1"/>
      <c r="B129" s="3"/>
      <c r="C129" s="3"/>
      <c r="D129" s="3" t="s">
        <v>20</v>
      </c>
      <c r="E129" s="3">
        <v>22</v>
      </c>
      <c r="F129" s="3">
        <v>22</v>
      </c>
      <c r="G129" s="3">
        <v>25</v>
      </c>
      <c r="H129" s="3">
        <v>34</v>
      </c>
      <c r="I129" s="1">
        <f t="shared" si="1"/>
        <v>25.75</v>
      </c>
      <c r="J129" s="1"/>
      <c r="K129" s="53"/>
      <c r="L129" s="1"/>
      <c r="M129" s="1"/>
      <c r="N129" s="5">
        <f>3.32*(LOG(L128/K128))</f>
        <v>0.12645896469902279</v>
      </c>
      <c r="O129" s="1"/>
      <c r="P129" s="1"/>
    </row>
    <row r="130" spans="1:16" x14ac:dyDescent="0.35">
      <c r="A130" s="1"/>
      <c r="B130" s="3"/>
      <c r="C130" s="3"/>
      <c r="D130" s="3" t="s">
        <v>32</v>
      </c>
      <c r="E130" s="3">
        <v>0</v>
      </c>
      <c r="F130" s="3">
        <v>0</v>
      </c>
      <c r="G130" s="3">
        <v>0</v>
      </c>
      <c r="H130" s="3">
        <v>0</v>
      </c>
      <c r="I130" s="1">
        <f t="shared" si="1"/>
        <v>0</v>
      </c>
      <c r="J130" s="1"/>
      <c r="K130" s="53"/>
      <c r="L130" s="1"/>
      <c r="M130" s="1"/>
      <c r="N130" s="1"/>
      <c r="O130" s="1"/>
      <c r="P130" s="1"/>
    </row>
    <row r="131" spans="1:16" x14ac:dyDescent="0.35">
      <c r="A131" s="1" t="s">
        <v>72</v>
      </c>
      <c r="B131" s="3">
        <v>264</v>
      </c>
      <c r="C131" s="3" t="s">
        <v>31</v>
      </c>
      <c r="D131" s="3" t="s">
        <v>19</v>
      </c>
      <c r="E131" s="3">
        <v>55</v>
      </c>
      <c r="F131" s="3">
        <v>39</v>
      </c>
      <c r="G131" s="3">
        <v>44</v>
      </c>
      <c r="H131" s="3">
        <v>41</v>
      </c>
      <c r="I131" s="1">
        <f t="shared" si="1"/>
        <v>44.75</v>
      </c>
      <c r="J131" s="53">
        <f>I131*10000*2</f>
        <v>895000</v>
      </c>
      <c r="K131" s="53">
        <v>3000000</v>
      </c>
      <c r="L131" s="53">
        <f>J131*5</f>
        <v>4475000</v>
      </c>
      <c r="M131" s="5">
        <f>(I131/(I131+I132))*100</f>
        <v>62.807017543859644</v>
      </c>
      <c r="N131" s="6">
        <f>3.32*(LOG(L131)-LOG(K131))</f>
        <v>0.57659032597513038</v>
      </c>
      <c r="O131" s="6">
        <f>O128+N131</f>
        <v>20.373325118082498</v>
      </c>
      <c r="P131" s="5">
        <f>I133/I131*100</f>
        <v>0.55865921787709494</v>
      </c>
    </row>
    <row r="132" spans="1:16" x14ac:dyDescent="0.35">
      <c r="A132" s="1"/>
      <c r="B132" s="3"/>
      <c r="C132" s="3"/>
      <c r="D132" s="3" t="s">
        <v>20</v>
      </c>
      <c r="E132" s="3">
        <v>32</v>
      </c>
      <c r="F132" s="3">
        <v>31</v>
      </c>
      <c r="G132" s="3">
        <v>25</v>
      </c>
      <c r="H132" s="3">
        <v>18</v>
      </c>
      <c r="I132" s="1">
        <f t="shared" si="1"/>
        <v>26.5</v>
      </c>
      <c r="J132" s="1"/>
      <c r="K132" s="53"/>
      <c r="L132" s="1"/>
      <c r="M132" s="1"/>
      <c r="N132" s="5">
        <f>3.32*(LOG(L131/K131))</f>
        <v>0.57659032597513082</v>
      </c>
      <c r="O132" s="1"/>
      <c r="P132" s="1"/>
    </row>
    <row r="133" spans="1:16" x14ac:dyDescent="0.35">
      <c r="A133" s="1"/>
      <c r="B133" s="3"/>
      <c r="C133" s="3"/>
      <c r="D133" s="3" t="s">
        <v>32</v>
      </c>
      <c r="E133" s="3">
        <v>0</v>
      </c>
      <c r="F133" s="3">
        <v>0</v>
      </c>
      <c r="G133" s="3">
        <v>0</v>
      </c>
      <c r="H133" s="3">
        <v>1</v>
      </c>
      <c r="I133" s="1">
        <f t="shared" si="1"/>
        <v>0.25</v>
      </c>
      <c r="J133" s="1"/>
      <c r="K133" s="53"/>
      <c r="L133" s="1"/>
      <c r="M133" s="1"/>
      <c r="N133" s="1"/>
      <c r="O133" s="1"/>
      <c r="P133" s="1"/>
    </row>
    <row r="134" spans="1:16" x14ac:dyDescent="0.35">
      <c r="A134" s="1" t="s">
        <v>73</v>
      </c>
      <c r="B134" s="3">
        <v>271</v>
      </c>
      <c r="C134" s="3" t="s">
        <v>31</v>
      </c>
      <c r="D134" s="3" t="s">
        <v>19</v>
      </c>
      <c r="E134" s="3">
        <v>56</v>
      </c>
      <c r="F134" s="3">
        <v>48</v>
      </c>
      <c r="G134" s="3">
        <v>55</v>
      </c>
      <c r="H134" s="3">
        <v>45</v>
      </c>
      <c r="I134" s="1">
        <f t="shared" si="1"/>
        <v>51</v>
      </c>
      <c r="J134" s="53">
        <f>I134*10000*2</f>
        <v>1020000</v>
      </c>
      <c r="K134" s="53">
        <v>3000000</v>
      </c>
      <c r="L134" s="53">
        <f>J134*5</f>
        <v>5100000</v>
      </c>
      <c r="M134" s="5">
        <f>(I134/(I134+I135))*100</f>
        <v>66.44951140065146</v>
      </c>
      <c r="N134" s="6">
        <f>3.32*(LOG(L134)-LOG(K134))</f>
        <v>0.76509041897587005</v>
      </c>
      <c r="O134" s="6">
        <f>O131+N134</f>
        <v>21.138415537058368</v>
      </c>
      <c r="P134" s="5">
        <f>I136/I134*100</f>
        <v>0</v>
      </c>
    </row>
    <row r="135" spans="1:16" x14ac:dyDescent="0.35">
      <c r="A135" s="1"/>
      <c r="B135" s="3"/>
      <c r="C135" s="3"/>
      <c r="D135" s="3" t="s">
        <v>20</v>
      </c>
      <c r="E135" s="3">
        <v>23</v>
      </c>
      <c r="F135" s="3">
        <v>24</v>
      </c>
      <c r="G135" s="3">
        <v>20</v>
      </c>
      <c r="H135" s="3">
        <v>36</v>
      </c>
      <c r="I135" s="1">
        <f t="shared" si="1"/>
        <v>25.75</v>
      </c>
      <c r="J135" s="1"/>
      <c r="K135" s="53"/>
      <c r="L135" s="1"/>
      <c r="M135" s="1"/>
      <c r="N135" s="5">
        <f>3.32*(LOG(L134/K134))</f>
        <v>0.76509041897586938</v>
      </c>
      <c r="O135" s="1"/>
      <c r="P135" s="1"/>
    </row>
    <row r="136" spans="1:16" x14ac:dyDescent="0.35">
      <c r="A136" s="1"/>
      <c r="B136" s="3"/>
      <c r="C136" s="3"/>
      <c r="D136" s="3" t="s">
        <v>32</v>
      </c>
      <c r="E136" s="3">
        <v>0</v>
      </c>
      <c r="F136" s="3">
        <v>0</v>
      </c>
      <c r="G136" s="3">
        <v>0</v>
      </c>
      <c r="H136" s="3">
        <v>0</v>
      </c>
      <c r="I136" s="1">
        <f t="shared" ref="I136:I199" si="2">AVERAGE(E136:H136)</f>
        <v>0</v>
      </c>
      <c r="J136" s="1"/>
      <c r="K136" s="53"/>
      <c r="L136" s="1"/>
      <c r="M136" s="1"/>
      <c r="N136" s="1"/>
      <c r="O136" s="1"/>
      <c r="P136" s="1"/>
    </row>
    <row r="137" spans="1:16" x14ac:dyDescent="0.35">
      <c r="A137" s="1" t="s">
        <v>74</v>
      </c>
      <c r="B137" s="3">
        <v>279</v>
      </c>
      <c r="C137" s="3" t="s">
        <v>31</v>
      </c>
      <c r="D137" s="3" t="s">
        <v>19</v>
      </c>
      <c r="E137" s="3">
        <v>57</v>
      </c>
      <c r="F137" s="3">
        <v>74</v>
      </c>
      <c r="G137" s="3">
        <v>50</v>
      </c>
      <c r="H137" s="3">
        <v>50</v>
      </c>
      <c r="I137" s="1">
        <f t="shared" si="2"/>
        <v>57.75</v>
      </c>
      <c r="J137" s="53">
        <f>I137*10000*2</f>
        <v>1155000</v>
      </c>
      <c r="K137" s="53">
        <v>3000000</v>
      </c>
      <c r="L137" s="53">
        <f>J137*5</f>
        <v>5775000</v>
      </c>
      <c r="M137" s="5">
        <f>(I137/(I137+I138))*100</f>
        <v>68.75</v>
      </c>
      <c r="N137" s="6">
        <f>3.32*(LOG(L137)-LOG(K137))</f>
        <v>0.94431003636380262</v>
      </c>
      <c r="O137" s="6">
        <f>O134+N137</f>
        <v>22.08272557342217</v>
      </c>
      <c r="P137" s="5">
        <f>I139/I137*100</f>
        <v>0.86580086580086579</v>
      </c>
    </row>
    <row r="138" spans="1:16" x14ac:dyDescent="0.35">
      <c r="A138" s="1"/>
      <c r="B138" s="3"/>
      <c r="C138" s="3"/>
      <c r="D138" s="3" t="s">
        <v>20</v>
      </c>
      <c r="E138" s="3">
        <v>28</v>
      </c>
      <c r="F138" s="3">
        <v>27</v>
      </c>
      <c r="G138" s="3">
        <v>25</v>
      </c>
      <c r="H138" s="3">
        <v>25</v>
      </c>
      <c r="I138" s="1">
        <f t="shared" si="2"/>
        <v>26.25</v>
      </c>
      <c r="J138" s="1"/>
      <c r="K138" s="53"/>
      <c r="L138" s="1"/>
      <c r="M138" s="1"/>
      <c r="N138" s="5">
        <f>3.32*(LOG(L137/K137))</f>
        <v>0.94431003636380473</v>
      </c>
      <c r="O138" s="1"/>
      <c r="P138" s="1"/>
    </row>
    <row r="139" spans="1:16" x14ac:dyDescent="0.35">
      <c r="A139" s="1"/>
      <c r="B139" s="3"/>
      <c r="C139" s="3"/>
      <c r="D139" s="3" t="s">
        <v>32</v>
      </c>
      <c r="E139" s="3">
        <v>0</v>
      </c>
      <c r="F139" s="3">
        <v>1</v>
      </c>
      <c r="G139" s="3">
        <v>0</v>
      </c>
      <c r="H139" s="3">
        <v>1</v>
      </c>
      <c r="I139" s="1">
        <f t="shared" si="2"/>
        <v>0.5</v>
      </c>
      <c r="J139" s="1"/>
      <c r="K139" s="53"/>
      <c r="L139" s="1"/>
      <c r="M139" s="1"/>
      <c r="N139" s="1"/>
      <c r="O139" s="1"/>
      <c r="P139" s="1"/>
    </row>
    <row r="140" spans="1:16" x14ac:dyDescent="0.35">
      <c r="A140" s="1" t="s">
        <v>75</v>
      </c>
      <c r="B140" s="3">
        <v>285</v>
      </c>
      <c r="C140" s="3" t="s">
        <v>31</v>
      </c>
      <c r="D140" s="41" t="s">
        <v>19</v>
      </c>
      <c r="E140" s="3">
        <v>40</v>
      </c>
      <c r="F140" s="3">
        <v>26</v>
      </c>
      <c r="G140" s="3">
        <v>44</v>
      </c>
      <c r="H140" s="3">
        <v>23</v>
      </c>
      <c r="I140" s="1">
        <f t="shared" si="2"/>
        <v>33.25</v>
      </c>
      <c r="J140" s="53">
        <f>I140*10000*2</f>
        <v>665000</v>
      </c>
      <c r="K140" s="53">
        <v>3000000</v>
      </c>
      <c r="L140" s="53">
        <f>J140*5</f>
        <v>3325000</v>
      </c>
      <c r="M140" s="5">
        <f>(I140/(I140+I141))*100</f>
        <v>59.375</v>
      </c>
      <c r="N140" s="6">
        <f>3.32*(LOG(L140)-LOG(K140))</f>
        <v>0.14830571113260943</v>
      </c>
      <c r="O140" s="6">
        <f>O137+N140</f>
        <v>22.231031284554781</v>
      </c>
      <c r="P140" s="5">
        <f>I142/I140*100</f>
        <v>2.2556390977443606</v>
      </c>
    </row>
    <row r="141" spans="1:16" x14ac:dyDescent="0.35">
      <c r="A141" s="1"/>
      <c r="B141" s="3"/>
      <c r="C141" s="3"/>
      <c r="D141" s="3" t="s">
        <v>20</v>
      </c>
      <c r="E141" s="3">
        <v>30</v>
      </c>
      <c r="F141" s="3">
        <v>20</v>
      </c>
      <c r="G141" s="3">
        <v>19</v>
      </c>
      <c r="H141" s="3">
        <v>22</v>
      </c>
      <c r="I141" s="1">
        <f t="shared" si="2"/>
        <v>22.75</v>
      </c>
      <c r="J141" s="1"/>
      <c r="K141" s="53"/>
      <c r="L141" s="1"/>
      <c r="M141" s="1"/>
      <c r="N141" s="5">
        <f>3.32*(LOG(L140/K140))</f>
        <v>0.14830571113261048</v>
      </c>
      <c r="O141" s="1"/>
      <c r="P141" s="1"/>
    </row>
    <row r="142" spans="1:16" x14ac:dyDescent="0.35">
      <c r="A142" s="1"/>
      <c r="B142" s="3"/>
      <c r="C142" s="3"/>
      <c r="D142" s="3" t="s">
        <v>32</v>
      </c>
      <c r="E142" s="3">
        <v>0</v>
      </c>
      <c r="F142" s="3">
        <v>0</v>
      </c>
      <c r="G142" s="3">
        <v>2</v>
      </c>
      <c r="H142" s="3">
        <v>1</v>
      </c>
      <c r="I142" s="1">
        <f t="shared" si="2"/>
        <v>0.75</v>
      </c>
      <c r="J142" s="1"/>
      <c r="K142" s="53"/>
      <c r="L142" s="1"/>
      <c r="M142" s="1"/>
      <c r="N142" s="1"/>
      <c r="O142" s="1"/>
      <c r="P142" s="1"/>
    </row>
    <row r="143" spans="1:16" x14ac:dyDescent="0.35">
      <c r="A143" s="1" t="s">
        <v>76</v>
      </c>
      <c r="B143" s="3">
        <v>292</v>
      </c>
      <c r="C143" s="3" t="s">
        <v>31</v>
      </c>
      <c r="D143" s="3" t="s">
        <v>19</v>
      </c>
      <c r="E143" s="3">
        <v>29</v>
      </c>
      <c r="F143" s="3">
        <v>41</v>
      </c>
      <c r="G143" s="3">
        <v>22</v>
      </c>
      <c r="H143" s="3">
        <v>33</v>
      </c>
      <c r="I143" s="1">
        <f t="shared" si="2"/>
        <v>31.25</v>
      </c>
      <c r="J143" s="53">
        <f>I143*10000*2</f>
        <v>625000</v>
      </c>
      <c r="K143" s="53">
        <v>3000000</v>
      </c>
      <c r="L143" s="53">
        <f>J143*5</f>
        <v>3125000</v>
      </c>
      <c r="M143" s="5">
        <f>(I143/(I143+I144))*100</f>
        <v>55.555555555555557</v>
      </c>
      <c r="N143" s="6">
        <f>3.32*(LOG(L143)-LOG(K143))</f>
        <v>5.8859506308631349E-2</v>
      </c>
      <c r="O143" s="6">
        <f>O140+N143</f>
        <v>22.289890790863414</v>
      </c>
      <c r="P143" s="5">
        <f>I145/I143*100</f>
        <v>0.8</v>
      </c>
    </row>
    <row r="144" spans="1:16" x14ac:dyDescent="0.35">
      <c r="A144" s="1"/>
      <c r="B144" s="3"/>
      <c r="C144" s="3"/>
      <c r="D144" s="3" t="s">
        <v>20</v>
      </c>
      <c r="E144" s="3">
        <v>33</v>
      </c>
      <c r="F144" s="3">
        <v>16</v>
      </c>
      <c r="G144" s="3">
        <v>25</v>
      </c>
      <c r="H144" s="3">
        <v>26</v>
      </c>
      <c r="I144" s="1">
        <f t="shared" si="2"/>
        <v>25</v>
      </c>
      <c r="J144" s="1"/>
      <c r="K144" s="53"/>
      <c r="L144" s="1"/>
      <c r="M144" s="1"/>
      <c r="N144" s="5">
        <f>3.32*(LOG(L143/K143))</f>
        <v>5.8859506308632965E-2</v>
      </c>
      <c r="O144" s="1"/>
      <c r="P144" s="1"/>
    </row>
    <row r="145" spans="1:16" x14ac:dyDescent="0.35">
      <c r="A145" s="1"/>
      <c r="B145" s="3"/>
      <c r="C145" s="3"/>
      <c r="D145" s="3" t="s">
        <v>32</v>
      </c>
      <c r="E145" s="3">
        <v>0</v>
      </c>
      <c r="F145" s="3">
        <v>1</v>
      </c>
      <c r="G145" s="3">
        <v>0</v>
      </c>
      <c r="H145" s="3">
        <v>0</v>
      </c>
      <c r="I145" s="1">
        <f t="shared" si="2"/>
        <v>0.25</v>
      </c>
      <c r="J145" s="1"/>
      <c r="K145" s="53"/>
      <c r="L145" s="1"/>
      <c r="M145" s="1"/>
      <c r="N145" s="1"/>
      <c r="O145" s="1"/>
      <c r="P145" s="1"/>
    </row>
    <row r="146" spans="1:16" x14ac:dyDescent="0.35">
      <c r="A146" s="1" t="s">
        <v>77</v>
      </c>
      <c r="B146" s="3">
        <v>299</v>
      </c>
      <c r="C146" s="3" t="s">
        <v>31</v>
      </c>
      <c r="D146" s="3" t="s">
        <v>19</v>
      </c>
      <c r="E146" s="3">
        <v>54</v>
      </c>
      <c r="F146" s="3">
        <v>54</v>
      </c>
      <c r="G146" s="3">
        <v>51</v>
      </c>
      <c r="H146" s="3">
        <v>47</v>
      </c>
      <c r="I146" s="1">
        <f t="shared" si="2"/>
        <v>51.5</v>
      </c>
      <c r="J146" s="53">
        <f>I146*10000*2</f>
        <v>1030000</v>
      </c>
      <c r="K146" s="53">
        <v>3000000</v>
      </c>
      <c r="L146" s="53">
        <f>J146*5</f>
        <v>5150000</v>
      </c>
      <c r="M146" s="5">
        <f>(I146/(I146+I147))*100</f>
        <v>68.438538205980066</v>
      </c>
      <c r="N146" s="6">
        <f>3.32*(LOG(L146)-LOG(K146))</f>
        <v>0.77915743474747345</v>
      </c>
      <c r="O146" s="6">
        <f>O143+N146</f>
        <v>23.069048225610889</v>
      </c>
      <c r="P146" s="5">
        <f>I148/I146*100</f>
        <v>0</v>
      </c>
    </row>
    <row r="147" spans="1:16" x14ac:dyDescent="0.35">
      <c r="A147" s="1"/>
      <c r="B147" s="3"/>
      <c r="C147" s="3"/>
      <c r="D147" s="3" t="s">
        <v>20</v>
      </c>
      <c r="E147" s="3">
        <v>22</v>
      </c>
      <c r="F147" s="3">
        <v>19</v>
      </c>
      <c r="G147" s="3">
        <v>23</v>
      </c>
      <c r="H147" s="3">
        <v>31</v>
      </c>
      <c r="I147" s="1">
        <f t="shared" si="2"/>
        <v>23.75</v>
      </c>
      <c r="J147" s="1"/>
      <c r="K147" s="53"/>
      <c r="L147" s="1"/>
      <c r="M147" s="1"/>
      <c r="N147" s="5">
        <f>3.32*(LOG(L146/K146))</f>
        <v>0.77915743474747479</v>
      </c>
      <c r="O147" s="1"/>
      <c r="P147" s="1"/>
    </row>
    <row r="148" spans="1:16" x14ac:dyDescent="0.35">
      <c r="A148" s="1"/>
      <c r="B148" s="3"/>
      <c r="C148" s="3"/>
      <c r="D148" s="3" t="s">
        <v>32</v>
      </c>
      <c r="E148" s="3">
        <v>0</v>
      </c>
      <c r="F148" s="3">
        <v>0</v>
      </c>
      <c r="G148" s="3">
        <v>0</v>
      </c>
      <c r="H148" s="3">
        <v>0</v>
      </c>
      <c r="I148" s="1">
        <f t="shared" si="2"/>
        <v>0</v>
      </c>
      <c r="J148" s="1"/>
      <c r="K148" s="53"/>
      <c r="L148" s="1"/>
      <c r="M148" s="1"/>
      <c r="N148" s="1"/>
      <c r="O148" s="1"/>
      <c r="P148" s="1"/>
    </row>
    <row r="149" spans="1:16" x14ac:dyDescent="0.35">
      <c r="A149" s="1" t="s">
        <v>78</v>
      </c>
      <c r="B149" s="3">
        <v>306</v>
      </c>
      <c r="C149" s="3" t="s">
        <v>31</v>
      </c>
      <c r="D149" s="3" t="s">
        <v>19</v>
      </c>
      <c r="E149" s="3">
        <v>55</v>
      </c>
      <c r="F149" s="3">
        <v>59</v>
      </c>
      <c r="G149" s="3">
        <v>44</v>
      </c>
      <c r="H149" s="3">
        <v>48</v>
      </c>
      <c r="I149" s="1">
        <f t="shared" si="2"/>
        <v>51.5</v>
      </c>
      <c r="J149" s="53">
        <f>I149*10000*2</f>
        <v>1030000</v>
      </c>
      <c r="K149" s="53">
        <v>3000000</v>
      </c>
      <c r="L149" s="53">
        <f>J149*5</f>
        <v>5150000</v>
      </c>
      <c r="M149" s="5">
        <f>(I149/(I149+I150))*100</f>
        <v>69.127516778523486</v>
      </c>
      <c r="N149" s="6">
        <f>3.32*(LOG(L149)-LOG(K149))</f>
        <v>0.77915743474747345</v>
      </c>
      <c r="O149" s="6">
        <f>O146+N149</f>
        <v>23.848205660358364</v>
      </c>
      <c r="P149" s="5">
        <f>I151/I149*100</f>
        <v>0</v>
      </c>
    </row>
    <row r="150" spans="1:16" x14ac:dyDescent="0.35">
      <c r="A150" s="1"/>
      <c r="B150" s="3"/>
      <c r="C150" s="3"/>
      <c r="D150" s="3" t="s">
        <v>20</v>
      </c>
      <c r="E150" s="3">
        <v>18</v>
      </c>
      <c r="F150" s="3">
        <v>30</v>
      </c>
      <c r="G150" s="3">
        <v>23</v>
      </c>
      <c r="H150" s="3">
        <v>21</v>
      </c>
      <c r="I150" s="1">
        <f t="shared" si="2"/>
        <v>23</v>
      </c>
      <c r="J150" s="1"/>
      <c r="K150" s="53"/>
      <c r="L150" s="1"/>
      <c r="M150" s="1"/>
      <c r="N150" s="5">
        <f>3.32*(LOG(L149/K149))</f>
        <v>0.77915743474747479</v>
      </c>
      <c r="O150" s="1"/>
      <c r="P150" s="1"/>
    </row>
    <row r="151" spans="1:16" x14ac:dyDescent="0.35">
      <c r="A151" s="1"/>
      <c r="B151" s="3"/>
      <c r="C151" s="3"/>
      <c r="D151" s="3" t="s">
        <v>32</v>
      </c>
      <c r="E151" s="3">
        <v>0</v>
      </c>
      <c r="F151" s="3">
        <v>0</v>
      </c>
      <c r="G151" s="3">
        <v>0</v>
      </c>
      <c r="H151" s="3">
        <v>0</v>
      </c>
      <c r="I151" s="1">
        <f t="shared" si="2"/>
        <v>0</v>
      </c>
      <c r="J151" s="1"/>
      <c r="K151" s="53"/>
      <c r="L151" s="1"/>
      <c r="M151" s="1"/>
      <c r="N151" s="1"/>
      <c r="O151" s="1"/>
      <c r="P151" s="1"/>
    </row>
    <row r="152" spans="1:16" x14ac:dyDescent="0.35">
      <c r="A152" s="1" t="s">
        <v>79</v>
      </c>
      <c r="B152" s="3">
        <v>313</v>
      </c>
      <c r="C152" s="3" t="s">
        <v>31</v>
      </c>
      <c r="D152" s="3" t="s">
        <v>19</v>
      </c>
      <c r="E152" s="3">
        <v>50</v>
      </c>
      <c r="F152" s="3">
        <v>42</v>
      </c>
      <c r="G152" s="3">
        <v>36</v>
      </c>
      <c r="H152" s="3">
        <v>39</v>
      </c>
      <c r="I152" s="1">
        <f t="shared" si="2"/>
        <v>41.75</v>
      </c>
      <c r="J152" s="53">
        <f>I152*10000*2</f>
        <v>835000</v>
      </c>
      <c r="K152" s="53">
        <v>3000000</v>
      </c>
      <c r="L152" s="53">
        <f>J152*5</f>
        <v>4175000</v>
      </c>
      <c r="M152" s="5">
        <f>(I152/(I152+I153))*100</f>
        <v>60.727272727272727</v>
      </c>
      <c r="N152" s="6">
        <f>3.32*(LOG(L152)-LOG(K152))</f>
        <v>0.47653694733186119</v>
      </c>
      <c r="O152" s="6">
        <f>O149+N152</f>
        <v>24.324742607690226</v>
      </c>
      <c r="P152" s="5">
        <f>I154/I152*100</f>
        <v>0</v>
      </c>
    </row>
    <row r="153" spans="1:16" x14ac:dyDescent="0.35">
      <c r="A153" s="1"/>
      <c r="B153" s="3"/>
      <c r="C153" s="3"/>
      <c r="D153" s="3" t="s">
        <v>20</v>
      </c>
      <c r="E153" s="3">
        <v>30</v>
      </c>
      <c r="F153" s="3">
        <v>33</v>
      </c>
      <c r="G153" s="3">
        <v>22</v>
      </c>
      <c r="H153" s="3">
        <v>23</v>
      </c>
      <c r="I153" s="1">
        <f t="shared" si="2"/>
        <v>27</v>
      </c>
      <c r="J153" s="1"/>
      <c r="K153" s="53"/>
      <c r="L153" s="1"/>
      <c r="M153" s="1"/>
      <c r="N153" s="5">
        <f>3.32*(LOG(L152/K152))</f>
        <v>0.47653694733186203</v>
      </c>
      <c r="O153" s="1"/>
      <c r="P153" s="1"/>
    </row>
    <row r="154" spans="1:16" x14ac:dyDescent="0.35">
      <c r="A154" s="1"/>
      <c r="B154" s="3"/>
      <c r="C154" s="3"/>
      <c r="D154" s="3" t="s">
        <v>32</v>
      </c>
      <c r="E154" s="3">
        <v>0</v>
      </c>
      <c r="F154" s="3">
        <v>0</v>
      </c>
      <c r="G154" s="3">
        <v>0</v>
      </c>
      <c r="H154" s="3">
        <v>0</v>
      </c>
      <c r="I154" s="1">
        <f t="shared" si="2"/>
        <v>0</v>
      </c>
      <c r="J154" s="1"/>
      <c r="K154" s="53"/>
      <c r="L154" s="1"/>
      <c r="M154" s="1"/>
      <c r="N154" s="1"/>
      <c r="O154" s="1"/>
      <c r="P154" s="1"/>
    </row>
    <row r="155" spans="1:16" x14ac:dyDescent="0.35">
      <c r="A155" s="1" t="s">
        <v>80</v>
      </c>
      <c r="B155" s="3">
        <v>320</v>
      </c>
      <c r="C155" s="3" t="s">
        <v>31</v>
      </c>
      <c r="D155" s="41" t="s">
        <v>19</v>
      </c>
      <c r="E155" s="3">
        <v>55</v>
      </c>
      <c r="F155" s="3">
        <v>52</v>
      </c>
      <c r="G155" s="3">
        <v>41</v>
      </c>
      <c r="H155" s="3">
        <v>40</v>
      </c>
      <c r="I155" s="1">
        <f t="shared" si="2"/>
        <v>47</v>
      </c>
      <c r="J155" s="53">
        <f>I155*10000*2</f>
        <v>940000</v>
      </c>
      <c r="K155" s="53">
        <v>3000000</v>
      </c>
      <c r="L155" s="53">
        <f>J155*5</f>
        <v>4700000</v>
      </c>
      <c r="M155" s="5">
        <f>(I155/(I155+I156))*100</f>
        <v>72.586872586872587</v>
      </c>
      <c r="N155" s="6">
        <f>3.32*(LOG(L155)-LOG(K155))</f>
        <v>0.64732232267730083</v>
      </c>
      <c r="O155" s="6">
        <f>O152+N155</f>
        <v>24.972064930367527</v>
      </c>
      <c r="P155" s="5">
        <f>I157/I155*100</f>
        <v>0.53191489361702127</v>
      </c>
    </row>
    <row r="156" spans="1:16" x14ac:dyDescent="0.35">
      <c r="A156" s="1"/>
      <c r="B156" s="3"/>
      <c r="C156" s="3"/>
      <c r="D156" s="3" t="s">
        <v>20</v>
      </c>
      <c r="E156" s="3">
        <v>16</v>
      </c>
      <c r="F156" s="3">
        <v>11</v>
      </c>
      <c r="G156" s="3">
        <v>24</v>
      </c>
      <c r="H156" s="3">
        <v>20</v>
      </c>
      <c r="I156" s="1">
        <f t="shared" si="2"/>
        <v>17.75</v>
      </c>
      <c r="J156" s="1"/>
      <c r="K156" s="53"/>
      <c r="L156" s="1"/>
      <c r="M156" s="1"/>
      <c r="N156" s="5">
        <f>3.32*(LOG(L155/K155))</f>
        <v>0.64732232267730272</v>
      </c>
      <c r="O156" s="1"/>
      <c r="P156" s="1"/>
    </row>
    <row r="157" spans="1:16" x14ac:dyDescent="0.35">
      <c r="A157" s="1"/>
      <c r="B157" s="3"/>
      <c r="C157" s="3"/>
      <c r="D157" s="3" t="s">
        <v>32</v>
      </c>
      <c r="E157" s="3">
        <v>1</v>
      </c>
      <c r="F157" s="3">
        <v>0</v>
      </c>
      <c r="G157" s="3">
        <v>0</v>
      </c>
      <c r="H157" s="3">
        <v>0</v>
      </c>
      <c r="I157" s="1">
        <f t="shared" si="2"/>
        <v>0.25</v>
      </c>
      <c r="J157" s="1"/>
      <c r="K157" s="53"/>
      <c r="L157" s="1"/>
      <c r="M157" s="1"/>
      <c r="N157" s="1"/>
      <c r="O157" s="1"/>
      <c r="P157" s="1"/>
    </row>
    <row r="158" spans="1:16" x14ac:dyDescent="0.35">
      <c r="A158" s="1" t="s">
        <v>81</v>
      </c>
      <c r="B158" s="3">
        <v>327</v>
      </c>
      <c r="C158" s="3" t="s">
        <v>31</v>
      </c>
      <c r="D158" s="3" t="s">
        <v>19</v>
      </c>
      <c r="E158" s="56">
        <v>58</v>
      </c>
      <c r="F158" s="57">
        <v>86</v>
      </c>
      <c r="G158" s="57">
        <v>91</v>
      </c>
      <c r="H158" s="57">
        <v>93</v>
      </c>
      <c r="I158" s="1">
        <f t="shared" si="2"/>
        <v>82</v>
      </c>
      <c r="J158" s="53">
        <f>I158*10000*2</f>
        <v>1640000</v>
      </c>
      <c r="K158" s="53">
        <v>3000000</v>
      </c>
      <c r="L158" s="53">
        <f>J158*5</f>
        <v>8200000</v>
      </c>
      <c r="M158" s="5">
        <f>(I158/(I158+I159))*100</f>
        <v>94.524495677233432</v>
      </c>
      <c r="N158" s="6">
        <f>3.32*(LOG(L158)-LOG(K158))</f>
        <v>1.4498194242446596</v>
      </c>
      <c r="O158" s="6">
        <f>O155+N158</f>
        <v>26.421884354612185</v>
      </c>
      <c r="P158" s="5">
        <f>I160/I158*100</f>
        <v>28.963414634146339</v>
      </c>
    </row>
    <row r="159" spans="1:16" x14ac:dyDescent="0.35">
      <c r="A159" s="1"/>
      <c r="B159" s="3"/>
      <c r="C159" s="3"/>
      <c r="D159" s="3" t="s">
        <v>20</v>
      </c>
      <c r="E159" s="58">
        <v>5</v>
      </c>
      <c r="F159" s="59">
        <v>6</v>
      </c>
      <c r="G159" s="59">
        <v>5</v>
      </c>
      <c r="H159" s="59">
        <v>3</v>
      </c>
      <c r="I159" s="1">
        <f t="shared" si="2"/>
        <v>4.75</v>
      </c>
      <c r="J159" s="1"/>
      <c r="K159" s="53"/>
      <c r="L159" s="1"/>
      <c r="M159" s="1"/>
      <c r="N159" s="5">
        <f>3.32*(LOG(L158/K158))</f>
        <v>1.44981942424466</v>
      </c>
      <c r="O159" s="1"/>
      <c r="P159" s="1"/>
    </row>
    <row r="160" spans="1:16" x14ac:dyDescent="0.35">
      <c r="A160" s="1"/>
      <c r="B160" s="3"/>
      <c r="C160" s="3"/>
      <c r="D160" s="3" t="s">
        <v>32</v>
      </c>
      <c r="E160" s="58">
        <v>20</v>
      </c>
      <c r="F160" s="59">
        <v>26</v>
      </c>
      <c r="G160" s="59">
        <v>31</v>
      </c>
      <c r="H160" s="59">
        <v>18</v>
      </c>
      <c r="I160" s="1">
        <f t="shared" si="2"/>
        <v>23.75</v>
      </c>
      <c r="J160" s="1"/>
      <c r="K160" s="53"/>
      <c r="L160" s="1"/>
      <c r="M160" s="1"/>
      <c r="N160" s="1"/>
      <c r="O160" s="1"/>
      <c r="P160" s="1"/>
    </row>
    <row r="161" spans="1:16" x14ac:dyDescent="0.35">
      <c r="A161" s="1" t="s">
        <v>82</v>
      </c>
      <c r="B161" s="3">
        <v>334</v>
      </c>
      <c r="C161" s="3" t="s">
        <v>31</v>
      </c>
      <c r="D161" s="3" t="s">
        <v>19</v>
      </c>
      <c r="E161" s="56">
        <v>28</v>
      </c>
      <c r="F161" s="57">
        <v>24</v>
      </c>
      <c r="G161" s="57">
        <v>25</v>
      </c>
      <c r="H161" s="57">
        <v>24</v>
      </c>
      <c r="I161" s="1">
        <f t="shared" si="2"/>
        <v>25.25</v>
      </c>
      <c r="J161" s="53">
        <f>I161*10000*2</f>
        <v>505000</v>
      </c>
      <c r="K161" s="53">
        <v>3000000</v>
      </c>
      <c r="L161" s="53">
        <f>J161*5</f>
        <v>2525000</v>
      </c>
      <c r="M161" s="5">
        <f>(I161/(I161+I162))*100</f>
        <v>61.963190184049076</v>
      </c>
      <c r="N161" s="6">
        <f>3.32*(LOG(L161)-LOG(K161))</f>
        <v>-0.24853477591974033</v>
      </c>
      <c r="O161" s="6">
        <f>O158</f>
        <v>26.421884354612185</v>
      </c>
      <c r="P161" s="5">
        <f>I163/I161*100</f>
        <v>0</v>
      </c>
    </row>
    <row r="162" spans="1:16" x14ac:dyDescent="0.35">
      <c r="A162" s="1"/>
      <c r="B162" s="3"/>
      <c r="C162" s="3"/>
      <c r="D162" s="3" t="s">
        <v>20</v>
      </c>
      <c r="E162" s="58">
        <v>15</v>
      </c>
      <c r="F162" s="59">
        <v>20</v>
      </c>
      <c r="G162" s="59">
        <v>14</v>
      </c>
      <c r="H162" s="59">
        <v>13</v>
      </c>
      <c r="I162" s="1">
        <f t="shared" si="2"/>
        <v>15.5</v>
      </c>
      <c r="J162" s="1"/>
      <c r="K162" s="53"/>
      <c r="L162" s="1"/>
      <c r="M162" s="1"/>
      <c r="N162" s="5">
        <f>3.32*(LOG(L161/K161))</f>
        <v>-0.24853477591974107</v>
      </c>
      <c r="O162" s="1"/>
      <c r="P162" s="1"/>
    </row>
    <row r="163" spans="1:16" x14ac:dyDescent="0.35">
      <c r="A163" s="1"/>
      <c r="B163" s="3"/>
      <c r="C163" s="3"/>
      <c r="D163" s="3" t="s">
        <v>32</v>
      </c>
      <c r="E163" s="58">
        <v>0</v>
      </c>
      <c r="F163" s="59">
        <v>0</v>
      </c>
      <c r="G163" s="59">
        <v>0</v>
      </c>
      <c r="H163" s="59">
        <v>0</v>
      </c>
      <c r="I163" s="1">
        <f t="shared" si="2"/>
        <v>0</v>
      </c>
      <c r="J163" s="1"/>
      <c r="K163" s="53"/>
      <c r="L163" s="1"/>
      <c r="M163" s="1"/>
      <c r="N163" s="1"/>
      <c r="O163" s="1"/>
      <c r="P163" s="1"/>
    </row>
    <row r="164" spans="1:16" x14ac:dyDescent="0.35">
      <c r="A164" s="1" t="s">
        <v>83</v>
      </c>
      <c r="B164" s="3">
        <v>341</v>
      </c>
      <c r="C164" s="3" t="s">
        <v>31</v>
      </c>
      <c r="D164" s="3" t="s">
        <v>19</v>
      </c>
      <c r="E164" s="56">
        <v>47</v>
      </c>
      <c r="F164" s="57">
        <v>41</v>
      </c>
      <c r="G164" s="57">
        <v>35</v>
      </c>
      <c r="H164" s="57">
        <v>43</v>
      </c>
      <c r="I164" s="1">
        <f t="shared" si="2"/>
        <v>41.5</v>
      </c>
      <c r="J164" s="53">
        <f>I164*10000*2</f>
        <v>830000</v>
      </c>
      <c r="K164" s="53">
        <v>2525000</v>
      </c>
      <c r="L164" s="53">
        <f>J164*5</f>
        <v>4150000</v>
      </c>
      <c r="M164" s="5">
        <f>(I164/(I164+I165))*100</f>
        <v>72.807017543859658</v>
      </c>
      <c r="N164" s="6">
        <f>3.32*(LOG(L164)-LOG(K164))</f>
        <v>0.71641189133460748</v>
      </c>
      <c r="O164" s="6">
        <f>O161+N164</f>
        <v>27.138296245946794</v>
      </c>
      <c r="P164" s="5">
        <f>I166/I164*100</f>
        <v>0.60240963855421692</v>
      </c>
    </row>
    <row r="165" spans="1:16" x14ac:dyDescent="0.35">
      <c r="A165" s="1"/>
      <c r="B165" s="3"/>
      <c r="C165" s="3"/>
      <c r="D165" s="3" t="s">
        <v>20</v>
      </c>
      <c r="E165" s="58">
        <v>17</v>
      </c>
      <c r="F165" s="59">
        <v>19</v>
      </c>
      <c r="G165" s="59">
        <v>10</v>
      </c>
      <c r="H165" s="59">
        <v>16</v>
      </c>
      <c r="I165" s="1">
        <f t="shared" si="2"/>
        <v>15.5</v>
      </c>
      <c r="J165" s="1"/>
      <c r="K165" s="53"/>
      <c r="L165" s="1"/>
      <c r="M165" s="1"/>
      <c r="N165" s="5">
        <f>3.32*(LOG(L164/K164))</f>
        <v>0.71641189133460947</v>
      </c>
      <c r="O165" s="1"/>
      <c r="P165" s="1"/>
    </row>
    <row r="166" spans="1:16" x14ac:dyDescent="0.35">
      <c r="A166" s="1"/>
      <c r="B166" s="3"/>
      <c r="C166" s="3"/>
      <c r="D166" s="3" t="s">
        <v>32</v>
      </c>
      <c r="E166" s="58">
        <v>0</v>
      </c>
      <c r="F166" s="59">
        <v>0</v>
      </c>
      <c r="G166" s="59">
        <v>1</v>
      </c>
      <c r="H166" s="59">
        <v>0</v>
      </c>
      <c r="I166" s="1">
        <f t="shared" si="2"/>
        <v>0.25</v>
      </c>
      <c r="J166" s="1"/>
      <c r="K166" s="53"/>
      <c r="L166" s="1"/>
      <c r="M166" s="1"/>
      <c r="N166" s="1"/>
      <c r="O166" s="1"/>
      <c r="P166" s="1"/>
    </row>
    <row r="167" spans="1:16" x14ac:dyDescent="0.35">
      <c r="A167" s="1" t="s">
        <v>84</v>
      </c>
      <c r="B167" s="3">
        <v>348</v>
      </c>
      <c r="C167" s="3" t="s">
        <v>31</v>
      </c>
      <c r="D167" s="3" t="s">
        <v>19</v>
      </c>
      <c r="E167" s="25">
        <v>90</v>
      </c>
      <c r="F167" s="26">
        <v>101</v>
      </c>
      <c r="G167" s="26">
        <v>99</v>
      </c>
      <c r="H167" s="26">
        <v>95</v>
      </c>
      <c r="I167" s="1">
        <f t="shared" si="2"/>
        <v>96.25</v>
      </c>
      <c r="J167" s="53">
        <f>I167*10000*2</f>
        <v>1925000</v>
      </c>
      <c r="K167" s="53">
        <v>3000000</v>
      </c>
      <c r="L167" s="53">
        <f>J167*5</f>
        <v>9625000</v>
      </c>
      <c r="M167" s="5">
        <f>(I167/(I167+I168))*100</f>
        <v>99.226804123711347</v>
      </c>
      <c r="N167" s="6">
        <f>3.32*(LOG(L167)-LOG(K167))</f>
        <v>1.6808478850901081</v>
      </c>
      <c r="O167" s="6">
        <f>O164+N167</f>
        <v>28.819144131036904</v>
      </c>
      <c r="P167" s="5">
        <f>I169/I167*100</f>
        <v>25.454545454545453</v>
      </c>
    </row>
    <row r="168" spans="1:16" x14ac:dyDescent="0.35">
      <c r="A168" s="1"/>
      <c r="B168" s="3"/>
      <c r="C168" s="3"/>
      <c r="D168" s="3" t="s">
        <v>20</v>
      </c>
      <c r="E168" s="27">
        <v>3</v>
      </c>
      <c r="F168" s="28">
        <v>0</v>
      </c>
      <c r="G168" s="28">
        <v>0</v>
      </c>
      <c r="H168" s="28">
        <v>0</v>
      </c>
      <c r="I168" s="1">
        <f t="shared" si="2"/>
        <v>0.75</v>
      </c>
      <c r="J168" s="1"/>
      <c r="K168" s="53"/>
      <c r="L168" s="1"/>
      <c r="M168" s="1"/>
      <c r="N168" s="5">
        <f>3.32*(LOG(L167/K167))</f>
        <v>1.6808478850901081</v>
      </c>
      <c r="O168" s="1"/>
      <c r="P168" s="1"/>
    </row>
    <row r="169" spans="1:16" x14ac:dyDescent="0.35">
      <c r="A169" s="1"/>
      <c r="B169" s="3"/>
      <c r="C169" s="3"/>
      <c r="D169" s="3" t="s">
        <v>32</v>
      </c>
      <c r="E169" s="27">
        <v>15</v>
      </c>
      <c r="F169" s="28">
        <v>18</v>
      </c>
      <c r="G169" s="28">
        <v>39</v>
      </c>
      <c r="H169" s="28">
        <v>26</v>
      </c>
      <c r="I169" s="1">
        <f t="shared" si="2"/>
        <v>24.5</v>
      </c>
      <c r="J169" s="1"/>
      <c r="K169" s="53"/>
      <c r="L169" s="1"/>
      <c r="M169" s="1"/>
      <c r="N169" s="1"/>
      <c r="O169" s="1"/>
      <c r="P169" s="1"/>
    </row>
    <row r="170" spans="1:16" x14ac:dyDescent="0.35">
      <c r="A170" s="1" t="s">
        <v>85</v>
      </c>
      <c r="B170" s="3">
        <v>355</v>
      </c>
      <c r="C170" s="3" t="s">
        <v>31</v>
      </c>
      <c r="D170" s="41" t="s">
        <v>19</v>
      </c>
      <c r="E170" s="25">
        <v>56</v>
      </c>
      <c r="F170" s="26">
        <v>62</v>
      </c>
      <c r="G170" s="26">
        <v>62</v>
      </c>
      <c r="H170" s="26">
        <v>58</v>
      </c>
      <c r="I170" s="1">
        <f t="shared" si="2"/>
        <v>59.5</v>
      </c>
      <c r="J170" s="53">
        <f>I170*10000*2</f>
        <v>1190000</v>
      </c>
      <c r="K170" s="53">
        <v>3000000</v>
      </c>
      <c r="L170" s="53">
        <f>J170*5</f>
        <v>5950000</v>
      </c>
      <c r="M170" s="5">
        <f>(I170/(I170+I171))*100</f>
        <v>92.607003891050582</v>
      </c>
      <c r="N170" s="6">
        <f>3.32*(LOG(L170)-LOG(K170))</f>
        <v>0.98735376054950541</v>
      </c>
      <c r="O170" s="6">
        <f>O167+N170</f>
        <v>29.80649789158641</v>
      </c>
      <c r="P170" s="5">
        <f>I172/I170*100</f>
        <v>0</v>
      </c>
    </row>
    <row r="171" spans="1:16" x14ac:dyDescent="0.35">
      <c r="A171" s="1"/>
      <c r="B171" s="3"/>
      <c r="C171" s="3"/>
      <c r="D171" s="3" t="s">
        <v>20</v>
      </c>
      <c r="E171" s="27">
        <v>4</v>
      </c>
      <c r="F171" s="28">
        <v>5</v>
      </c>
      <c r="G171" s="28">
        <v>5</v>
      </c>
      <c r="H171" s="28">
        <v>5</v>
      </c>
      <c r="I171" s="1">
        <f t="shared" si="2"/>
        <v>4.75</v>
      </c>
      <c r="J171" s="1"/>
      <c r="K171" s="53"/>
      <c r="L171" s="1"/>
      <c r="M171" s="1"/>
      <c r="N171" s="5">
        <f>3.32*(LOG(L170/K170))</f>
        <v>0.98735376054950519</v>
      </c>
      <c r="O171" s="1"/>
      <c r="P171" s="1"/>
    </row>
    <row r="172" spans="1:16" x14ac:dyDescent="0.35">
      <c r="A172" s="1"/>
      <c r="B172" s="3"/>
      <c r="C172" s="3"/>
      <c r="D172" s="3" t="s">
        <v>32</v>
      </c>
      <c r="E172" s="27">
        <v>0</v>
      </c>
      <c r="F172" s="28">
        <v>0</v>
      </c>
      <c r="G172" s="28">
        <v>0</v>
      </c>
      <c r="H172" s="28">
        <v>0</v>
      </c>
      <c r="I172" s="1">
        <f t="shared" si="2"/>
        <v>0</v>
      </c>
      <c r="J172" s="1"/>
      <c r="K172" s="53"/>
      <c r="L172" s="1"/>
      <c r="M172" s="1"/>
      <c r="N172" s="1"/>
      <c r="O172" s="1"/>
      <c r="P172" s="1"/>
    </row>
    <row r="173" spans="1:16" x14ac:dyDescent="0.35">
      <c r="A173" s="1" t="s">
        <v>86</v>
      </c>
      <c r="B173" s="3">
        <v>362</v>
      </c>
      <c r="C173" s="3" t="s">
        <v>31</v>
      </c>
      <c r="D173" s="3" t="s">
        <v>19</v>
      </c>
      <c r="E173" s="25">
        <v>48</v>
      </c>
      <c r="F173" s="26">
        <v>33</v>
      </c>
      <c r="G173" s="26">
        <v>45</v>
      </c>
      <c r="H173" s="26">
        <v>42</v>
      </c>
      <c r="I173" s="1">
        <f t="shared" si="2"/>
        <v>42</v>
      </c>
      <c r="J173" s="53">
        <f>I173*10000*2</f>
        <v>840000</v>
      </c>
      <c r="K173" s="53">
        <v>3000000</v>
      </c>
      <c r="L173" s="53">
        <f>J173*5</f>
        <v>4200000</v>
      </c>
      <c r="M173" s="5">
        <f>(I173/(I173+I174))*100</f>
        <v>91.304347826086953</v>
      </c>
      <c r="N173" s="6">
        <f>3.32*(LOG(L173)-LOG(K173))</f>
        <v>0.4851450784517507</v>
      </c>
      <c r="O173" s="6">
        <f>O170+N173</f>
        <v>30.291642970038161</v>
      </c>
      <c r="P173" s="5">
        <f>I175/I173*100</f>
        <v>0</v>
      </c>
    </row>
    <row r="174" spans="1:16" x14ac:dyDescent="0.35">
      <c r="A174" s="1"/>
      <c r="B174" s="3"/>
      <c r="C174" s="3"/>
      <c r="D174" s="3" t="s">
        <v>20</v>
      </c>
      <c r="E174" s="27">
        <v>3</v>
      </c>
      <c r="F174" s="28">
        <v>4</v>
      </c>
      <c r="G174" s="28">
        <v>4</v>
      </c>
      <c r="H174" s="28">
        <v>5</v>
      </c>
      <c r="I174" s="1">
        <f t="shared" si="2"/>
        <v>4</v>
      </c>
      <c r="J174" s="1"/>
      <c r="K174" s="53"/>
      <c r="L174" s="1"/>
      <c r="M174" s="1"/>
      <c r="N174" s="5">
        <f>3.32*(LOG(L173/K173))</f>
        <v>0.48514507845175014</v>
      </c>
      <c r="O174" s="1"/>
      <c r="P174" s="1"/>
    </row>
    <row r="175" spans="1:16" x14ac:dyDescent="0.35">
      <c r="A175" s="1"/>
      <c r="B175" s="3"/>
      <c r="C175" s="3"/>
      <c r="D175" s="3" t="s">
        <v>32</v>
      </c>
      <c r="E175" s="27">
        <v>0</v>
      </c>
      <c r="F175" s="28">
        <v>0</v>
      </c>
      <c r="G175" s="28">
        <v>0</v>
      </c>
      <c r="H175" s="28">
        <v>0</v>
      </c>
      <c r="I175" s="1">
        <f t="shared" si="2"/>
        <v>0</v>
      </c>
      <c r="J175" s="1"/>
      <c r="K175" s="53"/>
      <c r="L175" s="1"/>
      <c r="M175" s="1"/>
      <c r="N175" s="1"/>
      <c r="O175" s="1"/>
      <c r="P175" s="1"/>
    </row>
    <row r="176" spans="1:16" x14ac:dyDescent="0.35">
      <c r="A176" s="1" t="s">
        <v>87</v>
      </c>
      <c r="B176" s="3">
        <v>369</v>
      </c>
      <c r="C176" s="3" t="s">
        <v>31</v>
      </c>
      <c r="D176" s="3" t="s">
        <v>19</v>
      </c>
      <c r="E176" s="25">
        <v>37</v>
      </c>
      <c r="F176" s="26">
        <v>50</v>
      </c>
      <c r="G176" s="26">
        <v>34</v>
      </c>
      <c r="H176" s="26">
        <v>41</v>
      </c>
      <c r="I176" s="1">
        <f t="shared" si="2"/>
        <v>40.5</v>
      </c>
      <c r="J176" s="53">
        <f>I176*10000*2</f>
        <v>810000</v>
      </c>
      <c r="K176" s="53">
        <v>3000000</v>
      </c>
      <c r="L176" s="53">
        <f>J176*5</f>
        <v>4050000</v>
      </c>
      <c r="M176" s="5">
        <f>(I176/(I176+I177))*100</f>
        <v>93.103448275862064</v>
      </c>
      <c r="N176" s="6">
        <f>3.32*(LOG(L176)-LOG(K176))</f>
        <v>0.4327081114034188</v>
      </c>
      <c r="O176" s="6">
        <f>O173+N176</f>
        <v>30.724351081441579</v>
      </c>
      <c r="P176" s="5">
        <f>I178/I176*100</f>
        <v>0</v>
      </c>
    </row>
    <row r="177" spans="1:16" x14ac:dyDescent="0.35">
      <c r="A177" s="1"/>
      <c r="B177" s="3"/>
      <c r="C177" s="3"/>
      <c r="D177" s="3" t="s">
        <v>20</v>
      </c>
      <c r="E177" s="27">
        <v>2</v>
      </c>
      <c r="F177" s="28">
        <v>5</v>
      </c>
      <c r="G177" s="28">
        <v>2</v>
      </c>
      <c r="H177" s="28">
        <v>3</v>
      </c>
      <c r="I177" s="1">
        <f t="shared" si="2"/>
        <v>3</v>
      </c>
      <c r="J177" s="1"/>
      <c r="K177" s="53"/>
      <c r="L177" s="1"/>
      <c r="M177" s="1"/>
      <c r="N177" s="5">
        <f>3.32*(LOG(L176/K176))</f>
        <v>0.43270811140342036</v>
      </c>
      <c r="O177" s="1"/>
      <c r="P177" s="1"/>
    </row>
    <row r="178" spans="1:16" x14ac:dyDescent="0.35">
      <c r="A178" s="1"/>
      <c r="B178" s="3"/>
      <c r="C178" s="3"/>
      <c r="D178" s="3" t="s">
        <v>32</v>
      </c>
      <c r="E178" s="27">
        <v>0</v>
      </c>
      <c r="F178" s="28">
        <v>0</v>
      </c>
      <c r="G178" s="28">
        <v>0</v>
      </c>
      <c r="H178" s="28">
        <v>0</v>
      </c>
      <c r="I178" s="1">
        <f t="shared" si="2"/>
        <v>0</v>
      </c>
      <c r="J178" s="1"/>
      <c r="K178" s="53"/>
      <c r="L178" s="1"/>
      <c r="M178" s="1"/>
      <c r="N178" s="1"/>
      <c r="O178" s="1"/>
      <c r="P178" s="1"/>
    </row>
    <row r="179" spans="1:16" x14ac:dyDescent="0.35">
      <c r="A179" s="1" t="s">
        <v>88</v>
      </c>
      <c r="B179" s="3">
        <v>376</v>
      </c>
      <c r="C179" s="3" t="s">
        <v>31</v>
      </c>
      <c r="D179" s="3" t="s">
        <v>19</v>
      </c>
      <c r="E179" s="25">
        <v>77</v>
      </c>
      <c r="F179" s="26">
        <v>65</v>
      </c>
      <c r="G179" s="26">
        <v>61</v>
      </c>
      <c r="H179" s="26">
        <v>50</v>
      </c>
      <c r="I179" s="1">
        <f t="shared" si="2"/>
        <v>63.25</v>
      </c>
      <c r="J179" s="53">
        <f>I179*10000*2</f>
        <v>1265000</v>
      </c>
      <c r="K179" s="53">
        <v>3000000</v>
      </c>
      <c r="L179" s="53">
        <f>J179*5</f>
        <v>6325000</v>
      </c>
      <c r="M179" s="5">
        <f>(I179/(I179+I180))*100</f>
        <v>92</v>
      </c>
      <c r="N179" s="6">
        <f>3.32*(LOG(L179)-LOG(K179))</f>
        <v>1.0754783934256018</v>
      </c>
      <c r="O179" s="6">
        <f>O176+N179</f>
        <v>31.799829474867181</v>
      </c>
      <c r="P179" s="5">
        <f>I181/I179*100</f>
        <v>0</v>
      </c>
    </row>
    <row r="180" spans="1:16" x14ac:dyDescent="0.35">
      <c r="A180" s="1"/>
      <c r="B180" s="3"/>
      <c r="C180" s="3"/>
      <c r="D180" s="3" t="s">
        <v>20</v>
      </c>
      <c r="E180" s="27">
        <v>5</v>
      </c>
      <c r="F180" s="28">
        <v>6</v>
      </c>
      <c r="G180" s="28">
        <v>5</v>
      </c>
      <c r="H180" s="28">
        <v>6</v>
      </c>
      <c r="I180" s="1">
        <f t="shared" si="2"/>
        <v>5.5</v>
      </c>
      <c r="J180" s="1"/>
      <c r="K180" s="53"/>
      <c r="L180" s="1"/>
      <c r="M180" s="1"/>
      <c r="N180" s="5">
        <f>3.32*(LOG(L179/K179))</f>
        <v>1.0754783934256009</v>
      </c>
      <c r="O180" s="1"/>
      <c r="P180" s="1"/>
    </row>
    <row r="181" spans="1:16" x14ac:dyDescent="0.35">
      <c r="A181" s="1"/>
      <c r="B181" s="3"/>
      <c r="C181" s="3"/>
      <c r="D181" s="3" t="s">
        <v>32</v>
      </c>
      <c r="E181" s="27">
        <v>0</v>
      </c>
      <c r="F181" s="28">
        <v>0</v>
      </c>
      <c r="G181" s="28">
        <v>0</v>
      </c>
      <c r="H181" s="28">
        <v>0</v>
      </c>
      <c r="I181" s="1">
        <f t="shared" si="2"/>
        <v>0</v>
      </c>
      <c r="J181" s="1"/>
      <c r="K181" s="53"/>
      <c r="L181" s="1"/>
      <c r="M181" s="1"/>
      <c r="N181" s="1"/>
      <c r="O181" s="1"/>
      <c r="P181" s="1"/>
    </row>
    <row r="182" spans="1:16" x14ac:dyDescent="0.35">
      <c r="A182" s="1" t="s">
        <v>89</v>
      </c>
      <c r="B182" s="3">
        <v>383</v>
      </c>
      <c r="C182" s="3" t="s">
        <v>31</v>
      </c>
      <c r="D182" s="3" t="s">
        <v>19</v>
      </c>
      <c r="E182" s="25">
        <v>55</v>
      </c>
      <c r="F182" s="26">
        <v>50</v>
      </c>
      <c r="G182" s="26">
        <v>62</v>
      </c>
      <c r="H182" s="26">
        <v>60</v>
      </c>
      <c r="I182" s="1">
        <f t="shared" si="2"/>
        <v>56.75</v>
      </c>
      <c r="J182" s="53">
        <f>I182*10000*2</f>
        <v>1135000</v>
      </c>
      <c r="K182" s="53">
        <v>3000000</v>
      </c>
      <c r="L182" s="53">
        <f>J182*5</f>
        <v>5675000</v>
      </c>
      <c r="M182" s="5">
        <f>(I182/(I182+I183))*100</f>
        <v>89.019607843137251</v>
      </c>
      <c r="N182" s="6">
        <f>3.32*(LOG(L182)-LOG(K182))</f>
        <v>0.9191241090030513</v>
      </c>
      <c r="O182" s="6">
        <f>O179+N182</f>
        <v>32.718953583870231</v>
      </c>
      <c r="P182" s="5">
        <f>I184/I182*100</f>
        <v>0</v>
      </c>
    </row>
    <row r="183" spans="1:16" x14ac:dyDescent="0.35">
      <c r="A183" s="1"/>
      <c r="B183" s="3"/>
      <c r="C183" s="3"/>
      <c r="D183" s="3" t="s">
        <v>20</v>
      </c>
      <c r="E183" s="27">
        <v>9</v>
      </c>
      <c r="F183" s="28">
        <v>6</v>
      </c>
      <c r="G183" s="28">
        <v>8</v>
      </c>
      <c r="H183" s="28">
        <v>5</v>
      </c>
      <c r="I183" s="1">
        <f t="shared" si="2"/>
        <v>7</v>
      </c>
      <c r="J183" s="1"/>
      <c r="K183" s="53"/>
      <c r="L183" s="1"/>
      <c r="M183" s="1"/>
      <c r="N183" s="5">
        <f>3.32*(LOG(L182/K182))</f>
        <v>0.91912410900305286</v>
      </c>
      <c r="O183" s="1"/>
      <c r="P183" s="1"/>
    </row>
    <row r="184" spans="1:16" x14ac:dyDescent="0.35">
      <c r="A184" s="1"/>
      <c r="B184" s="3"/>
      <c r="C184" s="3"/>
      <c r="D184" s="3" t="s">
        <v>32</v>
      </c>
      <c r="E184" s="27">
        <v>0</v>
      </c>
      <c r="F184" s="28">
        <v>0</v>
      </c>
      <c r="G184" s="28">
        <v>0</v>
      </c>
      <c r="H184" s="28">
        <v>0</v>
      </c>
      <c r="I184" s="1">
        <f t="shared" si="2"/>
        <v>0</v>
      </c>
      <c r="J184" s="1"/>
      <c r="K184" s="53"/>
      <c r="L184" s="1"/>
      <c r="M184" s="1"/>
      <c r="N184" s="1"/>
      <c r="O184" s="1"/>
      <c r="P184" s="1"/>
    </row>
    <row r="185" spans="1:16" x14ac:dyDescent="0.35">
      <c r="A185" s="1" t="s">
        <v>90</v>
      </c>
      <c r="B185" s="3">
        <v>390</v>
      </c>
      <c r="C185" s="3" t="s">
        <v>31</v>
      </c>
      <c r="D185" s="41" t="s">
        <v>19</v>
      </c>
      <c r="E185" s="25">
        <v>25</v>
      </c>
      <c r="F185" s="26">
        <v>36</v>
      </c>
      <c r="G185" s="26">
        <v>33</v>
      </c>
      <c r="H185" s="26">
        <v>31</v>
      </c>
      <c r="I185" s="1">
        <f t="shared" si="2"/>
        <v>31.25</v>
      </c>
      <c r="J185" s="53">
        <f>I185*10000*2</f>
        <v>625000</v>
      </c>
      <c r="K185" s="53">
        <v>3000000</v>
      </c>
      <c r="L185" s="53">
        <f>J185*5</f>
        <v>3125000</v>
      </c>
      <c r="M185" s="5">
        <f>(I185/(I185+I186))*100</f>
        <v>83.333333333333343</v>
      </c>
      <c r="N185" s="6">
        <f>3.32*(LOG(L185)-LOG(K185))</f>
        <v>5.8859506308631349E-2</v>
      </c>
      <c r="O185" s="6">
        <f>O182+N185</f>
        <v>32.77781309017886</v>
      </c>
      <c r="P185" s="5">
        <f>I187/I185*100</f>
        <v>0</v>
      </c>
    </row>
    <row r="186" spans="1:16" x14ac:dyDescent="0.35">
      <c r="A186" s="1"/>
      <c r="B186" s="3"/>
      <c r="C186" s="3"/>
      <c r="D186" s="3" t="s">
        <v>20</v>
      </c>
      <c r="E186" s="27">
        <v>7</v>
      </c>
      <c r="F186" s="28">
        <v>7</v>
      </c>
      <c r="G186" s="28">
        <v>6</v>
      </c>
      <c r="H186" s="28">
        <v>5</v>
      </c>
      <c r="I186" s="1">
        <f t="shared" si="2"/>
        <v>6.25</v>
      </c>
      <c r="J186" s="1"/>
      <c r="K186" s="53"/>
      <c r="L186" s="1"/>
      <c r="M186" s="1"/>
      <c r="N186" s="5">
        <f>3.32*(LOG(L185/K185))</f>
        <v>5.8859506308632965E-2</v>
      </c>
      <c r="O186" s="1"/>
      <c r="P186" s="1"/>
    </row>
    <row r="187" spans="1:16" x14ac:dyDescent="0.35">
      <c r="A187" s="1"/>
      <c r="B187" s="3"/>
      <c r="C187" s="3"/>
      <c r="D187" s="3" t="s">
        <v>32</v>
      </c>
      <c r="E187" s="27">
        <v>0</v>
      </c>
      <c r="F187" s="28">
        <v>0</v>
      </c>
      <c r="G187" s="28">
        <v>0</v>
      </c>
      <c r="H187" s="28">
        <v>0</v>
      </c>
      <c r="I187" s="1">
        <f t="shared" si="2"/>
        <v>0</v>
      </c>
      <c r="J187" s="1"/>
      <c r="K187" s="53"/>
      <c r="L187" s="1"/>
      <c r="M187" s="1"/>
      <c r="N187" s="1"/>
      <c r="O187" s="1"/>
      <c r="P187" s="1"/>
    </row>
    <row r="188" spans="1:16" x14ac:dyDescent="0.35">
      <c r="A188" s="1" t="s">
        <v>91</v>
      </c>
      <c r="B188" s="3">
        <v>397</v>
      </c>
      <c r="C188" s="3" t="s">
        <v>31</v>
      </c>
      <c r="D188" s="3" t="s">
        <v>19</v>
      </c>
      <c r="E188" s="25">
        <v>44</v>
      </c>
      <c r="F188" s="26">
        <v>35</v>
      </c>
      <c r="G188" s="26">
        <v>36</v>
      </c>
      <c r="H188" s="26">
        <v>34</v>
      </c>
      <c r="I188" s="1">
        <f t="shared" si="2"/>
        <v>37.25</v>
      </c>
      <c r="J188" s="53">
        <f>I188*10000*2</f>
        <v>745000</v>
      </c>
      <c r="K188" s="53">
        <v>3000000</v>
      </c>
      <c r="L188" s="53">
        <f>J188*5</f>
        <v>3725000</v>
      </c>
      <c r="M188" s="5">
        <f>(I188/(I188+I189))*100</f>
        <v>87.647058823529406</v>
      </c>
      <c r="N188" s="6">
        <f>3.32*(LOG(L188)-LOG(K188))</f>
        <v>0.31209667425063436</v>
      </c>
      <c r="O188" s="6">
        <f>O185+N188</f>
        <v>33.089909764429493</v>
      </c>
      <c r="P188" s="5">
        <f>I190/I188*100</f>
        <v>0.67114093959731547</v>
      </c>
    </row>
    <row r="189" spans="1:16" x14ac:dyDescent="0.35">
      <c r="A189" s="1"/>
      <c r="B189" s="3"/>
      <c r="C189" s="3"/>
      <c r="D189" s="3" t="s">
        <v>20</v>
      </c>
      <c r="E189" s="27">
        <v>6</v>
      </c>
      <c r="F189" s="28">
        <v>5</v>
      </c>
      <c r="G189" s="28">
        <v>3</v>
      </c>
      <c r="H189" s="28">
        <v>7</v>
      </c>
      <c r="I189" s="1">
        <f t="shared" si="2"/>
        <v>5.25</v>
      </c>
      <c r="J189" s="1"/>
      <c r="K189" s="53"/>
      <c r="L189" s="1"/>
      <c r="M189" s="1"/>
      <c r="N189" s="5">
        <f>3.32*(LOG(L188/K188))</f>
        <v>0.31209667425063542</v>
      </c>
      <c r="O189" s="1"/>
      <c r="P189" s="1"/>
    </row>
    <row r="190" spans="1:16" x14ac:dyDescent="0.35">
      <c r="A190" s="1"/>
      <c r="B190" s="3"/>
      <c r="C190" s="3"/>
      <c r="D190" s="3" t="s">
        <v>32</v>
      </c>
      <c r="E190" s="27">
        <v>0</v>
      </c>
      <c r="F190" s="28">
        <v>1</v>
      </c>
      <c r="G190" s="28">
        <v>0</v>
      </c>
      <c r="H190" s="28">
        <v>0</v>
      </c>
      <c r="I190" s="1">
        <f t="shared" si="2"/>
        <v>0.25</v>
      </c>
      <c r="J190" s="1"/>
      <c r="K190" s="53"/>
      <c r="L190" s="1"/>
      <c r="M190" s="1"/>
      <c r="N190" s="1"/>
      <c r="O190" s="1"/>
      <c r="P190" s="1"/>
    </row>
    <row r="191" spans="1:16" x14ac:dyDescent="0.35">
      <c r="A191" s="1" t="s">
        <v>92</v>
      </c>
      <c r="B191" s="3">
        <v>404</v>
      </c>
      <c r="C191" s="3" t="s">
        <v>31</v>
      </c>
      <c r="D191" s="3" t="s">
        <v>19</v>
      </c>
      <c r="E191" s="25">
        <v>48</v>
      </c>
      <c r="F191" s="26">
        <v>42</v>
      </c>
      <c r="G191" s="26">
        <v>48</v>
      </c>
      <c r="H191" s="26">
        <v>48</v>
      </c>
      <c r="I191" s="1">
        <f t="shared" si="2"/>
        <v>46.5</v>
      </c>
      <c r="J191" s="53">
        <f>I191*10000*2</f>
        <v>930000</v>
      </c>
      <c r="K191" s="53">
        <v>3000000</v>
      </c>
      <c r="L191" s="53">
        <f>J191*5</f>
        <v>4650000</v>
      </c>
      <c r="M191" s="5">
        <f>(I191/(I191+I192))*100</f>
        <v>86.111111111111114</v>
      </c>
      <c r="N191" s="6">
        <f>3.32*(LOG(L191)-LOG(K191))</f>
        <v>0.6319012379253659</v>
      </c>
      <c r="O191" s="6">
        <f>O188+N191</f>
        <v>33.721811002354862</v>
      </c>
      <c r="P191" s="5">
        <f>I193/I191*100</f>
        <v>0</v>
      </c>
    </row>
    <row r="192" spans="1:16" x14ac:dyDescent="0.35">
      <c r="A192" s="1"/>
      <c r="B192" s="3"/>
      <c r="C192" s="3"/>
      <c r="D192" s="3" t="s">
        <v>20</v>
      </c>
      <c r="E192" s="27">
        <v>8</v>
      </c>
      <c r="F192" s="28">
        <v>8</v>
      </c>
      <c r="G192" s="28">
        <v>6</v>
      </c>
      <c r="H192" s="28">
        <v>8</v>
      </c>
      <c r="I192" s="1">
        <f t="shared" si="2"/>
        <v>7.5</v>
      </c>
      <c r="J192" s="1"/>
      <c r="K192" s="53"/>
      <c r="L192" s="1"/>
      <c r="M192" s="1"/>
      <c r="N192" s="5">
        <f>3.32*(LOG(L191/K191))</f>
        <v>0.63190123792536779</v>
      </c>
      <c r="O192" s="1"/>
      <c r="P192" s="1"/>
    </row>
    <row r="193" spans="1:16" x14ac:dyDescent="0.35">
      <c r="A193" s="1"/>
      <c r="B193" s="3"/>
      <c r="C193" s="3"/>
      <c r="D193" s="3" t="s">
        <v>32</v>
      </c>
      <c r="E193" s="27">
        <v>0</v>
      </c>
      <c r="F193" s="28">
        <v>0</v>
      </c>
      <c r="G193" s="28">
        <v>0</v>
      </c>
      <c r="H193" s="28">
        <v>0</v>
      </c>
      <c r="I193" s="1">
        <f t="shared" si="2"/>
        <v>0</v>
      </c>
      <c r="J193" s="1"/>
      <c r="K193" s="53"/>
      <c r="L193" s="1"/>
      <c r="M193" s="1"/>
      <c r="N193" s="1"/>
      <c r="O193" s="1"/>
      <c r="P193" s="1"/>
    </row>
    <row r="194" spans="1:16" x14ac:dyDescent="0.35">
      <c r="A194" s="1" t="s">
        <v>93</v>
      </c>
      <c r="B194" s="3">
        <v>407</v>
      </c>
      <c r="C194" s="3" t="s">
        <v>31</v>
      </c>
      <c r="D194" s="3" t="s">
        <v>19</v>
      </c>
      <c r="E194" s="25"/>
      <c r="F194" s="26"/>
      <c r="G194" s="26"/>
      <c r="H194" s="26"/>
      <c r="I194" s="1" t="e">
        <f t="shared" si="2"/>
        <v>#DIV/0!</v>
      </c>
      <c r="J194" s="53" t="e">
        <f>I194*10000*2</f>
        <v>#DIV/0!</v>
      </c>
      <c r="K194" s="53">
        <v>3000000</v>
      </c>
      <c r="L194" s="53" t="e">
        <f>J194*5</f>
        <v>#DIV/0!</v>
      </c>
      <c r="M194" s="5">
        <v>86.111111111111114</v>
      </c>
      <c r="N194" s="6" t="e">
        <f>3.32*(LOG(L194)-LOG(K194))</f>
        <v>#DIV/0!</v>
      </c>
      <c r="O194" s="6">
        <v>33.721811002354862</v>
      </c>
      <c r="P194" s="5" t="e">
        <f>I196/I194*100</f>
        <v>#DIV/0!</v>
      </c>
    </row>
    <row r="195" spans="1:16" x14ac:dyDescent="0.35">
      <c r="A195" s="1"/>
      <c r="B195" s="3"/>
      <c r="C195" s="3"/>
      <c r="D195" s="3" t="s">
        <v>20</v>
      </c>
      <c r="E195" s="27"/>
      <c r="F195" s="28"/>
      <c r="G195" s="28"/>
      <c r="H195" s="28"/>
      <c r="I195" s="1" t="e">
        <f t="shared" si="2"/>
        <v>#DIV/0!</v>
      </c>
      <c r="J195" s="1"/>
      <c r="K195" s="53"/>
      <c r="L195" s="1"/>
      <c r="M195" s="1"/>
      <c r="N195" s="5" t="e">
        <f>3.32*(LOG(L194/K194))</f>
        <v>#DIV/0!</v>
      </c>
      <c r="O195" s="1"/>
      <c r="P195" s="1"/>
    </row>
    <row r="196" spans="1:16" x14ac:dyDescent="0.35">
      <c r="A196" s="1"/>
      <c r="B196" s="3"/>
      <c r="C196" s="3"/>
      <c r="D196" s="3" t="s">
        <v>32</v>
      </c>
      <c r="E196" s="27"/>
      <c r="F196" s="28"/>
      <c r="G196" s="28"/>
      <c r="H196" s="28"/>
      <c r="I196" s="1" t="e">
        <f t="shared" si="2"/>
        <v>#DIV/0!</v>
      </c>
      <c r="J196" s="1"/>
      <c r="K196" s="53"/>
      <c r="L196" s="1"/>
      <c r="M196" s="1"/>
      <c r="N196" s="1"/>
      <c r="O196" s="1"/>
      <c r="P196" s="1"/>
    </row>
    <row r="197" spans="1:16" x14ac:dyDescent="0.35">
      <c r="A197" s="1" t="s">
        <v>94</v>
      </c>
      <c r="B197" s="3">
        <v>410</v>
      </c>
      <c r="C197" s="3" t="s">
        <v>31</v>
      </c>
      <c r="D197" s="3" t="s">
        <v>19</v>
      </c>
      <c r="E197" s="25">
        <v>41</v>
      </c>
      <c r="F197" s="26">
        <v>47</v>
      </c>
      <c r="G197" s="26">
        <v>38</v>
      </c>
      <c r="H197" s="26">
        <v>48</v>
      </c>
      <c r="I197" s="1">
        <f t="shared" si="2"/>
        <v>43.5</v>
      </c>
      <c r="J197" s="53">
        <f>I197*10000*2</f>
        <v>870000</v>
      </c>
      <c r="K197" s="53">
        <v>3000000</v>
      </c>
      <c r="L197" s="53">
        <f>J197*5</f>
        <v>4350000</v>
      </c>
      <c r="M197" s="5">
        <f>(I197/(I197+I198))*100</f>
        <v>90.155440414507765</v>
      </c>
      <c r="N197" s="6">
        <f>3.32*(LOG(L197)-LOG(K197))</f>
        <v>0.53574176742011492</v>
      </c>
      <c r="O197" s="6">
        <f>O194+N197</f>
        <v>34.257552769774975</v>
      </c>
      <c r="P197" s="5">
        <f>I199/I197*100</f>
        <v>0</v>
      </c>
    </row>
    <row r="198" spans="1:16" x14ac:dyDescent="0.35">
      <c r="A198" s="1"/>
      <c r="B198" s="3"/>
      <c r="C198" s="3"/>
      <c r="D198" s="3" t="s">
        <v>20</v>
      </c>
      <c r="E198" s="27">
        <v>2</v>
      </c>
      <c r="F198" s="28">
        <v>4</v>
      </c>
      <c r="G198" s="28">
        <v>8</v>
      </c>
      <c r="H198" s="28">
        <v>5</v>
      </c>
      <c r="I198" s="1">
        <f t="shared" si="2"/>
        <v>4.75</v>
      </c>
      <c r="J198" s="1"/>
      <c r="K198" s="53"/>
      <c r="L198" s="1"/>
      <c r="M198" s="1"/>
      <c r="N198" s="5">
        <f>3.32*(LOG(L197/K197))</f>
        <v>0.53574176742011659</v>
      </c>
      <c r="O198" s="1"/>
      <c r="P198" s="1"/>
    </row>
    <row r="199" spans="1:16" x14ac:dyDescent="0.35">
      <c r="A199" s="1"/>
      <c r="B199" s="3"/>
      <c r="C199" s="3"/>
      <c r="D199" s="3" t="s">
        <v>32</v>
      </c>
      <c r="E199" s="27">
        <v>0</v>
      </c>
      <c r="F199" s="28">
        <v>0</v>
      </c>
      <c r="G199" s="28">
        <v>0</v>
      </c>
      <c r="H199" s="28">
        <v>0</v>
      </c>
      <c r="I199" s="1">
        <f t="shared" si="2"/>
        <v>0</v>
      </c>
      <c r="J199" s="1"/>
      <c r="K199" s="53"/>
      <c r="L199" s="1"/>
      <c r="M199" s="1"/>
      <c r="N199" s="1"/>
      <c r="O199" s="1"/>
      <c r="P199" s="1"/>
    </row>
    <row r="200" spans="1:16" x14ac:dyDescent="0.35">
      <c r="A200" s="1" t="s">
        <v>95</v>
      </c>
      <c r="B200" s="3">
        <v>418</v>
      </c>
      <c r="C200" s="3" t="s">
        <v>31</v>
      </c>
      <c r="D200" s="41" t="s">
        <v>19</v>
      </c>
      <c r="E200" s="25">
        <v>55</v>
      </c>
      <c r="F200" s="26">
        <v>38</v>
      </c>
      <c r="G200" s="26">
        <v>40</v>
      </c>
      <c r="H200" s="26">
        <v>36</v>
      </c>
      <c r="I200" s="1">
        <f t="shared" ref="I200:I263" si="3">AVERAGE(E200:H200)</f>
        <v>42.25</v>
      </c>
      <c r="J200" s="53">
        <f>I200*10000*2</f>
        <v>845000</v>
      </c>
      <c r="K200" s="53">
        <v>3000000</v>
      </c>
      <c r="L200" s="53">
        <f>J200*5</f>
        <v>4225000</v>
      </c>
      <c r="M200" s="5">
        <f>(I200/(I200+I201))*100</f>
        <v>85.353535353535349</v>
      </c>
      <c r="N200" s="6">
        <f>3.32*(LOG(L200)-LOG(K200))</f>
        <v>0.49370212243928191</v>
      </c>
      <c r="O200" s="6">
        <f>O197+N200</f>
        <v>34.751254892214256</v>
      </c>
      <c r="P200" s="5">
        <f>I202/I200*100</f>
        <v>0</v>
      </c>
    </row>
    <row r="201" spans="1:16" x14ac:dyDescent="0.35">
      <c r="A201" s="1"/>
      <c r="B201" s="3"/>
      <c r="C201" s="3"/>
      <c r="D201" s="3" t="s">
        <v>20</v>
      </c>
      <c r="E201" s="27">
        <v>7</v>
      </c>
      <c r="F201" s="28">
        <v>9</v>
      </c>
      <c r="G201" s="28">
        <v>6</v>
      </c>
      <c r="H201" s="28">
        <v>7</v>
      </c>
      <c r="I201" s="1">
        <f t="shared" si="3"/>
        <v>7.25</v>
      </c>
      <c r="J201" s="1"/>
      <c r="K201" s="53"/>
      <c r="L201" s="1"/>
      <c r="M201" s="1"/>
      <c r="N201" s="5">
        <f>3.32*(LOG(L200/K200))</f>
        <v>0.4937021224392818</v>
      </c>
      <c r="O201" s="1"/>
      <c r="P201" s="1"/>
    </row>
    <row r="202" spans="1:16" x14ac:dyDescent="0.35">
      <c r="A202" s="1"/>
      <c r="B202" s="3"/>
      <c r="C202" s="3"/>
      <c r="D202" s="3" t="s">
        <v>32</v>
      </c>
      <c r="E202" s="27">
        <v>0</v>
      </c>
      <c r="F202" s="28">
        <v>0</v>
      </c>
      <c r="G202" s="28">
        <v>0</v>
      </c>
      <c r="H202" s="28">
        <v>0</v>
      </c>
      <c r="I202" s="1">
        <f t="shared" si="3"/>
        <v>0</v>
      </c>
      <c r="J202" s="1"/>
      <c r="K202" s="53"/>
      <c r="L202" s="1"/>
      <c r="M202" s="1"/>
      <c r="N202" s="1"/>
      <c r="O202" s="1"/>
      <c r="P202" s="1"/>
    </row>
    <row r="203" spans="1:16" x14ac:dyDescent="0.35">
      <c r="A203" s="1" t="s">
        <v>96</v>
      </c>
      <c r="B203" s="3">
        <v>425</v>
      </c>
      <c r="C203" s="3" t="s">
        <v>31</v>
      </c>
      <c r="D203" s="3" t="s">
        <v>19</v>
      </c>
      <c r="E203" s="25">
        <v>44</v>
      </c>
      <c r="F203" s="26">
        <v>38</v>
      </c>
      <c r="G203" s="26">
        <v>42</v>
      </c>
      <c r="H203" s="26">
        <v>41</v>
      </c>
      <c r="I203" s="1">
        <f t="shared" si="3"/>
        <v>41.25</v>
      </c>
      <c r="J203" s="53">
        <f>I203*10000*2</f>
        <v>825000</v>
      </c>
      <c r="K203" s="53">
        <v>3000000</v>
      </c>
      <c r="L203" s="53">
        <f>J203*5</f>
        <v>4125000</v>
      </c>
      <c r="M203" s="5">
        <f>(I203/(I203+I204))*100</f>
        <v>92.696629213483149</v>
      </c>
      <c r="N203" s="6">
        <f>3.32*(LOG(L203)-LOG(K203))</f>
        <v>0.45916495791205492</v>
      </c>
      <c r="O203" s="6">
        <f>O200+N203</f>
        <v>35.210419850126314</v>
      </c>
      <c r="P203" s="5">
        <f>I205/I203*100</f>
        <v>0</v>
      </c>
    </row>
    <row r="204" spans="1:16" x14ac:dyDescent="0.35">
      <c r="A204" s="1"/>
      <c r="B204" s="3"/>
      <c r="C204" s="3"/>
      <c r="D204" s="3" t="s">
        <v>20</v>
      </c>
      <c r="E204" s="27">
        <v>3</v>
      </c>
      <c r="F204" s="28">
        <v>3</v>
      </c>
      <c r="G204" s="28">
        <v>3</v>
      </c>
      <c r="H204" s="28">
        <v>4</v>
      </c>
      <c r="I204" s="1">
        <f t="shared" si="3"/>
        <v>3.25</v>
      </c>
      <c r="J204" s="1"/>
      <c r="K204" s="53"/>
      <c r="L204" s="1"/>
      <c r="M204" s="1"/>
      <c r="N204" s="5">
        <f>3.32*(LOG(L203/K203))</f>
        <v>0.45916495791205442</v>
      </c>
      <c r="O204" s="1"/>
      <c r="P204" s="1"/>
    </row>
    <row r="205" spans="1:16" x14ac:dyDescent="0.35">
      <c r="A205" s="1"/>
      <c r="B205" s="3"/>
      <c r="C205" s="3"/>
      <c r="D205" s="3" t="s">
        <v>32</v>
      </c>
      <c r="E205" s="27">
        <v>0</v>
      </c>
      <c r="F205" s="28">
        <v>0</v>
      </c>
      <c r="G205" s="28">
        <v>0</v>
      </c>
      <c r="H205" s="28">
        <v>0</v>
      </c>
      <c r="I205" s="1">
        <f t="shared" si="3"/>
        <v>0</v>
      </c>
      <c r="J205" s="1"/>
      <c r="K205" s="53"/>
      <c r="L205" s="1"/>
      <c r="M205" s="1"/>
      <c r="N205" s="1"/>
      <c r="O205" s="1"/>
      <c r="P205" s="1"/>
    </row>
    <row r="206" spans="1:16" x14ac:dyDescent="0.35">
      <c r="A206" s="1" t="s">
        <v>97</v>
      </c>
      <c r="B206" s="3">
        <v>432</v>
      </c>
      <c r="C206" s="3" t="s">
        <v>31</v>
      </c>
      <c r="D206" s="3" t="s">
        <v>19</v>
      </c>
      <c r="E206" s="25">
        <v>46</v>
      </c>
      <c r="F206" s="26">
        <v>64</v>
      </c>
      <c r="G206" s="26">
        <v>57</v>
      </c>
      <c r="H206" s="26">
        <v>55</v>
      </c>
      <c r="I206" s="1">
        <f t="shared" si="3"/>
        <v>55.5</v>
      </c>
      <c r="J206" s="53">
        <f>I206*10000*2</f>
        <v>1110000</v>
      </c>
      <c r="K206" s="53">
        <v>3000000</v>
      </c>
      <c r="L206" s="53">
        <f>J206*5</f>
        <v>5550000</v>
      </c>
      <c r="M206" s="5">
        <f>(I206/(I206+I207))*100</f>
        <v>94.067796610169495</v>
      </c>
      <c r="N206" s="6">
        <f>3.32*(LOG(L206)-LOG(K206))</f>
        <v>0.88701013829800557</v>
      </c>
      <c r="O206" s="6">
        <f>O203+N206</f>
        <v>36.097429988424317</v>
      </c>
      <c r="P206" s="5">
        <f>I208/I206*100</f>
        <v>0</v>
      </c>
    </row>
    <row r="207" spans="1:16" x14ac:dyDescent="0.35">
      <c r="A207" s="1"/>
      <c r="B207" s="3"/>
      <c r="C207" s="3"/>
      <c r="D207" s="3" t="s">
        <v>20</v>
      </c>
      <c r="E207" s="27">
        <v>3</v>
      </c>
      <c r="F207" s="28">
        <v>4</v>
      </c>
      <c r="G207" s="28">
        <v>2</v>
      </c>
      <c r="H207" s="28">
        <v>5</v>
      </c>
      <c r="I207" s="1">
        <f t="shared" si="3"/>
        <v>3.5</v>
      </c>
      <c r="J207" s="1"/>
      <c r="K207" s="53"/>
      <c r="L207" s="1"/>
      <c r="M207" s="1"/>
      <c r="N207" s="5">
        <f>3.32*(LOG(L206/K206))</f>
        <v>0.8870101382980059</v>
      </c>
      <c r="O207" s="1"/>
      <c r="P207" s="1"/>
    </row>
    <row r="208" spans="1:16" x14ac:dyDescent="0.35">
      <c r="A208" s="1"/>
      <c r="B208" s="3"/>
      <c r="C208" s="3"/>
      <c r="D208" s="3" t="s">
        <v>32</v>
      </c>
      <c r="E208" s="27">
        <v>0</v>
      </c>
      <c r="F208" s="28">
        <v>0</v>
      </c>
      <c r="G208" s="28">
        <v>0</v>
      </c>
      <c r="H208" s="28">
        <v>0</v>
      </c>
      <c r="I208" s="1">
        <f t="shared" si="3"/>
        <v>0</v>
      </c>
      <c r="J208" s="1"/>
      <c r="K208" s="53"/>
      <c r="L208" s="1"/>
      <c r="M208" s="1"/>
      <c r="N208" s="1"/>
      <c r="O208" s="1"/>
      <c r="P208" s="1"/>
    </row>
    <row r="209" spans="1:16" x14ac:dyDescent="0.35">
      <c r="A209" s="1" t="s">
        <v>98</v>
      </c>
      <c r="B209" s="3">
        <v>439</v>
      </c>
      <c r="C209" s="3" t="s">
        <v>31</v>
      </c>
      <c r="D209" s="3" t="s">
        <v>19</v>
      </c>
      <c r="E209" s="25">
        <v>50</v>
      </c>
      <c r="F209" s="26">
        <v>48</v>
      </c>
      <c r="G209" s="26">
        <v>48</v>
      </c>
      <c r="H209" s="26">
        <v>38</v>
      </c>
      <c r="I209" s="1">
        <f t="shared" si="3"/>
        <v>46</v>
      </c>
      <c r="J209" s="53">
        <f>I209*10000*2</f>
        <v>920000</v>
      </c>
      <c r="K209" s="53">
        <v>3000000</v>
      </c>
      <c r="L209" s="53">
        <f>J209*5</f>
        <v>4600000</v>
      </c>
      <c r="M209" s="5">
        <f>(I209/(I209+I210))*100</f>
        <v>91.542288557213936</v>
      </c>
      <c r="N209" s="6">
        <f>3.32*(LOG(L209)-LOG(K209))</f>
        <v>0.61631343551354689</v>
      </c>
      <c r="O209" s="6">
        <f>O206+N209</f>
        <v>36.713743423937863</v>
      </c>
      <c r="P209" s="5">
        <f>I211/I209*100</f>
        <v>0</v>
      </c>
    </row>
    <row r="210" spans="1:16" x14ac:dyDescent="0.35">
      <c r="A210" s="1"/>
      <c r="B210" s="3"/>
      <c r="C210" s="3"/>
      <c r="D210" s="3" t="s">
        <v>20</v>
      </c>
      <c r="E210" s="27">
        <v>3</v>
      </c>
      <c r="F210" s="28">
        <v>4</v>
      </c>
      <c r="G210" s="28">
        <v>4</v>
      </c>
      <c r="H210" s="28">
        <v>6</v>
      </c>
      <c r="I210" s="1">
        <f t="shared" si="3"/>
        <v>4.25</v>
      </c>
      <c r="J210" s="1"/>
      <c r="K210" s="53"/>
      <c r="L210" s="1"/>
      <c r="M210" s="1"/>
      <c r="N210" s="5">
        <f>3.32*(LOG(L209/K209))</f>
        <v>0.61631343551354667</v>
      </c>
      <c r="O210" s="1"/>
      <c r="P210" s="1"/>
    </row>
    <row r="211" spans="1:16" x14ac:dyDescent="0.35">
      <c r="A211" s="1"/>
      <c r="B211" s="3"/>
      <c r="C211" s="3"/>
      <c r="D211" s="3" t="s">
        <v>32</v>
      </c>
      <c r="E211" s="27">
        <v>0</v>
      </c>
      <c r="F211" s="28">
        <v>0</v>
      </c>
      <c r="G211" s="28">
        <v>0</v>
      </c>
      <c r="H211" s="28">
        <v>0</v>
      </c>
      <c r="I211" s="1">
        <f t="shared" si="3"/>
        <v>0</v>
      </c>
      <c r="J211" s="1"/>
      <c r="K211" s="53"/>
      <c r="L211" s="1"/>
      <c r="M211" s="1"/>
      <c r="N211" s="1"/>
      <c r="O211" s="1"/>
      <c r="P211" s="1"/>
    </row>
    <row r="212" spans="1:16" x14ac:dyDescent="0.35">
      <c r="A212" s="1" t="s">
        <v>99</v>
      </c>
      <c r="B212" s="3">
        <v>446</v>
      </c>
      <c r="C212" s="3" t="s">
        <v>31</v>
      </c>
      <c r="D212" s="3" t="s">
        <v>19</v>
      </c>
      <c r="E212" s="25">
        <v>60</v>
      </c>
      <c r="F212" s="26">
        <v>56</v>
      </c>
      <c r="G212" s="26">
        <v>45</v>
      </c>
      <c r="H212" s="26">
        <v>52</v>
      </c>
      <c r="I212" s="1">
        <f t="shared" si="3"/>
        <v>53.25</v>
      </c>
      <c r="J212" s="53">
        <f>I212*10000*2</f>
        <v>1065000</v>
      </c>
      <c r="K212" s="53">
        <v>3000000</v>
      </c>
      <c r="L212" s="53">
        <f>J212*5</f>
        <v>5325000</v>
      </c>
      <c r="M212" s="5">
        <f>(I212/(I212+I213))*100</f>
        <v>87.654320987654316</v>
      </c>
      <c r="N212" s="6">
        <f>3.32*(LOG(L212)-LOG(K212))</f>
        <v>0.82733854653849492</v>
      </c>
      <c r="O212" s="6">
        <f>O209+N212</f>
        <v>37.541081970476355</v>
      </c>
      <c r="P212" s="5">
        <f>I214/I212*100</f>
        <v>0</v>
      </c>
    </row>
    <row r="213" spans="1:16" x14ac:dyDescent="0.35">
      <c r="A213" s="1"/>
      <c r="B213" s="3"/>
      <c r="C213" s="3"/>
      <c r="D213" s="3" t="s">
        <v>20</v>
      </c>
      <c r="E213" s="27">
        <v>5</v>
      </c>
      <c r="F213" s="28">
        <v>10</v>
      </c>
      <c r="G213" s="28">
        <v>9</v>
      </c>
      <c r="H213" s="28">
        <v>6</v>
      </c>
      <c r="I213" s="1">
        <f t="shared" si="3"/>
        <v>7.5</v>
      </c>
      <c r="J213" s="1"/>
      <c r="K213" s="53"/>
      <c r="L213" s="1"/>
      <c r="M213" s="1"/>
      <c r="N213" s="5">
        <f>3.32*(LOG(L212/K212))</f>
        <v>0.8273385465384947</v>
      </c>
      <c r="O213" s="1"/>
      <c r="P213" s="1"/>
    </row>
    <row r="214" spans="1:16" x14ac:dyDescent="0.35">
      <c r="A214" s="1"/>
      <c r="B214" s="3"/>
      <c r="C214" s="3"/>
      <c r="D214" s="3" t="s">
        <v>32</v>
      </c>
      <c r="E214" s="27">
        <v>0</v>
      </c>
      <c r="F214" s="28">
        <v>0</v>
      </c>
      <c r="G214" s="28">
        <v>0</v>
      </c>
      <c r="H214" s="28">
        <v>0</v>
      </c>
      <c r="I214" s="1">
        <f t="shared" si="3"/>
        <v>0</v>
      </c>
      <c r="J214" s="1"/>
      <c r="K214" s="53"/>
      <c r="L214" s="1"/>
      <c r="M214" s="1"/>
      <c r="N214" s="1"/>
      <c r="O214" s="1"/>
      <c r="P214" s="1"/>
    </row>
    <row r="215" spans="1:16" x14ac:dyDescent="0.35">
      <c r="A215" s="1" t="s">
        <v>100</v>
      </c>
      <c r="B215" s="3">
        <v>453</v>
      </c>
      <c r="C215" s="3" t="s">
        <v>31</v>
      </c>
      <c r="D215" s="41" t="s">
        <v>19</v>
      </c>
      <c r="E215" s="25">
        <v>50</v>
      </c>
      <c r="F215" s="26">
        <v>44</v>
      </c>
      <c r="G215" s="26">
        <v>43</v>
      </c>
      <c r="H215" s="26">
        <v>45</v>
      </c>
      <c r="I215" s="1">
        <f t="shared" si="3"/>
        <v>45.5</v>
      </c>
      <c r="J215" s="53">
        <f>I215*10000*2</f>
        <v>910000</v>
      </c>
      <c r="K215" s="53">
        <v>3000000</v>
      </c>
      <c r="L215" s="53">
        <f>J215*5</f>
        <v>4550000</v>
      </c>
      <c r="M215" s="5">
        <f>(I215/(I215+I216))*100</f>
        <v>81.981981981981974</v>
      </c>
      <c r="N215" s="6">
        <f>3.32*(LOG(L215)-LOG(K215))</f>
        <v>0.60055527123233399</v>
      </c>
      <c r="O215" s="6">
        <f>O212+N215</f>
        <v>38.141637241708686</v>
      </c>
      <c r="P215" s="5">
        <f>I217/I215*100</f>
        <v>0</v>
      </c>
    </row>
    <row r="216" spans="1:16" x14ac:dyDescent="0.35">
      <c r="A216" s="1"/>
      <c r="B216" s="3"/>
      <c r="C216" s="3"/>
      <c r="D216" s="3" t="s">
        <v>20</v>
      </c>
      <c r="E216" s="27">
        <v>3</v>
      </c>
      <c r="F216" s="28">
        <v>12</v>
      </c>
      <c r="G216" s="28">
        <v>14</v>
      </c>
      <c r="H216" s="28">
        <v>11</v>
      </c>
      <c r="I216" s="1">
        <f t="shared" si="3"/>
        <v>10</v>
      </c>
      <c r="J216" s="1"/>
      <c r="K216" s="53"/>
      <c r="L216" s="1"/>
      <c r="M216" s="1"/>
      <c r="N216" s="5">
        <f>3.32*(LOG(L215/K215))</f>
        <v>0.60055527123233388</v>
      </c>
      <c r="O216" s="1"/>
      <c r="P216" s="1"/>
    </row>
    <row r="217" spans="1:16" x14ac:dyDescent="0.35">
      <c r="A217" s="1"/>
      <c r="B217" s="3"/>
      <c r="C217" s="3"/>
      <c r="D217" s="3" t="s">
        <v>32</v>
      </c>
      <c r="E217" s="27">
        <v>0</v>
      </c>
      <c r="F217" s="28">
        <v>0</v>
      </c>
      <c r="G217" s="28">
        <v>0</v>
      </c>
      <c r="H217" s="28">
        <v>0</v>
      </c>
      <c r="I217" s="1">
        <f t="shared" si="3"/>
        <v>0</v>
      </c>
      <c r="J217" s="1"/>
      <c r="K217" s="53"/>
      <c r="L217" s="1"/>
      <c r="M217" s="1"/>
      <c r="N217" s="1"/>
      <c r="O217" s="1"/>
      <c r="P217" s="1"/>
    </row>
    <row r="218" spans="1:16" x14ac:dyDescent="0.35">
      <c r="A218" s="1" t="s">
        <v>101</v>
      </c>
      <c r="B218" s="3">
        <v>460</v>
      </c>
      <c r="C218" s="3" t="s">
        <v>31</v>
      </c>
      <c r="D218" s="3" t="s">
        <v>19</v>
      </c>
      <c r="E218" s="25">
        <v>50</v>
      </c>
      <c r="F218" s="26">
        <v>48</v>
      </c>
      <c r="G218" s="26">
        <v>48</v>
      </c>
      <c r="H218" s="26">
        <v>53</v>
      </c>
      <c r="I218" s="1">
        <f t="shared" si="3"/>
        <v>49.75</v>
      </c>
      <c r="J218" s="53">
        <f>I218*10000*2</f>
        <v>995000</v>
      </c>
      <c r="K218" s="53">
        <v>3000000</v>
      </c>
      <c r="L218" s="53">
        <f>J218*5</f>
        <v>4975000</v>
      </c>
      <c r="M218" s="5">
        <f>(I218/(I218+I219))*100</f>
        <v>85.042735042735046</v>
      </c>
      <c r="N218" s="6">
        <f>3.32*(LOG(L218)-LOG(K218))</f>
        <v>0.72931047680210981</v>
      </c>
      <c r="O218" s="6">
        <f>O215+N218</f>
        <v>38.870947718510799</v>
      </c>
      <c r="P218" s="5">
        <f>I220/I218*100</f>
        <v>0</v>
      </c>
    </row>
    <row r="219" spans="1:16" x14ac:dyDescent="0.35">
      <c r="A219" s="1"/>
      <c r="B219" s="3"/>
      <c r="C219" s="3"/>
      <c r="D219" s="3" t="s">
        <v>20</v>
      </c>
      <c r="E219" s="27">
        <v>7</v>
      </c>
      <c r="F219" s="28">
        <v>10</v>
      </c>
      <c r="G219" s="28">
        <v>10</v>
      </c>
      <c r="H219" s="28">
        <v>8</v>
      </c>
      <c r="I219" s="1">
        <f t="shared" si="3"/>
        <v>8.75</v>
      </c>
      <c r="J219" s="1"/>
      <c r="K219" s="53"/>
      <c r="L219" s="1"/>
      <c r="M219" s="1"/>
      <c r="N219" s="5">
        <f>3.32*(LOG(L218/K218))</f>
        <v>0.7293104768021117</v>
      </c>
      <c r="O219" s="1"/>
      <c r="P219" s="1"/>
    </row>
    <row r="220" spans="1:16" x14ac:dyDescent="0.35">
      <c r="A220" s="1"/>
      <c r="B220" s="3"/>
      <c r="C220" s="3"/>
      <c r="D220" s="3" t="s">
        <v>32</v>
      </c>
      <c r="E220" s="27">
        <v>0</v>
      </c>
      <c r="F220" s="28">
        <v>0</v>
      </c>
      <c r="G220" s="28">
        <v>0</v>
      </c>
      <c r="H220" s="28">
        <v>0</v>
      </c>
      <c r="I220" s="1">
        <f t="shared" si="3"/>
        <v>0</v>
      </c>
      <c r="J220" s="1"/>
      <c r="K220" s="53"/>
      <c r="L220" s="1"/>
      <c r="M220" s="1"/>
      <c r="N220" s="1"/>
      <c r="O220" s="1"/>
      <c r="P220" s="1"/>
    </row>
    <row r="221" spans="1:16" x14ac:dyDescent="0.35">
      <c r="A221" s="1" t="s">
        <v>102</v>
      </c>
      <c r="B221" s="3">
        <v>467</v>
      </c>
      <c r="C221" s="3" t="s">
        <v>31</v>
      </c>
      <c r="D221" s="3" t="s">
        <v>19</v>
      </c>
      <c r="E221" s="25">
        <v>53</v>
      </c>
      <c r="F221" s="26">
        <v>47</v>
      </c>
      <c r="G221" s="26">
        <v>52</v>
      </c>
      <c r="H221" s="26">
        <v>52</v>
      </c>
      <c r="I221" s="1">
        <f t="shared" si="3"/>
        <v>51</v>
      </c>
      <c r="J221" s="53">
        <f>I221*10000*2</f>
        <v>1020000</v>
      </c>
      <c r="K221" s="53">
        <v>3000000</v>
      </c>
      <c r="L221" s="53">
        <f>J221*5</f>
        <v>5100000</v>
      </c>
      <c r="M221" s="5">
        <f>(I221/(I221+I222))*100</f>
        <v>89.867841409691636</v>
      </c>
      <c r="N221" s="6">
        <f>3.32*(LOG(L221)-LOG(K221))</f>
        <v>0.76509041897587005</v>
      </c>
      <c r="O221" s="6">
        <f>O218+N221</f>
        <v>39.636038137486672</v>
      </c>
      <c r="P221" s="5">
        <f>I223/I221*100</f>
        <v>0</v>
      </c>
    </row>
    <row r="222" spans="1:16" x14ac:dyDescent="0.35">
      <c r="A222" s="1"/>
      <c r="B222" s="3"/>
      <c r="C222" s="3"/>
      <c r="D222" s="3" t="s">
        <v>20</v>
      </c>
      <c r="E222" s="27">
        <v>4</v>
      </c>
      <c r="F222" s="28">
        <v>5</v>
      </c>
      <c r="G222" s="28">
        <v>6</v>
      </c>
      <c r="H222" s="28">
        <v>8</v>
      </c>
      <c r="I222" s="1">
        <f t="shared" si="3"/>
        <v>5.75</v>
      </c>
      <c r="J222" s="1"/>
      <c r="K222" s="53"/>
      <c r="L222" s="1"/>
      <c r="M222" s="1"/>
      <c r="N222" s="5">
        <f>3.32*(LOG(L221/K221))</f>
        <v>0.76509041897586938</v>
      </c>
      <c r="O222" s="1"/>
      <c r="P222" s="1"/>
    </row>
    <row r="223" spans="1:16" x14ac:dyDescent="0.35">
      <c r="A223" s="1"/>
      <c r="B223" s="3"/>
      <c r="C223" s="3"/>
      <c r="D223" s="3" t="s">
        <v>32</v>
      </c>
      <c r="E223" s="27">
        <v>0</v>
      </c>
      <c r="F223" s="28">
        <v>0</v>
      </c>
      <c r="G223" s="28">
        <v>0</v>
      </c>
      <c r="H223" s="28">
        <v>0</v>
      </c>
      <c r="I223" s="1">
        <f t="shared" si="3"/>
        <v>0</v>
      </c>
      <c r="J223" s="1"/>
      <c r="K223" s="53"/>
      <c r="L223" s="1"/>
      <c r="M223" s="1"/>
      <c r="N223" s="1"/>
      <c r="O223" s="1"/>
      <c r="P223" s="1"/>
    </row>
    <row r="224" spans="1:16" x14ac:dyDescent="0.35">
      <c r="A224" s="60" t="s">
        <v>103</v>
      </c>
      <c r="B224" s="3">
        <v>474</v>
      </c>
      <c r="C224" s="3" t="s">
        <v>31</v>
      </c>
      <c r="D224" s="3" t="s">
        <v>19</v>
      </c>
      <c r="E224" s="25">
        <v>45</v>
      </c>
      <c r="F224" s="26">
        <v>43</v>
      </c>
      <c r="G224" s="26">
        <v>39</v>
      </c>
      <c r="H224" s="26">
        <v>38</v>
      </c>
      <c r="I224" s="1">
        <f t="shared" si="3"/>
        <v>41.25</v>
      </c>
      <c r="J224" s="53">
        <f>I224*10000*2</f>
        <v>825000</v>
      </c>
      <c r="K224" s="53">
        <v>3000000</v>
      </c>
      <c r="L224" s="53">
        <f>J224*5</f>
        <v>4125000</v>
      </c>
      <c r="M224" s="5">
        <f>(I224/(I224+I225))*100</f>
        <v>87.7659574468085</v>
      </c>
      <c r="N224" s="6">
        <f>3.32*(LOG(L224)-LOG(K224))</f>
        <v>0.45916495791205492</v>
      </c>
      <c r="O224" s="6">
        <f>O221+N224</f>
        <v>40.09520309539873</v>
      </c>
      <c r="P224" s="5">
        <f>I226/I224*100</f>
        <v>0</v>
      </c>
    </row>
    <row r="225" spans="1:16" x14ac:dyDescent="0.35">
      <c r="A225" s="1"/>
      <c r="B225" s="3"/>
      <c r="C225" s="3"/>
      <c r="D225" s="3" t="s">
        <v>20</v>
      </c>
      <c r="E225" s="27">
        <v>5</v>
      </c>
      <c r="F225" s="28">
        <v>5</v>
      </c>
      <c r="G225" s="28">
        <v>6</v>
      </c>
      <c r="H225" s="28">
        <v>7</v>
      </c>
      <c r="I225" s="1">
        <f t="shared" si="3"/>
        <v>5.75</v>
      </c>
      <c r="J225" s="1"/>
      <c r="K225" s="53"/>
      <c r="L225" s="1"/>
      <c r="M225" s="1"/>
      <c r="N225" s="5">
        <f>3.32*(LOG(L224/K224))</f>
        <v>0.45916495791205442</v>
      </c>
      <c r="O225" s="1"/>
      <c r="P225" s="1"/>
    </row>
    <row r="226" spans="1:16" x14ac:dyDescent="0.35">
      <c r="A226" s="1"/>
      <c r="B226" s="3"/>
      <c r="C226" s="3"/>
      <c r="D226" s="3" t="s">
        <v>32</v>
      </c>
      <c r="E226" s="27">
        <v>0</v>
      </c>
      <c r="F226" s="28">
        <v>0</v>
      </c>
      <c r="G226" s="28">
        <v>0</v>
      </c>
      <c r="H226" s="28">
        <v>0</v>
      </c>
      <c r="I226" s="1">
        <f t="shared" si="3"/>
        <v>0</v>
      </c>
      <c r="J226" s="1"/>
      <c r="K226" s="53"/>
      <c r="L226" s="1"/>
      <c r="M226" s="1"/>
      <c r="N226" s="1"/>
      <c r="O226" s="1"/>
      <c r="P226" s="1"/>
    </row>
    <row r="227" spans="1:16" x14ac:dyDescent="0.35">
      <c r="A227" s="60" t="s">
        <v>104</v>
      </c>
      <c r="B227" s="3">
        <v>481</v>
      </c>
      <c r="C227" s="3" t="s">
        <v>31</v>
      </c>
      <c r="D227" s="3" t="s">
        <v>19</v>
      </c>
      <c r="E227" s="25">
        <v>48</v>
      </c>
      <c r="F227" s="26">
        <v>45</v>
      </c>
      <c r="G227" s="26">
        <v>34</v>
      </c>
      <c r="H227" s="26">
        <v>47</v>
      </c>
      <c r="I227" s="1">
        <f t="shared" si="3"/>
        <v>43.5</v>
      </c>
      <c r="J227" s="53">
        <f>I227*10000*2</f>
        <v>870000</v>
      </c>
      <c r="K227" s="53">
        <v>3000000</v>
      </c>
      <c r="L227" s="53">
        <f>J227*5</f>
        <v>4350000</v>
      </c>
      <c r="M227" s="5">
        <f>(I227/(I227+I228))*100</f>
        <v>93.048128342245988</v>
      </c>
      <c r="N227" s="6">
        <f>3.32*(LOG(L227)-LOG(K227))</f>
        <v>0.53574176742011492</v>
      </c>
      <c r="O227" s="6">
        <f>O224+N227</f>
        <v>40.630944862818843</v>
      </c>
      <c r="P227" s="5">
        <f>I229/I227*100</f>
        <v>0</v>
      </c>
    </row>
    <row r="228" spans="1:16" x14ac:dyDescent="0.35">
      <c r="A228" s="1"/>
      <c r="B228" s="3"/>
      <c r="C228" s="3"/>
      <c r="D228" s="3" t="s">
        <v>20</v>
      </c>
      <c r="E228" s="27">
        <v>4</v>
      </c>
      <c r="F228" s="28">
        <v>4</v>
      </c>
      <c r="G228" s="28">
        <v>3</v>
      </c>
      <c r="H228" s="28">
        <v>2</v>
      </c>
      <c r="I228" s="1">
        <f t="shared" si="3"/>
        <v>3.25</v>
      </c>
      <c r="J228" s="1"/>
      <c r="K228" s="53"/>
      <c r="L228" s="1"/>
      <c r="M228" s="1"/>
      <c r="N228" s="5">
        <f>3.32*(LOG(L227/K227))</f>
        <v>0.53574176742011659</v>
      </c>
      <c r="O228" s="1"/>
      <c r="P228" s="1"/>
    </row>
    <row r="229" spans="1:16" x14ac:dyDescent="0.35">
      <c r="A229" s="1"/>
      <c r="B229" s="3"/>
      <c r="C229" s="3"/>
      <c r="D229" s="3" t="s">
        <v>32</v>
      </c>
      <c r="E229" s="27">
        <v>0</v>
      </c>
      <c r="F229" s="28">
        <v>0</v>
      </c>
      <c r="G229" s="28">
        <v>0</v>
      </c>
      <c r="H229" s="28">
        <v>0</v>
      </c>
      <c r="I229" s="1">
        <f t="shared" si="3"/>
        <v>0</v>
      </c>
      <c r="J229" s="1"/>
      <c r="K229" s="53"/>
      <c r="L229" s="1"/>
      <c r="M229" s="1"/>
      <c r="N229" s="1"/>
      <c r="O229" s="1"/>
      <c r="P229" s="1"/>
    </row>
    <row r="230" spans="1:16" x14ac:dyDescent="0.35">
      <c r="A230" s="60" t="s">
        <v>105</v>
      </c>
      <c r="B230" s="3">
        <v>488</v>
      </c>
      <c r="C230" s="3" t="s">
        <v>31</v>
      </c>
      <c r="D230" s="41" t="s">
        <v>19</v>
      </c>
      <c r="E230" s="61">
        <v>34</v>
      </c>
      <c r="F230" s="61">
        <v>41</v>
      </c>
      <c r="G230" s="61">
        <v>36</v>
      </c>
      <c r="H230" s="61">
        <v>43</v>
      </c>
      <c r="I230" s="1">
        <f t="shared" si="3"/>
        <v>38.5</v>
      </c>
      <c r="J230" s="53">
        <f>I230*10000*2</f>
        <v>770000</v>
      </c>
      <c r="K230" s="53">
        <v>3000000</v>
      </c>
      <c r="L230" s="53">
        <f>J230*5</f>
        <v>3850000</v>
      </c>
      <c r="M230" s="5">
        <f>(I230/(I230+I231))*100</f>
        <v>89.017341040462426</v>
      </c>
      <c r="N230" s="6">
        <f>3.32*(LOG(L230)-LOG(K230))</f>
        <v>0.3596870562989436</v>
      </c>
      <c r="O230" s="6">
        <f>O227+N230</f>
        <v>40.990631919117789</v>
      </c>
      <c r="P230" s="5">
        <f>I232/I230*100</f>
        <v>0</v>
      </c>
    </row>
    <row r="231" spans="1:16" x14ac:dyDescent="0.35">
      <c r="A231" s="1"/>
      <c r="B231" s="3"/>
      <c r="C231" s="3"/>
      <c r="D231" s="3" t="s">
        <v>20</v>
      </c>
      <c r="E231" s="61">
        <v>4</v>
      </c>
      <c r="F231" s="61">
        <v>5</v>
      </c>
      <c r="G231" s="61">
        <v>3</v>
      </c>
      <c r="H231" s="61">
        <v>7</v>
      </c>
      <c r="I231" s="1">
        <f t="shared" si="3"/>
        <v>4.75</v>
      </c>
      <c r="J231" s="1"/>
      <c r="K231" s="53"/>
      <c r="L231" s="1"/>
      <c r="M231" s="1"/>
      <c r="N231" s="5">
        <f>3.32*(LOG(L230/K230))</f>
        <v>0.35968705629894304</v>
      </c>
      <c r="O231" s="1"/>
      <c r="P231" s="1"/>
    </row>
    <row r="232" spans="1:16" x14ac:dyDescent="0.35">
      <c r="A232" s="1"/>
      <c r="B232" s="3"/>
      <c r="C232" s="3"/>
      <c r="D232" s="3" t="s">
        <v>32</v>
      </c>
      <c r="E232" s="27">
        <v>0</v>
      </c>
      <c r="F232" s="28">
        <v>0</v>
      </c>
      <c r="G232" s="28">
        <v>0</v>
      </c>
      <c r="H232" s="28">
        <v>0</v>
      </c>
      <c r="I232" s="1">
        <f t="shared" si="3"/>
        <v>0</v>
      </c>
      <c r="J232" s="1"/>
      <c r="K232" s="53"/>
      <c r="L232" s="1"/>
      <c r="M232" s="1"/>
      <c r="N232" s="1"/>
      <c r="O232" s="1"/>
      <c r="P232" s="1"/>
    </row>
    <row r="233" spans="1:16" x14ac:dyDescent="0.35">
      <c r="A233" s="60" t="s">
        <v>106</v>
      </c>
      <c r="B233" s="3">
        <v>495</v>
      </c>
      <c r="C233" s="3" t="s">
        <v>31</v>
      </c>
      <c r="D233" s="3" t="s">
        <v>19</v>
      </c>
      <c r="E233" s="61">
        <v>30</v>
      </c>
      <c r="F233" s="61">
        <v>36</v>
      </c>
      <c r="G233" s="61">
        <v>32</v>
      </c>
      <c r="H233" s="61">
        <v>34</v>
      </c>
      <c r="I233" s="1">
        <f t="shared" si="3"/>
        <v>33</v>
      </c>
      <c r="J233" s="53">
        <f>I233*10000*2</f>
        <v>660000</v>
      </c>
      <c r="K233" s="53">
        <v>3000000</v>
      </c>
      <c r="L233" s="53">
        <f>J233*5</f>
        <v>3300000</v>
      </c>
      <c r="M233" s="5">
        <f>(I233/(I233+I234))*100</f>
        <v>85.714285714285708</v>
      </c>
      <c r="N233" s="6">
        <f>3.32*(LOG(L233)-LOG(K233))</f>
        <v>0.13742371472530523</v>
      </c>
      <c r="O233" s="6">
        <f>O230+N233</f>
        <v>41.128055633843097</v>
      </c>
      <c r="P233" s="5">
        <f>I235/I233*100</f>
        <v>0</v>
      </c>
    </row>
    <row r="234" spans="1:16" x14ac:dyDescent="0.35">
      <c r="A234" s="1"/>
      <c r="B234" s="3"/>
      <c r="C234" s="3"/>
      <c r="D234" s="3" t="s">
        <v>20</v>
      </c>
      <c r="E234" s="61">
        <v>3</v>
      </c>
      <c r="F234" s="61">
        <v>8</v>
      </c>
      <c r="G234" s="61">
        <v>6</v>
      </c>
      <c r="H234" s="61">
        <v>5</v>
      </c>
      <c r="I234" s="1">
        <f t="shared" si="3"/>
        <v>5.5</v>
      </c>
      <c r="J234" s="1"/>
      <c r="K234" s="53"/>
      <c r="L234" s="1"/>
      <c r="M234" s="1"/>
      <c r="N234" s="5">
        <f>3.32*(LOG(L233/K233))</f>
        <v>0.13742371472530726</v>
      </c>
      <c r="O234" s="1"/>
      <c r="P234" s="1"/>
    </row>
    <row r="235" spans="1:16" x14ac:dyDescent="0.35">
      <c r="A235" s="1"/>
      <c r="B235" s="3"/>
      <c r="C235" s="3"/>
      <c r="D235" s="3" t="s">
        <v>32</v>
      </c>
      <c r="E235" s="27">
        <v>0</v>
      </c>
      <c r="F235" s="28">
        <v>0</v>
      </c>
      <c r="G235" s="28">
        <v>0</v>
      </c>
      <c r="H235" s="28">
        <v>0</v>
      </c>
      <c r="I235" s="1">
        <f t="shared" si="3"/>
        <v>0</v>
      </c>
      <c r="J235" s="1"/>
      <c r="K235" s="53"/>
      <c r="L235" s="1"/>
      <c r="M235" s="1"/>
      <c r="N235" s="1"/>
      <c r="O235" s="1"/>
      <c r="P235" s="1"/>
    </row>
    <row r="236" spans="1:16" x14ac:dyDescent="0.35">
      <c r="A236" s="60" t="s">
        <v>107</v>
      </c>
      <c r="B236" s="3">
        <v>502</v>
      </c>
      <c r="C236" s="3" t="s">
        <v>31</v>
      </c>
      <c r="D236" s="3" t="s">
        <v>19</v>
      </c>
      <c r="E236" s="61">
        <v>36</v>
      </c>
      <c r="F236" s="61">
        <v>36</v>
      </c>
      <c r="G236" s="61">
        <v>46</v>
      </c>
      <c r="H236" s="61">
        <v>36</v>
      </c>
      <c r="I236" s="1">
        <f t="shared" si="3"/>
        <v>38.5</v>
      </c>
      <c r="J236" s="53">
        <f>I236*10000*2</f>
        <v>770000</v>
      </c>
      <c r="K236" s="53">
        <v>3000000</v>
      </c>
      <c r="L236" s="53">
        <f>J236*5</f>
        <v>3850000</v>
      </c>
      <c r="M236" s="5">
        <f>(I236/(I236+I237))*100</f>
        <v>91.124260355029591</v>
      </c>
      <c r="N236" s="6">
        <f>3.32*(LOG(L236)-LOG(K236))</f>
        <v>0.3596870562989436</v>
      </c>
      <c r="O236" s="6">
        <f>O233+N236</f>
        <v>41.487742690142042</v>
      </c>
      <c r="P236" s="5">
        <f>I238/I236*100</f>
        <v>0</v>
      </c>
    </row>
    <row r="237" spans="1:16" x14ac:dyDescent="0.35">
      <c r="A237" s="1"/>
      <c r="B237" s="3"/>
      <c r="C237" s="3"/>
      <c r="D237" s="3" t="s">
        <v>20</v>
      </c>
      <c r="E237" s="61">
        <v>3</v>
      </c>
      <c r="F237" s="61">
        <v>3</v>
      </c>
      <c r="G237" s="61">
        <v>2</v>
      </c>
      <c r="H237" s="61">
        <v>7</v>
      </c>
      <c r="I237" s="1">
        <f t="shared" si="3"/>
        <v>3.75</v>
      </c>
      <c r="J237" s="1"/>
      <c r="K237" s="53"/>
      <c r="L237" s="1"/>
      <c r="M237" s="1"/>
      <c r="N237" s="5">
        <f>3.32*(LOG(L236/K236))</f>
        <v>0.35968705629894304</v>
      </c>
      <c r="O237" s="1"/>
      <c r="P237" s="1"/>
    </row>
    <row r="238" spans="1:16" x14ac:dyDescent="0.35">
      <c r="A238" s="1"/>
      <c r="B238" s="3"/>
      <c r="C238" s="3"/>
      <c r="D238" s="3" t="s">
        <v>32</v>
      </c>
      <c r="E238" s="27">
        <v>0</v>
      </c>
      <c r="F238" s="28">
        <v>0</v>
      </c>
      <c r="G238" s="28">
        <v>0</v>
      </c>
      <c r="H238" s="28">
        <v>0</v>
      </c>
      <c r="I238" s="1">
        <f t="shared" si="3"/>
        <v>0</v>
      </c>
      <c r="J238" s="1"/>
      <c r="K238" s="53"/>
      <c r="L238" s="1"/>
      <c r="M238" s="1"/>
      <c r="N238" s="1"/>
      <c r="O238" s="1"/>
      <c r="P238" s="1"/>
    </row>
    <row r="239" spans="1:16" x14ac:dyDescent="0.35">
      <c r="A239" s="60" t="s">
        <v>108</v>
      </c>
      <c r="B239" s="3">
        <v>509</v>
      </c>
      <c r="C239" s="3" t="s">
        <v>31</v>
      </c>
      <c r="D239" s="41" t="s">
        <v>19</v>
      </c>
      <c r="E239" s="61">
        <v>50</v>
      </c>
      <c r="F239" s="61">
        <v>48</v>
      </c>
      <c r="G239" s="61">
        <v>61</v>
      </c>
      <c r="H239" s="61">
        <v>48</v>
      </c>
      <c r="I239" s="1">
        <f t="shared" si="3"/>
        <v>51.75</v>
      </c>
      <c r="J239" s="53">
        <f>I239*10000*2</f>
        <v>1035000</v>
      </c>
      <c r="K239" s="53">
        <v>3000000</v>
      </c>
      <c r="L239" s="53">
        <f>J239*5</f>
        <v>5175000</v>
      </c>
      <c r="M239" s="5">
        <f>(I239/(I239+I240))*100</f>
        <v>88.085106382978722</v>
      </c>
      <c r="N239" s="6">
        <f>3.32*(LOG(L239)-LOG(K239))</f>
        <v>0.78613981003885325</v>
      </c>
      <c r="O239" s="6">
        <f>O236+N239</f>
        <v>42.273882500180896</v>
      </c>
      <c r="P239" s="5">
        <f>I241/I239*100</f>
        <v>0</v>
      </c>
    </row>
    <row r="240" spans="1:16" x14ac:dyDescent="0.35">
      <c r="A240" s="1"/>
      <c r="B240" s="3"/>
      <c r="C240" s="3"/>
      <c r="D240" s="3" t="s">
        <v>20</v>
      </c>
      <c r="E240" s="61">
        <v>5</v>
      </c>
      <c r="F240" s="61">
        <v>6</v>
      </c>
      <c r="G240" s="61">
        <v>10</v>
      </c>
      <c r="H240" s="61">
        <v>7</v>
      </c>
      <c r="I240" s="1">
        <f t="shared" si="3"/>
        <v>7</v>
      </c>
      <c r="J240" s="1"/>
      <c r="K240" s="53"/>
      <c r="L240" s="1"/>
      <c r="M240" s="1"/>
      <c r="N240" s="5">
        <f>3.32*(LOG(L239/K239))</f>
        <v>0.78613981003885247</v>
      </c>
      <c r="O240" s="1"/>
      <c r="P240" s="1"/>
    </row>
    <row r="241" spans="1:16" x14ac:dyDescent="0.35">
      <c r="A241" s="1"/>
      <c r="B241" s="3"/>
      <c r="C241" s="3"/>
      <c r="D241" s="3" t="s">
        <v>32</v>
      </c>
      <c r="E241" s="27">
        <v>0</v>
      </c>
      <c r="F241" s="28">
        <v>0</v>
      </c>
      <c r="G241" s="28">
        <v>0</v>
      </c>
      <c r="H241" s="28">
        <v>0</v>
      </c>
      <c r="I241" s="1">
        <f t="shared" si="3"/>
        <v>0</v>
      </c>
      <c r="J241" s="1"/>
      <c r="K241" s="53"/>
      <c r="L241" s="1"/>
      <c r="M241" s="1"/>
      <c r="N241" s="1"/>
      <c r="O241" s="1"/>
      <c r="P241" s="1"/>
    </row>
    <row r="242" spans="1:16" x14ac:dyDescent="0.35">
      <c r="A242" s="60" t="s">
        <v>109</v>
      </c>
      <c r="B242" s="3">
        <v>516</v>
      </c>
      <c r="C242" s="3" t="s">
        <v>31</v>
      </c>
      <c r="D242" s="3" t="s">
        <v>19</v>
      </c>
      <c r="E242" s="61">
        <v>41</v>
      </c>
      <c r="F242" s="61">
        <v>42</v>
      </c>
      <c r="G242" s="61">
        <v>33</v>
      </c>
      <c r="H242" s="61">
        <v>36</v>
      </c>
      <c r="I242" s="1">
        <f t="shared" si="3"/>
        <v>38</v>
      </c>
      <c r="J242" s="53">
        <f>I242*10000*2</f>
        <v>760000</v>
      </c>
      <c r="K242" s="53">
        <v>3000000</v>
      </c>
      <c r="L242" s="53">
        <f>J242*5</f>
        <v>3800000</v>
      </c>
      <c r="M242" s="5">
        <f>(I242/(I242+I243))*100</f>
        <v>81.72043010752688</v>
      </c>
      <c r="N242" s="6">
        <f>3.32*(LOG(L242)-LOG(K242))</f>
        <v>0.34083897509852973</v>
      </c>
      <c r="O242" s="6">
        <f>O239+N242</f>
        <v>42.614721475279424</v>
      </c>
      <c r="P242" s="5">
        <f>I244/I242*100</f>
        <v>0</v>
      </c>
    </row>
    <row r="243" spans="1:16" x14ac:dyDescent="0.35">
      <c r="A243" s="1"/>
      <c r="B243" s="3"/>
      <c r="C243" s="3"/>
      <c r="D243" s="3" t="s">
        <v>20</v>
      </c>
      <c r="E243" s="61">
        <v>6</v>
      </c>
      <c r="F243" s="61">
        <v>5</v>
      </c>
      <c r="G243" s="61">
        <v>12</v>
      </c>
      <c r="H243" s="61">
        <v>11</v>
      </c>
      <c r="I243" s="1">
        <f t="shared" si="3"/>
        <v>8.5</v>
      </c>
      <c r="J243" s="1"/>
      <c r="K243" s="53"/>
      <c r="L243" s="1"/>
      <c r="M243" s="1"/>
      <c r="N243" s="5">
        <f>3.32*(LOG(L242/K242))</f>
        <v>0.34083897509853034</v>
      </c>
      <c r="O243" s="1"/>
      <c r="P243" s="1"/>
    </row>
    <row r="244" spans="1:16" x14ac:dyDescent="0.35">
      <c r="A244" s="1"/>
      <c r="B244" s="3"/>
      <c r="C244" s="3"/>
      <c r="D244" s="3" t="s">
        <v>32</v>
      </c>
      <c r="E244" s="27">
        <v>0</v>
      </c>
      <c r="F244" s="28">
        <v>0</v>
      </c>
      <c r="G244" s="28">
        <v>0</v>
      </c>
      <c r="H244" s="28">
        <v>0</v>
      </c>
      <c r="I244" s="1">
        <f t="shared" si="3"/>
        <v>0</v>
      </c>
      <c r="J244" s="1"/>
      <c r="K244" s="53"/>
      <c r="L244" s="1"/>
      <c r="M244" s="1"/>
      <c r="N244" s="1"/>
      <c r="O244" s="1"/>
      <c r="P244" s="1"/>
    </row>
    <row r="245" spans="1:16" x14ac:dyDescent="0.35">
      <c r="A245" s="60" t="s">
        <v>110</v>
      </c>
      <c r="B245" s="3">
        <v>523</v>
      </c>
      <c r="C245" s="3" t="s">
        <v>31</v>
      </c>
      <c r="D245" s="3" t="s">
        <v>19</v>
      </c>
      <c r="E245" s="61">
        <v>49</v>
      </c>
      <c r="F245" s="61">
        <v>50</v>
      </c>
      <c r="G245" s="61">
        <v>44</v>
      </c>
      <c r="H245" s="61">
        <v>45</v>
      </c>
      <c r="I245" s="1">
        <f t="shared" si="3"/>
        <v>47</v>
      </c>
      <c r="J245" s="53">
        <f>I245*10000*2</f>
        <v>940000</v>
      </c>
      <c r="K245" s="53">
        <v>3000000</v>
      </c>
      <c r="L245" s="53">
        <f>J245*5</f>
        <v>4700000</v>
      </c>
      <c r="M245" s="5">
        <f>(I245/(I245+I246))*100</f>
        <v>84.684684684684683</v>
      </c>
      <c r="N245" s="6">
        <f>3.32*(LOG(L245)-LOG(K245))</f>
        <v>0.64732232267730083</v>
      </c>
      <c r="O245" s="6">
        <f>O242+N245</f>
        <v>43.262043797956721</v>
      </c>
      <c r="P245" s="5">
        <f>I247/I245*100</f>
        <v>0</v>
      </c>
    </row>
    <row r="246" spans="1:16" x14ac:dyDescent="0.35">
      <c r="A246" s="1"/>
      <c r="B246" s="3"/>
      <c r="C246" s="3"/>
      <c r="D246" s="3" t="s">
        <v>20</v>
      </c>
      <c r="E246" s="61">
        <v>9</v>
      </c>
      <c r="F246" s="61">
        <v>8</v>
      </c>
      <c r="G246" s="61">
        <v>9</v>
      </c>
      <c r="H246" s="61">
        <v>8</v>
      </c>
      <c r="I246" s="1">
        <f t="shared" si="3"/>
        <v>8.5</v>
      </c>
      <c r="J246" s="1"/>
      <c r="K246" s="53"/>
      <c r="L246" s="1"/>
      <c r="M246" s="1"/>
      <c r="N246" s="5">
        <f>3.32*(LOG(L245/K245))</f>
        <v>0.64732232267730272</v>
      </c>
      <c r="O246" s="1"/>
      <c r="P246" s="1"/>
    </row>
    <row r="247" spans="1:16" x14ac:dyDescent="0.35">
      <c r="A247" s="1"/>
      <c r="B247" s="3"/>
      <c r="C247" s="3"/>
      <c r="D247" s="3" t="s">
        <v>32</v>
      </c>
      <c r="E247" s="27">
        <v>0</v>
      </c>
      <c r="F247" s="28">
        <v>0</v>
      </c>
      <c r="G247" s="28">
        <v>0</v>
      </c>
      <c r="H247" s="28">
        <v>0</v>
      </c>
      <c r="I247" s="1">
        <f t="shared" si="3"/>
        <v>0</v>
      </c>
      <c r="J247" s="1"/>
      <c r="K247" s="53"/>
      <c r="L247" s="1"/>
      <c r="M247" s="1"/>
      <c r="N247" s="1"/>
      <c r="O247" s="1"/>
      <c r="P247" s="1"/>
    </row>
    <row r="248" spans="1:16" x14ac:dyDescent="0.35">
      <c r="A248" s="60" t="s">
        <v>111</v>
      </c>
      <c r="B248" s="3">
        <v>530</v>
      </c>
      <c r="C248" s="3" t="s">
        <v>31</v>
      </c>
      <c r="D248" s="3" t="s">
        <v>19</v>
      </c>
      <c r="E248" s="61">
        <v>60</v>
      </c>
      <c r="F248" s="61">
        <v>33</v>
      </c>
      <c r="G248" s="61">
        <v>44</v>
      </c>
      <c r="H248" s="61">
        <v>51</v>
      </c>
      <c r="I248" s="1">
        <f t="shared" si="3"/>
        <v>47</v>
      </c>
      <c r="J248" s="53">
        <f>I248*10000*2</f>
        <v>940000</v>
      </c>
      <c r="K248" s="53">
        <v>3000000</v>
      </c>
      <c r="L248" s="53">
        <f>J248*5</f>
        <v>4700000</v>
      </c>
      <c r="M248" s="5">
        <f>(I248/(I248+I249))*100</f>
        <v>83.928571428571431</v>
      </c>
      <c r="N248" s="6">
        <f>3.32*(LOG(L248)-LOG(K248))</f>
        <v>0.64732232267730083</v>
      </c>
      <c r="O248" s="6">
        <f>O245+N248</f>
        <v>43.909366120634019</v>
      </c>
      <c r="P248" s="5">
        <f>I250/I248*100</f>
        <v>0</v>
      </c>
    </row>
    <row r="249" spans="1:16" x14ac:dyDescent="0.35">
      <c r="A249" s="1"/>
      <c r="B249" s="3"/>
      <c r="C249" s="3"/>
      <c r="D249" s="3" t="s">
        <v>20</v>
      </c>
      <c r="E249" s="61">
        <v>7</v>
      </c>
      <c r="F249" s="61">
        <v>12</v>
      </c>
      <c r="G249" s="61">
        <v>7</v>
      </c>
      <c r="H249" s="61">
        <v>10</v>
      </c>
      <c r="I249" s="1">
        <f t="shared" si="3"/>
        <v>9</v>
      </c>
      <c r="J249" s="1"/>
      <c r="K249" s="53"/>
      <c r="L249" s="1"/>
      <c r="M249" s="1"/>
      <c r="N249" s="5">
        <f>3.32*(LOG(L248/K248))</f>
        <v>0.64732232267730272</v>
      </c>
      <c r="O249" s="1"/>
      <c r="P249" s="1"/>
    </row>
    <row r="250" spans="1:16" x14ac:dyDescent="0.35">
      <c r="A250" s="1"/>
      <c r="B250" s="3"/>
      <c r="C250" s="3"/>
      <c r="D250" s="3" t="s">
        <v>32</v>
      </c>
      <c r="E250" s="27">
        <v>0</v>
      </c>
      <c r="F250" s="28">
        <v>0</v>
      </c>
      <c r="G250" s="28">
        <v>0</v>
      </c>
      <c r="H250" s="28">
        <v>0</v>
      </c>
      <c r="I250" s="1">
        <f t="shared" si="3"/>
        <v>0</v>
      </c>
      <c r="J250" s="1"/>
      <c r="K250" s="53"/>
      <c r="L250" s="1"/>
      <c r="M250" s="1"/>
      <c r="N250" s="1"/>
      <c r="O250" s="1"/>
      <c r="P250" s="1"/>
    </row>
    <row r="251" spans="1:16" x14ac:dyDescent="0.35">
      <c r="A251" s="60" t="s">
        <v>112</v>
      </c>
      <c r="B251" s="3">
        <v>537</v>
      </c>
      <c r="C251" s="3" t="s">
        <v>31</v>
      </c>
      <c r="D251" s="3" t="s">
        <v>19</v>
      </c>
      <c r="E251" s="61">
        <v>53</v>
      </c>
      <c r="F251" s="61">
        <v>46</v>
      </c>
      <c r="G251" s="61">
        <v>41</v>
      </c>
      <c r="H251" s="61">
        <v>47</v>
      </c>
      <c r="I251" s="1">
        <f t="shared" si="3"/>
        <v>46.75</v>
      </c>
      <c r="J251" s="53">
        <f>I251*10000*2</f>
        <v>935000</v>
      </c>
      <c r="K251" s="53">
        <v>3000000</v>
      </c>
      <c r="L251" s="53">
        <f>J251*5</f>
        <v>4675000</v>
      </c>
      <c r="M251" s="5">
        <f>(I251/(I251+I252))*100</f>
        <v>85.77981651376146</v>
      </c>
      <c r="N251" s="6">
        <f>3.32*(LOG(L251)-LOG(K251))</f>
        <v>0.63963239682306283</v>
      </c>
      <c r="O251" s="6">
        <f>O248+N251</f>
        <v>44.548998517457079</v>
      </c>
      <c r="P251" s="5">
        <f>I253/I251*100</f>
        <v>0</v>
      </c>
    </row>
    <row r="252" spans="1:16" x14ac:dyDescent="0.35">
      <c r="A252" s="1"/>
      <c r="B252" s="3"/>
      <c r="C252" s="3"/>
      <c r="D252" s="3" t="s">
        <v>20</v>
      </c>
      <c r="E252" s="61">
        <v>6</v>
      </c>
      <c r="F252" s="61">
        <v>10</v>
      </c>
      <c r="G252" s="61">
        <v>7</v>
      </c>
      <c r="H252" s="61">
        <v>8</v>
      </c>
      <c r="I252" s="1">
        <f t="shared" si="3"/>
        <v>7.75</v>
      </c>
      <c r="J252" s="1"/>
      <c r="K252" s="53"/>
      <c r="L252" s="1"/>
      <c r="M252" s="1"/>
      <c r="N252" s="5">
        <f>3.32*(LOG(L251/K251))</f>
        <v>0.63963239682306205</v>
      </c>
      <c r="O252" s="1"/>
      <c r="P252" s="1"/>
    </row>
    <row r="253" spans="1:16" x14ac:dyDescent="0.35">
      <c r="A253" s="1"/>
      <c r="B253" s="3"/>
      <c r="C253" s="3"/>
      <c r="D253" s="3" t="s">
        <v>32</v>
      </c>
      <c r="E253" s="27">
        <v>0</v>
      </c>
      <c r="F253" s="28">
        <v>0</v>
      </c>
      <c r="G253" s="28">
        <v>0</v>
      </c>
      <c r="H253" s="28">
        <v>0</v>
      </c>
      <c r="I253" s="1">
        <f t="shared" si="3"/>
        <v>0</v>
      </c>
      <c r="J253" s="1"/>
      <c r="K253" s="53"/>
      <c r="L253" s="1"/>
      <c r="M253" s="1"/>
      <c r="N253" s="1"/>
      <c r="O253" s="1"/>
      <c r="P253" s="1"/>
    </row>
    <row r="254" spans="1:16" x14ac:dyDescent="0.35">
      <c r="A254" s="60" t="s">
        <v>113</v>
      </c>
      <c r="B254" s="3">
        <v>543</v>
      </c>
      <c r="C254" s="3" t="s">
        <v>31</v>
      </c>
      <c r="D254" s="41" t="s">
        <v>19</v>
      </c>
      <c r="E254" s="61">
        <v>53</v>
      </c>
      <c r="F254" s="61">
        <v>41</v>
      </c>
      <c r="G254" s="61">
        <v>44</v>
      </c>
      <c r="H254" s="61">
        <v>39</v>
      </c>
      <c r="I254" s="1">
        <f t="shared" si="3"/>
        <v>44.25</v>
      </c>
      <c r="J254" s="53">
        <f>I254*10000*2</f>
        <v>885000</v>
      </c>
      <c r="K254" s="53">
        <v>3000000</v>
      </c>
      <c r="L254" s="53">
        <f>J254*5</f>
        <v>4425000</v>
      </c>
      <c r="M254" s="5">
        <f>(I254/(I254+I255))*100</f>
        <v>85.09615384615384</v>
      </c>
      <c r="N254" s="6">
        <f>3.32*(LOG(L254)-LOG(K254))</f>
        <v>0.5603895074430818</v>
      </c>
      <c r="O254" s="6">
        <f>O251+N254</f>
        <v>45.109388024900163</v>
      </c>
      <c r="P254" s="5">
        <f>I256/I254*100</f>
        <v>0</v>
      </c>
    </row>
    <row r="255" spans="1:16" x14ac:dyDescent="0.35">
      <c r="A255" s="1"/>
      <c r="B255" s="3"/>
      <c r="C255" s="3"/>
      <c r="D255" s="3" t="s">
        <v>20</v>
      </c>
      <c r="E255" s="61">
        <v>5</v>
      </c>
      <c r="F255" s="61">
        <v>6</v>
      </c>
      <c r="G255" s="61">
        <v>13</v>
      </c>
      <c r="H255" s="61">
        <v>7</v>
      </c>
      <c r="I255" s="1">
        <f t="shared" si="3"/>
        <v>7.75</v>
      </c>
      <c r="J255" s="1"/>
      <c r="K255" s="53"/>
      <c r="L255" s="1"/>
      <c r="M255" s="1"/>
      <c r="N255" s="5">
        <f>3.32*(LOG(L254/K254))</f>
        <v>0.56038950744308369</v>
      </c>
      <c r="O255" s="1"/>
      <c r="P255" s="1"/>
    </row>
    <row r="256" spans="1:16" x14ac:dyDescent="0.35">
      <c r="A256" s="1"/>
      <c r="B256" s="3"/>
      <c r="C256" s="3"/>
      <c r="D256" s="3" t="s">
        <v>32</v>
      </c>
      <c r="E256" s="27">
        <v>0</v>
      </c>
      <c r="F256" s="28">
        <v>0</v>
      </c>
      <c r="G256" s="28">
        <v>0</v>
      </c>
      <c r="H256" s="28">
        <v>0</v>
      </c>
      <c r="I256" s="1">
        <f t="shared" si="3"/>
        <v>0</v>
      </c>
      <c r="J256" s="1"/>
      <c r="K256" s="53"/>
      <c r="L256" s="1"/>
      <c r="M256" s="1"/>
      <c r="N256" s="1"/>
      <c r="O256" s="1"/>
      <c r="P256" s="1"/>
    </row>
    <row r="257" spans="1:16" x14ac:dyDescent="0.35">
      <c r="A257" s="60" t="s">
        <v>114</v>
      </c>
      <c r="B257" s="3">
        <f>B254+7</f>
        <v>550</v>
      </c>
      <c r="C257" s="3" t="s">
        <v>31</v>
      </c>
      <c r="D257" s="3" t="s">
        <v>19</v>
      </c>
      <c r="E257" s="62">
        <v>58</v>
      </c>
      <c r="F257" s="63">
        <v>63</v>
      </c>
      <c r="G257" s="63">
        <v>54</v>
      </c>
      <c r="H257" s="63">
        <v>51</v>
      </c>
      <c r="I257" s="1">
        <f t="shared" si="3"/>
        <v>56.5</v>
      </c>
      <c r="J257" s="53">
        <f>I257*10000*2</f>
        <v>1130000</v>
      </c>
      <c r="K257" s="53">
        <v>3000000</v>
      </c>
      <c r="L257" s="53">
        <f>J257*5</f>
        <v>5650000</v>
      </c>
      <c r="M257" s="5">
        <f>(I257/(I257+I258))*100</f>
        <v>83.703703703703695</v>
      </c>
      <c r="N257" s="6">
        <f>3.32*(LOG(L257)-LOG(K257))</f>
        <v>0.91275828109125656</v>
      </c>
      <c r="O257" s="6">
        <f>O254+N257</f>
        <v>46.02214630599142</v>
      </c>
      <c r="P257" s="5">
        <f>I259/I257*100</f>
        <v>0</v>
      </c>
    </row>
    <row r="258" spans="1:16" x14ac:dyDescent="0.35">
      <c r="A258" s="1"/>
      <c r="B258" s="3"/>
      <c r="C258" s="3"/>
      <c r="D258" s="3" t="s">
        <v>20</v>
      </c>
      <c r="E258" s="64">
        <v>10</v>
      </c>
      <c r="F258" s="65">
        <v>15</v>
      </c>
      <c r="G258" s="65">
        <v>6</v>
      </c>
      <c r="H258" s="65">
        <v>13</v>
      </c>
      <c r="I258" s="1">
        <f t="shared" si="3"/>
        <v>11</v>
      </c>
      <c r="J258" s="1"/>
      <c r="K258" s="53"/>
      <c r="L258" s="1"/>
      <c r="M258" s="1"/>
      <c r="N258" s="5">
        <f>3.32*(LOG(L257/K257))</f>
        <v>0.91275828109125656</v>
      </c>
      <c r="O258" s="1"/>
      <c r="P258" s="1"/>
    </row>
    <row r="259" spans="1:16" x14ac:dyDescent="0.35">
      <c r="A259" s="1"/>
      <c r="B259" s="3"/>
      <c r="C259" s="3"/>
      <c r="D259" s="3" t="s">
        <v>32</v>
      </c>
      <c r="E259" s="64">
        <v>0</v>
      </c>
      <c r="F259" s="65">
        <v>0</v>
      </c>
      <c r="G259" s="65">
        <v>0</v>
      </c>
      <c r="H259" s="65">
        <v>0</v>
      </c>
      <c r="I259" s="1">
        <f t="shared" si="3"/>
        <v>0</v>
      </c>
      <c r="J259" s="1"/>
      <c r="K259" s="53"/>
      <c r="L259" s="1"/>
      <c r="M259" s="1"/>
      <c r="N259" s="1"/>
      <c r="O259" s="1"/>
      <c r="P259" s="1"/>
    </row>
    <row r="260" spans="1:16" x14ac:dyDescent="0.35">
      <c r="A260" s="60" t="s">
        <v>115</v>
      </c>
      <c r="B260" s="3">
        <f>B257+7</f>
        <v>557</v>
      </c>
      <c r="C260" s="3" t="s">
        <v>31</v>
      </c>
      <c r="D260" s="3" t="s">
        <v>19</v>
      </c>
      <c r="E260" s="64">
        <v>64</v>
      </c>
      <c r="F260" s="65">
        <v>97</v>
      </c>
      <c r="G260" s="65">
        <v>108</v>
      </c>
      <c r="H260" s="65">
        <v>88</v>
      </c>
      <c r="I260" s="1">
        <f t="shared" si="3"/>
        <v>89.25</v>
      </c>
      <c r="J260" s="53">
        <f>I260*10000*2</f>
        <v>1785000</v>
      </c>
      <c r="K260" s="53">
        <v>3000000</v>
      </c>
      <c r="L260" s="53">
        <f>J260*5</f>
        <v>8925000</v>
      </c>
      <c r="M260" s="5">
        <f>(I260/(I260+I261))*100</f>
        <v>81.693363844393602</v>
      </c>
      <c r="N260" s="6">
        <f>3.32*(LOG(L260)-LOG(K260))</f>
        <v>1.5719767406143674</v>
      </c>
      <c r="O260" s="6">
        <f>O257+N260</f>
        <v>47.594123046605787</v>
      </c>
      <c r="P260" s="5">
        <f>I262/I260*100</f>
        <v>0</v>
      </c>
    </row>
    <row r="261" spans="1:16" x14ac:dyDescent="0.35">
      <c r="A261" s="1"/>
      <c r="B261" s="3"/>
      <c r="C261" s="3"/>
      <c r="D261" s="3" t="s">
        <v>20</v>
      </c>
      <c r="E261" s="64">
        <v>30</v>
      </c>
      <c r="F261" s="65">
        <v>18</v>
      </c>
      <c r="G261" s="65">
        <v>17</v>
      </c>
      <c r="H261" s="65">
        <v>15</v>
      </c>
      <c r="I261" s="1">
        <f t="shared" si="3"/>
        <v>20</v>
      </c>
      <c r="J261" s="1"/>
      <c r="K261" s="53"/>
      <c r="L261" s="1"/>
      <c r="M261" s="1"/>
      <c r="N261" s="5">
        <f>3.32*(LOG(L260/K260))</f>
        <v>1.5719767406143668</v>
      </c>
      <c r="O261" s="1"/>
      <c r="P261" s="1"/>
    </row>
    <row r="262" spans="1:16" x14ac:dyDescent="0.35">
      <c r="A262" s="1"/>
      <c r="B262" s="3"/>
      <c r="C262" s="3"/>
      <c r="D262" s="3" t="s">
        <v>32</v>
      </c>
      <c r="E262" s="64">
        <v>0</v>
      </c>
      <c r="F262" s="65">
        <v>0</v>
      </c>
      <c r="G262" s="65">
        <v>0</v>
      </c>
      <c r="H262" s="65">
        <v>0</v>
      </c>
      <c r="I262" s="1">
        <f t="shared" si="3"/>
        <v>0</v>
      </c>
      <c r="J262" s="1"/>
      <c r="K262" s="53"/>
      <c r="L262" s="1"/>
      <c r="M262" s="1"/>
      <c r="N262" s="1"/>
      <c r="O262" s="1"/>
      <c r="P262" s="1"/>
    </row>
    <row r="263" spans="1:16" x14ac:dyDescent="0.35">
      <c r="A263" s="60" t="s">
        <v>116</v>
      </c>
      <c r="B263" s="3">
        <f>B260+7</f>
        <v>564</v>
      </c>
      <c r="C263" s="3" t="s">
        <v>31</v>
      </c>
      <c r="D263" s="3" t="s">
        <v>19</v>
      </c>
      <c r="E263" s="64">
        <v>53</v>
      </c>
      <c r="F263" s="65">
        <v>46</v>
      </c>
      <c r="G263" s="65">
        <v>54</v>
      </c>
      <c r="H263" s="65">
        <v>53</v>
      </c>
      <c r="I263" s="1">
        <f t="shared" si="3"/>
        <v>51.5</v>
      </c>
      <c r="J263" s="53">
        <f>I263*10000*2</f>
        <v>1030000</v>
      </c>
      <c r="K263" s="53">
        <v>3000000</v>
      </c>
      <c r="L263" s="53">
        <f>J263*5</f>
        <v>5150000</v>
      </c>
      <c r="M263" s="5">
        <f>(I263/(I263+I264))*100</f>
        <v>87.288135593220346</v>
      </c>
      <c r="N263" s="6">
        <f>3.32*(LOG(L263)-LOG(K263))</f>
        <v>0.77915743474747345</v>
      </c>
      <c r="O263" s="6">
        <f>O260+N263</f>
        <v>48.373280481353262</v>
      </c>
      <c r="P263" s="5">
        <f>I265/I263*100</f>
        <v>0</v>
      </c>
    </row>
    <row r="264" spans="1:16" x14ac:dyDescent="0.35">
      <c r="A264" s="1"/>
      <c r="B264" s="3"/>
      <c r="C264" s="3"/>
      <c r="D264" s="3" t="s">
        <v>20</v>
      </c>
      <c r="E264" s="64">
        <v>7</v>
      </c>
      <c r="F264" s="65">
        <v>9</v>
      </c>
      <c r="G264" s="65">
        <v>9</v>
      </c>
      <c r="H264" s="65">
        <v>5</v>
      </c>
      <c r="I264" s="1">
        <f t="shared" ref="I264:I280" si="4">AVERAGE(E264:H264)</f>
        <v>7.5</v>
      </c>
      <c r="J264" s="1"/>
      <c r="K264" s="53"/>
      <c r="L264" s="1"/>
      <c r="M264" s="1"/>
      <c r="N264" s="5">
        <f>3.32*(LOG(L263/K263))</f>
        <v>0.77915743474747479</v>
      </c>
      <c r="O264" s="1"/>
      <c r="P264" s="1"/>
    </row>
    <row r="265" spans="1:16" x14ac:dyDescent="0.35">
      <c r="A265" s="1"/>
      <c r="B265" s="3"/>
      <c r="C265" s="3"/>
      <c r="D265" s="3" t="s">
        <v>32</v>
      </c>
      <c r="E265" s="64">
        <v>0</v>
      </c>
      <c r="F265" s="65">
        <v>0</v>
      </c>
      <c r="G265" s="65">
        <v>0</v>
      </c>
      <c r="H265" s="65">
        <v>0</v>
      </c>
      <c r="I265" s="1">
        <f t="shared" si="4"/>
        <v>0</v>
      </c>
      <c r="J265" s="1"/>
      <c r="K265" s="53"/>
      <c r="L265" s="1"/>
      <c r="M265" s="1"/>
      <c r="N265" s="1"/>
      <c r="O265" s="1"/>
      <c r="P265" s="1"/>
    </row>
    <row r="266" spans="1:16" x14ac:dyDescent="0.35">
      <c r="A266" s="60" t="s">
        <v>117</v>
      </c>
      <c r="B266" s="3">
        <f>B263+7</f>
        <v>571</v>
      </c>
      <c r="C266" s="3" t="s">
        <v>31</v>
      </c>
      <c r="D266" s="3" t="s">
        <v>19</v>
      </c>
      <c r="E266" s="64">
        <v>62</v>
      </c>
      <c r="F266" s="65">
        <v>58</v>
      </c>
      <c r="G266" s="65">
        <v>49</v>
      </c>
      <c r="H266" s="65">
        <v>40</v>
      </c>
      <c r="I266" s="1">
        <f t="shared" si="4"/>
        <v>52.25</v>
      </c>
      <c r="J266" s="53">
        <f>I266*10000*2</f>
        <v>1045000</v>
      </c>
      <c r="K266" s="53">
        <v>3000000</v>
      </c>
      <c r="L266" s="53">
        <f>J266*5</f>
        <v>5225000</v>
      </c>
      <c r="M266" s="5">
        <f>(I266/(I266+I267))*100</f>
        <v>81.640625</v>
      </c>
      <c r="N266" s="6">
        <f>3.32*(LOG(L266)-LOG(K266))</f>
        <v>0.80000393301058459</v>
      </c>
      <c r="O266" s="6">
        <f>O263+N266</f>
        <v>49.173284414363849</v>
      </c>
      <c r="P266" s="5">
        <f>I268/I266*100</f>
        <v>0</v>
      </c>
    </row>
    <row r="267" spans="1:16" x14ac:dyDescent="0.35">
      <c r="A267" s="1"/>
      <c r="B267" s="3"/>
      <c r="C267" s="3"/>
      <c r="D267" s="3" t="s">
        <v>20</v>
      </c>
      <c r="E267" s="64">
        <v>5</v>
      </c>
      <c r="F267" s="65">
        <v>10</v>
      </c>
      <c r="G267" s="65">
        <v>20</v>
      </c>
      <c r="H267" s="65">
        <v>12</v>
      </c>
      <c r="I267" s="1">
        <f t="shared" si="4"/>
        <v>11.75</v>
      </c>
      <c r="J267" s="1"/>
      <c r="K267" s="53"/>
      <c r="L267" s="1"/>
      <c r="M267" s="1"/>
      <c r="N267" s="5">
        <f>3.32*(LOG(L266/K266))</f>
        <v>0.80000393301058481</v>
      </c>
      <c r="O267" s="1"/>
      <c r="P267" s="1"/>
    </row>
    <row r="268" spans="1:16" x14ac:dyDescent="0.35">
      <c r="A268" s="1"/>
      <c r="B268" s="3"/>
      <c r="C268" s="3"/>
      <c r="D268" s="3" t="s">
        <v>32</v>
      </c>
      <c r="E268" s="64">
        <v>0</v>
      </c>
      <c r="F268" s="65">
        <v>0</v>
      </c>
      <c r="G268" s="65">
        <v>0</v>
      </c>
      <c r="H268" s="65">
        <v>0</v>
      </c>
      <c r="I268" s="1">
        <f t="shared" si="4"/>
        <v>0</v>
      </c>
      <c r="J268" s="1"/>
      <c r="K268" s="53"/>
      <c r="L268" s="1"/>
      <c r="M268" s="1"/>
      <c r="N268" s="1"/>
      <c r="O268" s="1"/>
      <c r="P268" s="1"/>
    </row>
    <row r="269" spans="1:16" x14ac:dyDescent="0.35">
      <c r="A269" s="60" t="s">
        <v>118</v>
      </c>
      <c r="B269" s="3">
        <f>B266+7</f>
        <v>578</v>
      </c>
      <c r="C269" s="3" t="s">
        <v>31</v>
      </c>
      <c r="D269" s="41" t="s">
        <v>19</v>
      </c>
      <c r="E269" s="64">
        <v>62</v>
      </c>
      <c r="F269" s="65">
        <v>52</v>
      </c>
      <c r="G269" s="65">
        <v>66</v>
      </c>
      <c r="H269" s="65">
        <v>63</v>
      </c>
      <c r="I269" s="1">
        <f t="shared" si="4"/>
        <v>60.75</v>
      </c>
      <c r="J269" s="53">
        <f>I269*10000*2</f>
        <v>1215000</v>
      </c>
      <c r="K269" s="53">
        <v>3000001</v>
      </c>
      <c r="L269" s="53">
        <f>J269*5</f>
        <v>6075000</v>
      </c>
      <c r="M269" s="5">
        <f>(I269/(I269+I270))*100</f>
        <v>94.552529182879368</v>
      </c>
      <c r="N269" s="6">
        <f>3.32*(LOG(L269)-LOG(K269))</f>
        <v>1.0173306108491356</v>
      </c>
      <c r="O269" s="6">
        <f>O266+N269</f>
        <v>50.190615025212985</v>
      </c>
      <c r="P269" s="5">
        <f>I271/I269*100</f>
        <v>0</v>
      </c>
    </row>
    <row r="270" spans="1:16" x14ac:dyDescent="0.35">
      <c r="A270" s="1"/>
      <c r="B270" s="3"/>
      <c r="C270" s="3"/>
      <c r="D270" s="3" t="s">
        <v>20</v>
      </c>
      <c r="E270" s="64">
        <v>3</v>
      </c>
      <c r="F270" s="65">
        <v>4</v>
      </c>
      <c r="G270" s="65">
        <v>4</v>
      </c>
      <c r="H270" s="65">
        <v>3</v>
      </c>
      <c r="I270" s="1">
        <f t="shared" si="4"/>
        <v>3.5</v>
      </c>
      <c r="J270" s="1"/>
      <c r="K270" s="53"/>
      <c r="L270" s="1"/>
      <c r="M270" s="1"/>
      <c r="N270" s="5">
        <f>3.32*(LOG(L269/K269))</f>
        <v>1.0173306108491356</v>
      </c>
      <c r="O270" s="1"/>
      <c r="P270" s="1"/>
    </row>
    <row r="271" spans="1:16" x14ac:dyDescent="0.35">
      <c r="A271" s="1"/>
      <c r="B271" s="3"/>
      <c r="C271" s="3"/>
      <c r="D271" s="3" t="s">
        <v>32</v>
      </c>
      <c r="E271" s="64">
        <v>0</v>
      </c>
      <c r="F271" s="65">
        <v>0</v>
      </c>
      <c r="G271" s="65">
        <v>0</v>
      </c>
      <c r="H271" s="65">
        <v>0</v>
      </c>
      <c r="I271" s="1">
        <f t="shared" si="4"/>
        <v>0</v>
      </c>
      <c r="J271" s="1"/>
      <c r="K271" s="53"/>
      <c r="L271" s="1"/>
      <c r="M271" s="1"/>
      <c r="N271" s="1"/>
      <c r="O271" s="1"/>
      <c r="P271" s="1"/>
    </row>
    <row r="272" spans="1:16" x14ac:dyDescent="0.35">
      <c r="A272" s="60" t="s">
        <v>119</v>
      </c>
      <c r="B272" s="3">
        <f>B269+7</f>
        <v>585</v>
      </c>
      <c r="C272" s="3" t="s">
        <v>31</v>
      </c>
      <c r="D272" s="3" t="s">
        <v>19</v>
      </c>
      <c r="E272" s="64">
        <v>93</v>
      </c>
      <c r="F272" s="65">
        <v>103</v>
      </c>
      <c r="G272" s="65">
        <v>89</v>
      </c>
      <c r="H272" s="65">
        <v>101</v>
      </c>
      <c r="I272" s="1">
        <f t="shared" si="4"/>
        <v>96.5</v>
      </c>
      <c r="J272" s="53">
        <f>I272*10000*2</f>
        <v>1930000</v>
      </c>
      <c r="K272" s="53">
        <v>3000002</v>
      </c>
      <c r="L272" s="53">
        <f>J272*5</f>
        <v>9650000</v>
      </c>
      <c r="M272" s="5">
        <f>(I272/(I272+I273))*100</f>
        <v>98.218829516539444</v>
      </c>
      <c r="N272" s="6">
        <f>3.32*(LOG(L272)-LOG(K272))</f>
        <v>1.6845871533939802</v>
      </c>
      <c r="O272" s="6">
        <f>O269+N272</f>
        <v>51.875202178606962</v>
      </c>
      <c r="P272" s="5">
        <f>I274/I272*100</f>
        <v>0</v>
      </c>
    </row>
    <row r="273" spans="1:16" x14ac:dyDescent="0.35">
      <c r="A273" s="1"/>
      <c r="B273" s="3"/>
      <c r="C273" s="3"/>
      <c r="D273" s="3" t="s">
        <v>20</v>
      </c>
      <c r="E273" s="64">
        <v>3</v>
      </c>
      <c r="F273" s="65">
        <v>1</v>
      </c>
      <c r="G273" s="65">
        <v>2</v>
      </c>
      <c r="H273" s="65">
        <v>1</v>
      </c>
      <c r="I273" s="1">
        <f t="shared" si="4"/>
        <v>1.75</v>
      </c>
      <c r="J273" s="1"/>
      <c r="K273" s="53"/>
      <c r="L273" s="1"/>
      <c r="M273" s="1"/>
      <c r="N273" s="5">
        <f>3.32*(LOG(L272/K272))</f>
        <v>1.6845871533939791</v>
      </c>
      <c r="O273" s="1"/>
      <c r="P273" s="1"/>
    </row>
    <row r="274" spans="1:16" x14ac:dyDescent="0.35">
      <c r="A274" s="1"/>
      <c r="B274" s="3"/>
      <c r="C274" s="3"/>
      <c r="D274" s="3" t="s">
        <v>32</v>
      </c>
      <c r="E274" s="64">
        <v>0</v>
      </c>
      <c r="F274" s="65">
        <v>0</v>
      </c>
      <c r="G274" s="65">
        <v>0</v>
      </c>
      <c r="H274" s="65">
        <v>0</v>
      </c>
      <c r="I274" s="1">
        <f t="shared" si="4"/>
        <v>0</v>
      </c>
      <c r="J274" s="1"/>
      <c r="K274" s="53"/>
      <c r="L274" s="1"/>
      <c r="M274" s="1"/>
      <c r="N274" s="1"/>
      <c r="O274" s="1"/>
      <c r="P274" s="1"/>
    </row>
    <row r="275" spans="1:16" x14ac:dyDescent="0.35">
      <c r="A275" s="60" t="s">
        <v>120</v>
      </c>
      <c r="B275" s="3">
        <f>B272+7</f>
        <v>592</v>
      </c>
      <c r="C275" s="3" t="s">
        <v>31</v>
      </c>
      <c r="D275" s="3" t="s">
        <v>19</v>
      </c>
      <c r="E275" s="64">
        <v>75</v>
      </c>
      <c r="F275" s="65">
        <v>81</v>
      </c>
      <c r="G275" s="65">
        <v>65</v>
      </c>
      <c r="H275" s="65">
        <v>73</v>
      </c>
      <c r="I275" s="1">
        <f t="shared" si="4"/>
        <v>73.5</v>
      </c>
      <c r="J275" s="53">
        <f>I275*10000*2</f>
        <v>1470000</v>
      </c>
      <c r="K275" s="53">
        <v>3000003</v>
      </c>
      <c r="L275" s="53">
        <f>J275*5</f>
        <v>7350000</v>
      </c>
      <c r="M275" s="5">
        <f>(I275/(I275+I276))*100</f>
        <v>97.029702970297024</v>
      </c>
      <c r="N275" s="6">
        <f>3.32*(LOG(L275)-LOG(K275))</f>
        <v>1.2920299582332899</v>
      </c>
      <c r="O275" s="6">
        <f>O272+N275</f>
        <v>53.167232136840255</v>
      </c>
      <c r="P275" s="5">
        <f>I277/I275*100</f>
        <v>0</v>
      </c>
    </row>
    <row r="276" spans="1:16" x14ac:dyDescent="0.35">
      <c r="A276" s="1"/>
      <c r="B276" s="3"/>
      <c r="C276" s="3"/>
      <c r="D276" s="3" t="s">
        <v>20</v>
      </c>
      <c r="E276" s="64">
        <v>3</v>
      </c>
      <c r="F276" s="65">
        <v>1</v>
      </c>
      <c r="G276" s="65">
        <v>3</v>
      </c>
      <c r="H276" s="65">
        <v>2</v>
      </c>
      <c r="I276" s="1">
        <f t="shared" si="4"/>
        <v>2.25</v>
      </c>
      <c r="J276" s="1"/>
      <c r="K276" s="53"/>
      <c r="L276" s="1"/>
      <c r="M276" s="1"/>
      <c r="N276" s="5">
        <f>3.32*(LOG(L275/K275))</f>
        <v>1.2920299582332888</v>
      </c>
      <c r="O276" s="1"/>
      <c r="P276" s="1"/>
    </row>
    <row r="277" spans="1:16" x14ac:dyDescent="0.35">
      <c r="A277" s="1"/>
      <c r="B277" s="3"/>
      <c r="C277" s="3"/>
      <c r="D277" s="3" t="s">
        <v>32</v>
      </c>
      <c r="E277" s="64">
        <v>0</v>
      </c>
      <c r="F277" s="65">
        <v>0</v>
      </c>
      <c r="G277" s="65">
        <v>0</v>
      </c>
      <c r="H277" s="65">
        <v>0</v>
      </c>
      <c r="I277" s="1">
        <f t="shared" si="4"/>
        <v>0</v>
      </c>
      <c r="J277" s="1"/>
      <c r="K277" s="53"/>
      <c r="L277" s="1"/>
      <c r="M277" s="1"/>
      <c r="N277" s="1"/>
      <c r="O277" s="1"/>
      <c r="P277" s="1"/>
    </row>
    <row r="278" spans="1:16" x14ac:dyDescent="0.35">
      <c r="A278" s="60" t="s">
        <v>121</v>
      </c>
      <c r="B278" s="3">
        <f>B275+7</f>
        <v>599</v>
      </c>
      <c r="C278" s="3" t="s">
        <v>31</v>
      </c>
      <c r="D278" s="3" t="s">
        <v>19</v>
      </c>
      <c r="E278" s="64">
        <v>40</v>
      </c>
      <c r="F278" s="65">
        <v>60</v>
      </c>
      <c r="G278" s="65">
        <v>74</v>
      </c>
      <c r="H278" s="65">
        <v>59</v>
      </c>
      <c r="I278" s="1">
        <f t="shared" si="4"/>
        <v>58.25</v>
      </c>
      <c r="J278" s="53">
        <f>I278*10000*2</f>
        <v>1165000</v>
      </c>
      <c r="K278" s="53">
        <v>3000004</v>
      </c>
      <c r="L278" s="53">
        <f>J278*5</f>
        <v>5825000</v>
      </c>
      <c r="M278" s="5">
        <f>(I278/(I278+I279))*100</f>
        <v>85.03649635036497</v>
      </c>
      <c r="N278" s="6">
        <f>3.32*(LOG(L278)-LOG(K278))</f>
        <v>0.95673799845264429</v>
      </c>
      <c r="O278" s="6">
        <f>O275+N278</f>
        <v>54.1239701352929</v>
      </c>
      <c r="P278" s="5">
        <f>I280/I278*100</f>
        <v>0</v>
      </c>
    </row>
    <row r="279" spans="1:16" x14ac:dyDescent="0.35">
      <c r="A279" s="1"/>
      <c r="B279" s="3"/>
      <c r="C279" s="3"/>
      <c r="D279" s="3" t="s">
        <v>20</v>
      </c>
      <c r="E279" s="64">
        <v>17</v>
      </c>
      <c r="F279" s="65">
        <v>6</v>
      </c>
      <c r="G279" s="65">
        <v>11</v>
      </c>
      <c r="H279" s="65">
        <v>7</v>
      </c>
      <c r="I279" s="1">
        <f t="shared" si="4"/>
        <v>10.25</v>
      </c>
      <c r="J279" s="1"/>
      <c r="K279" s="53"/>
      <c r="L279" s="1"/>
      <c r="M279" s="1"/>
      <c r="N279" s="5">
        <f>3.32*(LOG(L278/K278))</f>
        <v>0.95673799845264373</v>
      </c>
      <c r="O279" s="1"/>
      <c r="P279" s="1"/>
    </row>
    <row r="280" spans="1:16" x14ac:dyDescent="0.35">
      <c r="A280" s="1"/>
      <c r="B280" s="3"/>
      <c r="C280" s="3"/>
      <c r="D280" s="3" t="s">
        <v>32</v>
      </c>
      <c r="E280" s="67">
        <v>0</v>
      </c>
      <c r="F280" s="65">
        <v>0</v>
      </c>
      <c r="G280" s="65">
        <v>0</v>
      </c>
      <c r="H280" s="65">
        <v>0</v>
      </c>
      <c r="I280" s="1">
        <f t="shared" si="4"/>
        <v>0</v>
      </c>
      <c r="J280" s="1"/>
      <c r="K280" s="53"/>
      <c r="L280" s="1"/>
      <c r="M280" s="1"/>
      <c r="N280" s="1"/>
      <c r="O280" s="1"/>
      <c r="P280" s="1"/>
    </row>
    <row r="281" spans="1:16" x14ac:dyDescent="0.35">
      <c r="C281" s="8"/>
      <c r="D281" s="8"/>
    </row>
    <row r="282" spans="1:16" x14ac:dyDescent="0.35">
      <c r="C282" s="8"/>
      <c r="D282" s="8"/>
    </row>
    <row r="283" spans="1:16" x14ac:dyDescent="0.35">
      <c r="C283" s="8"/>
      <c r="D283" s="8"/>
    </row>
    <row r="284" spans="1:16" x14ac:dyDescent="0.35">
      <c r="C284" s="8"/>
      <c r="D284" s="8"/>
    </row>
    <row r="285" spans="1:16" x14ac:dyDescent="0.35">
      <c r="C285" s="8"/>
      <c r="D285" s="8"/>
    </row>
    <row r="286" spans="1:16" x14ac:dyDescent="0.35">
      <c r="C286" s="8"/>
      <c r="D286" s="8"/>
    </row>
    <row r="287" spans="1:16" x14ac:dyDescent="0.35">
      <c r="C287" s="8"/>
      <c r="D287" s="8"/>
    </row>
    <row r="288" spans="1:16" x14ac:dyDescent="0.35">
      <c r="C288" s="8"/>
      <c r="D288" s="8"/>
    </row>
    <row r="289" spans="3:4" x14ac:dyDescent="0.35">
      <c r="C289" s="8"/>
      <c r="D289" s="8"/>
    </row>
    <row r="290" spans="3:4" x14ac:dyDescent="0.35">
      <c r="C290" s="8"/>
      <c r="D290" s="8"/>
    </row>
    <row r="291" spans="3:4" x14ac:dyDescent="0.35">
      <c r="C291" s="8"/>
      <c r="D291" s="8"/>
    </row>
    <row r="292" spans="3:4" x14ac:dyDescent="0.35">
      <c r="C292" s="8"/>
      <c r="D292" s="8"/>
    </row>
    <row r="293" spans="3:4" x14ac:dyDescent="0.35">
      <c r="C293" s="8"/>
      <c r="D293" s="8"/>
    </row>
    <row r="294" spans="3:4" x14ac:dyDescent="0.35">
      <c r="C294" s="8"/>
      <c r="D294" s="8"/>
    </row>
    <row r="295" spans="3:4" x14ac:dyDescent="0.35">
      <c r="C295" s="8"/>
      <c r="D295" s="8"/>
    </row>
    <row r="296" spans="3:4" x14ac:dyDescent="0.35">
      <c r="C296" s="8"/>
      <c r="D296" s="8"/>
    </row>
    <row r="297" spans="3:4" x14ac:dyDescent="0.35">
      <c r="C297" s="8"/>
      <c r="D297" s="8"/>
    </row>
    <row r="298" spans="3:4" x14ac:dyDescent="0.35">
      <c r="C298" s="8"/>
      <c r="D298" s="8"/>
    </row>
    <row r="299" spans="3:4" x14ac:dyDescent="0.35">
      <c r="C299" s="8"/>
      <c r="D299" s="8"/>
    </row>
    <row r="300" spans="3:4" x14ac:dyDescent="0.35">
      <c r="C300" s="8"/>
      <c r="D300" s="8"/>
    </row>
    <row r="301" spans="3:4" x14ac:dyDescent="0.35">
      <c r="C301" s="8"/>
      <c r="D301" s="8"/>
    </row>
    <row r="302" spans="3:4" x14ac:dyDescent="0.35">
      <c r="C302" s="8"/>
      <c r="D302" s="8"/>
    </row>
    <row r="303" spans="3:4" x14ac:dyDescent="0.35">
      <c r="C303" s="8"/>
      <c r="D303" s="8"/>
    </row>
    <row r="304" spans="3:4" x14ac:dyDescent="0.35">
      <c r="C304" s="8"/>
      <c r="D304" s="8"/>
    </row>
    <row r="305" spans="3:4" x14ac:dyDescent="0.35">
      <c r="C305" s="8"/>
      <c r="D305" s="8"/>
    </row>
    <row r="306" spans="3:4" x14ac:dyDescent="0.35">
      <c r="C306" s="8"/>
      <c r="D306" s="8"/>
    </row>
    <row r="307" spans="3:4" x14ac:dyDescent="0.35">
      <c r="C307" s="8"/>
      <c r="D307" s="8"/>
    </row>
    <row r="308" spans="3:4" x14ac:dyDescent="0.35">
      <c r="C308" s="8"/>
      <c r="D308" s="8"/>
    </row>
    <row r="309" spans="3:4" x14ac:dyDescent="0.35">
      <c r="C309" s="8"/>
      <c r="D309" s="8"/>
    </row>
    <row r="310" spans="3:4" x14ac:dyDescent="0.35">
      <c r="C310" s="8"/>
      <c r="D310" s="8"/>
    </row>
    <row r="311" spans="3:4" x14ac:dyDescent="0.35">
      <c r="C311" s="8"/>
      <c r="D311" s="8"/>
    </row>
    <row r="312" spans="3:4" x14ac:dyDescent="0.35">
      <c r="C312" s="8"/>
      <c r="D312" s="8"/>
    </row>
    <row r="313" spans="3:4" x14ac:dyDescent="0.35">
      <c r="C313" s="8"/>
      <c r="D313" s="8"/>
    </row>
    <row r="314" spans="3:4" x14ac:dyDescent="0.35">
      <c r="C314" s="8"/>
      <c r="D314" s="8"/>
    </row>
    <row r="315" spans="3:4" x14ac:dyDescent="0.35">
      <c r="C315" s="8"/>
      <c r="D315" s="8"/>
    </row>
    <row r="316" spans="3:4" x14ac:dyDescent="0.35">
      <c r="C316" s="8"/>
      <c r="D316" s="8"/>
    </row>
    <row r="317" spans="3:4" x14ac:dyDescent="0.35">
      <c r="C317" s="8"/>
      <c r="D317" s="8"/>
    </row>
    <row r="318" spans="3:4" x14ac:dyDescent="0.35">
      <c r="C318" s="8"/>
      <c r="D318" s="8"/>
    </row>
    <row r="319" spans="3:4" x14ac:dyDescent="0.35">
      <c r="C319" s="8"/>
      <c r="D319" s="8"/>
    </row>
    <row r="320" spans="3:4" x14ac:dyDescent="0.35">
      <c r="C320" s="8"/>
      <c r="D320" s="8"/>
    </row>
    <row r="321" spans="3:4" x14ac:dyDescent="0.35">
      <c r="C321" s="8"/>
      <c r="D321" s="8"/>
    </row>
    <row r="322" spans="3:4" x14ac:dyDescent="0.35">
      <c r="C322" s="8"/>
      <c r="D322" s="8"/>
    </row>
    <row r="323" spans="3:4" x14ac:dyDescent="0.35">
      <c r="C323" s="8"/>
      <c r="D323" s="8"/>
    </row>
    <row r="324" spans="3:4" x14ac:dyDescent="0.35">
      <c r="C324" s="8"/>
      <c r="D324" s="8"/>
    </row>
    <row r="325" spans="3:4" x14ac:dyDescent="0.35">
      <c r="C325" s="8"/>
      <c r="D325" s="8"/>
    </row>
    <row r="326" spans="3:4" x14ac:dyDescent="0.35">
      <c r="C326" s="8"/>
      <c r="D326" s="8"/>
    </row>
    <row r="327" spans="3:4" x14ac:dyDescent="0.35">
      <c r="C327" s="8"/>
      <c r="D327" s="8"/>
    </row>
    <row r="328" spans="3:4" x14ac:dyDescent="0.35">
      <c r="C328" s="8"/>
      <c r="D328" s="8"/>
    </row>
    <row r="329" spans="3:4" x14ac:dyDescent="0.35">
      <c r="C329" s="8"/>
      <c r="D329" s="8"/>
    </row>
    <row r="330" spans="3:4" x14ac:dyDescent="0.35">
      <c r="C330" s="8"/>
      <c r="D330" s="8"/>
    </row>
    <row r="331" spans="3:4" x14ac:dyDescent="0.35">
      <c r="C331" s="8"/>
      <c r="D331" s="8"/>
    </row>
    <row r="332" spans="3:4" x14ac:dyDescent="0.35">
      <c r="C332" s="8"/>
      <c r="D332" s="8"/>
    </row>
    <row r="333" spans="3:4" x14ac:dyDescent="0.35">
      <c r="C333" s="8"/>
      <c r="D333" s="8"/>
    </row>
    <row r="334" spans="3:4" x14ac:dyDescent="0.35">
      <c r="C334" s="8"/>
      <c r="D334" s="8"/>
    </row>
    <row r="335" spans="3:4" x14ac:dyDescent="0.35">
      <c r="C335" s="8"/>
      <c r="D335" s="8"/>
    </row>
    <row r="336" spans="3:4" x14ac:dyDescent="0.35">
      <c r="C336" s="8"/>
      <c r="D336" s="8"/>
    </row>
    <row r="337" spans="3:4" x14ac:dyDescent="0.35">
      <c r="C337" s="8"/>
      <c r="D337" s="8"/>
    </row>
    <row r="338" spans="3:4" x14ac:dyDescent="0.35">
      <c r="C338" s="8"/>
      <c r="D338" s="8"/>
    </row>
    <row r="339" spans="3:4" x14ac:dyDescent="0.35">
      <c r="C339" s="8"/>
      <c r="D339" s="8"/>
    </row>
    <row r="340" spans="3:4" x14ac:dyDescent="0.35">
      <c r="C340" s="8"/>
      <c r="D340" s="8"/>
    </row>
    <row r="341" spans="3:4" x14ac:dyDescent="0.35">
      <c r="C341" s="8"/>
      <c r="D341" s="8"/>
    </row>
    <row r="342" spans="3:4" x14ac:dyDescent="0.35">
      <c r="C342" s="8"/>
      <c r="D342" s="8"/>
    </row>
    <row r="343" spans="3:4" x14ac:dyDescent="0.35">
      <c r="C343" s="8"/>
      <c r="D343" s="8"/>
    </row>
    <row r="344" spans="3:4" x14ac:dyDescent="0.35">
      <c r="C344" s="8"/>
      <c r="D344" s="8"/>
    </row>
    <row r="345" spans="3:4" x14ac:dyDescent="0.35">
      <c r="C345" s="8"/>
      <c r="D345" s="8"/>
    </row>
    <row r="346" spans="3:4" x14ac:dyDescent="0.35">
      <c r="C346" s="8"/>
      <c r="D346" s="8"/>
    </row>
    <row r="347" spans="3:4" x14ac:dyDescent="0.35">
      <c r="C347" s="8"/>
      <c r="D347" s="8"/>
    </row>
    <row r="348" spans="3:4" x14ac:dyDescent="0.35">
      <c r="C348" s="8"/>
      <c r="D348" s="8"/>
    </row>
    <row r="349" spans="3:4" x14ac:dyDescent="0.35">
      <c r="C349" s="8"/>
      <c r="D349" s="8"/>
    </row>
    <row r="350" spans="3:4" x14ac:dyDescent="0.35">
      <c r="C350" s="8"/>
      <c r="D350" s="8"/>
    </row>
    <row r="351" spans="3:4" x14ac:dyDescent="0.35">
      <c r="C351" s="8"/>
      <c r="D351" s="8"/>
    </row>
    <row r="352" spans="3:4" x14ac:dyDescent="0.35">
      <c r="C352" s="8"/>
      <c r="D352" s="8"/>
    </row>
    <row r="353" spans="3:4" x14ac:dyDescent="0.35">
      <c r="C353" s="8"/>
      <c r="D353" s="8"/>
    </row>
    <row r="354" spans="3:4" x14ac:dyDescent="0.35">
      <c r="C354" s="8"/>
      <c r="D354" s="8"/>
    </row>
    <row r="355" spans="3:4" x14ac:dyDescent="0.35">
      <c r="C355" s="8"/>
      <c r="D355" s="8"/>
    </row>
    <row r="356" spans="3:4" x14ac:dyDescent="0.35">
      <c r="C356" s="8"/>
      <c r="D356" s="8"/>
    </row>
    <row r="357" spans="3:4" x14ac:dyDescent="0.35">
      <c r="C357" s="8"/>
      <c r="D357" s="8"/>
    </row>
    <row r="358" spans="3:4" x14ac:dyDescent="0.35">
      <c r="C358" s="8"/>
      <c r="D358" s="8"/>
    </row>
    <row r="359" spans="3:4" x14ac:dyDescent="0.35">
      <c r="C359" s="8"/>
      <c r="D359" s="8"/>
    </row>
    <row r="360" spans="3:4" x14ac:dyDescent="0.35">
      <c r="C360" s="8"/>
      <c r="D360" s="8"/>
    </row>
    <row r="361" spans="3:4" x14ac:dyDescent="0.35">
      <c r="C361" s="8"/>
      <c r="D361" s="8"/>
    </row>
    <row r="362" spans="3:4" x14ac:dyDescent="0.35">
      <c r="C362" s="8"/>
      <c r="D362" s="8"/>
    </row>
    <row r="363" spans="3:4" x14ac:dyDescent="0.35">
      <c r="C363" s="8"/>
      <c r="D363" s="8"/>
    </row>
    <row r="364" spans="3:4" x14ac:dyDescent="0.35">
      <c r="C364" s="8"/>
      <c r="D364" s="8"/>
    </row>
    <row r="365" spans="3:4" x14ac:dyDescent="0.35">
      <c r="C365" s="8"/>
      <c r="D365" s="8"/>
    </row>
    <row r="366" spans="3:4" x14ac:dyDescent="0.35">
      <c r="C366" s="8"/>
      <c r="D366" s="8"/>
    </row>
    <row r="367" spans="3:4" x14ac:dyDescent="0.35">
      <c r="C367" s="8"/>
      <c r="D367" s="8"/>
    </row>
    <row r="368" spans="3:4" x14ac:dyDescent="0.35">
      <c r="C368" s="8"/>
      <c r="D368" s="8"/>
    </row>
    <row r="369" spans="3:4" x14ac:dyDescent="0.35">
      <c r="C369" s="8"/>
      <c r="D369" s="8"/>
    </row>
    <row r="370" spans="3:4" x14ac:dyDescent="0.35">
      <c r="C370" s="8"/>
      <c r="D370" s="8"/>
    </row>
    <row r="371" spans="3:4" x14ac:dyDescent="0.35">
      <c r="C371" s="8"/>
      <c r="D371" s="8"/>
    </row>
    <row r="372" spans="3:4" x14ac:dyDescent="0.35">
      <c r="C372" s="8"/>
      <c r="D372" s="8"/>
    </row>
    <row r="373" spans="3:4" x14ac:dyDescent="0.35">
      <c r="C373" s="8"/>
      <c r="D373" s="8"/>
    </row>
    <row r="374" spans="3:4" x14ac:dyDescent="0.35">
      <c r="C374" s="8"/>
      <c r="D374" s="8"/>
    </row>
    <row r="375" spans="3:4" x14ac:dyDescent="0.35">
      <c r="C375" s="8"/>
      <c r="D375" s="8"/>
    </row>
    <row r="376" spans="3:4" x14ac:dyDescent="0.35">
      <c r="C376" s="8"/>
      <c r="D376" s="8"/>
    </row>
    <row r="377" spans="3:4" x14ac:dyDescent="0.35">
      <c r="C377" s="8"/>
      <c r="D377" s="8"/>
    </row>
    <row r="378" spans="3:4" x14ac:dyDescent="0.35">
      <c r="C378" s="8"/>
      <c r="D378" s="8"/>
    </row>
    <row r="379" spans="3:4" x14ac:dyDescent="0.35">
      <c r="C379" s="8"/>
      <c r="D379" s="8"/>
    </row>
    <row r="380" spans="3:4" x14ac:dyDescent="0.35">
      <c r="C380" s="8"/>
      <c r="D380" s="8"/>
    </row>
    <row r="381" spans="3:4" x14ac:dyDescent="0.35">
      <c r="C381" s="8"/>
      <c r="D381" s="8"/>
    </row>
    <row r="382" spans="3:4" x14ac:dyDescent="0.35">
      <c r="C382" s="8"/>
      <c r="D382" s="8"/>
    </row>
    <row r="383" spans="3:4" x14ac:dyDescent="0.35">
      <c r="D383" s="8"/>
    </row>
    <row r="384" spans="3:4" x14ac:dyDescent="0.35">
      <c r="D384" s="8"/>
    </row>
    <row r="385" spans="4:4" x14ac:dyDescent="0.35">
      <c r="D385" s="8"/>
    </row>
    <row r="386" spans="4:4" x14ac:dyDescent="0.35">
      <c r="D386" s="8"/>
    </row>
    <row r="387" spans="4:4" x14ac:dyDescent="0.35">
      <c r="D387" s="8"/>
    </row>
    <row r="388" spans="4:4" x14ac:dyDescent="0.35">
      <c r="D388" s="8"/>
    </row>
    <row r="389" spans="4:4" x14ac:dyDescent="0.35">
      <c r="D389" s="8"/>
    </row>
    <row r="390" spans="4:4" x14ac:dyDescent="0.35">
      <c r="D390" s="8"/>
    </row>
    <row r="391" spans="4:4" x14ac:dyDescent="0.35">
      <c r="D391" s="8"/>
    </row>
    <row r="392" spans="4:4" x14ac:dyDescent="0.35">
      <c r="D392" s="8"/>
    </row>
    <row r="393" spans="4:4" x14ac:dyDescent="0.35">
      <c r="D393" s="8"/>
    </row>
    <row r="394" spans="4:4" x14ac:dyDescent="0.35">
      <c r="D394" s="8"/>
    </row>
    <row r="395" spans="4:4" x14ac:dyDescent="0.35">
      <c r="D395" s="8"/>
    </row>
    <row r="396" spans="4:4" x14ac:dyDescent="0.35">
      <c r="D396" s="8"/>
    </row>
    <row r="397" spans="4:4" x14ac:dyDescent="0.35">
      <c r="D397" s="8"/>
    </row>
    <row r="398" spans="4:4" x14ac:dyDescent="0.35">
      <c r="D398" s="8"/>
    </row>
    <row r="399" spans="4:4" x14ac:dyDescent="0.35">
      <c r="D399" s="8"/>
    </row>
    <row r="400" spans="4:4" x14ac:dyDescent="0.35">
      <c r="D400" s="8"/>
    </row>
    <row r="401" spans="4:4" x14ac:dyDescent="0.35">
      <c r="D401" s="8"/>
    </row>
    <row r="402" spans="4:4" x14ac:dyDescent="0.35">
      <c r="D402" s="8"/>
    </row>
    <row r="403" spans="4:4" x14ac:dyDescent="0.35">
      <c r="D403" s="8"/>
    </row>
    <row r="404" spans="4:4" x14ac:dyDescent="0.35">
      <c r="D404" s="8"/>
    </row>
    <row r="405" spans="4:4" x14ac:dyDescent="0.35">
      <c r="D405" s="8"/>
    </row>
    <row r="406" spans="4:4" x14ac:dyDescent="0.35">
      <c r="D406" s="8"/>
    </row>
    <row r="407" spans="4:4" x14ac:dyDescent="0.35">
      <c r="D407" s="8"/>
    </row>
    <row r="408" spans="4:4" x14ac:dyDescent="0.35">
      <c r="D408" s="8"/>
    </row>
    <row r="409" spans="4:4" x14ac:dyDescent="0.35">
      <c r="D409" s="8"/>
    </row>
    <row r="410" spans="4:4" x14ac:dyDescent="0.35">
      <c r="D410" s="8"/>
    </row>
    <row r="411" spans="4:4" x14ac:dyDescent="0.35">
      <c r="D411" s="8"/>
    </row>
    <row r="412" spans="4:4" x14ac:dyDescent="0.35">
      <c r="D412" s="8"/>
    </row>
    <row r="413" spans="4:4" x14ac:dyDescent="0.35">
      <c r="D413" s="8"/>
    </row>
    <row r="414" spans="4:4" x14ac:dyDescent="0.35">
      <c r="D414" s="8"/>
    </row>
    <row r="415" spans="4:4" x14ac:dyDescent="0.35">
      <c r="D415" s="8"/>
    </row>
    <row r="416" spans="4:4" x14ac:dyDescent="0.35">
      <c r="D416" s="8"/>
    </row>
    <row r="417" spans="4:4" x14ac:dyDescent="0.35">
      <c r="D417" s="8"/>
    </row>
    <row r="418" spans="4:4" x14ac:dyDescent="0.35">
      <c r="D418" s="8"/>
    </row>
    <row r="419" spans="4:4" x14ac:dyDescent="0.35">
      <c r="D419" s="8"/>
    </row>
    <row r="420" spans="4:4" x14ac:dyDescent="0.35">
      <c r="D420" s="8"/>
    </row>
    <row r="421" spans="4:4" x14ac:dyDescent="0.35">
      <c r="D421" s="8"/>
    </row>
    <row r="422" spans="4:4" x14ac:dyDescent="0.35">
      <c r="D422" s="8"/>
    </row>
    <row r="423" spans="4:4" x14ac:dyDescent="0.35">
      <c r="D423" s="8"/>
    </row>
    <row r="424" spans="4:4" x14ac:dyDescent="0.35">
      <c r="D424" s="8"/>
    </row>
    <row r="425" spans="4:4" x14ac:dyDescent="0.35">
      <c r="D425" s="8"/>
    </row>
    <row r="426" spans="4:4" x14ac:dyDescent="0.35">
      <c r="D426" s="8"/>
    </row>
    <row r="427" spans="4:4" x14ac:dyDescent="0.35">
      <c r="D427" s="8"/>
    </row>
    <row r="428" spans="4:4" x14ac:dyDescent="0.35">
      <c r="D428" s="8"/>
    </row>
    <row r="429" spans="4:4" x14ac:dyDescent="0.35">
      <c r="D429" s="8"/>
    </row>
    <row r="430" spans="4:4" x14ac:dyDescent="0.35">
      <c r="D430" s="8"/>
    </row>
    <row r="431" spans="4:4" x14ac:dyDescent="0.35">
      <c r="D431" s="8"/>
    </row>
    <row r="432" spans="4:4" x14ac:dyDescent="0.35">
      <c r="D432" s="8"/>
    </row>
    <row r="433" spans="4:4" x14ac:dyDescent="0.35">
      <c r="D433" s="8"/>
    </row>
    <row r="434" spans="4:4" x14ac:dyDescent="0.35">
      <c r="D434" s="8"/>
    </row>
    <row r="435" spans="4:4" x14ac:dyDescent="0.35">
      <c r="D435" s="8"/>
    </row>
    <row r="436" spans="4:4" x14ac:dyDescent="0.35">
      <c r="D436" s="8"/>
    </row>
    <row r="437" spans="4:4" x14ac:dyDescent="0.35">
      <c r="D437" s="8"/>
    </row>
    <row r="438" spans="4:4" x14ac:dyDescent="0.35">
      <c r="D438" s="8"/>
    </row>
    <row r="439" spans="4:4" x14ac:dyDescent="0.35">
      <c r="D439" s="8"/>
    </row>
    <row r="440" spans="4:4" x14ac:dyDescent="0.35">
      <c r="D440" s="8"/>
    </row>
    <row r="441" spans="4:4" x14ac:dyDescent="0.35">
      <c r="D441" s="8"/>
    </row>
    <row r="442" spans="4:4" x14ac:dyDescent="0.35">
      <c r="D442" s="8"/>
    </row>
    <row r="443" spans="4:4" x14ac:dyDescent="0.35">
      <c r="D443" s="8"/>
    </row>
    <row r="444" spans="4:4" x14ac:dyDescent="0.35">
      <c r="D444" s="8"/>
    </row>
    <row r="445" spans="4:4" x14ac:dyDescent="0.35">
      <c r="D445" s="8"/>
    </row>
    <row r="446" spans="4:4" x14ac:dyDescent="0.35">
      <c r="D446" s="8"/>
    </row>
    <row r="447" spans="4:4" x14ac:dyDescent="0.35">
      <c r="D447" s="8"/>
    </row>
    <row r="448" spans="4:4" x14ac:dyDescent="0.35">
      <c r="D448" s="8"/>
    </row>
    <row r="449" spans="4:4" x14ac:dyDescent="0.35">
      <c r="D449" s="8"/>
    </row>
    <row r="450" spans="4:4" x14ac:dyDescent="0.35">
      <c r="D450" s="8"/>
    </row>
    <row r="451" spans="4:4" x14ac:dyDescent="0.35">
      <c r="D451" s="8"/>
    </row>
    <row r="452" spans="4:4" x14ac:dyDescent="0.35">
      <c r="D452" s="8"/>
    </row>
    <row r="453" spans="4:4" x14ac:dyDescent="0.35">
      <c r="D453" s="8"/>
    </row>
    <row r="454" spans="4:4" x14ac:dyDescent="0.35">
      <c r="D454" s="8"/>
    </row>
    <row r="455" spans="4:4" x14ac:dyDescent="0.35">
      <c r="D455" s="8"/>
    </row>
    <row r="456" spans="4:4" x14ac:dyDescent="0.35">
      <c r="D456" s="8"/>
    </row>
    <row r="457" spans="4:4" x14ac:dyDescent="0.35">
      <c r="D457" s="8"/>
    </row>
  </sheetData>
  <mergeCells count="13">
    <mergeCell ref="P2:P3"/>
    <mergeCell ref="J2:J3"/>
    <mergeCell ref="K2:K3"/>
    <mergeCell ref="L2:L3"/>
    <mergeCell ref="M2:M3"/>
    <mergeCell ref="N2:N3"/>
    <mergeCell ref="O2:O3"/>
    <mergeCell ref="I2:I3"/>
    <mergeCell ref="A2:A3"/>
    <mergeCell ref="B2:B3"/>
    <mergeCell ref="C2:C3"/>
    <mergeCell ref="D2:D3"/>
    <mergeCell ref="E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F3AB2-FB8F-422B-9138-C8ACCE9E4B7A}">
  <dimension ref="A1:P482"/>
  <sheetViews>
    <sheetView workbookViewId="0">
      <pane ySplit="4" topLeftCell="A6" activePane="bottomLeft" state="frozen"/>
      <selection pane="bottomLeft"/>
    </sheetView>
  </sheetViews>
  <sheetFormatPr defaultRowHeight="14.5" x14ac:dyDescent="0.35"/>
  <cols>
    <col min="1" max="1" width="9.54296875" bestFit="1" customWidth="1"/>
    <col min="2" max="4" width="10.54296875" customWidth="1"/>
    <col min="5" max="8" width="8.7265625" style="8"/>
    <col min="10" max="10" width="12.54296875" bestFit="1" customWidth="1"/>
    <col min="11" max="11" width="12.54296875" customWidth="1"/>
    <col min="12" max="12" width="13.54296875" bestFit="1" customWidth="1"/>
    <col min="13" max="13" width="9.54296875" customWidth="1"/>
    <col min="15" max="15" width="12.54296875" customWidth="1"/>
    <col min="16" max="16" width="10.54296875" customWidth="1"/>
  </cols>
  <sheetData>
    <row r="1" spans="1:16" ht="15" thickBot="1" x14ac:dyDescent="0.4">
      <c r="A1" s="93" t="s">
        <v>122</v>
      </c>
    </row>
    <row r="2" spans="1:16" ht="35.15" customHeight="1" x14ac:dyDescent="0.35">
      <c r="A2" s="97" t="s">
        <v>1</v>
      </c>
      <c r="B2" s="99" t="s">
        <v>2</v>
      </c>
      <c r="C2" s="101" t="s">
        <v>3</v>
      </c>
      <c r="D2" s="95" t="s">
        <v>4</v>
      </c>
      <c r="E2" s="103" t="s">
        <v>5</v>
      </c>
      <c r="F2" s="104"/>
      <c r="G2" s="104"/>
      <c r="H2" s="105"/>
      <c r="I2" s="101" t="s">
        <v>6</v>
      </c>
      <c r="J2" s="106" t="s">
        <v>7</v>
      </c>
      <c r="K2" s="106" t="s">
        <v>8</v>
      </c>
      <c r="L2" s="106" t="s">
        <v>9</v>
      </c>
      <c r="M2" s="106" t="s">
        <v>10</v>
      </c>
      <c r="N2" s="106" t="s">
        <v>11</v>
      </c>
      <c r="O2" s="95" t="s">
        <v>12</v>
      </c>
      <c r="P2" s="99" t="s">
        <v>29</v>
      </c>
    </row>
    <row r="3" spans="1:16" ht="15" customHeight="1" thickBot="1" x14ac:dyDescent="0.4">
      <c r="A3" s="109"/>
      <c r="B3" s="110"/>
      <c r="C3" s="108"/>
      <c r="D3" s="111"/>
      <c r="E3" s="71" t="s">
        <v>13</v>
      </c>
      <c r="F3" s="49" t="s">
        <v>14</v>
      </c>
      <c r="G3" s="49" t="s">
        <v>15</v>
      </c>
      <c r="H3" s="72" t="s">
        <v>16</v>
      </c>
      <c r="I3" s="108"/>
      <c r="J3" s="112"/>
      <c r="K3" s="112"/>
      <c r="L3" s="112"/>
      <c r="M3" s="112"/>
      <c r="N3" s="112"/>
      <c r="O3" s="111"/>
      <c r="P3" s="100"/>
    </row>
    <row r="4" spans="1:16" ht="15" thickBot="1" x14ac:dyDescent="0.4">
      <c r="A4" s="73" t="s">
        <v>123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5"/>
    </row>
    <row r="5" spans="1:16" x14ac:dyDescent="0.35">
      <c r="A5" s="40">
        <v>44241</v>
      </c>
      <c r="B5" s="41">
        <v>3</v>
      </c>
      <c r="C5" s="3" t="s">
        <v>31</v>
      </c>
      <c r="D5" s="41" t="s">
        <v>19</v>
      </c>
      <c r="E5" s="41">
        <v>51</v>
      </c>
      <c r="F5" s="41">
        <v>54</v>
      </c>
      <c r="G5" s="41">
        <v>68</v>
      </c>
      <c r="H5" s="41">
        <v>54</v>
      </c>
      <c r="I5" s="42">
        <f>AVERAGE(E5:H5)</f>
        <v>56.75</v>
      </c>
      <c r="J5" s="43">
        <f>I5*10000*2</f>
        <v>1135000</v>
      </c>
      <c r="K5" s="43">
        <v>2500000</v>
      </c>
      <c r="L5" s="43">
        <f>J5*5</f>
        <v>5675000</v>
      </c>
      <c r="M5" s="44">
        <f>(I5/(I5+I6))*100</f>
        <v>100</v>
      </c>
      <c r="N5" s="45">
        <f>3.32*(LOG(L5)-LOG(K5))</f>
        <v>1.1820058458811666</v>
      </c>
      <c r="O5" s="42">
        <v>1.18</v>
      </c>
      <c r="P5" s="5">
        <f>I7/I5*100</f>
        <v>5.7268722466960353</v>
      </c>
    </row>
    <row r="6" spans="1:16" x14ac:dyDescent="0.35">
      <c r="A6" s="1"/>
      <c r="B6" s="3"/>
      <c r="C6" s="3"/>
      <c r="D6" s="3" t="s">
        <v>20</v>
      </c>
      <c r="E6" s="3">
        <v>0</v>
      </c>
      <c r="F6" s="3">
        <v>0</v>
      </c>
      <c r="G6" s="3">
        <v>0</v>
      </c>
      <c r="H6" s="3">
        <v>0</v>
      </c>
      <c r="I6" s="1">
        <f>AVERAGE(E6:H6)</f>
        <v>0</v>
      </c>
      <c r="J6" s="1"/>
      <c r="K6" s="1"/>
      <c r="L6" s="1"/>
      <c r="M6" s="1"/>
      <c r="N6" s="5">
        <f>3.32*(LOG(L5/K5))</f>
        <v>1.1820058458811675</v>
      </c>
      <c r="O6" s="1"/>
      <c r="P6" s="1"/>
    </row>
    <row r="7" spans="1:16" x14ac:dyDescent="0.35">
      <c r="A7" s="1"/>
      <c r="B7" s="3"/>
      <c r="C7" s="3"/>
      <c r="D7" s="3" t="s">
        <v>32</v>
      </c>
      <c r="E7" s="3">
        <v>2</v>
      </c>
      <c r="F7" s="3">
        <v>3</v>
      </c>
      <c r="G7" s="3">
        <v>2</v>
      </c>
      <c r="H7" s="3">
        <v>6</v>
      </c>
      <c r="I7" s="1">
        <f>AVERAGE(E7:H7)</f>
        <v>3.25</v>
      </c>
      <c r="J7" s="1"/>
      <c r="K7" s="4"/>
      <c r="L7" s="1"/>
      <c r="M7" s="1"/>
      <c r="N7" s="1"/>
      <c r="O7" s="1"/>
      <c r="P7" s="1"/>
    </row>
    <row r="8" spans="1:16" x14ac:dyDescent="0.35">
      <c r="A8" s="2">
        <v>44245</v>
      </c>
      <c r="B8" s="3">
        <v>7</v>
      </c>
      <c r="C8" s="3" t="s">
        <v>31</v>
      </c>
      <c r="D8" s="3" t="s">
        <v>19</v>
      </c>
      <c r="E8" s="3">
        <v>65</v>
      </c>
      <c r="F8" s="3">
        <v>84</v>
      </c>
      <c r="G8" s="3">
        <v>79</v>
      </c>
      <c r="H8" s="3">
        <v>88</v>
      </c>
      <c r="I8" s="1">
        <f t="shared" ref="I8:I13" si="0">AVERAGE(E8:H8)</f>
        <v>79</v>
      </c>
      <c r="J8" s="4">
        <f>I8*10000*2</f>
        <v>1580000</v>
      </c>
      <c r="K8" s="4">
        <v>3000000</v>
      </c>
      <c r="L8" s="4">
        <f>J8*5</f>
        <v>7900000</v>
      </c>
      <c r="M8" s="5">
        <f>(I8/(I8+I9))*100</f>
        <v>99.059561128526639</v>
      </c>
      <c r="N8" s="6">
        <f>3.32*(LOG(L8)-LOG(K8))</f>
        <v>1.3960793774149869</v>
      </c>
      <c r="O8" s="6">
        <f>N6+N8</f>
        <v>2.5780852232961546</v>
      </c>
      <c r="P8" s="5">
        <f>I10/I8*100</f>
        <v>1.89873417721519</v>
      </c>
    </row>
    <row r="9" spans="1:16" x14ac:dyDescent="0.35">
      <c r="A9" s="1"/>
      <c r="B9" s="3"/>
      <c r="C9" s="3"/>
      <c r="D9" s="3" t="s">
        <v>20</v>
      </c>
      <c r="E9" s="3">
        <v>1</v>
      </c>
      <c r="F9" s="3">
        <v>0</v>
      </c>
      <c r="G9" s="3">
        <v>1</v>
      </c>
      <c r="H9" s="3">
        <v>1</v>
      </c>
      <c r="I9" s="1">
        <f t="shared" si="0"/>
        <v>0.75</v>
      </c>
      <c r="J9" s="1"/>
      <c r="K9" s="1"/>
      <c r="L9" s="1"/>
      <c r="M9" s="1"/>
      <c r="N9" s="5">
        <f>3.32*(LOG(L8/K8))</f>
        <v>1.3960793774149862</v>
      </c>
      <c r="O9" s="1"/>
      <c r="P9" s="1"/>
    </row>
    <row r="10" spans="1:16" x14ac:dyDescent="0.35">
      <c r="A10" s="1"/>
      <c r="B10" s="3"/>
      <c r="C10" s="3"/>
      <c r="D10" s="3" t="s">
        <v>32</v>
      </c>
      <c r="E10" s="3">
        <v>1</v>
      </c>
      <c r="F10" s="3">
        <v>1</v>
      </c>
      <c r="G10" s="3">
        <v>2</v>
      </c>
      <c r="H10" s="3">
        <v>2</v>
      </c>
      <c r="I10" s="1">
        <f t="shared" si="0"/>
        <v>1.5</v>
      </c>
      <c r="J10" s="1"/>
      <c r="K10" s="8"/>
      <c r="L10" s="1"/>
      <c r="M10" s="1"/>
      <c r="N10" s="1"/>
      <c r="O10" s="1"/>
      <c r="P10" s="1"/>
    </row>
    <row r="11" spans="1:16" x14ac:dyDescent="0.35">
      <c r="A11" s="1" t="s">
        <v>21</v>
      </c>
      <c r="B11" s="3">
        <v>11</v>
      </c>
      <c r="C11" s="3" t="s">
        <v>31</v>
      </c>
      <c r="D11" s="3" t="s">
        <v>19</v>
      </c>
      <c r="E11" s="3">
        <v>37</v>
      </c>
      <c r="F11" s="3">
        <v>35</v>
      </c>
      <c r="G11" s="3">
        <v>44</v>
      </c>
      <c r="H11" s="3">
        <v>41</v>
      </c>
      <c r="I11" s="1">
        <f t="shared" si="0"/>
        <v>39.25</v>
      </c>
      <c r="J11" s="4">
        <f>I11*10000*2</f>
        <v>785000</v>
      </c>
      <c r="K11" s="4">
        <v>3000000</v>
      </c>
      <c r="L11" s="4">
        <f>J11*5</f>
        <v>3925000</v>
      </c>
      <c r="M11" s="5">
        <f>(I11/(I11+I12))*100</f>
        <v>89.714285714285708</v>
      </c>
      <c r="N11" s="6">
        <f>3.32*(LOG(L11)-LOG(K11))</f>
        <v>0.38750510912054154</v>
      </c>
      <c r="O11" s="6">
        <f>O8+N11</f>
        <v>2.9655903324166961</v>
      </c>
      <c r="P11" s="5">
        <f>I13/I11*100</f>
        <v>1.910828025477707</v>
      </c>
    </row>
    <row r="12" spans="1:16" x14ac:dyDescent="0.35">
      <c r="A12" s="1"/>
      <c r="B12" s="3"/>
      <c r="C12" s="3"/>
      <c r="D12" s="3" t="s">
        <v>20</v>
      </c>
      <c r="E12" s="3">
        <v>0</v>
      </c>
      <c r="F12" s="3">
        <v>2</v>
      </c>
      <c r="G12" s="3">
        <v>5</v>
      </c>
      <c r="H12" s="3">
        <v>11</v>
      </c>
      <c r="I12" s="1">
        <f t="shared" si="0"/>
        <v>4.5</v>
      </c>
      <c r="J12" s="1"/>
      <c r="K12" s="4"/>
      <c r="L12" s="1"/>
      <c r="M12" s="1"/>
      <c r="N12" s="5">
        <f>3.32*(LOG(L11/K11))</f>
        <v>0.38750510912054159</v>
      </c>
      <c r="O12" s="1"/>
      <c r="P12" s="1"/>
    </row>
    <row r="13" spans="1:16" x14ac:dyDescent="0.35">
      <c r="A13" s="1"/>
      <c r="B13" s="3"/>
      <c r="C13" s="3"/>
      <c r="D13" s="3" t="s">
        <v>32</v>
      </c>
      <c r="E13" s="3">
        <v>1</v>
      </c>
      <c r="F13" s="3">
        <v>2</v>
      </c>
      <c r="G13" s="3">
        <v>0</v>
      </c>
      <c r="H13" s="3">
        <v>0</v>
      </c>
      <c r="I13" s="1">
        <f t="shared" si="0"/>
        <v>0.75</v>
      </c>
      <c r="J13" s="1"/>
      <c r="K13" s="4"/>
      <c r="L13" s="1"/>
      <c r="M13" s="1"/>
      <c r="N13" s="1"/>
      <c r="O13" s="1"/>
      <c r="P13" s="1"/>
    </row>
    <row r="14" spans="1:16" x14ac:dyDescent="0.35">
      <c r="A14" s="1" t="s">
        <v>22</v>
      </c>
      <c r="B14" s="3">
        <v>15</v>
      </c>
      <c r="C14" s="3" t="s">
        <v>31</v>
      </c>
      <c r="D14" s="3" t="s">
        <v>19</v>
      </c>
      <c r="E14" s="3">
        <v>26</v>
      </c>
      <c r="F14" s="3">
        <v>26</v>
      </c>
      <c r="G14" s="3">
        <v>30</v>
      </c>
      <c r="H14" s="3">
        <v>25</v>
      </c>
      <c r="I14" s="1">
        <f>AVERAGE(E14:H14)</f>
        <v>26.75</v>
      </c>
      <c r="J14" s="4">
        <f>I14*10000*2</f>
        <v>535000</v>
      </c>
      <c r="K14" s="4">
        <v>3000000</v>
      </c>
      <c r="L14" s="4">
        <f>J14*5</f>
        <v>2675000</v>
      </c>
      <c r="M14" s="5">
        <f>(I14/(I14+I15))*100</f>
        <v>92.241379310344826</v>
      </c>
      <c r="N14" s="6">
        <f>3.32*(LOG(L14)-LOG(K14))</f>
        <v>-0.16532759496321908</v>
      </c>
      <c r="O14" s="6">
        <v>2.97</v>
      </c>
      <c r="P14" s="5">
        <f>I16/I14*100</f>
        <v>1.8691588785046727</v>
      </c>
    </row>
    <row r="15" spans="1:16" x14ac:dyDescent="0.35">
      <c r="A15" s="1"/>
      <c r="B15" s="3"/>
      <c r="C15" s="3"/>
      <c r="D15" s="3" t="s">
        <v>20</v>
      </c>
      <c r="E15" s="3">
        <v>0</v>
      </c>
      <c r="F15" s="3">
        <v>2</v>
      </c>
      <c r="G15" s="3">
        <v>3</v>
      </c>
      <c r="H15" s="3">
        <v>4</v>
      </c>
      <c r="I15" s="1">
        <f>AVERAGE(E15:H15)</f>
        <v>2.25</v>
      </c>
      <c r="J15" s="1"/>
      <c r="K15" s="4"/>
      <c r="L15" s="1"/>
      <c r="M15" s="1"/>
      <c r="N15" s="5">
        <f>3.32*(LOG(L14/K14))</f>
        <v>-0.16532759496321833</v>
      </c>
      <c r="O15" s="1"/>
      <c r="P15" s="1"/>
    </row>
    <row r="16" spans="1:16" x14ac:dyDescent="0.35">
      <c r="A16" s="1"/>
      <c r="B16" s="3"/>
      <c r="C16" s="3"/>
      <c r="D16" s="3" t="s">
        <v>32</v>
      </c>
      <c r="E16" s="3">
        <v>1</v>
      </c>
      <c r="F16" s="3">
        <v>0</v>
      </c>
      <c r="G16" s="3">
        <v>0</v>
      </c>
      <c r="H16" s="3">
        <v>1</v>
      </c>
      <c r="I16" s="1">
        <f>AVERAGE(E16:H16)</f>
        <v>0.5</v>
      </c>
      <c r="J16" s="1"/>
      <c r="K16" s="4"/>
      <c r="L16" s="1"/>
      <c r="M16" s="1"/>
      <c r="N16" s="1"/>
      <c r="O16" s="1"/>
      <c r="P16" s="1"/>
    </row>
    <row r="17" spans="1:16" x14ac:dyDescent="0.35">
      <c r="A17" s="1" t="s">
        <v>33</v>
      </c>
      <c r="B17" s="3">
        <v>19</v>
      </c>
      <c r="C17" s="3" t="s">
        <v>31</v>
      </c>
      <c r="D17" s="3" t="s">
        <v>19</v>
      </c>
      <c r="E17" s="3">
        <v>16</v>
      </c>
      <c r="F17" s="3">
        <v>13</v>
      </c>
      <c r="G17" s="3">
        <v>13</v>
      </c>
      <c r="H17" s="3">
        <v>11</v>
      </c>
      <c r="I17" s="1">
        <f t="shared" ref="I17:I80" si="1">AVERAGE(E17:H17)</f>
        <v>13.25</v>
      </c>
      <c r="J17" s="4">
        <f>I17*10000*2</f>
        <v>265000</v>
      </c>
      <c r="K17" s="4">
        <v>2675000</v>
      </c>
      <c r="L17" s="4">
        <f>J17*5</f>
        <v>1325000</v>
      </c>
      <c r="M17" s="5">
        <f>(I17/(I17+I18))*100</f>
        <v>79.104477611940297</v>
      </c>
      <c r="N17" s="6">
        <f>3.32*(LOG(L17)-LOG(K17))</f>
        <v>-1.0129582548402762</v>
      </c>
      <c r="O17" s="6">
        <v>2.97</v>
      </c>
      <c r="P17" s="5">
        <f>I19/I17*100</f>
        <v>0</v>
      </c>
    </row>
    <row r="18" spans="1:16" x14ac:dyDescent="0.35">
      <c r="A18" s="1"/>
      <c r="B18" s="3"/>
      <c r="C18" s="3"/>
      <c r="D18" s="3" t="s">
        <v>20</v>
      </c>
      <c r="E18" s="3">
        <v>4</v>
      </c>
      <c r="F18" s="3">
        <v>3</v>
      </c>
      <c r="G18" s="3">
        <v>3</v>
      </c>
      <c r="H18" s="3">
        <v>4</v>
      </c>
      <c r="I18" s="1">
        <f t="shared" si="1"/>
        <v>3.5</v>
      </c>
      <c r="J18" s="1"/>
      <c r="K18" s="4"/>
      <c r="L18" s="1"/>
      <c r="M18" s="1"/>
      <c r="N18" s="5">
        <f>3.32*(LOG(L17/K17))</f>
        <v>-1.0129582548402765</v>
      </c>
      <c r="O18" s="1"/>
      <c r="P18" s="1"/>
    </row>
    <row r="19" spans="1:16" x14ac:dyDescent="0.35">
      <c r="A19" s="1"/>
      <c r="B19" s="3"/>
      <c r="C19" s="3"/>
      <c r="D19" s="3" t="s">
        <v>32</v>
      </c>
      <c r="E19" s="3">
        <v>0</v>
      </c>
      <c r="F19" s="3">
        <v>0</v>
      </c>
      <c r="G19" s="3">
        <v>0</v>
      </c>
      <c r="H19" s="3">
        <v>0</v>
      </c>
      <c r="I19" s="1">
        <f t="shared" si="1"/>
        <v>0</v>
      </c>
      <c r="J19" s="1"/>
      <c r="K19" s="4"/>
      <c r="L19" s="1"/>
      <c r="M19" s="1"/>
      <c r="N19" s="1"/>
      <c r="O19" s="1"/>
      <c r="P19" s="1"/>
    </row>
    <row r="20" spans="1:16" x14ac:dyDescent="0.35">
      <c r="A20" s="1" t="s">
        <v>34</v>
      </c>
      <c r="B20" s="3">
        <v>22</v>
      </c>
      <c r="C20" s="3" t="s">
        <v>31</v>
      </c>
      <c r="D20" s="41" t="s">
        <v>19</v>
      </c>
      <c r="E20" s="3">
        <v>15</v>
      </c>
      <c r="F20" s="3">
        <v>9</v>
      </c>
      <c r="G20" s="3">
        <v>8</v>
      </c>
      <c r="H20" s="3">
        <v>10</v>
      </c>
      <c r="I20" s="1">
        <f t="shared" si="1"/>
        <v>10.5</v>
      </c>
      <c r="J20" s="4">
        <f>I20*10000*2</f>
        <v>210000</v>
      </c>
      <c r="K20" s="4">
        <v>1325000</v>
      </c>
      <c r="L20" s="4">
        <f>J20*5</f>
        <v>1050000</v>
      </c>
      <c r="M20" s="5">
        <f>(I20/(I20+I21))*100</f>
        <v>61.764705882352942</v>
      </c>
      <c r="N20" s="6">
        <f>3.32*(LOG(L20)-LOG(K20))</f>
        <v>-0.3354082429535894</v>
      </c>
      <c r="O20" s="6">
        <v>2.97</v>
      </c>
      <c r="P20" s="5">
        <f>I22/I20*100</f>
        <v>0</v>
      </c>
    </row>
    <row r="21" spans="1:16" x14ac:dyDescent="0.35">
      <c r="A21" s="1"/>
      <c r="B21" s="3"/>
      <c r="C21" s="3"/>
      <c r="D21" s="3" t="s">
        <v>20</v>
      </c>
      <c r="E21" s="3">
        <v>5</v>
      </c>
      <c r="F21" s="3">
        <v>10</v>
      </c>
      <c r="G21" s="3">
        <v>4</v>
      </c>
      <c r="H21" s="3">
        <v>7</v>
      </c>
      <c r="I21" s="1">
        <f t="shared" si="1"/>
        <v>6.5</v>
      </c>
      <c r="J21" s="1"/>
      <c r="K21" s="4"/>
      <c r="L21" s="1"/>
      <c r="M21" s="1"/>
      <c r="N21" s="5">
        <f>3.32*(LOG(L20/K20))</f>
        <v>-0.33540824295359001</v>
      </c>
      <c r="O21" s="1"/>
      <c r="P21" s="1"/>
    </row>
    <row r="22" spans="1:16" x14ac:dyDescent="0.35">
      <c r="A22" s="1"/>
      <c r="B22" s="3"/>
      <c r="C22" s="3"/>
      <c r="D22" s="3" t="s">
        <v>32</v>
      </c>
      <c r="E22" s="3">
        <v>0</v>
      </c>
      <c r="F22" s="3">
        <v>0</v>
      </c>
      <c r="G22" s="3">
        <v>0</v>
      </c>
      <c r="H22" s="3">
        <v>0</v>
      </c>
      <c r="I22" s="1">
        <f t="shared" si="1"/>
        <v>0</v>
      </c>
      <c r="J22" s="1"/>
      <c r="K22" s="4"/>
      <c r="L22" s="1"/>
      <c r="M22" s="1"/>
      <c r="N22" s="1"/>
      <c r="O22" s="1"/>
      <c r="P22" s="1"/>
    </row>
    <row r="23" spans="1:16" x14ac:dyDescent="0.35">
      <c r="A23" s="76" t="s">
        <v>35</v>
      </c>
      <c r="B23" s="3">
        <v>33</v>
      </c>
      <c r="C23" s="3" t="s">
        <v>31</v>
      </c>
      <c r="D23" s="3" t="s">
        <v>19</v>
      </c>
      <c r="E23" s="3">
        <v>20</v>
      </c>
      <c r="F23" s="3">
        <v>18</v>
      </c>
      <c r="G23" s="3">
        <v>23</v>
      </c>
      <c r="H23" s="3">
        <v>23</v>
      </c>
      <c r="I23" s="1">
        <f t="shared" si="1"/>
        <v>21</v>
      </c>
      <c r="J23" s="4">
        <f>I23*10000*2</f>
        <v>420000</v>
      </c>
      <c r="K23" s="4">
        <v>1050000</v>
      </c>
      <c r="L23" s="4">
        <f>J23*5</f>
        <v>2100000</v>
      </c>
      <c r="M23" s="5">
        <f>(I23/(I23+I24))*100</f>
        <v>80.769230769230774</v>
      </c>
      <c r="N23" s="6">
        <f>3.32*(LOG(L23)-LOG(K23))</f>
        <v>0.99941958560441768</v>
      </c>
      <c r="O23" s="6">
        <f>O20+N23</f>
        <v>3.9694195856044177</v>
      </c>
      <c r="P23" s="5">
        <f>I25/I23*100</f>
        <v>0</v>
      </c>
    </row>
    <row r="24" spans="1:16" x14ac:dyDescent="0.35">
      <c r="A24" s="1"/>
      <c r="B24" s="3"/>
      <c r="C24" s="3"/>
      <c r="D24" s="3" t="s">
        <v>20</v>
      </c>
      <c r="E24" s="3">
        <v>2</v>
      </c>
      <c r="F24" s="3">
        <v>5</v>
      </c>
      <c r="G24" s="3">
        <v>7</v>
      </c>
      <c r="H24" s="3">
        <v>6</v>
      </c>
      <c r="I24" s="1">
        <f t="shared" si="1"/>
        <v>5</v>
      </c>
      <c r="J24" s="1"/>
      <c r="K24" s="4"/>
      <c r="L24" s="1"/>
      <c r="M24" s="1"/>
      <c r="N24" s="5">
        <f>3.32*(LOG(L23/K23))</f>
        <v>0.99941958560441757</v>
      </c>
      <c r="O24" s="1"/>
      <c r="P24" s="1"/>
    </row>
    <row r="25" spans="1:16" x14ac:dyDescent="0.35">
      <c r="A25" s="1"/>
      <c r="B25" s="3"/>
      <c r="C25" s="3"/>
      <c r="D25" s="3" t="s">
        <v>32</v>
      </c>
      <c r="E25" s="3">
        <v>0</v>
      </c>
      <c r="F25" s="3">
        <v>0</v>
      </c>
      <c r="G25" s="3">
        <v>0</v>
      </c>
      <c r="H25" s="3">
        <v>0</v>
      </c>
      <c r="I25" s="1">
        <f t="shared" si="1"/>
        <v>0</v>
      </c>
      <c r="J25" s="1"/>
      <c r="K25" s="4"/>
      <c r="L25" s="1"/>
      <c r="M25" s="1"/>
      <c r="N25" s="1"/>
      <c r="O25" s="1"/>
      <c r="P25" s="1"/>
    </row>
    <row r="26" spans="1:16" x14ac:dyDescent="0.35">
      <c r="A26" s="2" t="s">
        <v>36</v>
      </c>
      <c r="B26" s="3">
        <v>40</v>
      </c>
      <c r="C26" s="3" t="s">
        <v>31</v>
      </c>
      <c r="D26" s="3" t="s">
        <v>19</v>
      </c>
      <c r="E26" s="3">
        <v>20</v>
      </c>
      <c r="F26" s="3">
        <v>15</v>
      </c>
      <c r="G26" s="3">
        <v>20</v>
      </c>
      <c r="H26" s="3">
        <v>22</v>
      </c>
      <c r="I26" s="1">
        <f t="shared" si="1"/>
        <v>19.25</v>
      </c>
      <c r="J26" s="4">
        <f>I26*10000*2</f>
        <v>385000</v>
      </c>
      <c r="K26" s="4">
        <v>2100000</v>
      </c>
      <c r="L26" s="4">
        <f>J26*5</f>
        <v>1925000</v>
      </c>
      <c r="M26" s="5">
        <f>(I26/(I26+I27))*100</f>
        <v>82.795698924731184</v>
      </c>
      <c r="N26" s="6">
        <f>3.32*(LOG(L26)-LOG(K26))</f>
        <v>-0.12545802215280716</v>
      </c>
      <c r="O26" s="6">
        <v>3.97</v>
      </c>
      <c r="P26" s="5">
        <f>I28/I26*100</f>
        <v>0</v>
      </c>
    </row>
    <row r="27" spans="1:16" x14ac:dyDescent="0.35">
      <c r="A27" s="1"/>
      <c r="B27" s="3"/>
      <c r="C27" s="3"/>
      <c r="D27" s="3" t="s">
        <v>20</v>
      </c>
      <c r="E27" s="3">
        <v>2</v>
      </c>
      <c r="F27" s="3">
        <v>1</v>
      </c>
      <c r="G27" s="3">
        <v>3</v>
      </c>
      <c r="H27" s="3">
        <v>10</v>
      </c>
      <c r="I27" s="1">
        <f t="shared" si="1"/>
        <v>4</v>
      </c>
      <c r="J27" s="1"/>
      <c r="K27" s="4"/>
      <c r="L27" s="1"/>
      <c r="M27" s="1"/>
      <c r="N27" s="5">
        <f>3.32*(LOG(L26/K26))</f>
        <v>-0.12545802215280735</v>
      </c>
      <c r="O27" s="1"/>
      <c r="P27" s="1"/>
    </row>
    <row r="28" spans="1:16" x14ac:dyDescent="0.35">
      <c r="A28" s="1"/>
      <c r="B28" s="3"/>
      <c r="C28" s="3"/>
      <c r="D28" s="3" t="s">
        <v>32</v>
      </c>
      <c r="E28" s="3">
        <v>0</v>
      </c>
      <c r="F28" s="3">
        <v>0</v>
      </c>
      <c r="G28" s="3">
        <v>0</v>
      </c>
      <c r="H28" s="3">
        <v>0</v>
      </c>
      <c r="I28" s="1">
        <f t="shared" si="1"/>
        <v>0</v>
      </c>
      <c r="J28" s="1"/>
      <c r="K28" s="4"/>
      <c r="L28" s="1"/>
      <c r="M28" s="1"/>
      <c r="N28" s="1"/>
      <c r="O28" s="1"/>
      <c r="P28" s="1"/>
    </row>
    <row r="29" spans="1:16" x14ac:dyDescent="0.35">
      <c r="A29" s="2" t="s">
        <v>37</v>
      </c>
      <c r="B29" s="3">
        <v>47</v>
      </c>
      <c r="C29" s="3" t="s">
        <v>31</v>
      </c>
      <c r="D29" s="3" t="s">
        <v>19</v>
      </c>
      <c r="E29" s="3">
        <v>14</v>
      </c>
      <c r="F29" s="3">
        <v>21</v>
      </c>
      <c r="G29" s="3">
        <v>16</v>
      </c>
      <c r="H29" s="3">
        <v>9</v>
      </c>
      <c r="I29" s="1">
        <f t="shared" si="1"/>
        <v>15</v>
      </c>
      <c r="J29" s="4">
        <f>I29*10000*2</f>
        <v>300000</v>
      </c>
      <c r="K29" s="4">
        <v>1925000</v>
      </c>
      <c r="L29" s="4">
        <f>J29*5</f>
        <v>1500000</v>
      </c>
      <c r="M29" s="5">
        <f>(I29/(I29+I30))*100</f>
        <v>89.552238805970148</v>
      </c>
      <c r="N29" s="6">
        <f>3.32*(LOG(L29)-LOG(K29))</f>
        <v>-0.3596870562989436</v>
      </c>
      <c r="O29" s="6">
        <v>3.97</v>
      </c>
      <c r="P29" s="5">
        <f>I31/I29*100</f>
        <v>0</v>
      </c>
    </row>
    <row r="30" spans="1:16" x14ac:dyDescent="0.35">
      <c r="A30" s="1"/>
      <c r="B30" s="3"/>
      <c r="C30" s="3"/>
      <c r="D30" s="3" t="s">
        <v>20</v>
      </c>
      <c r="E30" s="3">
        <v>1</v>
      </c>
      <c r="F30" s="3">
        <v>1</v>
      </c>
      <c r="G30" s="3">
        <v>3</v>
      </c>
      <c r="H30" s="3">
        <v>2</v>
      </c>
      <c r="I30" s="1">
        <f t="shared" si="1"/>
        <v>1.75</v>
      </c>
      <c r="J30" s="1"/>
      <c r="K30" s="4"/>
      <c r="L30" s="1"/>
      <c r="M30" s="1"/>
      <c r="N30" s="5">
        <f>3.32*(LOG(L29/K29))</f>
        <v>-0.35968705629894288</v>
      </c>
      <c r="O30" s="1"/>
      <c r="P30" s="1"/>
    </row>
    <row r="31" spans="1:16" x14ac:dyDescent="0.35">
      <c r="A31" s="1"/>
      <c r="B31" s="3"/>
      <c r="C31" s="3"/>
      <c r="D31" s="3" t="s">
        <v>32</v>
      </c>
      <c r="E31" s="3">
        <v>0</v>
      </c>
      <c r="F31" s="3">
        <v>0</v>
      </c>
      <c r="G31" s="3">
        <v>0</v>
      </c>
      <c r="H31" s="3">
        <v>0</v>
      </c>
      <c r="I31" s="1">
        <f t="shared" si="1"/>
        <v>0</v>
      </c>
      <c r="J31" s="1"/>
      <c r="K31" s="4"/>
      <c r="L31" s="1"/>
      <c r="M31" s="1"/>
      <c r="N31" s="1"/>
      <c r="O31" s="1"/>
      <c r="P31" s="1"/>
    </row>
    <row r="32" spans="1:16" x14ac:dyDescent="0.35">
      <c r="A32" s="2" t="s">
        <v>38</v>
      </c>
      <c r="B32" s="3">
        <v>54</v>
      </c>
      <c r="C32" s="3" t="s">
        <v>31</v>
      </c>
      <c r="D32" s="3" t="s">
        <v>19</v>
      </c>
      <c r="E32" s="3">
        <v>21</v>
      </c>
      <c r="F32" s="3">
        <v>19</v>
      </c>
      <c r="G32" s="3">
        <v>16</v>
      </c>
      <c r="H32" s="3">
        <v>15</v>
      </c>
      <c r="I32" s="1">
        <f t="shared" si="1"/>
        <v>17.75</v>
      </c>
      <c r="J32" s="4">
        <f>I32*10000*2</f>
        <v>355000</v>
      </c>
      <c r="K32" s="4">
        <v>1500000</v>
      </c>
      <c r="L32" s="4">
        <f>J32*5</f>
        <v>1775000</v>
      </c>
      <c r="M32" s="5">
        <f>(I32/(I32+I33))*100</f>
        <v>87.654320987654316</v>
      </c>
      <c r="N32" s="6">
        <f>3.32*(LOG(L32)-LOG(K32))</f>
        <v>0.24271556647363293</v>
      </c>
      <c r="O32" s="6">
        <f>O29+N32</f>
        <v>4.2127155664736335</v>
      </c>
      <c r="P32" s="5">
        <f>I34/I32*100</f>
        <v>0</v>
      </c>
    </row>
    <row r="33" spans="1:16" x14ac:dyDescent="0.35">
      <c r="A33" s="1"/>
      <c r="B33" s="3"/>
      <c r="C33" s="3"/>
      <c r="D33" s="3" t="s">
        <v>20</v>
      </c>
      <c r="E33" s="3">
        <v>3</v>
      </c>
      <c r="F33" s="3">
        <v>2</v>
      </c>
      <c r="G33" s="3">
        <v>3</v>
      </c>
      <c r="H33" s="3">
        <v>2</v>
      </c>
      <c r="I33" s="1">
        <f t="shared" si="1"/>
        <v>2.5</v>
      </c>
      <c r="J33" s="1"/>
      <c r="K33" s="4"/>
      <c r="L33" s="1"/>
      <c r="M33" s="1"/>
      <c r="N33" s="5">
        <f>3.32*(LOG(L32/K32))</f>
        <v>0.2427155664736331</v>
      </c>
      <c r="O33" s="1"/>
      <c r="P33" s="1"/>
    </row>
    <row r="34" spans="1:16" x14ac:dyDescent="0.35">
      <c r="A34" s="1"/>
      <c r="B34" s="3"/>
      <c r="C34" s="3"/>
      <c r="D34" s="3" t="s">
        <v>32</v>
      </c>
      <c r="E34" s="3">
        <v>0</v>
      </c>
      <c r="F34" s="3">
        <v>0</v>
      </c>
      <c r="G34" s="3">
        <v>0</v>
      </c>
      <c r="H34" s="3">
        <v>0</v>
      </c>
      <c r="I34" s="1">
        <f t="shared" si="1"/>
        <v>0</v>
      </c>
      <c r="J34" s="1"/>
      <c r="K34" s="4"/>
      <c r="L34" s="1"/>
      <c r="M34" s="1"/>
      <c r="N34" s="1"/>
      <c r="O34" s="1"/>
      <c r="P34" s="1"/>
    </row>
    <row r="35" spans="1:16" x14ac:dyDescent="0.35">
      <c r="A35" s="1" t="s">
        <v>39</v>
      </c>
      <c r="B35" s="3">
        <v>61</v>
      </c>
      <c r="C35" s="3" t="s">
        <v>31</v>
      </c>
      <c r="D35" s="41" t="s">
        <v>19</v>
      </c>
      <c r="E35" s="3">
        <v>16</v>
      </c>
      <c r="F35" s="3">
        <v>18</v>
      </c>
      <c r="G35" s="3">
        <v>23</v>
      </c>
      <c r="H35" s="3">
        <v>19</v>
      </c>
      <c r="I35" s="1">
        <f t="shared" si="1"/>
        <v>19</v>
      </c>
      <c r="J35" s="4">
        <f>I35*10000*2</f>
        <v>380000</v>
      </c>
      <c r="K35" s="4">
        <v>1775000</v>
      </c>
      <c r="L35" s="4">
        <f>J35*5</f>
        <v>1900000</v>
      </c>
      <c r="M35" s="5">
        <f>(I35/(I35+I36))*100</f>
        <v>90.476190476190482</v>
      </c>
      <c r="N35" s="6">
        <f>3.32*(LOG(L35)-LOG(K35))</f>
        <v>9.8123408624896796E-2</v>
      </c>
      <c r="O35" s="6">
        <f>O32+N35</f>
        <v>4.3108389750985303</v>
      </c>
      <c r="P35" s="5">
        <f>I37/I35*100</f>
        <v>0</v>
      </c>
    </row>
    <row r="36" spans="1:16" x14ac:dyDescent="0.35">
      <c r="A36" s="1"/>
      <c r="B36" s="3"/>
      <c r="C36" s="3"/>
      <c r="D36" s="3" t="s">
        <v>20</v>
      </c>
      <c r="E36" s="3">
        <v>1</v>
      </c>
      <c r="F36" s="3">
        <v>2</v>
      </c>
      <c r="G36" s="3">
        <v>4</v>
      </c>
      <c r="H36" s="3">
        <v>1</v>
      </c>
      <c r="I36" s="1">
        <f t="shared" si="1"/>
        <v>2</v>
      </c>
      <c r="J36" s="1"/>
      <c r="K36" s="4"/>
      <c r="L36" s="1"/>
      <c r="M36" s="1"/>
      <c r="N36" s="5">
        <f>3.32*(LOG(L35/K35))</f>
        <v>9.8123408624897199E-2</v>
      </c>
      <c r="O36" s="1"/>
      <c r="P36" s="1"/>
    </row>
    <row r="37" spans="1:16" x14ac:dyDescent="0.35">
      <c r="A37" s="1"/>
      <c r="B37" s="3"/>
      <c r="C37" s="3"/>
      <c r="D37" s="3" t="s">
        <v>32</v>
      </c>
      <c r="E37" s="3">
        <v>0</v>
      </c>
      <c r="F37" s="3">
        <v>0</v>
      </c>
      <c r="G37" s="3">
        <v>0</v>
      </c>
      <c r="H37" s="3">
        <v>0</v>
      </c>
      <c r="I37" s="1">
        <f t="shared" si="1"/>
        <v>0</v>
      </c>
      <c r="J37" s="1"/>
      <c r="K37" s="4"/>
      <c r="L37" s="1"/>
      <c r="M37" s="1"/>
      <c r="N37" s="1"/>
      <c r="O37" s="1"/>
      <c r="P37" s="1"/>
    </row>
    <row r="38" spans="1:16" x14ac:dyDescent="0.35">
      <c r="A38" s="1" t="s">
        <v>40</v>
      </c>
      <c r="B38" s="3">
        <v>68</v>
      </c>
      <c r="C38" s="3" t="s">
        <v>31</v>
      </c>
      <c r="D38" s="3" t="s">
        <v>19</v>
      </c>
      <c r="E38" s="3">
        <v>16</v>
      </c>
      <c r="F38" s="3">
        <v>17</v>
      </c>
      <c r="G38" s="3">
        <v>17</v>
      </c>
      <c r="H38" s="3">
        <v>23</v>
      </c>
      <c r="I38" s="1">
        <f t="shared" si="1"/>
        <v>18.25</v>
      </c>
      <c r="J38" s="4">
        <f>I38*10000*2</f>
        <v>365000</v>
      </c>
      <c r="K38" s="4">
        <v>1900000</v>
      </c>
      <c r="L38" s="4">
        <f>J38*5</f>
        <v>1825000</v>
      </c>
      <c r="M38" s="5">
        <f>(I38/(I38+I39))*100</f>
        <v>91.25</v>
      </c>
      <c r="N38" s="6">
        <f>3.32*(LOG(L38)-LOG(K38))</f>
        <v>-5.8069230772313775E-2</v>
      </c>
      <c r="O38" s="6">
        <v>4.3099999999999996</v>
      </c>
      <c r="P38" s="5">
        <f>I40/I38*100</f>
        <v>0</v>
      </c>
    </row>
    <row r="39" spans="1:16" x14ac:dyDescent="0.35">
      <c r="A39" s="1"/>
      <c r="B39" s="3"/>
      <c r="C39" s="3"/>
      <c r="D39" s="3" t="s">
        <v>20</v>
      </c>
      <c r="E39" s="3">
        <v>0</v>
      </c>
      <c r="F39" s="3">
        <v>2</v>
      </c>
      <c r="G39" s="3">
        <v>2</v>
      </c>
      <c r="H39" s="3">
        <v>3</v>
      </c>
      <c r="I39" s="1">
        <f t="shared" si="1"/>
        <v>1.75</v>
      </c>
      <c r="J39" s="1"/>
      <c r="K39" s="4"/>
      <c r="L39" s="1"/>
      <c r="M39" s="1"/>
      <c r="N39" s="5">
        <f>3.32*(LOG(L38/K38))</f>
        <v>-5.8069230772313706E-2</v>
      </c>
      <c r="O39" s="1"/>
      <c r="P39" s="1"/>
    </row>
    <row r="40" spans="1:16" x14ac:dyDescent="0.35">
      <c r="A40" s="1"/>
      <c r="B40" s="3"/>
      <c r="C40" s="3"/>
      <c r="D40" s="3" t="s">
        <v>32</v>
      </c>
      <c r="E40" s="3">
        <v>0</v>
      </c>
      <c r="F40" s="3">
        <v>0</v>
      </c>
      <c r="G40" s="3">
        <v>0</v>
      </c>
      <c r="H40" s="3">
        <v>0</v>
      </c>
      <c r="I40" s="1">
        <f t="shared" si="1"/>
        <v>0</v>
      </c>
      <c r="J40" s="1"/>
      <c r="K40" s="4"/>
      <c r="L40" s="1"/>
      <c r="M40" s="1"/>
      <c r="N40" s="1"/>
      <c r="O40" s="1"/>
      <c r="P40" s="1"/>
    </row>
    <row r="41" spans="1:16" x14ac:dyDescent="0.35">
      <c r="A41" s="1" t="s">
        <v>41</v>
      </c>
      <c r="B41" s="3">
        <v>75</v>
      </c>
      <c r="C41" s="3" t="s">
        <v>31</v>
      </c>
      <c r="D41" s="3" t="s">
        <v>19</v>
      </c>
      <c r="E41" s="3">
        <v>29</v>
      </c>
      <c r="F41" s="3">
        <v>22</v>
      </c>
      <c r="G41" s="3">
        <v>24</v>
      </c>
      <c r="H41" s="3">
        <v>19</v>
      </c>
      <c r="I41" s="1">
        <f t="shared" si="1"/>
        <v>23.5</v>
      </c>
      <c r="J41" s="4">
        <f>I41*10000*2</f>
        <v>470000</v>
      </c>
      <c r="K41" s="4">
        <v>1825000</v>
      </c>
      <c r="L41" s="4">
        <f>J41*5</f>
        <v>2350000</v>
      </c>
      <c r="M41" s="5">
        <f>(I41/(I41+I42))*100</f>
        <v>89.523809523809533</v>
      </c>
      <c r="N41" s="6">
        <f>3.32*(LOG(L41)-LOG(K41))</f>
        <v>0.3645525783510849</v>
      </c>
      <c r="O41" s="6">
        <f>O38+N41</f>
        <v>4.6745525783510846</v>
      </c>
      <c r="P41" s="5">
        <f>I43/I41*100</f>
        <v>1.0638297872340425</v>
      </c>
    </row>
    <row r="42" spans="1:16" x14ac:dyDescent="0.35">
      <c r="A42" s="1"/>
      <c r="B42" s="3"/>
      <c r="C42" s="3"/>
      <c r="D42" s="3" t="s">
        <v>20</v>
      </c>
      <c r="E42" s="3">
        <v>3</v>
      </c>
      <c r="F42" s="3">
        <v>3</v>
      </c>
      <c r="G42" s="3">
        <v>3</v>
      </c>
      <c r="H42" s="3">
        <v>2</v>
      </c>
      <c r="I42" s="1">
        <f t="shared" si="1"/>
        <v>2.75</v>
      </c>
      <c r="J42" s="1"/>
      <c r="K42" s="4"/>
      <c r="L42" s="1"/>
      <c r="M42" s="1"/>
      <c r="N42" s="5">
        <f>3.32*(LOG(L41/K41))</f>
        <v>0.36455257835108601</v>
      </c>
      <c r="O42" s="1"/>
      <c r="P42" s="1"/>
    </row>
    <row r="43" spans="1:16" x14ac:dyDescent="0.35">
      <c r="A43" s="1"/>
      <c r="B43" s="3"/>
      <c r="C43" s="3"/>
      <c r="D43" s="3" t="s">
        <v>32</v>
      </c>
      <c r="E43" s="3">
        <v>1</v>
      </c>
      <c r="F43" s="3">
        <v>0</v>
      </c>
      <c r="G43" s="3">
        <v>0</v>
      </c>
      <c r="H43" s="3">
        <v>0</v>
      </c>
      <c r="I43" s="1">
        <f t="shared" si="1"/>
        <v>0.25</v>
      </c>
      <c r="J43" s="1"/>
      <c r="K43" s="4"/>
      <c r="L43" s="1"/>
      <c r="M43" s="1"/>
      <c r="N43" s="1"/>
      <c r="O43" s="1"/>
      <c r="P43" s="1"/>
    </row>
    <row r="44" spans="1:16" x14ac:dyDescent="0.35">
      <c r="A44" s="1" t="s">
        <v>42</v>
      </c>
      <c r="B44" s="3">
        <v>82</v>
      </c>
      <c r="C44" s="3" t="s">
        <v>31</v>
      </c>
      <c r="D44" s="3" t="s">
        <v>19</v>
      </c>
      <c r="E44" s="3">
        <v>26</v>
      </c>
      <c r="F44" s="3">
        <v>28</v>
      </c>
      <c r="G44" s="3">
        <v>26</v>
      </c>
      <c r="H44" s="3">
        <v>20</v>
      </c>
      <c r="I44" s="1">
        <f t="shared" si="1"/>
        <v>25</v>
      </c>
      <c r="J44" s="4">
        <f>I44*10000*2</f>
        <v>500000</v>
      </c>
      <c r="K44" s="4">
        <v>2350000</v>
      </c>
      <c r="L44" s="4">
        <f>J44*5</f>
        <v>2500000</v>
      </c>
      <c r="M44" s="5">
        <f>(I44/(I44+I45))*100</f>
        <v>92.592592592592595</v>
      </c>
      <c r="N44" s="6">
        <f>3.32*(LOG(L44)-LOG(K44))</f>
        <v>8.9215526049001528E-2</v>
      </c>
      <c r="O44" s="6">
        <f>O41+N44</f>
        <v>4.7637681044000866</v>
      </c>
      <c r="P44" s="5" t="e">
        <f>I46/I44*100</f>
        <v>#DIV/0!</v>
      </c>
    </row>
    <row r="45" spans="1:16" x14ac:dyDescent="0.35">
      <c r="A45" s="1"/>
      <c r="B45" s="3"/>
      <c r="C45" s="3"/>
      <c r="D45" s="3" t="s">
        <v>20</v>
      </c>
      <c r="E45" s="3">
        <v>4</v>
      </c>
      <c r="F45" s="3">
        <v>2</v>
      </c>
      <c r="G45" s="3">
        <v>2</v>
      </c>
      <c r="H45" s="3">
        <v>0</v>
      </c>
      <c r="I45" s="1">
        <f t="shared" si="1"/>
        <v>2</v>
      </c>
      <c r="J45" s="1"/>
      <c r="K45" s="4"/>
      <c r="L45" s="1"/>
      <c r="M45" s="1"/>
      <c r="N45" s="5">
        <f>3.32*(LOG(L44/K44))</f>
        <v>8.9215526049000418E-2</v>
      </c>
      <c r="O45" s="1"/>
      <c r="P45" s="1"/>
    </row>
    <row r="46" spans="1:16" x14ac:dyDescent="0.35">
      <c r="A46" s="1"/>
      <c r="B46" s="3"/>
      <c r="C46" s="3"/>
      <c r="D46" s="3" t="s">
        <v>32</v>
      </c>
      <c r="E46" s="3"/>
      <c r="F46" s="3"/>
      <c r="G46" s="3"/>
      <c r="H46" s="3"/>
      <c r="I46" s="1" t="e">
        <f t="shared" si="1"/>
        <v>#DIV/0!</v>
      </c>
      <c r="J46" s="1"/>
      <c r="K46" s="13" t="s">
        <v>124</v>
      </c>
      <c r="L46" s="1"/>
      <c r="M46" s="1"/>
      <c r="N46" s="1"/>
      <c r="O46" s="1"/>
      <c r="P46" s="1"/>
    </row>
    <row r="47" spans="1:16" x14ac:dyDescent="0.35">
      <c r="A47" s="1" t="s">
        <v>44</v>
      </c>
      <c r="B47" s="3">
        <v>89</v>
      </c>
      <c r="C47" s="3" t="s">
        <v>31</v>
      </c>
      <c r="D47" s="3" t="s">
        <v>19</v>
      </c>
      <c r="E47" s="3">
        <v>24</v>
      </c>
      <c r="F47" s="3">
        <v>20</v>
      </c>
      <c r="G47" s="3">
        <v>22</v>
      </c>
      <c r="H47" s="3">
        <v>21</v>
      </c>
      <c r="I47" s="1">
        <f t="shared" si="1"/>
        <v>21.75</v>
      </c>
      <c r="J47" s="4">
        <f>I47*10000*2</f>
        <v>435000</v>
      </c>
      <c r="K47" s="14">
        <f>J44*4.2</f>
        <v>2100000</v>
      </c>
      <c r="L47" s="4">
        <f>J47*5</f>
        <v>2175000</v>
      </c>
      <c r="M47" s="5">
        <f>(I47/(I47+I48))*100</f>
        <v>95.604395604395606</v>
      </c>
      <c r="N47" s="6">
        <f>3.32*(LOG(L47)-LOG(K47))</f>
        <v>5.0596688968364202E-2</v>
      </c>
      <c r="O47" s="6">
        <f>O44+N47</f>
        <v>4.8143647933684504</v>
      </c>
      <c r="P47" s="5">
        <f>I49/I47*100</f>
        <v>5.7471264367816088</v>
      </c>
    </row>
    <row r="48" spans="1:16" x14ac:dyDescent="0.35">
      <c r="A48" s="1"/>
      <c r="B48" s="3"/>
      <c r="C48" s="3"/>
      <c r="D48" s="3" t="s">
        <v>20</v>
      </c>
      <c r="E48" s="3">
        <v>2</v>
      </c>
      <c r="F48" s="3">
        <v>0</v>
      </c>
      <c r="G48" s="3">
        <v>1</v>
      </c>
      <c r="H48" s="3">
        <v>1</v>
      </c>
      <c r="I48" s="1">
        <f t="shared" si="1"/>
        <v>1</v>
      </c>
      <c r="J48" s="1"/>
      <c r="K48" s="14"/>
      <c r="L48" s="1"/>
      <c r="M48" s="1"/>
      <c r="N48" s="5">
        <f>3.32*(LOG(L47/K47))</f>
        <v>5.0596688968366527E-2</v>
      </c>
      <c r="O48" s="1"/>
      <c r="P48" s="1"/>
    </row>
    <row r="49" spans="1:16" x14ac:dyDescent="0.35">
      <c r="A49" s="1"/>
      <c r="B49" s="3"/>
      <c r="C49" s="3"/>
      <c r="D49" s="3" t="s">
        <v>32</v>
      </c>
      <c r="E49" s="3">
        <v>1</v>
      </c>
      <c r="F49" s="3">
        <v>1</v>
      </c>
      <c r="G49" s="3">
        <v>1</v>
      </c>
      <c r="H49" s="3">
        <v>2</v>
      </c>
      <c r="I49" s="1">
        <f t="shared" si="1"/>
        <v>1.25</v>
      </c>
      <c r="J49" s="1"/>
      <c r="K49" s="14"/>
      <c r="L49" s="1"/>
      <c r="M49" s="1"/>
      <c r="N49" s="1"/>
      <c r="O49" s="1"/>
      <c r="P49" s="1"/>
    </row>
    <row r="50" spans="1:16" x14ac:dyDescent="0.35">
      <c r="A50" s="1" t="s">
        <v>45</v>
      </c>
      <c r="B50" s="3">
        <v>96</v>
      </c>
      <c r="C50" s="3" t="s">
        <v>31</v>
      </c>
      <c r="D50" s="41" t="s">
        <v>19</v>
      </c>
      <c r="E50" s="3">
        <v>21</v>
      </c>
      <c r="F50" s="3">
        <v>28</v>
      </c>
      <c r="G50" s="3">
        <v>36</v>
      </c>
      <c r="H50" s="3">
        <v>37</v>
      </c>
      <c r="I50" s="1">
        <f t="shared" si="1"/>
        <v>30.5</v>
      </c>
      <c r="J50" s="4">
        <f>I50*10000*2</f>
        <v>610000</v>
      </c>
      <c r="K50" s="14">
        <v>2175000</v>
      </c>
      <c r="L50" s="4">
        <f>J50*5</f>
        <v>3050000</v>
      </c>
      <c r="M50" s="5">
        <f>(I50/(I50+I51))*100</f>
        <v>92.424242424242422</v>
      </c>
      <c r="N50" s="6">
        <f>3.32*(LOG(L50)-LOG(K50))</f>
        <v>0.48751071914635208</v>
      </c>
      <c r="O50" s="6">
        <f>O47+N50</f>
        <v>5.301875512514802</v>
      </c>
      <c r="P50" s="5">
        <f>I52/I50*100</f>
        <v>5.7377049180327866</v>
      </c>
    </row>
    <row r="51" spans="1:16" x14ac:dyDescent="0.35">
      <c r="A51" s="1"/>
      <c r="B51" s="3"/>
      <c r="C51" s="3"/>
      <c r="D51" s="3" t="s">
        <v>20</v>
      </c>
      <c r="E51" s="3">
        <v>1</v>
      </c>
      <c r="F51" s="3">
        <v>1</v>
      </c>
      <c r="G51" s="3">
        <v>3</v>
      </c>
      <c r="H51" s="3">
        <v>5</v>
      </c>
      <c r="I51" s="1">
        <f t="shared" si="1"/>
        <v>2.5</v>
      </c>
      <c r="J51" s="1"/>
      <c r="K51" s="14"/>
      <c r="L51" s="1"/>
      <c r="M51" s="1"/>
      <c r="N51" s="5">
        <f>3.32*(LOG(L50/K50))</f>
        <v>0.48751071914635064</v>
      </c>
      <c r="O51" s="1"/>
      <c r="P51" s="1"/>
    </row>
    <row r="52" spans="1:16" x14ac:dyDescent="0.35">
      <c r="A52" s="1"/>
      <c r="B52" s="3"/>
      <c r="C52" s="3"/>
      <c r="D52" s="3" t="s">
        <v>32</v>
      </c>
      <c r="E52" s="3">
        <v>3</v>
      </c>
      <c r="F52" s="3">
        <v>1</v>
      </c>
      <c r="G52" s="3">
        <v>3</v>
      </c>
      <c r="H52" s="3">
        <v>0</v>
      </c>
      <c r="I52" s="1">
        <f t="shared" si="1"/>
        <v>1.75</v>
      </c>
      <c r="J52" s="1"/>
      <c r="K52" s="14" t="s">
        <v>124</v>
      </c>
      <c r="L52" s="1"/>
      <c r="M52" s="1"/>
      <c r="N52" s="1"/>
      <c r="O52" s="1"/>
      <c r="P52" s="1"/>
    </row>
    <row r="53" spans="1:16" x14ac:dyDescent="0.35">
      <c r="A53" s="1" t="s">
        <v>47</v>
      </c>
      <c r="B53" s="3">
        <v>103</v>
      </c>
      <c r="C53" s="3" t="s">
        <v>31</v>
      </c>
      <c r="D53" s="3" t="s">
        <v>19</v>
      </c>
      <c r="E53" s="3">
        <v>14</v>
      </c>
      <c r="F53" s="3">
        <v>20</v>
      </c>
      <c r="G53" s="3">
        <v>20</v>
      </c>
      <c r="H53" s="3">
        <v>16</v>
      </c>
      <c r="I53" s="1">
        <f t="shared" si="1"/>
        <v>17.5</v>
      </c>
      <c r="J53" s="4">
        <f>I53*10000*2</f>
        <v>350000</v>
      </c>
      <c r="K53" s="14">
        <f>J50*3</f>
        <v>1830000</v>
      </c>
      <c r="L53" s="4">
        <f>J53*5</f>
        <v>1750000</v>
      </c>
      <c r="M53" s="5">
        <f>(I53/(I53+I54))*100</f>
        <v>93.333333333333329</v>
      </c>
      <c r="N53" s="6">
        <f>3.32*(LOG(L53)-LOG(K53))</f>
        <v>-6.4451296266529276E-2</v>
      </c>
      <c r="O53" s="6">
        <v>5.3</v>
      </c>
      <c r="P53" s="5" t="e">
        <f>I55/I53*100</f>
        <v>#DIV/0!</v>
      </c>
    </row>
    <row r="54" spans="1:16" x14ac:dyDescent="0.35">
      <c r="A54" s="1"/>
      <c r="B54" s="3"/>
      <c r="C54" s="3"/>
      <c r="D54" s="3" t="s">
        <v>20</v>
      </c>
      <c r="E54" s="3">
        <v>0</v>
      </c>
      <c r="F54" s="3">
        <v>2</v>
      </c>
      <c r="G54" s="3">
        <v>2</v>
      </c>
      <c r="H54" s="3">
        <v>1</v>
      </c>
      <c r="I54" s="1">
        <f t="shared" si="1"/>
        <v>1.25</v>
      </c>
      <c r="J54" s="1"/>
      <c r="K54" s="14"/>
      <c r="L54" s="1"/>
      <c r="M54" s="1"/>
      <c r="N54" s="5">
        <f>3.32*(LOG(L53/K53))</f>
        <v>-6.4451296266528374E-2</v>
      </c>
      <c r="O54" s="1"/>
      <c r="P54" s="1"/>
    </row>
    <row r="55" spans="1:16" x14ac:dyDescent="0.35">
      <c r="A55" s="1"/>
      <c r="B55" s="3"/>
      <c r="C55" s="3"/>
      <c r="D55" s="3" t="s">
        <v>32</v>
      </c>
      <c r="E55" s="3"/>
      <c r="F55" s="3"/>
      <c r="G55" s="3"/>
      <c r="H55" s="3"/>
      <c r="I55" s="1" t="e">
        <f t="shared" si="1"/>
        <v>#DIV/0!</v>
      </c>
      <c r="J55" s="1"/>
      <c r="K55" s="14"/>
      <c r="L55" s="1"/>
      <c r="M55" s="1"/>
      <c r="N55" s="1"/>
      <c r="O55" s="1"/>
      <c r="P55" s="1"/>
    </row>
    <row r="56" spans="1:16" x14ac:dyDescent="0.35">
      <c r="A56" s="1" t="s">
        <v>48</v>
      </c>
      <c r="B56" s="3">
        <v>106</v>
      </c>
      <c r="C56" s="3" t="s">
        <v>31</v>
      </c>
      <c r="D56" s="3" t="s">
        <v>19</v>
      </c>
      <c r="E56" s="3">
        <v>16</v>
      </c>
      <c r="F56" s="3">
        <v>13</v>
      </c>
      <c r="G56" s="3">
        <v>17</v>
      </c>
      <c r="H56" s="3">
        <v>19</v>
      </c>
      <c r="I56" s="1">
        <f t="shared" si="1"/>
        <v>16.25</v>
      </c>
      <c r="J56" s="4">
        <f>I56*10000*2</f>
        <v>325000</v>
      </c>
      <c r="K56" s="14">
        <f>J53*3</f>
        <v>1050000</v>
      </c>
      <c r="L56" s="4">
        <f>J56*5</f>
        <v>1625000</v>
      </c>
      <c r="M56" s="5">
        <f>(I56/(I56+I57))*100</f>
        <v>95.588235294117652</v>
      </c>
      <c r="N56" s="6">
        <f>3.32*(LOG(L56)-LOG(K56))</f>
        <v>0.62968469993325027</v>
      </c>
      <c r="O56" s="6">
        <f>O53+N56</f>
        <v>5.92968469993325</v>
      </c>
      <c r="P56" s="5">
        <f>I58/I56*100</f>
        <v>0</v>
      </c>
    </row>
    <row r="57" spans="1:16" x14ac:dyDescent="0.35">
      <c r="A57" s="1"/>
      <c r="B57" s="3"/>
      <c r="C57" s="3"/>
      <c r="D57" s="3" t="s">
        <v>20</v>
      </c>
      <c r="E57" s="3">
        <v>1</v>
      </c>
      <c r="F57" s="3">
        <v>0</v>
      </c>
      <c r="G57" s="3">
        <v>1</v>
      </c>
      <c r="H57" s="3">
        <v>1</v>
      </c>
      <c r="I57" s="1">
        <f t="shared" si="1"/>
        <v>0.75</v>
      </c>
      <c r="J57" s="1"/>
      <c r="K57" s="14"/>
      <c r="L57" s="1"/>
      <c r="M57" s="1"/>
      <c r="N57" s="5">
        <f>3.32*(LOG(L56/K56))</f>
        <v>0.62968469993325105</v>
      </c>
      <c r="O57" s="1"/>
      <c r="P57" s="1"/>
    </row>
    <row r="58" spans="1:16" x14ac:dyDescent="0.35">
      <c r="A58" s="1"/>
      <c r="B58" s="3"/>
      <c r="C58" s="3"/>
      <c r="D58" s="3" t="s">
        <v>32</v>
      </c>
      <c r="E58" s="3">
        <v>0</v>
      </c>
      <c r="F58" s="3">
        <v>0</v>
      </c>
      <c r="G58" s="3">
        <v>0</v>
      </c>
      <c r="H58" s="3">
        <v>0</v>
      </c>
      <c r="I58" s="1">
        <f t="shared" si="1"/>
        <v>0</v>
      </c>
      <c r="J58" s="1"/>
      <c r="K58" s="14"/>
      <c r="L58" s="1"/>
      <c r="M58" s="1"/>
      <c r="N58" s="1"/>
      <c r="O58" s="1"/>
      <c r="P58" s="1"/>
    </row>
    <row r="59" spans="1:16" x14ac:dyDescent="0.35">
      <c r="A59" s="1" t="s">
        <v>49</v>
      </c>
      <c r="B59" s="3">
        <v>110</v>
      </c>
      <c r="C59" s="3" t="s">
        <v>31</v>
      </c>
      <c r="D59" s="3" t="s">
        <v>19</v>
      </c>
      <c r="E59" s="3">
        <v>19</v>
      </c>
      <c r="F59" s="3">
        <v>24</v>
      </c>
      <c r="G59" s="3">
        <v>25</v>
      </c>
      <c r="H59" s="3">
        <v>21</v>
      </c>
      <c r="I59" s="1">
        <f t="shared" si="1"/>
        <v>22.25</v>
      </c>
      <c r="J59" s="4">
        <f>I59*10000*2</f>
        <v>445000</v>
      </c>
      <c r="K59" s="14">
        <v>1625000</v>
      </c>
      <c r="L59" s="4">
        <f>J59*5</f>
        <v>2225000</v>
      </c>
      <c r="M59" s="5">
        <f>(I59/(I59+I60))*100</f>
        <v>90.816326530612244</v>
      </c>
      <c r="N59" s="6">
        <f>3.32*(LOG(L59)-LOG(K59))</f>
        <v>0.45310247800683107</v>
      </c>
      <c r="O59" s="6">
        <f>O56+N59</f>
        <v>6.3827871779400809</v>
      </c>
      <c r="P59" s="5">
        <f>I61/I59*100</f>
        <v>2.2471910112359552</v>
      </c>
    </row>
    <row r="60" spans="1:16" x14ac:dyDescent="0.35">
      <c r="A60" s="1"/>
      <c r="B60" s="3"/>
      <c r="C60" s="3"/>
      <c r="D60" s="3" t="s">
        <v>20</v>
      </c>
      <c r="E60" s="3">
        <v>2</v>
      </c>
      <c r="F60" s="3">
        <v>2</v>
      </c>
      <c r="G60" s="3">
        <v>3</v>
      </c>
      <c r="H60" s="3">
        <v>2</v>
      </c>
      <c r="I60" s="1">
        <f t="shared" si="1"/>
        <v>2.25</v>
      </c>
      <c r="J60" s="1"/>
      <c r="K60" s="14"/>
      <c r="L60" s="1"/>
      <c r="M60" s="1"/>
      <c r="N60" s="5">
        <f>3.32*(LOG(L59/K59))</f>
        <v>0.45310247800682996</v>
      </c>
      <c r="O60" s="1"/>
      <c r="P60" s="1"/>
    </row>
    <row r="61" spans="1:16" x14ac:dyDescent="0.35">
      <c r="A61" s="1"/>
      <c r="B61" s="3"/>
      <c r="C61" s="3"/>
      <c r="D61" s="3" t="s">
        <v>32</v>
      </c>
      <c r="E61" s="3">
        <v>0</v>
      </c>
      <c r="F61" s="3">
        <v>1</v>
      </c>
      <c r="G61" s="3">
        <v>0</v>
      </c>
      <c r="H61" s="3">
        <v>1</v>
      </c>
      <c r="I61" s="1">
        <f t="shared" si="1"/>
        <v>0.5</v>
      </c>
      <c r="J61" s="1"/>
      <c r="K61" s="14" t="s">
        <v>124</v>
      </c>
      <c r="L61" s="1"/>
      <c r="M61" s="1"/>
      <c r="N61" s="1"/>
      <c r="O61" s="1"/>
      <c r="P61" s="1"/>
    </row>
    <row r="62" spans="1:16" x14ac:dyDescent="0.35">
      <c r="A62" s="1" t="s">
        <v>50</v>
      </c>
      <c r="B62" s="3">
        <v>113</v>
      </c>
      <c r="C62" s="3" t="s">
        <v>31</v>
      </c>
      <c r="D62" s="3" t="s">
        <v>19</v>
      </c>
      <c r="E62" s="3">
        <v>22</v>
      </c>
      <c r="F62" s="3">
        <v>21</v>
      </c>
      <c r="G62" s="3">
        <v>21</v>
      </c>
      <c r="H62" s="3">
        <v>20</v>
      </c>
      <c r="I62" s="1">
        <f t="shared" si="1"/>
        <v>21</v>
      </c>
      <c r="J62" s="4">
        <f>I62*10000*2</f>
        <v>420000</v>
      </c>
      <c r="K62" s="14">
        <v>2225000</v>
      </c>
      <c r="L62" s="4">
        <f>J62*5</f>
        <v>2100000</v>
      </c>
      <c r="M62" s="5">
        <f>(I62/(I62+I63))*100</f>
        <v>72.41379310344827</v>
      </c>
      <c r="N62" s="6">
        <f>3.32*(LOG(L62)-LOG(K62))</f>
        <v>-8.3367592335663612E-2</v>
      </c>
      <c r="O62" s="6">
        <v>6.3827871779400809</v>
      </c>
      <c r="P62" s="5">
        <f>I64/I62*100</f>
        <v>2.3809523809523809</v>
      </c>
    </row>
    <row r="63" spans="1:16" x14ac:dyDescent="0.35">
      <c r="A63" s="1"/>
      <c r="B63" s="3"/>
      <c r="C63" s="3"/>
      <c r="D63" s="3" t="s">
        <v>20</v>
      </c>
      <c r="E63" s="3">
        <v>6</v>
      </c>
      <c r="F63" s="3">
        <v>10</v>
      </c>
      <c r="G63" s="3">
        <v>10</v>
      </c>
      <c r="H63" s="3">
        <v>6</v>
      </c>
      <c r="I63" s="1">
        <f t="shared" si="1"/>
        <v>8</v>
      </c>
      <c r="J63" s="1"/>
      <c r="K63" s="14"/>
      <c r="L63" s="1"/>
      <c r="M63" s="1"/>
      <c r="N63" s="5">
        <f>3.32*(LOG(L62/K62))</f>
        <v>-8.3367592335663376E-2</v>
      </c>
      <c r="O63" s="1"/>
      <c r="P63" s="1"/>
    </row>
    <row r="64" spans="1:16" x14ac:dyDescent="0.35">
      <c r="A64" s="1"/>
      <c r="B64" s="3"/>
      <c r="C64" s="3"/>
      <c r="D64" s="3" t="s">
        <v>32</v>
      </c>
      <c r="E64" s="3">
        <v>0</v>
      </c>
      <c r="F64" s="3">
        <v>0</v>
      </c>
      <c r="G64" s="3">
        <v>1</v>
      </c>
      <c r="H64" s="3">
        <v>1</v>
      </c>
      <c r="I64" s="1">
        <f t="shared" si="1"/>
        <v>0.5</v>
      </c>
      <c r="J64" s="1"/>
      <c r="K64" s="14"/>
      <c r="L64" s="1"/>
      <c r="M64" s="1"/>
      <c r="N64" s="1"/>
      <c r="O64" s="1"/>
      <c r="P64" s="1"/>
    </row>
    <row r="65" spans="1:16" x14ac:dyDescent="0.35">
      <c r="A65" s="1" t="s">
        <v>51</v>
      </c>
      <c r="B65" s="3">
        <v>117</v>
      </c>
      <c r="C65" s="3" t="s">
        <v>31</v>
      </c>
      <c r="D65" s="41" t="s">
        <v>19</v>
      </c>
      <c r="E65" s="3">
        <v>32</v>
      </c>
      <c r="F65" s="3">
        <v>18</v>
      </c>
      <c r="G65" s="3">
        <v>21</v>
      </c>
      <c r="H65" s="3">
        <v>35</v>
      </c>
      <c r="I65" s="1">
        <f t="shared" si="1"/>
        <v>26.5</v>
      </c>
      <c r="J65" s="4">
        <f>I65*10000*2</f>
        <v>530000</v>
      </c>
      <c r="K65" s="14">
        <v>2100000</v>
      </c>
      <c r="L65" s="4">
        <f>J65*5</f>
        <v>2650000</v>
      </c>
      <c r="M65" s="5">
        <f>(I65/(I65+I66))*100</f>
        <v>77.941176470588232</v>
      </c>
      <c r="N65" s="6">
        <f>3.32*(LOG(L65)-LOG(K65))</f>
        <v>0.3354082429535894</v>
      </c>
      <c r="O65" s="6">
        <f>O62+N65</f>
        <v>6.7181954208936698</v>
      </c>
      <c r="P65" s="5">
        <f>I67/I65*100</f>
        <v>4.716981132075472</v>
      </c>
    </row>
    <row r="66" spans="1:16" x14ac:dyDescent="0.35">
      <c r="A66" s="1"/>
      <c r="B66" s="3"/>
      <c r="C66" s="3"/>
      <c r="D66" s="3" t="s">
        <v>20</v>
      </c>
      <c r="E66" s="3">
        <v>5</v>
      </c>
      <c r="F66" s="3">
        <v>12</v>
      </c>
      <c r="G66" s="3">
        <v>5</v>
      </c>
      <c r="H66" s="3">
        <v>8</v>
      </c>
      <c r="I66" s="1">
        <f t="shared" si="1"/>
        <v>7.5</v>
      </c>
      <c r="J66" s="1"/>
      <c r="K66" s="14"/>
      <c r="L66" s="1"/>
      <c r="M66" s="1"/>
      <c r="N66" s="5">
        <f>3.32*(LOG(L65/K65))</f>
        <v>0.33540824295359006</v>
      </c>
      <c r="O66" s="1"/>
      <c r="P66" s="1"/>
    </row>
    <row r="67" spans="1:16" x14ac:dyDescent="0.35">
      <c r="A67" s="1"/>
      <c r="B67" s="3"/>
      <c r="C67" s="3"/>
      <c r="D67" s="3" t="s">
        <v>32</v>
      </c>
      <c r="E67" s="3">
        <v>2</v>
      </c>
      <c r="F67" s="3">
        <v>0</v>
      </c>
      <c r="G67" s="3">
        <v>1</v>
      </c>
      <c r="H67" s="3">
        <v>2</v>
      </c>
      <c r="I67" s="1">
        <f t="shared" si="1"/>
        <v>1.25</v>
      </c>
      <c r="J67" s="1"/>
      <c r="K67" s="14"/>
      <c r="L67" s="1"/>
      <c r="M67" s="1"/>
      <c r="N67" s="1"/>
      <c r="O67" s="1"/>
      <c r="P67" s="1"/>
    </row>
    <row r="68" spans="1:16" x14ac:dyDescent="0.35">
      <c r="A68" s="1" t="s">
        <v>52</v>
      </c>
      <c r="B68" s="3">
        <v>120</v>
      </c>
      <c r="C68" s="3" t="s">
        <v>31</v>
      </c>
      <c r="D68" s="3" t="s">
        <v>19</v>
      </c>
      <c r="E68" s="3">
        <v>29</v>
      </c>
      <c r="F68" s="3">
        <v>31</v>
      </c>
      <c r="G68" s="3">
        <v>23</v>
      </c>
      <c r="H68" s="3">
        <v>30</v>
      </c>
      <c r="I68" s="1">
        <f t="shared" si="1"/>
        <v>28.25</v>
      </c>
      <c r="J68" s="4">
        <f>I68*10000*2</f>
        <v>565000</v>
      </c>
      <c r="K68" s="14">
        <v>2650000</v>
      </c>
      <c r="L68" s="4">
        <f>J68*5</f>
        <v>2825000</v>
      </c>
      <c r="M68" s="5">
        <f>(I68/(I68+I69))*100</f>
        <v>76.870748299319729</v>
      </c>
      <c r="N68" s="6">
        <f>3.32*(LOG(L68)-LOG(K68))</f>
        <v>9.2204959685916452E-2</v>
      </c>
      <c r="O68" s="6">
        <f>O65+N68</f>
        <v>6.8104003805795861</v>
      </c>
      <c r="P68" s="5">
        <f>I70/I68*100</f>
        <v>0</v>
      </c>
    </row>
    <row r="69" spans="1:16" x14ac:dyDescent="0.35">
      <c r="A69" s="1"/>
      <c r="B69" s="3"/>
      <c r="C69" s="3"/>
      <c r="D69" s="3" t="s">
        <v>20</v>
      </c>
      <c r="E69" s="3">
        <v>6</v>
      </c>
      <c r="F69" s="3">
        <v>10</v>
      </c>
      <c r="G69" s="3">
        <v>7</v>
      </c>
      <c r="H69" s="3">
        <v>11</v>
      </c>
      <c r="I69" s="1">
        <f t="shared" si="1"/>
        <v>8.5</v>
      </c>
      <c r="J69" s="1"/>
      <c r="K69" s="14"/>
      <c r="L69" s="1"/>
      <c r="M69" s="1"/>
      <c r="N69" s="5">
        <f>3.32*(LOG(L68/K68))</f>
        <v>9.220495968591641E-2</v>
      </c>
      <c r="O69" s="1"/>
      <c r="P69" s="1"/>
    </row>
    <row r="70" spans="1:16" x14ac:dyDescent="0.35">
      <c r="A70" s="1"/>
      <c r="B70" s="3"/>
      <c r="C70" s="3"/>
      <c r="D70" s="3" t="s">
        <v>32</v>
      </c>
      <c r="E70" s="3">
        <v>0</v>
      </c>
      <c r="F70" s="3">
        <v>0</v>
      </c>
      <c r="G70" s="3">
        <v>0</v>
      </c>
      <c r="H70" s="3">
        <v>0</v>
      </c>
      <c r="I70" s="1">
        <f t="shared" si="1"/>
        <v>0</v>
      </c>
      <c r="J70" s="1"/>
      <c r="K70" s="14"/>
      <c r="L70" s="1"/>
      <c r="M70" s="1"/>
      <c r="N70" s="1"/>
      <c r="O70" s="1"/>
      <c r="P70" s="1"/>
    </row>
    <row r="71" spans="1:16" x14ac:dyDescent="0.35">
      <c r="A71" s="1" t="s">
        <v>53</v>
      </c>
      <c r="B71" s="3">
        <v>124</v>
      </c>
      <c r="C71" s="3" t="s">
        <v>31</v>
      </c>
      <c r="D71" s="3" t="s">
        <v>19</v>
      </c>
      <c r="E71" s="3">
        <v>44</v>
      </c>
      <c r="F71" s="3">
        <v>46</v>
      </c>
      <c r="G71" s="3">
        <v>46</v>
      </c>
      <c r="H71" s="3">
        <v>50</v>
      </c>
      <c r="I71" s="1">
        <f t="shared" si="1"/>
        <v>46.5</v>
      </c>
      <c r="J71" s="4">
        <f>I71*10000*2</f>
        <v>930000</v>
      </c>
      <c r="K71" s="14">
        <v>2825000</v>
      </c>
      <c r="L71" s="4">
        <f>J71*5</f>
        <v>4650000</v>
      </c>
      <c r="M71" s="5">
        <f>(I71/(I71+I72))*100</f>
        <v>88.151658767772517</v>
      </c>
      <c r="N71" s="6">
        <f>3.32*(LOG(L71)-LOG(K71))</f>
        <v>0.71856254243852702</v>
      </c>
      <c r="O71" s="6">
        <f>O68+N71</f>
        <v>7.5289629230181134</v>
      </c>
      <c r="P71" s="5">
        <f>I73/I71*100</f>
        <v>1.6129032258064515</v>
      </c>
    </row>
    <row r="72" spans="1:16" x14ac:dyDescent="0.35">
      <c r="A72" s="1"/>
      <c r="B72" s="3"/>
      <c r="C72" s="3"/>
      <c r="D72" s="3" t="s">
        <v>20</v>
      </c>
      <c r="E72" s="3">
        <v>5</v>
      </c>
      <c r="F72" s="3">
        <v>6</v>
      </c>
      <c r="G72" s="3">
        <v>7</v>
      </c>
      <c r="H72" s="3">
        <v>7</v>
      </c>
      <c r="I72" s="1">
        <f t="shared" si="1"/>
        <v>6.25</v>
      </c>
      <c r="J72" s="1"/>
      <c r="K72" s="14"/>
      <c r="L72" s="1"/>
      <c r="M72" s="1"/>
      <c r="N72" s="5">
        <f>3.32*(LOG(L71/K71))</f>
        <v>0.71856254243852846</v>
      </c>
      <c r="O72" s="1"/>
      <c r="P72" s="1"/>
    </row>
    <row r="73" spans="1:16" x14ac:dyDescent="0.35">
      <c r="A73" s="1"/>
      <c r="B73" s="3"/>
      <c r="C73" s="3"/>
      <c r="D73" s="3" t="s">
        <v>32</v>
      </c>
      <c r="E73" s="3">
        <v>1</v>
      </c>
      <c r="F73" s="3">
        <v>0</v>
      </c>
      <c r="G73" s="3">
        <v>2</v>
      </c>
      <c r="H73" s="3">
        <v>0</v>
      </c>
      <c r="I73" s="1">
        <f t="shared" si="1"/>
        <v>0.75</v>
      </c>
      <c r="J73" s="1"/>
      <c r="K73" s="14"/>
      <c r="L73" s="1"/>
      <c r="M73" s="1"/>
      <c r="N73" s="1"/>
      <c r="O73" s="1"/>
      <c r="P73" s="1"/>
    </row>
    <row r="74" spans="1:16" x14ac:dyDescent="0.35">
      <c r="A74" s="1" t="s">
        <v>54</v>
      </c>
      <c r="B74" s="3">
        <v>131</v>
      </c>
      <c r="C74" s="3" t="s">
        <v>31</v>
      </c>
      <c r="D74" s="3" t="s">
        <v>19</v>
      </c>
      <c r="E74" s="3">
        <v>34</v>
      </c>
      <c r="F74" s="3">
        <v>39</v>
      </c>
      <c r="G74" s="3">
        <v>40</v>
      </c>
      <c r="H74" s="3">
        <v>37</v>
      </c>
      <c r="I74" s="1">
        <f t="shared" si="1"/>
        <v>37.5</v>
      </c>
      <c r="J74" s="4">
        <f>I74*10000*2</f>
        <v>750000</v>
      </c>
      <c r="K74" s="14">
        <v>4650000</v>
      </c>
      <c r="L74" s="4">
        <f>J74*10</f>
        <v>7500000</v>
      </c>
      <c r="M74" s="5">
        <f>(I74/(I74+I75))*100</f>
        <v>89.285714285714292</v>
      </c>
      <c r="N74" s="6">
        <f>3.32*(LOG(L74)-LOG(K74))</f>
        <v>0.68925959086579847</v>
      </c>
      <c r="O74" s="6">
        <f>O71+N74</f>
        <v>8.2182225138839122</v>
      </c>
      <c r="P74" s="5">
        <f>I76/I74*100</f>
        <v>2.666666666666667</v>
      </c>
    </row>
    <row r="75" spans="1:16" x14ac:dyDescent="0.35">
      <c r="A75" s="1"/>
      <c r="B75" s="3"/>
      <c r="C75" s="3"/>
      <c r="D75" s="3" t="s">
        <v>20</v>
      </c>
      <c r="E75" s="3">
        <v>3</v>
      </c>
      <c r="F75" s="3">
        <v>4</v>
      </c>
      <c r="G75" s="3">
        <v>5</v>
      </c>
      <c r="H75" s="3">
        <v>6</v>
      </c>
      <c r="I75" s="1">
        <f t="shared" si="1"/>
        <v>4.5</v>
      </c>
      <c r="J75" s="1"/>
      <c r="K75" s="14"/>
      <c r="L75" s="1"/>
      <c r="M75" s="1"/>
      <c r="N75" s="5">
        <f>3.32*(LOG(L74/K74))</f>
        <v>0.68925959086579702</v>
      </c>
      <c r="O75" s="1"/>
      <c r="P75" s="1"/>
    </row>
    <row r="76" spans="1:16" x14ac:dyDescent="0.35">
      <c r="A76" s="1"/>
      <c r="B76" s="3"/>
      <c r="C76" s="3"/>
      <c r="D76" s="3" t="s">
        <v>32</v>
      </c>
      <c r="E76" s="3">
        <v>1</v>
      </c>
      <c r="F76" s="3">
        <v>1</v>
      </c>
      <c r="G76" s="3">
        <v>2</v>
      </c>
      <c r="H76" s="3">
        <v>0</v>
      </c>
      <c r="I76" s="1">
        <f t="shared" si="1"/>
        <v>1</v>
      </c>
      <c r="J76" s="1"/>
      <c r="K76" s="14"/>
      <c r="L76" s="1"/>
      <c r="M76" s="1"/>
      <c r="N76" s="1"/>
      <c r="O76" s="1"/>
      <c r="P76" s="1"/>
    </row>
    <row r="77" spans="1:16" x14ac:dyDescent="0.35">
      <c r="A77" s="1" t="s">
        <v>55</v>
      </c>
      <c r="B77" s="3">
        <v>138</v>
      </c>
      <c r="C77" s="3" t="s">
        <v>31</v>
      </c>
      <c r="D77" s="3" t="s">
        <v>19</v>
      </c>
      <c r="E77" s="3">
        <v>46</v>
      </c>
      <c r="F77" s="3">
        <v>49</v>
      </c>
      <c r="G77" s="3">
        <v>45</v>
      </c>
      <c r="H77" s="3">
        <v>36</v>
      </c>
      <c r="I77" s="1">
        <f t="shared" si="1"/>
        <v>44</v>
      </c>
      <c r="J77" s="4">
        <f>I77*10000*2</f>
        <v>880000</v>
      </c>
      <c r="K77" s="14">
        <v>7500000</v>
      </c>
      <c r="L77" s="4">
        <f>J77*10</f>
        <v>8800000</v>
      </c>
      <c r="M77" s="5">
        <f>(I77/(I77+I78))*100</f>
        <v>84.615384615384613</v>
      </c>
      <c r="N77" s="6">
        <f>3.32*(LOG(L77)-LOG(K77))</f>
        <v>0.23047907707811421</v>
      </c>
      <c r="O77" s="6">
        <f>O74+N77</f>
        <v>8.4487015909620258</v>
      </c>
      <c r="P77" s="5">
        <f>I79/I77*100</f>
        <v>0</v>
      </c>
    </row>
    <row r="78" spans="1:16" x14ac:dyDescent="0.35">
      <c r="A78" s="1"/>
      <c r="B78" s="3"/>
      <c r="C78" s="3"/>
      <c r="D78" s="3" t="s">
        <v>20</v>
      </c>
      <c r="E78" s="3">
        <v>6</v>
      </c>
      <c r="F78" s="3">
        <v>8</v>
      </c>
      <c r="G78" s="3">
        <v>9</v>
      </c>
      <c r="H78" s="3">
        <v>9</v>
      </c>
      <c r="I78" s="1">
        <f t="shared" si="1"/>
        <v>8</v>
      </c>
      <c r="J78" s="1"/>
      <c r="K78" s="14"/>
      <c r="L78" s="1"/>
      <c r="M78" s="1"/>
      <c r="N78" s="5">
        <f>3.32*(LOG(L77/K77))</f>
        <v>0.23047907707811569</v>
      </c>
      <c r="O78" s="1"/>
      <c r="P78" s="1"/>
    </row>
    <row r="79" spans="1:16" x14ac:dyDescent="0.35">
      <c r="A79" s="1"/>
      <c r="B79" s="3"/>
      <c r="C79" s="3"/>
      <c r="D79" s="3" t="s">
        <v>32</v>
      </c>
      <c r="E79" s="3">
        <v>0</v>
      </c>
      <c r="F79" s="3">
        <v>0</v>
      </c>
      <c r="G79" s="3">
        <v>0</v>
      </c>
      <c r="H79" s="3">
        <v>0</v>
      </c>
      <c r="I79" s="1">
        <f t="shared" si="1"/>
        <v>0</v>
      </c>
      <c r="J79" s="1"/>
      <c r="K79" s="14"/>
      <c r="L79" s="1"/>
      <c r="M79" s="1"/>
      <c r="N79" s="1"/>
      <c r="O79" s="1"/>
      <c r="P79" s="1"/>
    </row>
    <row r="80" spans="1:16" x14ac:dyDescent="0.35">
      <c r="A80" s="1" t="s">
        <v>56</v>
      </c>
      <c r="B80" s="3">
        <v>145</v>
      </c>
      <c r="C80" s="3" t="s">
        <v>31</v>
      </c>
      <c r="D80" s="41" t="s">
        <v>19</v>
      </c>
      <c r="E80" s="3">
        <v>54</v>
      </c>
      <c r="F80" s="3">
        <v>48</v>
      </c>
      <c r="G80" s="3">
        <v>55</v>
      </c>
      <c r="H80" s="3">
        <v>50</v>
      </c>
      <c r="I80" s="1">
        <f t="shared" si="1"/>
        <v>51.75</v>
      </c>
      <c r="J80" s="4">
        <f>I80*10000*2</f>
        <v>1035000</v>
      </c>
      <c r="K80" s="14">
        <v>6000000</v>
      </c>
      <c r="L80" s="4">
        <f>J80*10</f>
        <v>10350000</v>
      </c>
      <c r="M80" s="5">
        <f>(I80/(I80+I81))*100</f>
        <v>83.805668016194332</v>
      </c>
      <c r="N80" s="6">
        <f>3.32*(LOG(L80)-LOG(K80))</f>
        <v>0.78613981003885025</v>
      </c>
      <c r="O80" s="6">
        <f>O77+N80</f>
        <v>9.2348414010008764</v>
      </c>
      <c r="P80" s="5">
        <f>I82/I80*100</f>
        <v>0</v>
      </c>
    </row>
    <row r="81" spans="1:16" x14ac:dyDescent="0.35">
      <c r="A81" s="1"/>
      <c r="B81" s="3"/>
      <c r="C81" s="3"/>
      <c r="D81" s="3" t="s">
        <v>20</v>
      </c>
      <c r="E81" s="3">
        <v>7</v>
      </c>
      <c r="F81" s="3">
        <v>9</v>
      </c>
      <c r="G81" s="3">
        <v>9</v>
      </c>
      <c r="H81" s="3">
        <v>15</v>
      </c>
      <c r="I81" s="1">
        <f t="shared" ref="I81:I144" si="2">AVERAGE(E81:H81)</f>
        <v>10</v>
      </c>
      <c r="J81" s="1"/>
      <c r="K81" s="14"/>
      <c r="L81" s="1"/>
      <c r="M81" s="1"/>
      <c r="N81" s="5">
        <f>3.32*(LOG(L80/K80))</f>
        <v>0.78613981003885247</v>
      </c>
      <c r="O81" s="1"/>
      <c r="P81" s="1"/>
    </row>
    <row r="82" spans="1:16" x14ac:dyDescent="0.35">
      <c r="A82" s="1"/>
      <c r="B82" s="3"/>
      <c r="C82" s="3"/>
      <c r="D82" s="3" t="s">
        <v>32</v>
      </c>
      <c r="E82" s="3">
        <v>0</v>
      </c>
      <c r="F82" s="3">
        <v>0</v>
      </c>
      <c r="G82" s="3">
        <v>0</v>
      </c>
      <c r="H82" s="3">
        <v>0</v>
      </c>
      <c r="I82" s="1">
        <f t="shared" si="2"/>
        <v>0</v>
      </c>
      <c r="J82" s="1"/>
      <c r="K82" s="14"/>
      <c r="L82" s="1"/>
      <c r="M82" s="1"/>
      <c r="N82" s="1"/>
      <c r="O82" s="1"/>
      <c r="P82" s="1"/>
    </row>
    <row r="83" spans="1:16" x14ac:dyDescent="0.35">
      <c r="A83" s="1" t="s">
        <v>57</v>
      </c>
      <c r="B83" s="3">
        <v>152</v>
      </c>
      <c r="C83" s="3" t="s">
        <v>31</v>
      </c>
      <c r="D83" s="3" t="s">
        <v>19</v>
      </c>
      <c r="E83" s="3">
        <v>34</v>
      </c>
      <c r="F83" s="3">
        <v>22</v>
      </c>
      <c r="G83" s="3">
        <v>24</v>
      </c>
      <c r="H83" s="3">
        <v>16</v>
      </c>
      <c r="I83" s="1">
        <f t="shared" si="2"/>
        <v>24</v>
      </c>
      <c r="J83" s="4">
        <f>I83*10000*2</f>
        <v>480000</v>
      </c>
      <c r="K83" s="14">
        <v>6000000</v>
      </c>
      <c r="L83" s="4">
        <f>J83*10</f>
        <v>4800000</v>
      </c>
      <c r="M83" s="5">
        <f>(I83/(I83+I84))*100</f>
        <v>72.180451127819538</v>
      </c>
      <c r="N83" s="6">
        <f>3.32*(LOG(L83)-LOG(K83))</f>
        <v>-0.32174124318674668</v>
      </c>
      <c r="O83" s="6">
        <v>9.15</v>
      </c>
      <c r="P83" s="5">
        <f>I85/I83*100</f>
        <v>1.0416666666666665</v>
      </c>
    </row>
    <row r="84" spans="1:16" x14ac:dyDescent="0.35">
      <c r="A84" s="1"/>
      <c r="B84" s="3"/>
      <c r="C84" s="3"/>
      <c r="D84" s="3" t="s">
        <v>20</v>
      </c>
      <c r="E84" s="3">
        <v>8</v>
      </c>
      <c r="F84" s="3">
        <v>10</v>
      </c>
      <c r="G84" s="3">
        <v>9</v>
      </c>
      <c r="H84" s="3">
        <v>10</v>
      </c>
      <c r="I84" s="1">
        <f t="shared" si="2"/>
        <v>9.25</v>
      </c>
      <c r="J84" s="1"/>
      <c r="K84" s="14"/>
      <c r="L84" s="1"/>
      <c r="M84" s="1"/>
      <c r="N84" s="5">
        <f>3.32*(LOG(L83/K83))</f>
        <v>-0.32174124318674718</v>
      </c>
      <c r="O84" s="1"/>
      <c r="P84" s="1"/>
    </row>
    <row r="85" spans="1:16" x14ac:dyDescent="0.35">
      <c r="A85" s="1"/>
      <c r="B85" s="3"/>
      <c r="C85" s="3"/>
      <c r="D85" s="3" t="s">
        <v>32</v>
      </c>
      <c r="E85" s="3">
        <v>0</v>
      </c>
      <c r="F85" s="3">
        <v>0</v>
      </c>
      <c r="G85" s="3">
        <v>1</v>
      </c>
      <c r="H85" s="3">
        <v>0</v>
      </c>
      <c r="I85" s="1">
        <f t="shared" si="2"/>
        <v>0.25</v>
      </c>
      <c r="J85" s="1"/>
      <c r="K85" s="14"/>
      <c r="L85" s="1"/>
      <c r="M85" s="1"/>
      <c r="N85" s="1"/>
      <c r="O85" s="1"/>
      <c r="P85" s="1"/>
    </row>
    <row r="86" spans="1:16" x14ac:dyDescent="0.35">
      <c r="A86" s="1" t="s">
        <v>58</v>
      </c>
      <c r="B86" s="3">
        <v>159</v>
      </c>
      <c r="C86" s="3" t="s">
        <v>31</v>
      </c>
      <c r="D86" s="3" t="s">
        <v>19</v>
      </c>
      <c r="E86" s="3">
        <v>30</v>
      </c>
      <c r="F86" s="3">
        <v>20</v>
      </c>
      <c r="G86" s="3">
        <v>24</v>
      </c>
      <c r="H86" s="3">
        <v>38</v>
      </c>
      <c r="I86" s="1">
        <f t="shared" si="2"/>
        <v>28</v>
      </c>
      <c r="J86" s="4">
        <f>I86*10000*2</f>
        <v>560000</v>
      </c>
      <c r="K86" s="14">
        <v>4800000</v>
      </c>
      <c r="L86" s="4">
        <f>J86*10</f>
        <v>5600000</v>
      </c>
      <c r="M86" s="5">
        <f>(I86/(I86+I87))*100</f>
        <v>81.159420289855078</v>
      </c>
      <c r="N86" s="6">
        <f>3.32*(LOG(L86)-LOG(K86))</f>
        <v>0.22226334157363536</v>
      </c>
      <c r="O86" s="6">
        <f>O83+N86</f>
        <v>9.3722633415736354</v>
      </c>
      <c r="P86" s="5">
        <f>I88/I86*100</f>
        <v>0.89285714285714279</v>
      </c>
    </row>
    <row r="87" spans="1:16" x14ac:dyDescent="0.35">
      <c r="A87" s="1"/>
      <c r="B87" s="3"/>
      <c r="C87" s="3"/>
      <c r="D87" s="3" t="s">
        <v>20</v>
      </c>
      <c r="E87" s="3">
        <v>5</v>
      </c>
      <c r="F87" s="3">
        <v>7</v>
      </c>
      <c r="G87" s="3">
        <v>5</v>
      </c>
      <c r="H87" s="3">
        <v>9</v>
      </c>
      <c r="I87" s="1">
        <f t="shared" si="2"/>
        <v>6.5</v>
      </c>
      <c r="J87" s="1"/>
      <c r="K87" s="14"/>
      <c r="L87" s="1"/>
      <c r="M87" s="1"/>
      <c r="N87" s="5">
        <f>3.32*(LOG(L86/K86))</f>
        <v>0.22226334157363589</v>
      </c>
      <c r="O87" s="1"/>
      <c r="P87" s="1"/>
    </row>
    <row r="88" spans="1:16" x14ac:dyDescent="0.35">
      <c r="A88" s="1"/>
      <c r="B88" s="3"/>
      <c r="C88" s="3"/>
      <c r="D88" s="3" t="s">
        <v>32</v>
      </c>
      <c r="E88" s="3">
        <v>1</v>
      </c>
      <c r="F88" s="3">
        <v>0</v>
      </c>
      <c r="G88" s="3">
        <v>0</v>
      </c>
      <c r="H88" s="3">
        <v>0</v>
      </c>
      <c r="I88" s="1">
        <f t="shared" si="2"/>
        <v>0.25</v>
      </c>
      <c r="J88" s="1"/>
      <c r="K88" s="14"/>
      <c r="L88" s="1"/>
      <c r="M88" s="1"/>
      <c r="N88" s="1"/>
      <c r="O88" s="1"/>
      <c r="P88" s="1"/>
    </row>
    <row r="89" spans="1:16" x14ac:dyDescent="0.35">
      <c r="A89" s="1" t="s">
        <v>59</v>
      </c>
      <c r="B89" s="3">
        <v>166</v>
      </c>
      <c r="C89" s="3" t="s">
        <v>31</v>
      </c>
      <c r="D89" s="3" t="s">
        <v>19</v>
      </c>
      <c r="E89" s="3">
        <v>59</v>
      </c>
      <c r="F89" s="3">
        <v>34</v>
      </c>
      <c r="G89" s="3">
        <v>37</v>
      </c>
      <c r="H89" s="3">
        <v>38</v>
      </c>
      <c r="I89" s="1">
        <f t="shared" si="2"/>
        <v>42</v>
      </c>
      <c r="J89" s="4">
        <f>I89*10000*2</f>
        <v>840000</v>
      </c>
      <c r="K89" s="14">
        <v>5600000</v>
      </c>
      <c r="L89" s="4">
        <f>J89*10</f>
        <v>8400000</v>
      </c>
      <c r="M89" s="5">
        <f>(I89/(I89+I90))*100</f>
        <v>87.5</v>
      </c>
      <c r="N89" s="6">
        <f>3.32*(LOG(L89)-LOG(K89))</f>
        <v>0.58462298006486202</v>
      </c>
      <c r="O89" s="6">
        <f>O86+N89</f>
        <v>9.956886321638498</v>
      </c>
      <c r="P89" s="5">
        <f>I91/I89*100</f>
        <v>0.59523809523809523</v>
      </c>
    </row>
    <row r="90" spans="1:16" x14ac:dyDescent="0.35">
      <c r="A90" s="1"/>
      <c r="B90" s="3"/>
      <c r="C90" s="3"/>
      <c r="D90" s="3" t="s">
        <v>20</v>
      </c>
      <c r="E90" s="3">
        <v>3</v>
      </c>
      <c r="F90" s="3">
        <v>9</v>
      </c>
      <c r="G90" s="3">
        <v>7</v>
      </c>
      <c r="H90" s="3">
        <v>5</v>
      </c>
      <c r="I90" s="1">
        <f t="shared" si="2"/>
        <v>6</v>
      </c>
      <c r="J90" s="1"/>
      <c r="K90" s="14"/>
      <c r="L90" s="1"/>
      <c r="M90" s="1"/>
      <c r="N90" s="5">
        <f>3.32*(LOG(L89/K89))</f>
        <v>0.58462298006486169</v>
      </c>
      <c r="O90" s="1"/>
      <c r="P90" s="1"/>
    </row>
    <row r="91" spans="1:16" x14ac:dyDescent="0.35">
      <c r="A91" s="1"/>
      <c r="B91" s="3"/>
      <c r="C91" s="3"/>
      <c r="D91" s="3" t="s">
        <v>32</v>
      </c>
      <c r="E91" s="3">
        <v>1</v>
      </c>
      <c r="F91" s="3">
        <v>0</v>
      </c>
      <c r="G91" s="3">
        <v>0</v>
      </c>
      <c r="H91" s="3">
        <v>0</v>
      </c>
      <c r="I91" s="1">
        <f t="shared" si="2"/>
        <v>0.25</v>
      </c>
      <c r="J91" s="1"/>
      <c r="K91" s="14"/>
      <c r="L91" s="1"/>
      <c r="M91" s="1"/>
      <c r="N91" s="1"/>
      <c r="O91" s="1"/>
      <c r="P91" s="1"/>
    </row>
    <row r="92" spans="1:16" x14ac:dyDescent="0.35">
      <c r="A92" s="1" t="s">
        <v>60</v>
      </c>
      <c r="B92" s="3">
        <v>173</v>
      </c>
      <c r="C92" s="3" t="s">
        <v>31</v>
      </c>
      <c r="D92" s="3" t="s">
        <v>19</v>
      </c>
      <c r="E92" s="3">
        <v>51</v>
      </c>
      <c r="F92" s="3">
        <v>43</v>
      </c>
      <c r="G92" s="3">
        <v>53</v>
      </c>
      <c r="H92" s="3">
        <v>56</v>
      </c>
      <c r="I92" s="1">
        <f t="shared" si="2"/>
        <v>50.75</v>
      </c>
      <c r="J92" s="4">
        <f>I92*10000*2</f>
        <v>1015000</v>
      </c>
      <c r="K92" s="14">
        <v>6000000</v>
      </c>
      <c r="L92" s="4">
        <f>J92*10</f>
        <v>10150000</v>
      </c>
      <c r="M92" s="5">
        <f>(I92/(I92+I93))*100</f>
        <v>79.607843137254903</v>
      </c>
      <c r="N92" s="6">
        <f>3.32*(LOG(L92)-LOG(K92))</f>
        <v>0.75800510899375029</v>
      </c>
      <c r="O92" s="6">
        <f>O89+N92</f>
        <v>10.714891430632248</v>
      </c>
      <c r="P92" s="5">
        <f>I94/I92*100</f>
        <v>1.4778325123152709</v>
      </c>
    </row>
    <row r="93" spans="1:16" x14ac:dyDescent="0.35">
      <c r="A93" s="1"/>
      <c r="B93" s="3"/>
      <c r="C93" s="3"/>
      <c r="D93" s="3" t="s">
        <v>20</v>
      </c>
      <c r="E93" s="3">
        <v>11</v>
      </c>
      <c r="F93" s="3">
        <v>13</v>
      </c>
      <c r="G93" s="3">
        <v>15</v>
      </c>
      <c r="H93" s="3">
        <v>13</v>
      </c>
      <c r="I93" s="1">
        <f t="shared" si="2"/>
        <v>13</v>
      </c>
      <c r="J93" s="1"/>
      <c r="K93" s="14"/>
      <c r="L93" s="1"/>
      <c r="M93" s="1"/>
      <c r="N93" s="5">
        <f>3.32*(LOG(L92/K92))</f>
        <v>0.7580051089937524</v>
      </c>
      <c r="O93" s="1"/>
      <c r="P93" s="1"/>
    </row>
    <row r="94" spans="1:16" x14ac:dyDescent="0.35">
      <c r="A94" s="1"/>
      <c r="B94" s="3"/>
      <c r="C94" s="3"/>
      <c r="D94" s="3" t="s">
        <v>32</v>
      </c>
      <c r="E94" s="3">
        <v>0</v>
      </c>
      <c r="F94" s="3">
        <v>0</v>
      </c>
      <c r="G94" s="3">
        <v>2</v>
      </c>
      <c r="H94" s="3">
        <v>1</v>
      </c>
      <c r="I94" s="1">
        <f t="shared" si="2"/>
        <v>0.75</v>
      </c>
      <c r="J94" s="1"/>
      <c r="K94" s="14"/>
      <c r="L94" s="1"/>
      <c r="M94" s="1"/>
      <c r="N94" s="1"/>
      <c r="O94" s="1"/>
      <c r="P94" s="1"/>
    </row>
    <row r="95" spans="1:16" x14ac:dyDescent="0.35">
      <c r="A95" s="1" t="s">
        <v>61</v>
      </c>
      <c r="B95" s="3">
        <v>180</v>
      </c>
      <c r="C95" s="3" t="s">
        <v>31</v>
      </c>
      <c r="D95" s="41" t="s">
        <v>19</v>
      </c>
      <c r="E95" s="3">
        <v>41</v>
      </c>
      <c r="F95" s="3">
        <v>40</v>
      </c>
      <c r="G95" s="3">
        <v>31</v>
      </c>
      <c r="H95" s="3">
        <v>30</v>
      </c>
      <c r="I95" s="1">
        <f t="shared" si="2"/>
        <v>35.5</v>
      </c>
      <c r="J95" s="4">
        <f>I95*10000*2</f>
        <v>710000</v>
      </c>
      <c r="K95" s="14">
        <v>6000000</v>
      </c>
      <c r="L95" s="4">
        <f>J95*10</f>
        <v>7100000</v>
      </c>
      <c r="M95" s="5">
        <f>(I95/(I95+I96))*100</f>
        <v>75.531914893617028</v>
      </c>
      <c r="N95" s="6">
        <f>3.32*(LOG(L95)-LOG(K95))</f>
        <v>0.24271556647363293</v>
      </c>
      <c r="O95" s="6">
        <f>O92+N95</f>
        <v>10.957606997105881</v>
      </c>
      <c r="P95" s="5">
        <f>I97/I95*100</f>
        <v>2.112676056338028</v>
      </c>
    </row>
    <row r="96" spans="1:16" x14ac:dyDescent="0.35">
      <c r="A96" s="1"/>
      <c r="B96" s="3"/>
      <c r="C96" s="3"/>
      <c r="D96" s="3" t="s">
        <v>20</v>
      </c>
      <c r="E96" s="3">
        <v>11</v>
      </c>
      <c r="F96" s="3">
        <v>10</v>
      </c>
      <c r="G96" s="3">
        <v>11</v>
      </c>
      <c r="H96" s="3">
        <v>14</v>
      </c>
      <c r="I96" s="1">
        <f t="shared" si="2"/>
        <v>11.5</v>
      </c>
      <c r="J96" s="1"/>
      <c r="K96" s="14"/>
      <c r="L96" s="1"/>
      <c r="M96" s="1"/>
      <c r="N96" s="5">
        <f>3.32*(LOG(L95/K95))</f>
        <v>0.2427155664736331</v>
      </c>
      <c r="O96" s="1"/>
      <c r="P96" s="1"/>
    </row>
    <row r="97" spans="1:16" x14ac:dyDescent="0.35">
      <c r="A97" s="1"/>
      <c r="B97" s="3"/>
      <c r="C97" s="3"/>
      <c r="D97" s="3" t="s">
        <v>32</v>
      </c>
      <c r="E97" s="3">
        <v>0</v>
      </c>
      <c r="F97" s="3">
        <v>3</v>
      </c>
      <c r="G97" s="3">
        <v>0</v>
      </c>
      <c r="H97" s="3">
        <v>0</v>
      </c>
      <c r="I97" s="1">
        <f t="shared" si="2"/>
        <v>0.75</v>
      </c>
      <c r="J97" s="1"/>
      <c r="K97" s="14"/>
      <c r="L97" s="1"/>
      <c r="M97" s="1"/>
      <c r="N97" s="1"/>
      <c r="O97" s="1"/>
      <c r="P97" s="1"/>
    </row>
    <row r="98" spans="1:16" x14ac:dyDescent="0.35">
      <c r="A98" s="1" t="s">
        <v>62</v>
      </c>
      <c r="B98" s="3">
        <v>187</v>
      </c>
      <c r="C98" s="3" t="s">
        <v>31</v>
      </c>
      <c r="D98" s="3" t="s">
        <v>19</v>
      </c>
      <c r="E98" s="3">
        <v>12</v>
      </c>
      <c r="F98" s="3">
        <v>18</v>
      </c>
      <c r="G98" s="3">
        <v>21</v>
      </c>
      <c r="H98" s="3">
        <v>12</v>
      </c>
      <c r="I98" s="1">
        <f t="shared" si="2"/>
        <v>15.75</v>
      </c>
      <c r="J98" s="4">
        <f>I98*10000*2</f>
        <v>315000</v>
      </c>
      <c r="K98" s="14">
        <v>3000000</v>
      </c>
      <c r="L98" s="4">
        <f>J98*5</f>
        <v>1575000</v>
      </c>
      <c r="M98" s="5">
        <f>(I98/(I98+I99))*100</f>
        <v>50.4</v>
      </c>
      <c r="N98" s="6">
        <f>3.32*(LOG(L98)-LOG(K98))</f>
        <v>-0.92907111269222264</v>
      </c>
      <c r="O98" s="6">
        <f>O95</f>
        <v>10.957606997105881</v>
      </c>
      <c r="P98" s="5">
        <f>I100/I98*100</f>
        <v>3.1746031746031744</v>
      </c>
    </row>
    <row r="99" spans="1:16" x14ac:dyDescent="0.35">
      <c r="A99" s="1"/>
      <c r="B99" s="3"/>
      <c r="C99" s="3"/>
      <c r="D99" s="3" t="s">
        <v>20</v>
      </c>
      <c r="E99" s="3">
        <v>19</v>
      </c>
      <c r="F99" s="3">
        <v>15</v>
      </c>
      <c r="G99" s="3">
        <v>14</v>
      </c>
      <c r="H99" s="3">
        <v>14</v>
      </c>
      <c r="I99" s="1">
        <f t="shared" si="2"/>
        <v>15.5</v>
      </c>
      <c r="J99" s="1"/>
      <c r="K99" s="14"/>
      <c r="L99" s="1"/>
      <c r="M99" s="1"/>
      <c r="N99" s="5">
        <f>3.32*(LOG(L98/K98))</f>
        <v>-0.92907111269222298</v>
      </c>
      <c r="O99" s="1"/>
      <c r="P99" s="1"/>
    </row>
    <row r="100" spans="1:16" x14ac:dyDescent="0.35">
      <c r="A100" s="1"/>
      <c r="B100" s="3"/>
      <c r="C100" s="3"/>
      <c r="D100" s="3" t="s">
        <v>32</v>
      </c>
      <c r="E100" s="3">
        <v>0</v>
      </c>
      <c r="F100" s="3">
        <v>0</v>
      </c>
      <c r="G100" s="3">
        <v>1</v>
      </c>
      <c r="H100" s="3">
        <v>1</v>
      </c>
      <c r="I100" s="1">
        <f t="shared" si="2"/>
        <v>0.5</v>
      </c>
      <c r="J100" s="1"/>
      <c r="K100" s="14"/>
      <c r="L100" s="1"/>
      <c r="M100" s="1"/>
      <c r="N100" s="1"/>
      <c r="O100" s="1"/>
      <c r="P100" s="1"/>
    </row>
    <row r="101" spans="1:16" x14ac:dyDescent="0.35">
      <c r="A101" s="1" t="s">
        <v>63</v>
      </c>
      <c r="B101" s="3">
        <v>196</v>
      </c>
      <c r="C101" s="3" t="s">
        <v>31</v>
      </c>
      <c r="D101" s="3" t="s">
        <v>19</v>
      </c>
      <c r="E101" s="3">
        <v>23</v>
      </c>
      <c r="F101" s="3">
        <v>17</v>
      </c>
      <c r="G101" s="3">
        <v>13</v>
      </c>
      <c r="H101" s="3">
        <v>15</v>
      </c>
      <c r="I101" s="1">
        <f t="shared" si="2"/>
        <v>17</v>
      </c>
      <c r="J101" s="4">
        <f>I101*10000*2</f>
        <v>340000</v>
      </c>
      <c r="K101" s="14">
        <v>1575000</v>
      </c>
      <c r="L101" s="4">
        <f>J101*5</f>
        <v>1700000</v>
      </c>
      <c r="M101" s="5">
        <f>(I101/(I101+I102))*100</f>
        <v>57.627118644067799</v>
      </c>
      <c r="N101" s="6">
        <f>3.32*(LOG(L101)-LOG(K101))</f>
        <v>0.11011896599881289</v>
      </c>
      <c r="O101" s="6">
        <f>O98+N101</f>
        <v>11.067725963104694</v>
      </c>
      <c r="P101" s="5">
        <f>I103/I101*100</f>
        <v>2.9411764705882351</v>
      </c>
    </row>
    <row r="102" spans="1:16" x14ac:dyDescent="0.35">
      <c r="A102" s="1"/>
      <c r="B102" s="3"/>
      <c r="C102" s="3"/>
      <c r="D102" s="3" t="s">
        <v>20</v>
      </c>
      <c r="E102" s="3">
        <v>7</v>
      </c>
      <c r="F102" s="3">
        <v>14</v>
      </c>
      <c r="G102" s="3">
        <v>15</v>
      </c>
      <c r="H102" s="3">
        <v>14</v>
      </c>
      <c r="I102" s="1">
        <f t="shared" si="2"/>
        <v>12.5</v>
      </c>
      <c r="J102" s="1"/>
      <c r="K102" s="14"/>
      <c r="L102" s="1"/>
      <c r="M102" s="1"/>
      <c r="N102" s="5">
        <f>3.32*(LOG(L101/K101))</f>
        <v>0.11011896599881324</v>
      </c>
      <c r="O102" s="1"/>
      <c r="P102" s="1"/>
    </row>
    <row r="103" spans="1:16" x14ac:dyDescent="0.35">
      <c r="A103" s="1"/>
      <c r="B103" s="3"/>
      <c r="C103" s="3"/>
      <c r="D103" s="3" t="s">
        <v>32</v>
      </c>
      <c r="E103" s="3">
        <v>0</v>
      </c>
      <c r="F103" s="3">
        <v>1</v>
      </c>
      <c r="G103" s="3">
        <v>0</v>
      </c>
      <c r="H103" s="3">
        <v>1</v>
      </c>
      <c r="I103" s="1">
        <f t="shared" si="2"/>
        <v>0.5</v>
      </c>
      <c r="J103" s="1"/>
      <c r="K103" s="14"/>
      <c r="L103" s="1"/>
      <c r="M103" s="1"/>
      <c r="N103" s="1"/>
      <c r="O103" s="1"/>
      <c r="P103" s="1"/>
    </row>
    <row r="104" spans="1:16" x14ac:dyDescent="0.35">
      <c r="A104" s="1" t="s">
        <v>64</v>
      </c>
      <c r="B104" s="3">
        <v>208</v>
      </c>
      <c r="C104" s="3" t="s">
        <v>31</v>
      </c>
      <c r="D104" s="3" t="s">
        <v>19</v>
      </c>
      <c r="E104" s="3">
        <v>26</v>
      </c>
      <c r="F104" s="3">
        <v>29</v>
      </c>
      <c r="G104" s="3">
        <v>33</v>
      </c>
      <c r="H104" s="3">
        <v>40</v>
      </c>
      <c r="I104" s="1">
        <f t="shared" si="2"/>
        <v>32</v>
      </c>
      <c r="J104" s="4">
        <f>I104*10000*2</f>
        <v>640000</v>
      </c>
      <c r="K104" s="14">
        <v>1700000</v>
      </c>
      <c r="L104" s="4">
        <f>J104*5</f>
        <v>3200000</v>
      </c>
      <c r="M104" s="5">
        <f>(I104/(I104+I105))*100</f>
        <v>64.321608040200999</v>
      </c>
      <c r="N104" s="6">
        <f>3.32*(LOG(L104)-LOG(K104))</f>
        <v>0.91200750904621875</v>
      </c>
      <c r="O104" s="6">
        <f>O101+N104</f>
        <v>11.979733472150913</v>
      </c>
      <c r="P104" s="5">
        <f>I106/I104*100</f>
        <v>0.78125</v>
      </c>
    </row>
    <row r="105" spans="1:16" x14ac:dyDescent="0.35">
      <c r="A105" s="1"/>
      <c r="B105" s="3"/>
      <c r="C105" s="3"/>
      <c r="D105" s="3" t="s">
        <v>20</v>
      </c>
      <c r="E105" s="3">
        <v>19</v>
      </c>
      <c r="F105" s="3">
        <v>17</v>
      </c>
      <c r="G105" s="3">
        <v>13</v>
      </c>
      <c r="H105" s="3">
        <v>22</v>
      </c>
      <c r="I105" s="1">
        <f t="shared" si="2"/>
        <v>17.75</v>
      </c>
      <c r="J105" s="1"/>
      <c r="K105" s="14"/>
      <c r="L105" s="1"/>
      <c r="M105" s="1"/>
      <c r="N105" s="5">
        <f>3.32*(LOG(L104/K104))</f>
        <v>0.91200750904621841</v>
      </c>
      <c r="O105" s="1"/>
      <c r="P105" s="1"/>
    </row>
    <row r="106" spans="1:16" x14ac:dyDescent="0.35">
      <c r="A106" s="1"/>
      <c r="B106" s="3"/>
      <c r="C106" s="3"/>
      <c r="D106" s="3" t="s">
        <v>32</v>
      </c>
      <c r="E106" s="3">
        <v>0</v>
      </c>
      <c r="F106" s="3">
        <v>0</v>
      </c>
      <c r="G106" s="3">
        <v>0</v>
      </c>
      <c r="H106" s="3">
        <v>1</v>
      </c>
      <c r="I106" s="1">
        <f t="shared" si="2"/>
        <v>0.25</v>
      </c>
      <c r="J106" s="1"/>
      <c r="K106" s="14"/>
      <c r="L106" s="1"/>
      <c r="M106" s="1"/>
      <c r="N106" s="1"/>
      <c r="O106" s="1"/>
      <c r="P106" s="1"/>
    </row>
    <row r="107" spans="1:16" x14ac:dyDescent="0.35">
      <c r="A107" s="1" t="s">
        <v>65</v>
      </c>
      <c r="B107" s="3">
        <v>215</v>
      </c>
      <c r="C107" s="3" t="s">
        <v>31</v>
      </c>
      <c r="D107" s="3" t="s">
        <v>19</v>
      </c>
      <c r="E107" s="3">
        <v>37</v>
      </c>
      <c r="F107" s="3">
        <v>39</v>
      </c>
      <c r="G107" s="3">
        <v>31</v>
      </c>
      <c r="H107" s="3">
        <v>23</v>
      </c>
      <c r="I107" s="1">
        <f t="shared" si="2"/>
        <v>32.5</v>
      </c>
      <c r="J107" s="4">
        <f>I107*10000*2</f>
        <v>650000</v>
      </c>
      <c r="K107" s="14">
        <v>3000000</v>
      </c>
      <c r="L107" s="4">
        <f>J107*5</f>
        <v>3250000</v>
      </c>
      <c r="M107" s="5">
        <f>(I107/(I107+I108))*100</f>
        <v>58.035714285714292</v>
      </c>
      <c r="N107" s="6">
        <f>3.32*(LOG(L107)-LOG(K107))</f>
        <v>0.11541019278058329</v>
      </c>
      <c r="O107" s="6">
        <f>O104+N107</f>
        <v>12.095143664931497</v>
      </c>
      <c r="P107" s="5">
        <f>I109/I107*100</f>
        <v>2.3076923076923079</v>
      </c>
    </row>
    <row r="108" spans="1:16" x14ac:dyDescent="0.35">
      <c r="A108" s="1"/>
      <c r="B108" s="3"/>
      <c r="C108" s="3"/>
      <c r="D108" s="3" t="s">
        <v>20</v>
      </c>
      <c r="E108" s="3">
        <v>22</v>
      </c>
      <c r="F108" s="3">
        <v>24</v>
      </c>
      <c r="G108" s="3">
        <v>24</v>
      </c>
      <c r="H108" s="3">
        <v>24</v>
      </c>
      <c r="I108" s="1">
        <f t="shared" si="2"/>
        <v>23.5</v>
      </c>
      <c r="J108" s="1"/>
      <c r="K108" s="14"/>
      <c r="L108" s="1"/>
      <c r="M108" s="1"/>
      <c r="N108" s="5">
        <f>3.32*(LOG(L107/K107))</f>
        <v>0.11541019278058354</v>
      </c>
      <c r="O108" s="1"/>
      <c r="P108" s="1"/>
    </row>
    <row r="109" spans="1:16" x14ac:dyDescent="0.35">
      <c r="A109" s="1"/>
      <c r="B109" s="3"/>
      <c r="C109" s="3"/>
      <c r="D109" s="3" t="s">
        <v>32</v>
      </c>
      <c r="E109" s="3">
        <v>0</v>
      </c>
      <c r="F109" s="3">
        <v>0</v>
      </c>
      <c r="G109" s="3">
        <v>2</v>
      </c>
      <c r="H109" s="3">
        <v>1</v>
      </c>
      <c r="I109" s="1">
        <f t="shared" si="2"/>
        <v>0.75</v>
      </c>
      <c r="J109" s="1"/>
      <c r="K109" s="14"/>
      <c r="L109" s="1"/>
      <c r="M109" s="1"/>
      <c r="N109" s="1"/>
      <c r="O109" s="1"/>
      <c r="P109" s="1"/>
    </row>
    <row r="110" spans="1:16" x14ac:dyDescent="0.35">
      <c r="A110" s="1" t="s">
        <v>66</v>
      </c>
      <c r="B110" s="3">
        <v>222</v>
      </c>
      <c r="C110" s="3" t="s">
        <v>31</v>
      </c>
      <c r="D110" s="41" t="s">
        <v>19</v>
      </c>
      <c r="E110" s="3">
        <v>44</v>
      </c>
      <c r="F110" s="3">
        <v>54</v>
      </c>
      <c r="G110" s="3">
        <v>45</v>
      </c>
      <c r="H110" s="3">
        <v>39</v>
      </c>
      <c r="I110" s="1">
        <f t="shared" si="2"/>
        <v>45.5</v>
      </c>
      <c r="J110" s="4">
        <f>I110*10000*2</f>
        <v>910000</v>
      </c>
      <c r="K110" s="14">
        <v>3000000</v>
      </c>
      <c r="L110" s="4">
        <f>J110*5</f>
        <v>4550000</v>
      </c>
      <c r="M110" s="5">
        <f>(I110/(I110+I111))*100</f>
        <v>71.372549019607845</v>
      </c>
      <c r="N110" s="6">
        <f>3.32*(LOG(L110)-LOG(K110))</f>
        <v>0.60055527123233399</v>
      </c>
      <c r="O110" s="6">
        <f>O107+N110</f>
        <v>12.695698936163831</v>
      </c>
      <c r="P110" s="5">
        <f>I112/I110*100</f>
        <v>1.098901098901099</v>
      </c>
    </row>
    <row r="111" spans="1:16" x14ac:dyDescent="0.35">
      <c r="A111" s="1"/>
      <c r="B111" s="3"/>
      <c r="C111" s="3"/>
      <c r="D111" s="3" t="s">
        <v>20</v>
      </c>
      <c r="E111" s="3">
        <v>17</v>
      </c>
      <c r="F111" s="3">
        <v>19</v>
      </c>
      <c r="G111" s="3">
        <v>18</v>
      </c>
      <c r="H111" s="3">
        <v>19</v>
      </c>
      <c r="I111" s="1">
        <f t="shared" si="2"/>
        <v>18.25</v>
      </c>
      <c r="J111" s="1"/>
      <c r="K111" s="14"/>
      <c r="L111" s="1"/>
      <c r="M111" s="1"/>
      <c r="N111" s="5">
        <f>3.32*(LOG(L110/K110))</f>
        <v>0.60055527123233388</v>
      </c>
      <c r="O111" s="1"/>
      <c r="P111" s="1"/>
    </row>
    <row r="112" spans="1:16" x14ac:dyDescent="0.35">
      <c r="A112" s="1"/>
      <c r="B112" s="3"/>
      <c r="C112" s="3"/>
      <c r="D112" s="3" t="s">
        <v>32</v>
      </c>
      <c r="E112" s="3">
        <v>1</v>
      </c>
      <c r="F112" s="3">
        <v>1</v>
      </c>
      <c r="G112" s="3">
        <v>0</v>
      </c>
      <c r="H112" s="3">
        <v>0</v>
      </c>
      <c r="I112" s="1">
        <f t="shared" si="2"/>
        <v>0.5</v>
      </c>
      <c r="J112" s="1"/>
      <c r="K112" s="14"/>
      <c r="L112" s="1"/>
      <c r="M112" s="1"/>
      <c r="N112" s="1"/>
      <c r="O112" s="1"/>
      <c r="P112" s="1"/>
    </row>
    <row r="113" spans="1:16" x14ac:dyDescent="0.35">
      <c r="A113" s="1" t="s">
        <v>67</v>
      </c>
      <c r="B113" s="3">
        <v>229</v>
      </c>
      <c r="C113" s="3" t="s">
        <v>31</v>
      </c>
      <c r="D113" s="3" t="s">
        <v>19</v>
      </c>
      <c r="E113" s="3">
        <v>58</v>
      </c>
      <c r="F113" s="3">
        <v>46</v>
      </c>
      <c r="G113" s="3">
        <v>52</v>
      </c>
      <c r="H113" s="3">
        <v>50</v>
      </c>
      <c r="I113" s="1">
        <f t="shared" si="2"/>
        <v>51.5</v>
      </c>
      <c r="J113" s="4">
        <f>I113*10000*2</f>
        <v>1030000</v>
      </c>
      <c r="K113" s="14">
        <v>3000000</v>
      </c>
      <c r="L113" s="4">
        <f>J113*5</f>
        <v>5150000</v>
      </c>
      <c r="M113" s="5">
        <f>(I113/(I113+I114))*100</f>
        <v>65.396825396825392</v>
      </c>
      <c r="N113" s="6">
        <f>3.32*(LOG(L113)-LOG(K113))</f>
        <v>0.77915743474747345</v>
      </c>
      <c r="O113" s="6">
        <f>O110+N113</f>
        <v>13.474856370911304</v>
      </c>
      <c r="P113" s="5">
        <f>I115/I113*100</f>
        <v>1.4563106796116505</v>
      </c>
    </row>
    <row r="114" spans="1:16" x14ac:dyDescent="0.35">
      <c r="A114" s="1"/>
      <c r="B114" s="3"/>
      <c r="C114" s="3"/>
      <c r="D114" s="3" t="s">
        <v>20</v>
      </c>
      <c r="E114" s="3">
        <v>24</v>
      </c>
      <c r="F114" s="3">
        <v>29</v>
      </c>
      <c r="G114" s="3">
        <v>34</v>
      </c>
      <c r="H114" s="3">
        <v>22</v>
      </c>
      <c r="I114" s="1">
        <f t="shared" si="2"/>
        <v>27.25</v>
      </c>
      <c r="J114" s="1"/>
      <c r="K114" s="14"/>
      <c r="L114" s="1"/>
      <c r="M114" s="1"/>
      <c r="N114" s="5">
        <f>3.32*(LOG(L113/K113))</f>
        <v>0.77915743474747479</v>
      </c>
      <c r="O114" s="1"/>
      <c r="P114" s="1"/>
    </row>
    <row r="115" spans="1:16" x14ac:dyDescent="0.35">
      <c r="A115" s="1"/>
      <c r="B115" s="3"/>
      <c r="C115" s="3"/>
      <c r="D115" s="3" t="s">
        <v>32</v>
      </c>
      <c r="E115" s="3">
        <v>0</v>
      </c>
      <c r="F115" s="3">
        <v>1</v>
      </c>
      <c r="G115" s="3">
        <v>2</v>
      </c>
      <c r="H115" s="3">
        <v>0</v>
      </c>
      <c r="I115" s="1">
        <f t="shared" si="2"/>
        <v>0.75</v>
      </c>
      <c r="J115" s="1"/>
      <c r="K115" s="14"/>
      <c r="L115" s="1"/>
      <c r="M115" s="1"/>
      <c r="N115" s="1"/>
      <c r="O115" s="1"/>
      <c r="P115" s="1"/>
    </row>
    <row r="116" spans="1:16" x14ac:dyDescent="0.35">
      <c r="A116" s="1" t="s">
        <v>68</v>
      </c>
      <c r="B116" s="3">
        <v>236</v>
      </c>
      <c r="C116" s="3" t="s">
        <v>31</v>
      </c>
      <c r="D116" s="3" t="s">
        <v>19</v>
      </c>
      <c r="E116" s="3">
        <v>16</v>
      </c>
      <c r="F116" s="3">
        <v>14</v>
      </c>
      <c r="G116" s="3">
        <v>27</v>
      </c>
      <c r="H116" s="3">
        <v>16</v>
      </c>
      <c r="I116" s="1">
        <f t="shared" si="2"/>
        <v>18.25</v>
      </c>
      <c r="J116" s="4">
        <f>I116*10000*2</f>
        <v>365000</v>
      </c>
      <c r="K116" s="14">
        <v>3000000</v>
      </c>
      <c r="L116" s="4">
        <f>J116*5</f>
        <v>1825000</v>
      </c>
      <c r="M116" s="5">
        <f>(I116/(I116+I117))*100</f>
        <v>45.061728395061728</v>
      </c>
      <c r="N116" s="6">
        <f>3.32*(LOG(L116)-LOG(K116))</f>
        <v>-0.71664984127820175</v>
      </c>
      <c r="O116" s="6">
        <v>13.474856370911304</v>
      </c>
      <c r="P116" s="5">
        <f>I118/I116*100</f>
        <v>1.3698630136986301</v>
      </c>
    </row>
    <row r="117" spans="1:16" x14ac:dyDescent="0.35">
      <c r="A117" s="1"/>
      <c r="B117" s="3"/>
      <c r="C117" s="3"/>
      <c r="D117" s="3" t="s">
        <v>20</v>
      </c>
      <c r="E117" s="3">
        <v>25</v>
      </c>
      <c r="F117" s="3">
        <v>12</v>
      </c>
      <c r="G117" s="3">
        <v>26</v>
      </c>
      <c r="H117" s="3">
        <v>26</v>
      </c>
      <c r="I117" s="1">
        <f t="shared" si="2"/>
        <v>22.25</v>
      </c>
      <c r="J117" s="1"/>
      <c r="K117" s="14"/>
      <c r="L117" s="1"/>
      <c r="M117" s="1"/>
      <c r="N117" s="5">
        <f>3.32*(LOG(L116/K116))</f>
        <v>-0.71664984127820097</v>
      </c>
      <c r="O117" s="1"/>
      <c r="P117" s="1"/>
    </row>
    <row r="118" spans="1:16" x14ac:dyDescent="0.35">
      <c r="A118" s="1"/>
      <c r="B118" s="3"/>
      <c r="C118" s="3"/>
      <c r="D118" s="3" t="s">
        <v>32</v>
      </c>
      <c r="E118" s="3">
        <v>0</v>
      </c>
      <c r="F118" s="3">
        <v>0</v>
      </c>
      <c r="G118" s="3">
        <v>1</v>
      </c>
      <c r="H118" s="3">
        <v>0</v>
      </c>
      <c r="I118" s="1">
        <f t="shared" si="2"/>
        <v>0.25</v>
      </c>
      <c r="J118" s="1"/>
      <c r="K118" s="14"/>
      <c r="L118" s="1"/>
      <c r="M118" s="1"/>
      <c r="N118" s="1"/>
      <c r="O118" s="1"/>
      <c r="P118" s="1"/>
    </row>
    <row r="119" spans="1:16" x14ac:dyDescent="0.35">
      <c r="A119" s="1" t="s">
        <v>69</v>
      </c>
      <c r="B119" s="3">
        <v>243</v>
      </c>
      <c r="C119" s="3" t="s">
        <v>31</v>
      </c>
      <c r="D119" s="3" t="s">
        <v>19</v>
      </c>
      <c r="E119" s="3">
        <v>15</v>
      </c>
      <c r="F119" s="3">
        <v>11</v>
      </c>
      <c r="G119" s="3">
        <v>19</v>
      </c>
      <c r="H119" s="3">
        <v>15</v>
      </c>
      <c r="I119" s="1">
        <f t="shared" si="2"/>
        <v>15</v>
      </c>
      <c r="J119" s="4">
        <f>I119*10000*2</f>
        <v>300000</v>
      </c>
      <c r="K119" s="14">
        <v>1825000</v>
      </c>
      <c r="L119" s="4">
        <f>J119*5</f>
        <v>1500000</v>
      </c>
      <c r="M119" s="5">
        <f>(I119/(I119+I120))*100</f>
        <v>41.095890410958901</v>
      </c>
      <c r="N119" s="6">
        <f>3.32*(LOG(L119)-LOG(K119))</f>
        <v>-0.28276974432621593</v>
      </c>
      <c r="O119" s="6">
        <v>13.474856370911304</v>
      </c>
      <c r="P119" s="5">
        <f>I121/I119*100</f>
        <v>5</v>
      </c>
    </row>
    <row r="120" spans="1:16" x14ac:dyDescent="0.35">
      <c r="A120" s="1"/>
      <c r="B120" s="3"/>
      <c r="C120" s="3"/>
      <c r="D120" s="3" t="s">
        <v>20</v>
      </c>
      <c r="E120" s="3">
        <v>17</v>
      </c>
      <c r="F120" s="3">
        <v>18</v>
      </c>
      <c r="G120" s="3">
        <v>27</v>
      </c>
      <c r="H120" s="3">
        <v>24</v>
      </c>
      <c r="I120" s="1">
        <f t="shared" si="2"/>
        <v>21.5</v>
      </c>
      <c r="J120" s="1"/>
      <c r="K120" s="14"/>
      <c r="L120" s="1"/>
      <c r="M120" s="1"/>
      <c r="N120" s="5">
        <f>3.32*(LOG(L119/K119))</f>
        <v>-0.28276974432621677</v>
      </c>
      <c r="O120" s="1"/>
      <c r="P120" s="1"/>
    </row>
    <row r="121" spans="1:16" x14ac:dyDescent="0.35">
      <c r="A121" s="1"/>
      <c r="B121" s="3"/>
      <c r="C121" s="3"/>
      <c r="D121" s="3" t="s">
        <v>32</v>
      </c>
      <c r="E121" s="3">
        <v>1</v>
      </c>
      <c r="F121" s="3">
        <v>1</v>
      </c>
      <c r="G121" s="3">
        <v>0</v>
      </c>
      <c r="H121" s="3">
        <v>1</v>
      </c>
      <c r="I121" s="1">
        <f t="shared" si="2"/>
        <v>0.75</v>
      </c>
      <c r="J121" s="1"/>
      <c r="K121" s="14"/>
      <c r="L121" s="1"/>
      <c r="M121" s="1"/>
      <c r="N121" s="1"/>
      <c r="O121" s="1"/>
      <c r="P121" s="1"/>
    </row>
    <row r="122" spans="1:16" x14ac:dyDescent="0.35">
      <c r="A122" s="1" t="s">
        <v>70</v>
      </c>
      <c r="B122" s="3">
        <v>250</v>
      </c>
      <c r="C122" s="3" t="s">
        <v>31</v>
      </c>
      <c r="D122" s="3" t="s">
        <v>19</v>
      </c>
      <c r="E122" s="3">
        <v>10</v>
      </c>
      <c r="F122" s="3">
        <v>7</v>
      </c>
      <c r="G122" s="3">
        <v>7</v>
      </c>
      <c r="H122" s="3">
        <v>10</v>
      </c>
      <c r="I122" s="1">
        <f t="shared" si="2"/>
        <v>8.5</v>
      </c>
      <c r="J122" s="4">
        <f>I122*10000*2</f>
        <v>170000</v>
      </c>
      <c r="K122" s="14">
        <v>1500000</v>
      </c>
      <c r="L122" s="4">
        <f>J122*5</f>
        <v>850000</v>
      </c>
      <c r="M122" s="5">
        <f>(I122/(I122+I123))*100</f>
        <v>24.113475177304963</v>
      </c>
      <c r="N122" s="6">
        <f>3.32*(LOG(L122)-LOG(K122))</f>
        <v>-0.81895214669340977</v>
      </c>
      <c r="O122" s="6">
        <v>13.474856370911304</v>
      </c>
      <c r="P122" s="5">
        <f>I124/I122*100</f>
        <v>0</v>
      </c>
    </row>
    <row r="123" spans="1:16" x14ac:dyDescent="0.35">
      <c r="A123" s="1"/>
      <c r="B123" s="3"/>
      <c r="C123" s="3"/>
      <c r="D123" s="3" t="s">
        <v>20</v>
      </c>
      <c r="E123" s="3">
        <v>29</v>
      </c>
      <c r="F123" s="3">
        <v>22</v>
      </c>
      <c r="G123" s="3">
        <v>30</v>
      </c>
      <c r="H123" s="3">
        <v>26</v>
      </c>
      <c r="I123" s="1">
        <f t="shared" si="2"/>
        <v>26.75</v>
      </c>
      <c r="J123" s="1"/>
      <c r="K123" s="14"/>
      <c r="L123" s="1"/>
      <c r="M123" s="1"/>
      <c r="N123" s="5">
        <f>3.32*(LOG(L122/K122))</f>
        <v>-0.81895214669340988</v>
      </c>
      <c r="O123" s="1"/>
      <c r="P123" s="1"/>
    </row>
    <row r="124" spans="1:16" x14ac:dyDescent="0.35">
      <c r="A124" s="1"/>
      <c r="B124" s="3"/>
      <c r="C124" s="3"/>
      <c r="D124" s="3" t="s">
        <v>32</v>
      </c>
      <c r="E124" s="3">
        <v>0</v>
      </c>
      <c r="F124" s="3">
        <v>0</v>
      </c>
      <c r="G124" s="3">
        <v>0</v>
      </c>
      <c r="H124" s="3">
        <v>0</v>
      </c>
      <c r="I124" s="1">
        <f t="shared" si="2"/>
        <v>0</v>
      </c>
      <c r="J124" s="1"/>
      <c r="K124" s="14"/>
      <c r="L124" s="1"/>
      <c r="M124" s="1"/>
      <c r="N124" s="1"/>
      <c r="O124" s="1"/>
      <c r="P124" s="1"/>
    </row>
    <row r="125" spans="1:16" x14ac:dyDescent="0.35">
      <c r="A125" s="1" t="s">
        <v>71</v>
      </c>
      <c r="B125" s="3">
        <v>257</v>
      </c>
      <c r="C125" s="3" t="s">
        <v>125</v>
      </c>
      <c r="D125" s="41" t="s">
        <v>19</v>
      </c>
      <c r="E125" s="3">
        <v>23</v>
      </c>
      <c r="F125" s="3">
        <v>26</v>
      </c>
      <c r="G125" s="3">
        <v>24</v>
      </c>
      <c r="H125" s="3">
        <v>20</v>
      </c>
      <c r="I125" s="1">
        <f t="shared" si="2"/>
        <v>23.25</v>
      </c>
      <c r="J125" s="4">
        <f>I125*10000*2</f>
        <v>465000</v>
      </c>
      <c r="K125" s="14">
        <v>1675000</v>
      </c>
      <c r="L125" s="4">
        <f>J125*5</f>
        <v>2325000</v>
      </c>
      <c r="M125" s="5">
        <f>(I125/(I125+I126))*100</f>
        <v>72.093023255813947</v>
      </c>
      <c r="N125" s="6">
        <f>3.32*(LOG(L125)-LOG(K125))</f>
        <v>0.47279504423231822</v>
      </c>
      <c r="O125" s="6">
        <f>O122+N126</f>
        <v>13.947651415143625</v>
      </c>
      <c r="P125" s="5">
        <f>I127/I125*100</f>
        <v>1.0752688172043012</v>
      </c>
    </row>
    <row r="126" spans="1:16" x14ac:dyDescent="0.35">
      <c r="A126" s="1"/>
      <c r="B126" s="3"/>
      <c r="C126" s="3"/>
      <c r="D126" s="3" t="s">
        <v>20</v>
      </c>
      <c r="E126" s="3">
        <v>7</v>
      </c>
      <c r="F126" s="3">
        <v>10</v>
      </c>
      <c r="G126" s="3">
        <v>10</v>
      </c>
      <c r="H126" s="3">
        <v>9</v>
      </c>
      <c r="I126" s="1">
        <f t="shared" si="2"/>
        <v>9</v>
      </c>
      <c r="J126" s="1"/>
      <c r="K126" s="14"/>
      <c r="L126" s="1"/>
      <c r="M126" s="1"/>
      <c r="N126" s="5">
        <f>3.32*(LOG(L125/K125))</f>
        <v>0.47279504423232077</v>
      </c>
      <c r="O126" s="1"/>
      <c r="P126" s="1"/>
    </row>
    <row r="127" spans="1:16" x14ac:dyDescent="0.35">
      <c r="A127" s="1"/>
      <c r="B127" s="3"/>
      <c r="C127" s="3"/>
      <c r="D127" s="3" t="s">
        <v>32</v>
      </c>
      <c r="E127" s="3">
        <v>0</v>
      </c>
      <c r="F127" s="3">
        <v>1</v>
      </c>
      <c r="G127" s="3">
        <v>0</v>
      </c>
      <c r="H127" s="3">
        <v>0</v>
      </c>
      <c r="I127" s="1">
        <f t="shared" si="2"/>
        <v>0.25</v>
      </c>
      <c r="J127" s="1"/>
      <c r="K127" s="8"/>
      <c r="L127" s="1"/>
      <c r="M127" s="1"/>
      <c r="N127" s="1"/>
      <c r="O127" s="1"/>
      <c r="P127" s="1"/>
    </row>
    <row r="128" spans="1:16" x14ac:dyDescent="0.35">
      <c r="A128" s="1" t="s">
        <v>72</v>
      </c>
      <c r="B128" s="3">
        <v>264</v>
      </c>
      <c r="C128" s="3" t="s">
        <v>125</v>
      </c>
      <c r="D128" s="3" t="s">
        <v>19</v>
      </c>
      <c r="E128" s="3">
        <v>24</v>
      </c>
      <c r="F128" s="3">
        <v>19</v>
      </c>
      <c r="G128" s="3">
        <v>16</v>
      </c>
      <c r="H128" s="3">
        <v>21</v>
      </c>
      <c r="I128" s="1">
        <f t="shared" si="2"/>
        <v>20</v>
      </c>
      <c r="J128" s="4">
        <f>I128*10000*2</f>
        <v>400000</v>
      </c>
      <c r="K128" s="14">
        <v>2325000</v>
      </c>
      <c r="L128" s="4">
        <f>J128*5</f>
        <v>2000000</v>
      </c>
      <c r="M128" s="5">
        <f>(I128/(I128+I129))*100</f>
        <v>59.701492537313428</v>
      </c>
      <c r="N128" s="6">
        <f>3.32*(LOG(L128)-LOG(K128))</f>
        <v>-0.21710463238581024</v>
      </c>
      <c r="O128" s="6">
        <f>O125</f>
        <v>13.947651415143625</v>
      </c>
      <c r="P128" s="5">
        <f>I130/I128*100</f>
        <v>1.25</v>
      </c>
    </row>
    <row r="129" spans="1:16" x14ac:dyDescent="0.35">
      <c r="A129" s="1"/>
      <c r="B129" s="3"/>
      <c r="C129" s="3"/>
      <c r="D129" s="3" t="s">
        <v>20</v>
      </c>
      <c r="E129" s="3">
        <v>11</v>
      </c>
      <c r="F129" s="3">
        <v>13</v>
      </c>
      <c r="G129" s="3">
        <v>20</v>
      </c>
      <c r="H129" s="3">
        <v>10</v>
      </c>
      <c r="I129" s="1">
        <f t="shared" si="2"/>
        <v>13.5</v>
      </c>
      <c r="J129" s="1"/>
      <c r="K129" s="14"/>
      <c r="L129" s="1"/>
      <c r="M129" s="1"/>
      <c r="N129" s="5">
        <f>3.32*(LOG(L128/K128))</f>
        <v>-0.21710463238581185</v>
      </c>
      <c r="O129" s="1"/>
      <c r="P129" s="1"/>
    </row>
    <row r="130" spans="1:16" x14ac:dyDescent="0.35">
      <c r="A130" s="1"/>
      <c r="B130" s="3"/>
      <c r="C130" s="3"/>
      <c r="D130" s="3" t="s">
        <v>32</v>
      </c>
      <c r="E130" s="3">
        <v>0</v>
      </c>
      <c r="F130" s="3">
        <v>0</v>
      </c>
      <c r="G130" s="3">
        <v>0</v>
      </c>
      <c r="H130" s="3">
        <v>1</v>
      </c>
      <c r="I130" s="1">
        <f t="shared" si="2"/>
        <v>0.25</v>
      </c>
      <c r="J130" s="1"/>
      <c r="K130" s="8"/>
      <c r="L130" s="1"/>
      <c r="M130" s="1"/>
      <c r="N130" s="1"/>
      <c r="O130" s="1"/>
      <c r="P130" s="1"/>
    </row>
    <row r="131" spans="1:16" x14ac:dyDescent="0.35">
      <c r="A131" s="1" t="s">
        <v>73</v>
      </c>
      <c r="B131" s="3">
        <v>271</v>
      </c>
      <c r="C131" s="3" t="s">
        <v>125</v>
      </c>
      <c r="D131" s="3" t="s">
        <v>19</v>
      </c>
      <c r="E131" s="3">
        <v>29</v>
      </c>
      <c r="F131" s="3">
        <v>33</v>
      </c>
      <c r="G131" s="3">
        <v>32</v>
      </c>
      <c r="H131" s="3">
        <v>25</v>
      </c>
      <c r="I131" s="1">
        <f t="shared" si="2"/>
        <v>29.75</v>
      </c>
      <c r="J131" s="4">
        <f>I131*10000*2</f>
        <v>595000</v>
      </c>
      <c r="K131" s="14">
        <v>2000000</v>
      </c>
      <c r="L131" s="4">
        <f>J131*5</f>
        <v>2975000</v>
      </c>
      <c r="M131" s="5">
        <f>(I131/(I131+I132))*100</f>
        <v>73.00613496932516</v>
      </c>
      <c r="N131" s="6">
        <f>3.32*(LOG(L131)-LOG(K131))</f>
        <v>0.57255715500994975</v>
      </c>
      <c r="O131" s="6">
        <f>O128+N131</f>
        <v>14.520208570153574</v>
      </c>
      <c r="P131" s="5">
        <f>I133/I131*100</f>
        <v>0</v>
      </c>
    </row>
    <row r="132" spans="1:16" x14ac:dyDescent="0.35">
      <c r="A132" s="1"/>
      <c r="B132" s="3"/>
      <c r="C132" s="3"/>
      <c r="D132" s="3" t="s">
        <v>20</v>
      </c>
      <c r="E132" s="3">
        <v>10</v>
      </c>
      <c r="F132" s="3">
        <v>7</v>
      </c>
      <c r="G132" s="3">
        <v>16</v>
      </c>
      <c r="H132" s="3">
        <v>11</v>
      </c>
      <c r="I132" s="1">
        <f t="shared" si="2"/>
        <v>11</v>
      </c>
      <c r="J132" s="1"/>
      <c r="K132" s="14"/>
      <c r="L132" s="1"/>
      <c r="M132" s="1"/>
      <c r="N132" s="5">
        <f>3.32*(LOG(L131/K131))</f>
        <v>0.57255715500994941</v>
      </c>
      <c r="O132" s="1"/>
      <c r="P132" s="1"/>
    </row>
    <row r="133" spans="1:16" x14ac:dyDescent="0.35">
      <c r="A133" s="1"/>
      <c r="B133" s="3"/>
      <c r="C133" s="3"/>
      <c r="D133" s="3" t="s">
        <v>32</v>
      </c>
      <c r="E133" s="3">
        <v>0</v>
      </c>
      <c r="F133" s="3">
        <v>0</v>
      </c>
      <c r="G133" s="3">
        <v>0</v>
      </c>
      <c r="H133" s="3">
        <v>0</v>
      </c>
      <c r="I133" s="1">
        <f t="shared" si="2"/>
        <v>0</v>
      </c>
      <c r="J133" s="1"/>
      <c r="K133" s="8"/>
      <c r="L133" s="1"/>
      <c r="M133" s="1"/>
      <c r="N133" s="1"/>
      <c r="O133" s="1"/>
      <c r="P133" s="1"/>
    </row>
    <row r="134" spans="1:16" x14ac:dyDescent="0.35">
      <c r="A134" s="1" t="s">
        <v>74</v>
      </c>
      <c r="B134" s="3">
        <v>279</v>
      </c>
      <c r="C134" s="3" t="s">
        <v>125</v>
      </c>
      <c r="D134" s="3" t="s">
        <v>19</v>
      </c>
      <c r="E134" s="3">
        <v>49</v>
      </c>
      <c r="F134" s="3">
        <v>38</v>
      </c>
      <c r="G134" s="3">
        <v>58</v>
      </c>
      <c r="H134" s="3">
        <v>48</v>
      </c>
      <c r="I134" s="1">
        <f t="shared" si="2"/>
        <v>48.25</v>
      </c>
      <c r="J134" s="4">
        <f>I134*10000*2</f>
        <v>965000</v>
      </c>
      <c r="K134" s="14">
        <v>2975000</v>
      </c>
      <c r="L134" s="4">
        <f>J134*5</f>
        <v>4825000</v>
      </c>
      <c r="M134" s="5">
        <f>(I134/(I134+I135))*100</f>
        <v>84.279475982532745</v>
      </c>
      <c r="N134" s="6">
        <f>3.32*(LOG(L134)-LOG(K134))</f>
        <v>0.69723435408260626</v>
      </c>
      <c r="O134" s="6">
        <f>O131+N134</f>
        <v>15.217442924236181</v>
      </c>
      <c r="P134" s="5">
        <f>I136/I134*100</f>
        <v>0.5181347150259068</v>
      </c>
    </row>
    <row r="135" spans="1:16" x14ac:dyDescent="0.35">
      <c r="A135" s="1"/>
      <c r="B135" s="3"/>
      <c r="C135" s="3"/>
      <c r="D135" s="3" t="s">
        <v>20</v>
      </c>
      <c r="E135" s="3">
        <v>5</v>
      </c>
      <c r="F135" s="3">
        <v>9</v>
      </c>
      <c r="G135" s="3">
        <v>5</v>
      </c>
      <c r="H135" s="3">
        <v>17</v>
      </c>
      <c r="I135" s="1">
        <f t="shared" si="2"/>
        <v>9</v>
      </c>
      <c r="J135" s="1"/>
      <c r="K135" s="14"/>
      <c r="L135" s="1"/>
      <c r="M135" s="1"/>
      <c r="N135" s="5">
        <f>3.32*(LOG(L134/K134))</f>
        <v>0.69723435408260681</v>
      </c>
      <c r="O135" s="1"/>
      <c r="P135" s="1"/>
    </row>
    <row r="136" spans="1:16" x14ac:dyDescent="0.35">
      <c r="A136" s="1"/>
      <c r="B136" s="3"/>
      <c r="C136" s="3"/>
      <c r="D136" s="3" t="s">
        <v>32</v>
      </c>
      <c r="E136" s="3">
        <v>1</v>
      </c>
      <c r="F136" s="3">
        <v>0</v>
      </c>
      <c r="G136" s="3">
        <v>0</v>
      </c>
      <c r="H136" s="3">
        <v>0</v>
      </c>
      <c r="I136" s="1">
        <f t="shared" si="2"/>
        <v>0.25</v>
      </c>
      <c r="J136" s="1"/>
      <c r="K136" s="8"/>
      <c r="L136" s="1"/>
      <c r="M136" s="1"/>
      <c r="N136" s="1"/>
      <c r="O136" s="1"/>
      <c r="P136" s="1"/>
    </row>
    <row r="137" spans="1:16" x14ac:dyDescent="0.35">
      <c r="A137" s="1" t="s">
        <v>75</v>
      </c>
      <c r="B137" s="3">
        <v>285</v>
      </c>
      <c r="C137" s="3" t="s">
        <v>125</v>
      </c>
      <c r="D137" s="3" t="s">
        <v>19</v>
      </c>
      <c r="E137" s="3">
        <v>52</v>
      </c>
      <c r="F137" s="3">
        <v>53</v>
      </c>
      <c r="G137" s="3">
        <v>59</v>
      </c>
      <c r="H137" s="3">
        <v>70</v>
      </c>
      <c r="I137" s="1">
        <f t="shared" si="2"/>
        <v>58.5</v>
      </c>
      <c r="J137" s="4">
        <f>I137*10000*2</f>
        <v>1170000</v>
      </c>
      <c r="K137" s="14">
        <v>3000000</v>
      </c>
      <c r="L137" s="4">
        <f>J137*5</f>
        <v>5850000</v>
      </c>
      <c r="M137" s="5">
        <f>(I137/(I137+I138))*100</f>
        <v>87.640449438202253</v>
      </c>
      <c r="N137" s="6">
        <f>3.32*(LOG(L137)-LOG(K137))</f>
        <v>0.96291490972356064</v>
      </c>
      <c r="O137" s="6">
        <f>O134+N137</f>
        <v>16.180357833959743</v>
      </c>
      <c r="P137" s="5">
        <f>I139/I137*100</f>
        <v>0</v>
      </c>
    </row>
    <row r="138" spans="1:16" x14ac:dyDescent="0.35">
      <c r="A138" s="1"/>
      <c r="B138" s="3"/>
      <c r="C138" s="3"/>
      <c r="D138" s="3" t="s">
        <v>20</v>
      </c>
      <c r="E138" s="3">
        <v>4</v>
      </c>
      <c r="F138" s="3">
        <v>7</v>
      </c>
      <c r="G138" s="3">
        <v>9</v>
      </c>
      <c r="H138" s="3">
        <v>13</v>
      </c>
      <c r="I138" s="1">
        <f t="shared" si="2"/>
        <v>8.25</v>
      </c>
      <c r="J138" s="1"/>
      <c r="K138" s="14"/>
      <c r="L138" s="1"/>
      <c r="M138" s="1"/>
      <c r="N138" s="5">
        <f>3.32*(LOG(L137/K137))</f>
        <v>0.96291490972355975</v>
      </c>
      <c r="O138" s="1"/>
      <c r="P138" s="1"/>
    </row>
    <row r="139" spans="1:16" x14ac:dyDescent="0.35">
      <c r="A139" s="1"/>
      <c r="B139" s="3"/>
      <c r="C139" s="3"/>
      <c r="D139" s="3" t="s">
        <v>32</v>
      </c>
      <c r="E139" s="3">
        <v>0</v>
      </c>
      <c r="F139" s="3">
        <v>0</v>
      </c>
      <c r="G139" s="3">
        <v>0</v>
      </c>
      <c r="H139" s="3">
        <v>0</v>
      </c>
      <c r="I139" s="1">
        <f t="shared" si="2"/>
        <v>0</v>
      </c>
      <c r="J139" s="1"/>
      <c r="K139" s="8"/>
      <c r="L139" s="1"/>
      <c r="M139" s="1"/>
      <c r="N139" s="1"/>
      <c r="O139" s="1"/>
      <c r="P139" s="1"/>
    </row>
    <row r="140" spans="1:16" x14ac:dyDescent="0.35">
      <c r="A140" s="1" t="s">
        <v>76</v>
      </c>
      <c r="B140" s="3">
        <v>292</v>
      </c>
      <c r="C140" s="3" t="s">
        <v>125</v>
      </c>
      <c r="D140" s="41" t="s">
        <v>19</v>
      </c>
      <c r="E140" s="3">
        <v>99</v>
      </c>
      <c r="F140" s="3">
        <v>90</v>
      </c>
      <c r="G140" s="3">
        <v>92</v>
      </c>
      <c r="H140" s="3">
        <v>93</v>
      </c>
      <c r="I140" s="1">
        <f t="shared" si="2"/>
        <v>93.5</v>
      </c>
      <c r="J140" s="4">
        <f>I140*10000*2</f>
        <v>1870000</v>
      </c>
      <c r="K140" s="14">
        <v>3000000</v>
      </c>
      <c r="L140" s="4">
        <f>J140*5</f>
        <v>9350000</v>
      </c>
      <c r="M140" s="5">
        <f>(I140/(I140+I141))*100</f>
        <v>93.5</v>
      </c>
      <c r="N140" s="6">
        <f>3.32*(LOG(L140)-LOG(K140))</f>
        <v>1.6390519824274805</v>
      </c>
      <c r="O140" s="6">
        <f>O137+N140</f>
        <v>17.819409816387225</v>
      </c>
      <c r="P140" s="5">
        <f>I142/I140*100</f>
        <v>0.53475935828876997</v>
      </c>
    </row>
    <row r="141" spans="1:16" x14ac:dyDescent="0.35">
      <c r="A141" s="1"/>
      <c r="B141" s="3"/>
      <c r="C141" s="3"/>
      <c r="D141" s="3" t="s">
        <v>20</v>
      </c>
      <c r="E141" s="3">
        <v>4</v>
      </c>
      <c r="F141" s="3">
        <v>5</v>
      </c>
      <c r="G141" s="3">
        <v>7</v>
      </c>
      <c r="H141" s="3">
        <v>10</v>
      </c>
      <c r="I141" s="1">
        <f t="shared" si="2"/>
        <v>6.5</v>
      </c>
      <c r="J141" s="1"/>
      <c r="K141" s="14"/>
      <c r="L141" s="1"/>
      <c r="M141" s="1"/>
      <c r="N141" s="5">
        <f>3.32*(LOG(L140/K140))</f>
        <v>1.6390519824274796</v>
      </c>
      <c r="O141" s="1"/>
      <c r="P141" s="1"/>
    </row>
    <row r="142" spans="1:16" x14ac:dyDescent="0.35">
      <c r="A142" s="1"/>
      <c r="B142" s="3"/>
      <c r="C142" s="3"/>
      <c r="D142" s="3" t="s">
        <v>32</v>
      </c>
      <c r="E142" s="3">
        <v>1</v>
      </c>
      <c r="F142" s="3">
        <v>1</v>
      </c>
      <c r="G142" s="3">
        <v>0</v>
      </c>
      <c r="H142" s="3">
        <v>0</v>
      </c>
      <c r="I142" s="1">
        <f t="shared" si="2"/>
        <v>0.5</v>
      </c>
      <c r="J142" s="1"/>
      <c r="K142" s="8"/>
      <c r="L142" s="1"/>
      <c r="M142" s="1"/>
      <c r="N142" s="1"/>
      <c r="O142" s="1"/>
      <c r="P142" s="1"/>
    </row>
    <row r="143" spans="1:16" x14ac:dyDescent="0.35">
      <c r="A143" s="1" t="s">
        <v>126</v>
      </c>
      <c r="B143" s="3">
        <v>299</v>
      </c>
      <c r="C143" s="3" t="s">
        <v>125</v>
      </c>
      <c r="D143" s="3" t="s">
        <v>19</v>
      </c>
      <c r="E143" s="3">
        <v>42</v>
      </c>
      <c r="F143" s="3">
        <v>30</v>
      </c>
      <c r="G143" s="3">
        <v>47</v>
      </c>
      <c r="H143" s="3">
        <v>51</v>
      </c>
      <c r="I143" s="1">
        <f t="shared" si="2"/>
        <v>42.5</v>
      </c>
      <c r="J143" s="4">
        <f>I143*10000*2</f>
        <v>850000</v>
      </c>
      <c r="K143" s="14">
        <v>3000000</v>
      </c>
      <c r="L143" s="4">
        <f>J143*5</f>
        <v>4250000</v>
      </c>
      <c r="M143" s="5">
        <f>(I143/(I143+I144))*100</f>
        <v>78.341013824884797</v>
      </c>
      <c r="N143" s="6">
        <f>3.32*(LOG(L143)-LOG(K143))</f>
        <v>0.5022086820977546</v>
      </c>
      <c r="O143" s="6">
        <f>O140+N143</f>
        <v>18.32161849848498</v>
      </c>
      <c r="P143" s="5">
        <f>I145/I143*100</f>
        <v>1.1764705882352942</v>
      </c>
    </row>
    <row r="144" spans="1:16" x14ac:dyDescent="0.35">
      <c r="A144" s="1"/>
      <c r="B144" s="3"/>
      <c r="C144" s="3"/>
      <c r="D144" s="3" t="s">
        <v>20</v>
      </c>
      <c r="E144" s="3">
        <v>9</v>
      </c>
      <c r="F144" s="3">
        <v>13</v>
      </c>
      <c r="G144" s="3">
        <v>10</v>
      </c>
      <c r="H144" s="3">
        <v>15</v>
      </c>
      <c r="I144" s="1">
        <f t="shared" si="2"/>
        <v>11.75</v>
      </c>
      <c r="J144" s="1"/>
      <c r="K144" s="14"/>
      <c r="L144" s="1"/>
      <c r="M144" s="1"/>
      <c r="N144" s="5">
        <f>3.32*(LOG(L143/K143))</f>
        <v>0.50220868209775515</v>
      </c>
      <c r="O144" s="1"/>
      <c r="P144" s="1"/>
    </row>
    <row r="145" spans="1:16" x14ac:dyDescent="0.35">
      <c r="A145" s="1"/>
      <c r="B145" s="3"/>
      <c r="C145" s="3"/>
      <c r="D145" s="3" t="s">
        <v>32</v>
      </c>
      <c r="E145" s="3">
        <v>0</v>
      </c>
      <c r="F145" s="3">
        <v>0</v>
      </c>
      <c r="G145" s="3">
        <v>2</v>
      </c>
      <c r="H145" s="3">
        <v>0</v>
      </c>
      <c r="I145" s="1">
        <f t="shared" ref="I145:I208" si="3">AVERAGE(E145:H145)</f>
        <v>0.5</v>
      </c>
      <c r="J145" s="1"/>
      <c r="K145" s="8"/>
      <c r="L145" s="1"/>
      <c r="M145" s="1"/>
      <c r="N145" s="1"/>
      <c r="O145" s="1"/>
      <c r="P145" s="1"/>
    </row>
    <row r="146" spans="1:16" x14ac:dyDescent="0.35">
      <c r="A146" s="1" t="s">
        <v>127</v>
      </c>
      <c r="B146" s="3">
        <v>306</v>
      </c>
      <c r="C146" s="3" t="s">
        <v>125</v>
      </c>
      <c r="D146" s="3" t="s">
        <v>19</v>
      </c>
      <c r="E146" s="3">
        <v>44</v>
      </c>
      <c r="F146" s="3">
        <v>34</v>
      </c>
      <c r="G146" s="3">
        <v>38</v>
      </c>
      <c r="H146" s="3">
        <v>31</v>
      </c>
      <c r="I146" s="1">
        <f t="shared" si="3"/>
        <v>36.75</v>
      </c>
      <c r="J146" s="4">
        <f>I146*10000*2</f>
        <v>735000</v>
      </c>
      <c r="K146" s="14">
        <v>3000000</v>
      </c>
      <c r="L146" s="4">
        <f>J146*5</f>
        <v>3675000</v>
      </c>
      <c r="M146" s="5">
        <f>(I146/(I146+I147))*100</f>
        <v>87.5</v>
      </c>
      <c r="N146" s="6">
        <f>3.32*(LOG(L146)-LOG(K146))</f>
        <v>0.29261181448583046</v>
      </c>
      <c r="O146" s="6">
        <f>O143+N146</f>
        <v>18.614230312970811</v>
      </c>
      <c r="P146" s="5">
        <f>I148/I146*100</f>
        <v>0.68027210884353739</v>
      </c>
    </row>
    <row r="147" spans="1:16" x14ac:dyDescent="0.35">
      <c r="A147" s="1"/>
      <c r="B147" s="3"/>
      <c r="C147" s="3"/>
      <c r="D147" s="3" t="s">
        <v>20</v>
      </c>
      <c r="E147" s="3">
        <v>3</v>
      </c>
      <c r="F147" s="3">
        <v>7</v>
      </c>
      <c r="G147" s="3">
        <v>2</v>
      </c>
      <c r="H147" s="3">
        <v>9</v>
      </c>
      <c r="I147" s="1">
        <f t="shared" si="3"/>
        <v>5.25</v>
      </c>
      <c r="J147" s="1"/>
      <c r="K147" s="14"/>
      <c r="L147" s="1"/>
      <c r="M147" s="1"/>
      <c r="N147" s="5">
        <f>3.32*(LOG(L146/K146))</f>
        <v>0.29261181448583029</v>
      </c>
      <c r="O147" s="1"/>
      <c r="P147" s="1"/>
    </row>
    <row r="148" spans="1:16" x14ac:dyDescent="0.35">
      <c r="A148" s="1"/>
      <c r="B148" s="3"/>
      <c r="C148" s="3"/>
      <c r="D148" s="3" t="s">
        <v>32</v>
      </c>
      <c r="E148" s="3">
        <v>0</v>
      </c>
      <c r="F148" s="3">
        <v>0</v>
      </c>
      <c r="G148" s="3">
        <v>1</v>
      </c>
      <c r="H148" s="3">
        <v>0</v>
      </c>
      <c r="I148" s="1">
        <f t="shared" si="3"/>
        <v>0.25</v>
      </c>
      <c r="J148" s="1"/>
      <c r="K148" s="3"/>
      <c r="L148" s="1"/>
      <c r="M148" s="1"/>
      <c r="N148" s="1"/>
      <c r="O148" s="1"/>
      <c r="P148" s="1"/>
    </row>
    <row r="149" spans="1:16" x14ac:dyDescent="0.35">
      <c r="A149" s="1" t="s">
        <v>128</v>
      </c>
      <c r="B149" s="3">
        <v>313</v>
      </c>
      <c r="C149" s="3" t="s">
        <v>125</v>
      </c>
      <c r="D149" s="3" t="s">
        <v>19</v>
      </c>
      <c r="E149" s="3">
        <v>42</v>
      </c>
      <c r="F149" s="3">
        <v>50</v>
      </c>
      <c r="G149" s="3">
        <v>53</v>
      </c>
      <c r="H149" s="3">
        <v>41</v>
      </c>
      <c r="I149" s="1">
        <f t="shared" si="3"/>
        <v>46.5</v>
      </c>
      <c r="J149" s="4">
        <f>I149*10000*2</f>
        <v>930000</v>
      </c>
      <c r="K149" s="14">
        <v>3000000</v>
      </c>
      <c r="L149" s="4">
        <f>J149*5</f>
        <v>4650000</v>
      </c>
      <c r="M149" s="5">
        <f>(I149/(I149+I150))*100</f>
        <v>85.321100917431195</v>
      </c>
      <c r="N149" s="6">
        <f>3.32*(LOG(L149)-LOG(K149))</f>
        <v>0.6319012379253659</v>
      </c>
      <c r="O149" s="6">
        <f>O146+N149</f>
        <v>19.246131550896177</v>
      </c>
      <c r="P149" s="5">
        <f>I151/I149*100</f>
        <v>2.1505376344086025</v>
      </c>
    </row>
    <row r="150" spans="1:16" x14ac:dyDescent="0.35">
      <c r="A150" s="1"/>
      <c r="B150" s="3"/>
      <c r="C150" s="3"/>
      <c r="D150" s="3" t="s">
        <v>20</v>
      </c>
      <c r="E150" s="3">
        <v>6</v>
      </c>
      <c r="F150" s="3">
        <v>10</v>
      </c>
      <c r="G150" s="3">
        <v>4</v>
      </c>
      <c r="H150" s="3">
        <v>12</v>
      </c>
      <c r="I150" s="1">
        <f t="shared" si="3"/>
        <v>8</v>
      </c>
      <c r="J150" s="1"/>
      <c r="K150" s="14"/>
      <c r="L150" s="1"/>
      <c r="M150" s="1"/>
      <c r="N150" s="5">
        <f>3.32*(LOG(L149/K149))</f>
        <v>0.63190123792536779</v>
      </c>
      <c r="O150" s="1"/>
      <c r="P150" s="1"/>
    </row>
    <row r="151" spans="1:16" x14ac:dyDescent="0.35">
      <c r="A151" s="1"/>
      <c r="B151" s="3"/>
      <c r="C151" s="3"/>
      <c r="D151" s="3" t="s">
        <v>32</v>
      </c>
      <c r="E151" s="3">
        <v>0</v>
      </c>
      <c r="F151" s="3">
        <v>0</v>
      </c>
      <c r="G151" s="3">
        <v>3</v>
      </c>
      <c r="H151" s="3">
        <v>1</v>
      </c>
      <c r="I151" s="1">
        <f t="shared" si="3"/>
        <v>1</v>
      </c>
      <c r="J151" s="1"/>
      <c r="K151" s="3"/>
      <c r="L151" s="1"/>
      <c r="M151" s="1"/>
      <c r="N151" s="1"/>
      <c r="O151" s="1"/>
      <c r="P151" s="1"/>
    </row>
    <row r="152" spans="1:16" x14ac:dyDescent="0.35">
      <c r="A152" s="1" t="s">
        <v>129</v>
      </c>
      <c r="B152" s="3">
        <v>320</v>
      </c>
      <c r="C152" s="3" t="s">
        <v>125</v>
      </c>
      <c r="D152" s="3" t="s">
        <v>19</v>
      </c>
      <c r="E152" s="3">
        <v>68</v>
      </c>
      <c r="F152" s="3">
        <v>53</v>
      </c>
      <c r="G152" s="3">
        <v>63</v>
      </c>
      <c r="H152" s="3">
        <v>68</v>
      </c>
      <c r="I152" s="1">
        <f t="shared" si="3"/>
        <v>63</v>
      </c>
      <c r="J152" s="4">
        <f>I152*10000*2</f>
        <v>1260000</v>
      </c>
      <c r="K152" s="14">
        <v>3000000</v>
      </c>
      <c r="L152" s="4">
        <f>J152*5</f>
        <v>6300000</v>
      </c>
      <c r="M152" s="5">
        <f>(I152/(I152+I153))*100</f>
        <v>87.804878048780495</v>
      </c>
      <c r="N152" s="6">
        <f>3.32*(LOG(L152)-LOG(K152))</f>
        <v>1.0697680585166127</v>
      </c>
      <c r="O152" s="6">
        <f>O149+N152</f>
        <v>20.315899609412789</v>
      </c>
      <c r="P152" s="5">
        <f>I154/I152*100</f>
        <v>1.984126984126984</v>
      </c>
    </row>
    <row r="153" spans="1:16" x14ac:dyDescent="0.35">
      <c r="A153" s="1"/>
      <c r="B153" s="3"/>
      <c r="C153" s="3"/>
      <c r="D153" s="3" t="s">
        <v>20</v>
      </c>
      <c r="E153" s="3">
        <v>4</v>
      </c>
      <c r="F153" s="3">
        <v>13</v>
      </c>
      <c r="G153" s="3">
        <v>10</v>
      </c>
      <c r="H153" s="3">
        <v>8</v>
      </c>
      <c r="I153" s="1">
        <f t="shared" si="3"/>
        <v>8.75</v>
      </c>
      <c r="J153" s="1"/>
      <c r="K153" s="14"/>
      <c r="L153" s="1"/>
      <c r="M153" s="1"/>
      <c r="N153" s="5">
        <f>3.32*(LOG(L152/K152))</f>
        <v>1.0697680585166121</v>
      </c>
      <c r="O153" s="1"/>
      <c r="P153" s="1"/>
    </row>
    <row r="154" spans="1:16" x14ac:dyDescent="0.35">
      <c r="A154" s="1"/>
      <c r="B154" s="3"/>
      <c r="C154" s="3"/>
      <c r="D154" s="3" t="s">
        <v>32</v>
      </c>
      <c r="E154" s="3">
        <v>2</v>
      </c>
      <c r="F154" s="3">
        <v>2</v>
      </c>
      <c r="G154" s="3">
        <v>1</v>
      </c>
      <c r="H154" s="3">
        <v>0</v>
      </c>
      <c r="I154" s="1">
        <f t="shared" si="3"/>
        <v>1.25</v>
      </c>
      <c r="J154" s="1"/>
      <c r="K154" s="3"/>
      <c r="L154" s="1"/>
      <c r="M154" s="1"/>
      <c r="N154" s="1"/>
      <c r="O154" s="1"/>
      <c r="P154" s="1"/>
    </row>
    <row r="155" spans="1:16" x14ac:dyDescent="0.35">
      <c r="A155" s="1" t="s">
        <v>130</v>
      </c>
      <c r="B155" s="3">
        <v>327</v>
      </c>
      <c r="C155" s="3" t="s">
        <v>125</v>
      </c>
      <c r="D155" s="41" t="s">
        <v>19</v>
      </c>
      <c r="E155" s="15">
        <v>66</v>
      </c>
      <c r="F155" s="16">
        <v>86</v>
      </c>
      <c r="G155" s="16">
        <v>79</v>
      </c>
      <c r="H155" s="16">
        <v>87</v>
      </c>
      <c r="I155" s="1">
        <f t="shared" si="3"/>
        <v>79.5</v>
      </c>
      <c r="J155" s="4">
        <f>I155*10000*2</f>
        <v>1590000</v>
      </c>
      <c r="K155" s="14">
        <v>3000000</v>
      </c>
      <c r="L155" s="4">
        <f>J155*5</f>
        <v>7950000</v>
      </c>
      <c r="M155" s="5">
        <f>(I155/(I155+I156))*100</f>
        <v>99.375</v>
      </c>
      <c r="N155" s="6">
        <f>3.32*(LOG(L155)-LOG(K155))</f>
        <v>1.4051763014702021</v>
      </c>
      <c r="O155" s="6">
        <f>O152+N155</f>
        <v>21.721075910882991</v>
      </c>
      <c r="P155" s="5">
        <f>I157/I155*100</f>
        <v>14.465408805031446</v>
      </c>
    </row>
    <row r="156" spans="1:16" x14ac:dyDescent="0.35">
      <c r="A156" s="1"/>
      <c r="B156" s="3"/>
      <c r="C156" s="3"/>
      <c r="D156" s="3" t="s">
        <v>20</v>
      </c>
      <c r="E156" s="17">
        <v>0</v>
      </c>
      <c r="F156" s="18">
        <v>2</v>
      </c>
      <c r="G156" s="18">
        <v>0</v>
      </c>
      <c r="H156" s="18">
        <v>0</v>
      </c>
      <c r="I156" s="1">
        <f t="shared" si="3"/>
        <v>0.5</v>
      </c>
      <c r="J156" s="1"/>
      <c r="K156" s="14"/>
      <c r="L156" s="1"/>
      <c r="M156" s="1"/>
      <c r="N156" s="5">
        <f>3.32*(LOG(L155/K155))</f>
        <v>1.4051763014702019</v>
      </c>
      <c r="O156" s="1"/>
      <c r="P156" s="1"/>
    </row>
    <row r="157" spans="1:16" x14ac:dyDescent="0.35">
      <c r="A157" s="1"/>
      <c r="B157" s="3"/>
      <c r="C157" s="3"/>
      <c r="D157" s="3" t="s">
        <v>32</v>
      </c>
      <c r="E157" s="17">
        <v>11</v>
      </c>
      <c r="F157" s="18">
        <v>16</v>
      </c>
      <c r="G157" s="18">
        <v>8</v>
      </c>
      <c r="H157" s="18">
        <v>11</v>
      </c>
      <c r="I157" s="1">
        <f t="shared" si="3"/>
        <v>11.5</v>
      </c>
      <c r="J157" s="1"/>
      <c r="K157" s="3"/>
      <c r="L157" s="1"/>
      <c r="M157" s="1"/>
      <c r="N157" s="1"/>
      <c r="O157" s="1"/>
      <c r="P157" s="1"/>
    </row>
    <row r="158" spans="1:16" x14ac:dyDescent="0.35">
      <c r="A158" s="1" t="s">
        <v>131</v>
      </c>
      <c r="B158" s="3">
        <v>334</v>
      </c>
      <c r="C158" s="3" t="s">
        <v>125</v>
      </c>
      <c r="D158" s="3" t="s">
        <v>19</v>
      </c>
      <c r="E158" s="15">
        <v>73</v>
      </c>
      <c r="F158" s="16">
        <v>70</v>
      </c>
      <c r="G158" s="16">
        <v>73</v>
      </c>
      <c r="H158" s="16">
        <v>68</v>
      </c>
      <c r="I158" s="1">
        <f t="shared" si="3"/>
        <v>71</v>
      </c>
      <c r="J158" s="4">
        <f>I158*10000*2</f>
        <v>1420000</v>
      </c>
      <c r="K158" s="14">
        <v>3000000</v>
      </c>
      <c r="L158" s="4">
        <f>J158*5</f>
        <v>7100000</v>
      </c>
      <c r="M158" s="5">
        <f>(I158/(I158+I159))*100</f>
        <v>93.729372937293732</v>
      </c>
      <c r="N158" s="6">
        <f>3.32*(LOG(L158)-LOG(K158))</f>
        <v>1.2421351520780506</v>
      </c>
      <c r="O158" s="6">
        <f>O155+N158</f>
        <v>22.96321106296104</v>
      </c>
      <c r="P158" s="5">
        <f>I160/I158*100</f>
        <v>2.464788732394366</v>
      </c>
    </row>
    <row r="159" spans="1:16" x14ac:dyDescent="0.35">
      <c r="A159" s="1"/>
      <c r="B159" s="3"/>
      <c r="C159" s="3"/>
      <c r="D159" s="3" t="s">
        <v>20</v>
      </c>
      <c r="E159" s="17">
        <v>3</v>
      </c>
      <c r="F159" s="18">
        <v>5</v>
      </c>
      <c r="G159" s="18">
        <v>6</v>
      </c>
      <c r="H159" s="18">
        <v>5</v>
      </c>
      <c r="I159" s="1">
        <f t="shared" si="3"/>
        <v>4.75</v>
      </c>
      <c r="J159" s="1"/>
      <c r="K159" s="14"/>
      <c r="L159" s="1"/>
      <c r="M159" s="1"/>
      <c r="N159" s="5">
        <f>3.32*(LOG(L158/K158))</f>
        <v>1.2421351520780506</v>
      </c>
      <c r="O159" s="1"/>
      <c r="P159" s="1"/>
    </row>
    <row r="160" spans="1:16" x14ac:dyDescent="0.35">
      <c r="A160" s="1"/>
      <c r="B160" s="3"/>
      <c r="C160" s="3"/>
      <c r="D160" s="3" t="s">
        <v>32</v>
      </c>
      <c r="E160" s="17">
        <v>2</v>
      </c>
      <c r="F160" s="18">
        <v>1</v>
      </c>
      <c r="G160" s="18">
        <v>2</v>
      </c>
      <c r="H160" s="18">
        <v>2</v>
      </c>
      <c r="I160" s="1">
        <f t="shared" si="3"/>
        <v>1.75</v>
      </c>
      <c r="J160" s="1"/>
      <c r="K160" s="3"/>
      <c r="L160" s="1"/>
      <c r="M160" s="1"/>
      <c r="N160" s="1"/>
      <c r="O160" s="1"/>
      <c r="P160" s="1"/>
    </row>
    <row r="161" spans="1:16" x14ac:dyDescent="0.35">
      <c r="A161" s="76" t="s">
        <v>132</v>
      </c>
      <c r="B161" s="3">
        <v>341</v>
      </c>
      <c r="C161" s="3" t="s">
        <v>125</v>
      </c>
      <c r="D161" s="3" t="s">
        <v>19</v>
      </c>
      <c r="E161" s="15">
        <v>55</v>
      </c>
      <c r="F161" s="16">
        <v>56</v>
      </c>
      <c r="G161" s="16">
        <v>63</v>
      </c>
      <c r="H161" s="16">
        <v>64</v>
      </c>
      <c r="I161" s="1">
        <f t="shared" si="3"/>
        <v>59.5</v>
      </c>
      <c r="J161" s="4">
        <f>I161*10000*2</f>
        <v>1190000</v>
      </c>
      <c r="K161" s="14">
        <v>3000000</v>
      </c>
      <c r="L161" s="4">
        <f>J161*5</f>
        <v>5950000</v>
      </c>
      <c r="M161" s="5">
        <f>(I161/(I161+I162))*100</f>
        <v>96.356275303643727</v>
      </c>
      <c r="N161" s="6">
        <f>3.32*(LOG(L161)-LOG(K161))</f>
        <v>0.98735376054950541</v>
      </c>
      <c r="O161" s="6">
        <f>O158+N161</f>
        <v>23.950564823510547</v>
      </c>
      <c r="P161" s="5">
        <f>I163/I161*100</f>
        <v>1.2605042016806722</v>
      </c>
    </row>
    <row r="162" spans="1:16" x14ac:dyDescent="0.35">
      <c r="A162" s="1"/>
      <c r="B162" s="3"/>
      <c r="C162" s="3"/>
      <c r="D162" s="3" t="s">
        <v>20</v>
      </c>
      <c r="E162" s="17">
        <v>2</v>
      </c>
      <c r="F162" s="18">
        <v>1</v>
      </c>
      <c r="G162" s="18">
        <v>3</v>
      </c>
      <c r="H162" s="18">
        <v>3</v>
      </c>
      <c r="I162" s="1">
        <f t="shared" si="3"/>
        <v>2.25</v>
      </c>
      <c r="J162" s="1"/>
      <c r="K162" s="14"/>
      <c r="L162" s="1"/>
      <c r="M162" s="1"/>
      <c r="N162" s="5">
        <f>3.32*(LOG(L161/K161))</f>
        <v>0.98735376054950519</v>
      </c>
      <c r="O162" s="1"/>
      <c r="P162" s="1"/>
    </row>
    <row r="163" spans="1:16" x14ac:dyDescent="0.35">
      <c r="A163" s="1"/>
      <c r="B163" s="3"/>
      <c r="C163" s="3"/>
      <c r="D163" s="3" t="s">
        <v>32</v>
      </c>
      <c r="E163" s="17">
        <v>1</v>
      </c>
      <c r="F163" s="18">
        <v>0</v>
      </c>
      <c r="G163" s="18">
        <v>1</v>
      </c>
      <c r="H163" s="18">
        <v>1</v>
      </c>
      <c r="I163" s="1">
        <f t="shared" si="3"/>
        <v>0.75</v>
      </c>
      <c r="J163" s="1"/>
      <c r="K163" s="3"/>
      <c r="L163" s="1"/>
      <c r="M163" s="1"/>
      <c r="N163" s="1"/>
      <c r="O163" s="1"/>
      <c r="P163" s="1"/>
    </row>
    <row r="164" spans="1:16" x14ac:dyDescent="0.35">
      <c r="A164" s="1" t="s">
        <v>133</v>
      </c>
      <c r="B164" s="3">
        <v>348</v>
      </c>
      <c r="C164" s="3" t="s">
        <v>125</v>
      </c>
      <c r="D164" s="3" t="s">
        <v>19</v>
      </c>
      <c r="E164" s="25">
        <v>60</v>
      </c>
      <c r="F164" s="26">
        <v>43</v>
      </c>
      <c r="G164" s="26">
        <v>47</v>
      </c>
      <c r="H164" s="26">
        <v>59</v>
      </c>
      <c r="I164" s="1">
        <f t="shared" si="3"/>
        <v>52.25</v>
      </c>
      <c r="J164" s="4">
        <f>I164*10000*2</f>
        <v>1045000</v>
      </c>
      <c r="K164" s="14">
        <v>3000000</v>
      </c>
      <c r="L164" s="4">
        <f>J164*5</f>
        <v>5225000</v>
      </c>
      <c r="M164" s="5">
        <f>(I164/(I164+I165))*100</f>
        <v>99.523809523809518</v>
      </c>
      <c r="N164" s="6">
        <f>3.32*(LOG(L164)-LOG(K164))</f>
        <v>0.80000393301058459</v>
      </c>
      <c r="O164" s="6">
        <f>O161+N164</f>
        <v>24.750568756521133</v>
      </c>
      <c r="P164" s="5">
        <f>I166/I164*100</f>
        <v>11.004784688995215</v>
      </c>
    </row>
    <row r="165" spans="1:16" x14ac:dyDescent="0.35">
      <c r="A165" s="1"/>
      <c r="B165" s="3"/>
      <c r="C165" s="3"/>
      <c r="D165" s="3" t="s">
        <v>20</v>
      </c>
      <c r="E165" s="27">
        <v>1</v>
      </c>
      <c r="F165" s="28">
        <v>0</v>
      </c>
      <c r="G165" s="28">
        <v>0</v>
      </c>
      <c r="H165" s="28">
        <v>0</v>
      </c>
      <c r="I165" s="1">
        <f t="shared" si="3"/>
        <v>0.25</v>
      </c>
      <c r="J165" s="1"/>
      <c r="K165" s="14"/>
      <c r="L165" s="1"/>
      <c r="M165" s="1"/>
      <c r="N165" s="5">
        <f>3.32*(LOG(L164/K164))</f>
        <v>0.80000393301058481</v>
      </c>
      <c r="O165" s="1"/>
      <c r="P165" s="1"/>
    </row>
    <row r="166" spans="1:16" x14ac:dyDescent="0.35">
      <c r="A166" s="1"/>
      <c r="B166" s="3"/>
      <c r="C166" s="3"/>
      <c r="D166" s="3" t="s">
        <v>32</v>
      </c>
      <c r="E166" s="27">
        <v>6</v>
      </c>
      <c r="F166" s="28">
        <v>4</v>
      </c>
      <c r="G166" s="28">
        <v>6</v>
      </c>
      <c r="H166" s="28">
        <v>7</v>
      </c>
      <c r="I166" s="1">
        <f t="shared" si="3"/>
        <v>5.75</v>
      </c>
      <c r="J166" s="1"/>
      <c r="K166" s="3"/>
      <c r="L166" s="1"/>
      <c r="M166" s="1"/>
      <c r="N166" s="1"/>
      <c r="O166" s="1"/>
      <c r="P166" s="1"/>
    </row>
    <row r="167" spans="1:16" x14ac:dyDescent="0.35">
      <c r="A167" s="1" t="s">
        <v>134</v>
      </c>
      <c r="B167" s="3">
        <v>355</v>
      </c>
      <c r="C167" s="3" t="s">
        <v>125</v>
      </c>
      <c r="D167" s="3" t="s">
        <v>19</v>
      </c>
      <c r="E167" s="25">
        <v>109</v>
      </c>
      <c r="F167" s="26">
        <v>79</v>
      </c>
      <c r="G167" s="26">
        <v>101</v>
      </c>
      <c r="H167" s="26">
        <v>118</v>
      </c>
      <c r="I167" s="1">
        <f t="shared" si="3"/>
        <v>101.75</v>
      </c>
      <c r="J167" s="4">
        <f>I167*10000*2</f>
        <v>2035000</v>
      </c>
      <c r="K167" s="14">
        <v>3000000</v>
      </c>
      <c r="L167" s="4">
        <f>J167*5</f>
        <v>10175000</v>
      </c>
      <c r="M167" s="5">
        <f>(I167/(I167+I168))*100</f>
        <v>96.674584323040378</v>
      </c>
      <c r="N167" s="6">
        <f>3.32*(LOG(L167)-LOG(K167))</f>
        <v>1.760971701749616</v>
      </c>
      <c r="O167" s="6">
        <f>O164+N167</f>
        <v>26.511540458270748</v>
      </c>
      <c r="P167" s="5">
        <f>I169/I167*100</f>
        <v>0.73710073710073709</v>
      </c>
    </row>
    <row r="168" spans="1:16" x14ac:dyDescent="0.35">
      <c r="A168" s="1"/>
      <c r="B168" s="3"/>
      <c r="C168" s="3"/>
      <c r="D168" s="3" t="s">
        <v>20</v>
      </c>
      <c r="E168" s="27">
        <v>3</v>
      </c>
      <c r="F168" s="28">
        <v>4</v>
      </c>
      <c r="G168" s="28">
        <v>3</v>
      </c>
      <c r="H168" s="28">
        <v>4</v>
      </c>
      <c r="I168" s="1">
        <f t="shared" si="3"/>
        <v>3.5</v>
      </c>
      <c r="J168" s="1"/>
      <c r="K168" s="14"/>
      <c r="L168" s="1"/>
      <c r="M168" s="1"/>
      <c r="N168" s="5">
        <f>3.32*(LOG(L167/K167))</f>
        <v>1.760971701749616</v>
      </c>
      <c r="O168" s="1"/>
      <c r="P168" s="1"/>
    </row>
    <row r="169" spans="1:16" x14ac:dyDescent="0.35">
      <c r="A169" s="1"/>
      <c r="B169" s="3"/>
      <c r="C169" s="3"/>
      <c r="D169" s="3" t="s">
        <v>32</v>
      </c>
      <c r="E169" s="27">
        <v>0</v>
      </c>
      <c r="F169" s="28">
        <v>0</v>
      </c>
      <c r="G169" s="28">
        <v>1</v>
      </c>
      <c r="H169" s="28">
        <v>2</v>
      </c>
      <c r="I169" s="1">
        <f t="shared" si="3"/>
        <v>0.75</v>
      </c>
      <c r="J169" s="1"/>
      <c r="K169" s="3"/>
      <c r="L169" s="1"/>
      <c r="M169" s="1"/>
      <c r="N169" s="1"/>
      <c r="O169" s="1"/>
      <c r="P169" s="1"/>
    </row>
    <row r="170" spans="1:16" x14ac:dyDescent="0.35">
      <c r="A170" s="1" t="s">
        <v>135</v>
      </c>
      <c r="B170" s="3">
        <v>362</v>
      </c>
      <c r="C170" s="3" t="s">
        <v>125</v>
      </c>
      <c r="D170" s="41" t="s">
        <v>19</v>
      </c>
      <c r="E170" s="25">
        <v>44</v>
      </c>
      <c r="F170" s="26">
        <v>44</v>
      </c>
      <c r="G170" s="26">
        <v>51</v>
      </c>
      <c r="H170" s="26">
        <v>53</v>
      </c>
      <c r="I170" s="1">
        <f t="shared" si="3"/>
        <v>48</v>
      </c>
      <c r="J170" s="4">
        <f>I170*10000*2</f>
        <v>960000</v>
      </c>
      <c r="K170" s="14">
        <v>3000000</v>
      </c>
      <c r="L170" s="4">
        <f>J170*5</f>
        <v>4800000</v>
      </c>
      <c r="M170" s="5">
        <f>(I170/(I170+I171))*100</f>
        <v>95.049504950495049</v>
      </c>
      <c r="N170" s="6">
        <f>3.32*(LOG(L170)-LOG(K170))</f>
        <v>0.677678342417671</v>
      </c>
      <c r="O170" s="6">
        <f>O167+N170</f>
        <v>27.189218800688419</v>
      </c>
      <c r="P170" s="5">
        <f>I172/I170*100</f>
        <v>3.125</v>
      </c>
    </row>
    <row r="171" spans="1:16" x14ac:dyDescent="0.35">
      <c r="A171" s="1"/>
      <c r="B171" s="3"/>
      <c r="C171" s="3"/>
      <c r="D171" s="3" t="s">
        <v>20</v>
      </c>
      <c r="E171" s="27">
        <v>3</v>
      </c>
      <c r="F171" s="28">
        <v>2</v>
      </c>
      <c r="G171" s="28">
        <v>2</v>
      </c>
      <c r="H171" s="28">
        <v>3</v>
      </c>
      <c r="I171" s="1">
        <f t="shared" si="3"/>
        <v>2.5</v>
      </c>
      <c r="J171" s="1"/>
      <c r="K171" s="14"/>
      <c r="L171" s="1"/>
      <c r="M171" s="1"/>
      <c r="N171" s="5">
        <f>3.32*(LOG(L170/K170))</f>
        <v>0.67767834241767033</v>
      </c>
      <c r="O171" s="1"/>
      <c r="P171" s="1"/>
    </row>
    <row r="172" spans="1:16" x14ac:dyDescent="0.35">
      <c r="A172" s="1"/>
      <c r="B172" s="3"/>
      <c r="C172" s="3"/>
      <c r="D172" s="3" t="s">
        <v>32</v>
      </c>
      <c r="E172" s="27">
        <v>0</v>
      </c>
      <c r="F172" s="28">
        <v>2</v>
      </c>
      <c r="G172" s="28">
        <v>3</v>
      </c>
      <c r="H172" s="28">
        <v>1</v>
      </c>
      <c r="I172" s="1">
        <f t="shared" si="3"/>
        <v>1.5</v>
      </c>
      <c r="J172" s="1"/>
      <c r="K172" s="3"/>
      <c r="L172" s="1"/>
      <c r="M172" s="1"/>
      <c r="N172" s="1"/>
      <c r="O172" s="1"/>
      <c r="P172" s="1"/>
    </row>
    <row r="173" spans="1:16" x14ac:dyDescent="0.35">
      <c r="A173" s="1" t="s">
        <v>136</v>
      </c>
      <c r="B173" s="3">
        <v>369</v>
      </c>
      <c r="C173" s="3" t="s">
        <v>125</v>
      </c>
      <c r="D173" s="3" t="s">
        <v>19</v>
      </c>
      <c r="E173" s="25">
        <v>50</v>
      </c>
      <c r="F173" s="26">
        <v>34</v>
      </c>
      <c r="G173" s="26">
        <v>39</v>
      </c>
      <c r="H173" s="26">
        <v>46</v>
      </c>
      <c r="I173" s="1">
        <f t="shared" si="3"/>
        <v>42.25</v>
      </c>
      <c r="J173" s="4">
        <f>I173*10000*2</f>
        <v>845000</v>
      </c>
      <c r="K173" s="14">
        <v>3000000</v>
      </c>
      <c r="L173" s="4">
        <f>J173*5</f>
        <v>4225000</v>
      </c>
      <c r="M173" s="5">
        <f>(I173/(I173+I174))*100</f>
        <v>93.370165745856355</v>
      </c>
      <c r="N173" s="6">
        <f>3.32*(LOG(L173)-LOG(K173))</f>
        <v>0.49370212243928191</v>
      </c>
      <c r="O173" s="6">
        <f>O170+N173</f>
        <v>27.6829209231277</v>
      </c>
      <c r="P173" s="5">
        <f>I175/I173*100</f>
        <v>2.9585798816568047</v>
      </c>
    </row>
    <row r="174" spans="1:16" x14ac:dyDescent="0.35">
      <c r="A174" s="1"/>
      <c r="B174" s="3"/>
      <c r="C174" s="3"/>
      <c r="D174" s="3" t="s">
        <v>20</v>
      </c>
      <c r="E174" s="27">
        <v>3</v>
      </c>
      <c r="F174" s="28">
        <v>4</v>
      </c>
      <c r="G174" s="28">
        <v>4</v>
      </c>
      <c r="H174" s="28">
        <v>1</v>
      </c>
      <c r="I174" s="1">
        <f t="shared" si="3"/>
        <v>3</v>
      </c>
      <c r="J174" s="1"/>
      <c r="K174" s="14"/>
      <c r="L174" s="1"/>
      <c r="M174" s="1"/>
      <c r="N174" s="5">
        <f>3.32*(LOG(L173/K173))</f>
        <v>0.4937021224392818</v>
      </c>
      <c r="O174" s="1"/>
      <c r="P174" s="1"/>
    </row>
    <row r="175" spans="1:16" x14ac:dyDescent="0.35">
      <c r="A175" s="1"/>
      <c r="B175" s="3"/>
      <c r="C175" s="3"/>
      <c r="D175" s="3" t="s">
        <v>32</v>
      </c>
      <c r="E175" s="27">
        <v>2</v>
      </c>
      <c r="F175" s="28">
        <v>0</v>
      </c>
      <c r="G175" s="28">
        <v>3</v>
      </c>
      <c r="H175" s="28">
        <v>0</v>
      </c>
      <c r="I175" s="1">
        <f t="shared" si="3"/>
        <v>1.25</v>
      </c>
      <c r="J175" s="1"/>
      <c r="K175" s="3"/>
      <c r="L175" s="1"/>
      <c r="M175" s="1"/>
      <c r="N175" s="1"/>
      <c r="O175" s="1"/>
      <c r="P175" s="1"/>
    </row>
    <row r="176" spans="1:16" x14ac:dyDescent="0.35">
      <c r="A176" s="1" t="s">
        <v>137</v>
      </c>
      <c r="B176" s="3">
        <v>376</v>
      </c>
      <c r="C176" s="3" t="s">
        <v>125</v>
      </c>
      <c r="D176" s="3" t="s">
        <v>19</v>
      </c>
      <c r="E176" s="25">
        <v>71</v>
      </c>
      <c r="F176" s="26">
        <v>67</v>
      </c>
      <c r="G176" s="26">
        <v>76</v>
      </c>
      <c r="H176" s="26">
        <v>73</v>
      </c>
      <c r="I176" s="1">
        <f t="shared" si="3"/>
        <v>71.75</v>
      </c>
      <c r="J176" s="4">
        <f>I176*10000*2</f>
        <v>1435000</v>
      </c>
      <c r="K176" s="14">
        <v>3000000</v>
      </c>
      <c r="L176" s="4">
        <f>J176*5</f>
        <v>7175000</v>
      </c>
      <c r="M176" s="5">
        <f>(I176/(I176+I177))*100</f>
        <v>95.986622073578602</v>
      </c>
      <c r="N176" s="6">
        <f>3.32*(LOG(L176)-LOG(K176))</f>
        <v>1.2572861602787393</v>
      </c>
      <c r="O176" s="6">
        <f>O173+N176</f>
        <v>28.940207083406438</v>
      </c>
      <c r="P176" s="5">
        <f>I178/I176*100</f>
        <v>2.0905923344947737</v>
      </c>
    </row>
    <row r="177" spans="1:16" x14ac:dyDescent="0.35">
      <c r="A177" s="1"/>
      <c r="B177" s="3"/>
      <c r="C177" s="3"/>
      <c r="D177" s="3" t="s">
        <v>20</v>
      </c>
      <c r="E177" s="27">
        <v>2</v>
      </c>
      <c r="F177" s="28">
        <v>4</v>
      </c>
      <c r="G177" s="28">
        <v>3</v>
      </c>
      <c r="H177" s="28">
        <v>3</v>
      </c>
      <c r="I177" s="1">
        <f t="shared" si="3"/>
        <v>3</v>
      </c>
      <c r="J177" s="1"/>
      <c r="K177" s="14"/>
      <c r="L177" s="1"/>
      <c r="M177" s="1"/>
      <c r="N177" s="5">
        <f>3.32*(LOG(L176/K176))</f>
        <v>1.25728616027874</v>
      </c>
      <c r="O177" s="1"/>
      <c r="P177" s="1"/>
    </row>
    <row r="178" spans="1:16" x14ac:dyDescent="0.35">
      <c r="A178" s="1"/>
      <c r="B178" s="3"/>
      <c r="C178" s="3"/>
      <c r="D178" s="3" t="s">
        <v>32</v>
      </c>
      <c r="E178" s="27">
        <v>1</v>
      </c>
      <c r="F178" s="28">
        <v>2</v>
      </c>
      <c r="G178" s="28">
        <v>1</v>
      </c>
      <c r="H178" s="28">
        <v>2</v>
      </c>
      <c r="I178" s="1">
        <f t="shared" si="3"/>
        <v>1.5</v>
      </c>
      <c r="J178" s="1"/>
      <c r="K178" s="3"/>
      <c r="L178" s="1"/>
      <c r="M178" s="1"/>
      <c r="N178" s="1"/>
      <c r="O178" s="1"/>
      <c r="P178" s="1"/>
    </row>
    <row r="179" spans="1:16" x14ac:dyDescent="0.35">
      <c r="A179" s="1" t="s">
        <v>138</v>
      </c>
      <c r="B179" s="3">
        <v>383</v>
      </c>
      <c r="C179" s="3" t="s">
        <v>125</v>
      </c>
      <c r="D179" s="3" t="s">
        <v>19</v>
      </c>
      <c r="E179" s="25">
        <v>47</v>
      </c>
      <c r="F179" s="26">
        <v>53</v>
      </c>
      <c r="G179" s="26">
        <v>46</v>
      </c>
      <c r="H179" s="26">
        <v>58</v>
      </c>
      <c r="I179" s="1">
        <f t="shared" si="3"/>
        <v>51</v>
      </c>
      <c r="J179" s="4">
        <f>I179*10000*2</f>
        <v>1020000</v>
      </c>
      <c r="K179" s="14">
        <v>3000000</v>
      </c>
      <c r="L179" s="4">
        <f>J179*5</f>
        <v>5100000</v>
      </c>
      <c r="M179" s="5">
        <f>(I179/(I179+I180))*100</f>
        <v>95.774647887323937</v>
      </c>
      <c r="N179" s="6">
        <f>3.32*(LOG(L179)-LOG(K179))</f>
        <v>0.76509041897587005</v>
      </c>
      <c r="O179" s="6">
        <f>O176+N179</f>
        <v>29.705297502382308</v>
      </c>
      <c r="P179" s="5">
        <f>I181/I179*100</f>
        <v>1.9607843137254901</v>
      </c>
    </row>
    <row r="180" spans="1:16" x14ac:dyDescent="0.35">
      <c r="A180" s="1"/>
      <c r="B180" s="3"/>
      <c r="C180" s="3"/>
      <c r="D180" s="3" t="s">
        <v>20</v>
      </c>
      <c r="E180" s="27">
        <v>2</v>
      </c>
      <c r="F180" s="28">
        <v>3</v>
      </c>
      <c r="G180" s="28">
        <v>2</v>
      </c>
      <c r="H180" s="28">
        <v>2</v>
      </c>
      <c r="I180" s="1">
        <f t="shared" si="3"/>
        <v>2.25</v>
      </c>
      <c r="J180" s="1"/>
      <c r="K180" s="14"/>
      <c r="L180" s="1"/>
      <c r="M180" s="1"/>
      <c r="N180" s="5">
        <f>3.32*(LOG(L179/K179))</f>
        <v>0.76509041897586938</v>
      </c>
      <c r="O180" s="1"/>
      <c r="P180" s="1"/>
    </row>
    <row r="181" spans="1:16" x14ac:dyDescent="0.35">
      <c r="A181" s="1"/>
      <c r="B181" s="3"/>
      <c r="C181" s="3"/>
      <c r="D181" s="3" t="s">
        <v>32</v>
      </c>
      <c r="E181" s="27">
        <v>2</v>
      </c>
      <c r="F181" s="28">
        <v>1</v>
      </c>
      <c r="G181" s="28">
        <v>0</v>
      </c>
      <c r="H181" s="28">
        <v>1</v>
      </c>
      <c r="I181" s="1">
        <f t="shared" si="3"/>
        <v>1</v>
      </c>
      <c r="J181" s="1"/>
      <c r="K181" s="3"/>
      <c r="L181" s="1"/>
      <c r="M181" s="1"/>
      <c r="N181" s="1"/>
      <c r="O181" s="1"/>
      <c r="P181" s="1"/>
    </row>
    <row r="182" spans="1:16" x14ac:dyDescent="0.35">
      <c r="A182" s="1" t="s">
        <v>139</v>
      </c>
      <c r="B182" s="3">
        <v>390</v>
      </c>
      <c r="C182" s="3" t="s">
        <v>125</v>
      </c>
      <c r="D182" s="3" t="s">
        <v>19</v>
      </c>
      <c r="E182" s="25">
        <v>46</v>
      </c>
      <c r="F182" s="26">
        <v>45</v>
      </c>
      <c r="G182" s="26">
        <v>40</v>
      </c>
      <c r="H182" s="26">
        <v>54</v>
      </c>
      <c r="I182" s="1">
        <f t="shared" si="3"/>
        <v>46.25</v>
      </c>
      <c r="J182" s="4">
        <f>I182*10000*2</f>
        <v>925000</v>
      </c>
      <c r="K182" s="14">
        <v>3000000</v>
      </c>
      <c r="L182" s="4">
        <f>J182*5</f>
        <v>4625000</v>
      </c>
      <c r="M182" s="5">
        <f>(I182/(I182+I183))*100</f>
        <v>97.368421052631575</v>
      </c>
      <c r="N182" s="6">
        <f>3.32*(LOG(L182)-LOG(K182))</f>
        <v>0.62412840141989023</v>
      </c>
      <c r="O182" s="6">
        <f>O179+N182</f>
        <v>30.3294259038022</v>
      </c>
      <c r="P182" s="5">
        <f>I184/I182*100</f>
        <v>1.0810810810810811</v>
      </c>
    </row>
    <row r="183" spans="1:16" x14ac:dyDescent="0.35">
      <c r="A183" s="1"/>
      <c r="B183" s="3"/>
      <c r="C183" s="3"/>
      <c r="D183" s="3" t="s">
        <v>20</v>
      </c>
      <c r="E183" s="27">
        <v>1</v>
      </c>
      <c r="F183" s="28">
        <v>2</v>
      </c>
      <c r="G183" s="28">
        <v>1</v>
      </c>
      <c r="H183" s="28">
        <v>1</v>
      </c>
      <c r="I183" s="1">
        <f t="shared" si="3"/>
        <v>1.25</v>
      </c>
      <c r="J183" s="1"/>
      <c r="K183" s="14"/>
      <c r="L183" s="1"/>
      <c r="M183" s="1"/>
      <c r="N183" s="5">
        <f>3.32*(LOG(L182/K182))</f>
        <v>0.62412840141989134</v>
      </c>
      <c r="O183" s="1"/>
      <c r="P183" s="1"/>
    </row>
    <row r="184" spans="1:16" x14ac:dyDescent="0.35">
      <c r="A184" s="1"/>
      <c r="B184" s="3"/>
      <c r="C184" s="3"/>
      <c r="D184" s="3" t="s">
        <v>32</v>
      </c>
      <c r="E184" s="27">
        <v>1</v>
      </c>
      <c r="F184" s="28">
        <v>0</v>
      </c>
      <c r="G184" s="28">
        <v>1</v>
      </c>
      <c r="H184" s="28">
        <v>0</v>
      </c>
      <c r="I184" s="1">
        <f t="shared" si="3"/>
        <v>0.5</v>
      </c>
      <c r="J184" s="1"/>
      <c r="K184" s="3"/>
      <c r="L184" s="1"/>
      <c r="M184" s="1"/>
      <c r="N184" s="1"/>
      <c r="O184" s="1"/>
      <c r="P184" s="1"/>
    </row>
    <row r="185" spans="1:16" x14ac:dyDescent="0.35">
      <c r="A185" s="1" t="s">
        <v>140</v>
      </c>
      <c r="B185" s="3">
        <v>397</v>
      </c>
      <c r="C185" s="3" t="s">
        <v>125</v>
      </c>
      <c r="D185" s="41" t="s">
        <v>19</v>
      </c>
      <c r="E185" s="25">
        <v>35</v>
      </c>
      <c r="F185" s="26">
        <v>44</v>
      </c>
      <c r="G185" s="26">
        <v>50</v>
      </c>
      <c r="H185" s="26">
        <v>34</v>
      </c>
      <c r="I185" s="1">
        <f t="shared" si="3"/>
        <v>40.75</v>
      </c>
      <c r="J185" s="4">
        <f>I185*10000*2</f>
        <v>815000</v>
      </c>
      <c r="K185" s="14">
        <v>3000000</v>
      </c>
      <c r="L185" s="4">
        <f>J185*5</f>
        <v>4075000</v>
      </c>
      <c r="M185" s="5">
        <f>(I185/(I185+I186))*100</f>
        <v>95.32163742690058</v>
      </c>
      <c r="N185" s="6">
        <f>3.32*(LOG(L185)-LOG(K185))</f>
        <v>0.44158110974302556</v>
      </c>
      <c r="O185" s="6">
        <f>O182+N185</f>
        <v>30.771007013545226</v>
      </c>
      <c r="P185" s="5">
        <f>I187/I185*100</f>
        <v>0.61349693251533743</v>
      </c>
    </row>
    <row r="186" spans="1:16" x14ac:dyDescent="0.35">
      <c r="A186" s="1"/>
      <c r="B186" s="3"/>
      <c r="C186" s="3"/>
      <c r="D186" s="3" t="s">
        <v>20</v>
      </c>
      <c r="E186" s="27">
        <v>0</v>
      </c>
      <c r="F186" s="28">
        <v>2</v>
      </c>
      <c r="G186" s="28">
        <v>2</v>
      </c>
      <c r="H186" s="28">
        <v>4</v>
      </c>
      <c r="I186" s="1">
        <f t="shared" si="3"/>
        <v>2</v>
      </c>
      <c r="J186" s="1"/>
      <c r="K186" s="14"/>
      <c r="L186" s="1"/>
      <c r="M186" s="1"/>
      <c r="N186" s="5">
        <f>3.32*(LOG(L185/K185))</f>
        <v>0.44158110974302556</v>
      </c>
      <c r="O186" s="1"/>
      <c r="P186" s="1"/>
    </row>
    <row r="187" spans="1:16" x14ac:dyDescent="0.35">
      <c r="A187" s="1"/>
      <c r="B187" s="3"/>
      <c r="C187" s="3"/>
      <c r="D187" s="3" t="s">
        <v>32</v>
      </c>
      <c r="E187" s="27">
        <v>1</v>
      </c>
      <c r="F187" s="28">
        <v>0</v>
      </c>
      <c r="G187" s="28">
        <v>0</v>
      </c>
      <c r="H187" s="28">
        <v>0</v>
      </c>
      <c r="I187" s="1">
        <f t="shared" si="3"/>
        <v>0.25</v>
      </c>
      <c r="J187" s="1"/>
      <c r="K187" s="3"/>
      <c r="L187" s="1"/>
      <c r="M187" s="1"/>
      <c r="N187" s="1"/>
      <c r="O187" s="1"/>
      <c r="P187" s="1"/>
    </row>
    <row r="188" spans="1:16" x14ac:dyDescent="0.35">
      <c r="A188" s="1" t="s">
        <v>141</v>
      </c>
      <c r="B188" s="3">
        <v>404</v>
      </c>
      <c r="C188" s="3" t="s">
        <v>125</v>
      </c>
      <c r="D188" s="3" t="s">
        <v>19</v>
      </c>
      <c r="E188" s="25">
        <v>53</v>
      </c>
      <c r="F188" s="26">
        <v>52</v>
      </c>
      <c r="G188" s="26">
        <v>40</v>
      </c>
      <c r="H188" s="26">
        <v>50</v>
      </c>
      <c r="I188" s="1">
        <f t="shared" si="3"/>
        <v>48.75</v>
      </c>
      <c r="J188" s="4">
        <f>I188*10000*2</f>
        <v>975000</v>
      </c>
      <c r="K188" s="14">
        <v>3000000</v>
      </c>
      <c r="L188" s="4">
        <f>J188*5</f>
        <v>4875000</v>
      </c>
      <c r="M188" s="5">
        <f>(I188/(I188+I189))*100</f>
        <v>95.588235294117652</v>
      </c>
      <c r="N188" s="6">
        <f>3.32*(LOG(L188)-LOG(K188))</f>
        <v>0.70003317284544531</v>
      </c>
      <c r="O188" s="6">
        <f>O185+N188</f>
        <v>31.47104018639067</v>
      </c>
      <c r="P188" s="5">
        <f>I190/I188*100</f>
        <v>0.51282051282051277</v>
      </c>
    </row>
    <row r="189" spans="1:16" x14ac:dyDescent="0.35">
      <c r="A189" s="1"/>
      <c r="B189" s="3"/>
      <c r="C189" s="3"/>
      <c r="D189" s="3" t="s">
        <v>20</v>
      </c>
      <c r="E189" s="27">
        <v>3</v>
      </c>
      <c r="F189" s="28">
        <v>1</v>
      </c>
      <c r="G189" s="28">
        <v>2</v>
      </c>
      <c r="H189" s="28">
        <v>3</v>
      </c>
      <c r="I189" s="1">
        <f t="shared" si="3"/>
        <v>2.25</v>
      </c>
      <c r="J189" s="1"/>
      <c r="K189" s="14"/>
      <c r="L189" s="1"/>
      <c r="M189" s="1"/>
      <c r="N189" s="5">
        <f>3.32*(LOG(L188/K188))</f>
        <v>0.70003317284544531</v>
      </c>
      <c r="O189" s="1"/>
      <c r="P189" s="1"/>
    </row>
    <row r="190" spans="1:16" x14ac:dyDescent="0.35">
      <c r="A190" s="1"/>
      <c r="B190" s="3"/>
      <c r="C190" s="3"/>
      <c r="D190" s="3" t="s">
        <v>32</v>
      </c>
      <c r="E190" s="27">
        <v>0</v>
      </c>
      <c r="F190" s="28">
        <v>0</v>
      </c>
      <c r="G190" s="28">
        <v>0</v>
      </c>
      <c r="H190" s="28">
        <v>1</v>
      </c>
      <c r="I190" s="1">
        <f t="shared" si="3"/>
        <v>0.25</v>
      </c>
      <c r="J190" s="1"/>
      <c r="K190" s="3"/>
      <c r="L190" s="1"/>
      <c r="M190" s="1"/>
      <c r="N190" s="1"/>
      <c r="O190" s="1"/>
      <c r="P190" s="1"/>
    </row>
    <row r="191" spans="1:16" x14ac:dyDescent="0.35">
      <c r="A191" s="1" t="s">
        <v>142</v>
      </c>
      <c r="B191" s="3">
        <v>407</v>
      </c>
      <c r="C191" s="3" t="s">
        <v>125</v>
      </c>
      <c r="D191" s="3" t="s">
        <v>19</v>
      </c>
      <c r="E191" s="25"/>
      <c r="F191" s="26"/>
      <c r="G191" s="26"/>
      <c r="H191" s="26"/>
      <c r="I191" s="1" t="e">
        <f t="shared" si="3"/>
        <v>#DIV/0!</v>
      </c>
      <c r="J191" s="4" t="e">
        <f>I191*10000*2</f>
        <v>#DIV/0!</v>
      </c>
      <c r="K191" s="14">
        <v>3000000</v>
      </c>
      <c r="L191" s="4" t="e">
        <f>J191*5</f>
        <v>#DIV/0!</v>
      </c>
      <c r="M191" s="5">
        <v>95.588235294117652</v>
      </c>
      <c r="N191" s="6" t="e">
        <f>3.32*(LOG(L191)-LOG(K191))</f>
        <v>#DIV/0!</v>
      </c>
      <c r="O191" s="6">
        <v>31.47104018639067</v>
      </c>
      <c r="P191" s="5" t="e">
        <f>I193/I191*100</f>
        <v>#DIV/0!</v>
      </c>
    </row>
    <row r="192" spans="1:16" x14ac:dyDescent="0.35">
      <c r="A192" s="1"/>
      <c r="B192" s="3"/>
      <c r="C192" s="3"/>
      <c r="D192" s="3" t="s">
        <v>20</v>
      </c>
      <c r="E192" s="27"/>
      <c r="F192" s="28"/>
      <c r="G192" s="28"/>
      <c r="H192" s="28"/>
      <c r="I192" s="1" t="e">
        <f t="shared" si="3"/>
        <v>#DIV/0!</v>
      </c>
      <c r="J192" s="1"/>
      <c r="K192" s="14"/>
      <c r="L192" s="1"/>
      <c r="M192" s="1"/>
      <c r="N192" s="5" t="e">
        <f>3.32*(LOG(L191/K191))</f>
        <v>#DIV/0!</v>
      </c>
      <c r="O192" s="1"/>
      <c r="P192" s="1"/>
    </row>
    <row r="193" spans="1:16" x14ac:dyDescent="0.35">
      <c r="A193" s="1"/>
      <c r="B193" s="3"/>
      <c r="C193" s="3"/>
      <c r="D193" s="3" t="s">
        <v>32</v>
      </c>
      <c r="E193" s="27"/>
      <c r="F193" s="28"/>
      <c r="G193" s="28"/>
      <c r="H193" s="28"/>
      <c r="I193" s="1" t="e">
        <f t="shared" si="3"/>
        <v>#DIV/0!</v>
      </c>
      <c r="J193" s="1"/>
      <c r="K193" s="3"/>
      <c r="L193" s="1"/>
      <c r="M193" s="1"/>
      <c r="N193" s="1"/>
      <c r="O193" s="1"/>
      <c r="P193" s="1"/>
    </row>
    <row r="194" spans="1:16" x14ac:dyDescent="0.35">
      <c r="A194" s="1" t="s">
        <v>143</v>
      </c>
      <c r="B194" s="3">
        <v>410</v>
      </c>
      <c r="C194" s="3" t="s">
        <v>125</v>
      </c>
      <c r="D194" s="3" t="s">
        <v>19</v>
      </c>
      <c r="E194" s="25">
        <v>45</v>
      </c>
      <c r="F194" s="26">
        <v>49</v>
      </c>
      <c r="G194" s="26">
        <v>53</v>
      </c>
      <c r="H194" s="26">
        <v>60</v>
      </c>
      <c r="I194" s="1">
        <f t="shared" si="3"/>
        <v>51.75</v>
      </c>
      <c r="J194" s="4">
        <f>I194*10000*2</f>
        <v>1035000</v>
      </c>
      <c r="K194" s="14">
        <v>3000000</v>
      </c>
      <c r="L194" s="4">
        <f>J194*5</f>
        <v>5175000</v>
      </c>
      <c r="M194" s="5">
        <f>(I194/(I194+I195))*100</f>
        <v>96.279069767441854</v>
      </c>
      <c r="N194" s="6">
        <f>3.32*(LOG(L194)-LOG(K194))</f>
        <v>0.78613981003885325</v>
      </c>
      <c r="O194" s="6">
        <f>O191+N194</f>
        <v>32.257179996429521</v>
      </c>
      <c r="P194" s="5">
        <f>I196/I194*100</f>
        <v>1.932367149758454</v>
      </c>
    </row>
    <row r="195" spans="1:16" x14ac:dyDescent="0.35">
      <c r="A195" s="1"/>
      <c r="B195" s="3"/>
      <c r="C195" s="3"/>
      <c r="D195" s="3" t="s">
        <v>20</v>
      </c>
      <c r="E195" s="27">
        <v>0</v>
      </c>
      <c r="F195" s="28">
        <v>2</v>
      </c>
      <c r="G195" s="28">
        <v>2</v>
      </c>
      <c r="H195" s="28">
        <v>4</v>
      </c>
      <c r="I195" s="1">
        <f t="shared" si="3"/>
        <v>2</v>
      </c>
      <c r="J195" s="1"/>
      <c r="K195" s="14"/>
      <c r="L195" s="1"/>
      <c r="M195" s="1"/>
      <c r="N195" s="5">
        <f>3.32*(LOG(L194/K194))</f>
        <v>0.78613981003885247</v>
      </c>
      <c r="O195" s="1"/>
      <c r="P195" s="1"/>
    </row>
    <row r="196" spans="1:16" x14ac:dyDescent="0.35">
      <c r="A196" s="1"/>
      <c r="B196" s="3"/>
      <c r="C196" s="3"/>
      <c r="D196" s="3" t="s">
        <v>32</v>
      </c>
      <c r="E196" s="27">
        <v>0</v>
      </c>
      <c r="F196" s="28">
        <v>3</v>
      </c>
      <c r="G196" s="28">
        <v>1</v>
      </c>
      <c r="H196" s="28">
        <v>0</v>
      </c>
      <c r="I196" s="1">
        <f t="shared" si="3"/>
        <v>1</v>
      </c>
      <c r="J196" s="1"/>
      <c r="K196" s="3"/>
      <c r="L196" s="1"/>
      <c r="M196" s="1"/>
      <c r="N196" s="1"/>
      <c r="O196" s="1"/>
      <c r="P196" s="1"/>
    </row>
    <row r="197" spans="1:16" x14ac:dyDescent="0.35">
      <c r="A197" s="1" t="s">
        <v>95</v>
      </c>
      <c r="B197" s="3">
        <v>418</v>
      </c>
      <c r="C197" s="3" t="s">
        <v>125</v>
      </c>
      <c r="D197" s="3" t="s">
        <v>19</v>
      </c>
      <c r="E197" s="25">
        <v>45</v>
      </c>
      <c r="F197" s="26">
        <v>56</v>
      </c>
      <c r="G197" s="26">
        <v>45</v>
      </c>
      <c r="H197" s="26">
        <v>56</v>
      </c>
      <c r="I197" s="1">
        <f t="shared" si="3"/>
        <v>50.5</v>
      </c>
      <c r="J197" s="4">
        <f>I197*10000*2</f>
        <v>1010000</v>
      </c>
      <c r="K197" s="14">
        <v>3000000</v>
      </c>
      <c r="L197" s="4">
        <f>J197*5</f>
        <v>5050000</v>
      </c>
      <c r="M197" s="5">
        <f>(I197/(I197+I198))*100</f>
        <v>94.835680751173712</v>
      </c>
      <c r="N197" s="6">
        <f>3.32*(LOG(L197)-LOG(K197))</f>
        <v>0.75088480968467441</v>
      </c>
      <c r="O197" s="6">
        <f>O194+N197</f>
        <v>33.008064806114199</v>
      </c>
      <c r="P197" s="5">
        <f>I199/I197*100</f>
        <v>0.99009900990099009</v>
      </c>
    </row>
    <row r="198" spans="1:16" x14ac:dyDescent="0.35">
      <c r="A198" s="1"/>
      <c r="B198" s="3"/>
      <c r="C198" s="3"/>
      <c r="D198" s="3" t="s">
        <v>20</v>
      </c>
      <c r="E198" s="27">
        <v>3</v>
      </c>
      <c r="F198" s="28">
        <v>2</v>
      </c>
      <c r="G198" s="28">
        <v>3</v>
      </c>
      <c r="H198" s="28">
        <v>3</v>
      </c>
      <c r="I198" s="1">
        <f t="shared" si="3"/>
        <v>2.75</v>
      </c>
      <c r="J198" s="1"/>
      <c r="K198" s="14"/>
      <c r="L198" s="1"/>
      <c r="M198" s="1"/>
      <c r="N198" s="5">
        <f>3.32*(LOG(L197/K197))</f>
        <v>0.75088480968467641</v>
      </c>
      <c r="O198" s="1"/>
      <c r="P198" s="1"/>
    </row>
    <row r="199" spans="1:16" x14ac:dyDescent="0.35">
      <c r="A199" s="1"/>
      <c r="B199" s="3"/>
      <c r="C199" s="3"/>
      <c r="D199" s="3" t="s">
        <v>32</v>
      </c>
      <c r="E199" s="27">
        <v>0</v>
      </c>
      <c r="F199" s="28">
        <v>2</v>
      </c>
      <c r="G199" s="28">
        <v>0</v>
      </c>
      <c r="H199" s="28">
        <v>0</v>
      </c>
      <c r="I199" s="1">
        <f t="shared" si="3"/>
        <v>0.5</v>
      </c>
      <c r="J199" s="1"/>
      <c r="K199" s="3"/>
      <c r="L199" s="1"/>
      <c r="M199" s="1"/>
      <c r="N199" s="1"/>
      <c r="O199" s="1"/>
      <c r="P199" s="1"/>
    </row>
    <row r="200" spans="1:16" x14ac:dyDescent="0.35">
      <c r="A200" s="1" t="s">
        <v>96</v>
      </c>
      <c r="B200" s="3">
        <v>425</v>
      </c>
      <c r="C200" s="3" t="s">
        <v>125</v>
      </c>
      <c r="D200" s="41" t="s">
        <v>19</v>
      </c>
      <c r="E200" s="25">
        <v>56</v>
      </c>
      <c r="F200" s="26">
        <v>54</v>
      </c>
      <c r="G200" s="26">
        <v>66</v>
      </c>
      <c r="H200" s="26">
        <v>47</v>
      </c>
      <c r="I200" s="1">
        <f t="shared" si="3"/>
        <v>55.75</v>
      </c>
      <c r="J200" s="4">
        <f>I200*10000*2</f>
        <v>1115000</v>
      </c>
      <c r="K200" s="14">
        <v>3000000</v>
      </c>
      <c r="L200" s="4">
        <f>J200*5</f>
        <v>5575000</v>
      </c>
      <c r="M200" s="5">
        <f>(I200/(I200+I201))*100</f>
        <v>91.393442622950815</v>
      </c>
      <c r="N200" s="6">
        <f>3.32*(LOG(L200)-LOG(K200))</f>
        <v>0.89349040844177796</v>
      </c>
      <c r="O200" s="6">
        <f>O197+N200</f>
        <v>33.901555214555977</v>
      </c>
      <c r="P200" s="5">
        <f>I202/I200*100</f>
        <v>0</v>
      </c>
    </row>
    <row r="201" spans="1:16" x14ac:dyDescent="0.35">
      <c r="A201" s="1"/>
      <c r="B201" s="3"/>
      <c r="C201" s="3"/>
      <c r="D201" s="3" t="s">
        <v>20</v>
      </c>
      <c r="E201" s="27">
        <v>1</v>
      </c>
      <c r="F201" s="28">
        <v>4</v>
      </c>
      <c r="G201" s="28">
        <v>6</v>
      </c>
      <c r="H201" s="28">
        <v>10</v>
      </c>
      <c r="I201" s="1">
        <f t="shared" si="3"/>
        <v>5.25</v>
      </c>
      <c r="J201" s="1"/>
      <c r="K201" s="14"/>
      <c r="L201" s="1"/>
      <c r="M201" s="1"/>
      <c r="N201" s="5">
        <f>3.32*(LOG(L200/K200))</f>
        <v>0.89349040844177907</v>
      </c>
      <c r="O201" s="1"/>
      <c r="P201" s="1"/>
    </row>
    <row r="202" spans="1:16" x14ac:dyDescent="0.35">
      <c r="A202" s="1"/>
      <c r="B202" s="3"/>
      <c r="C202" s="3"/>
      <c r="D202" s="3" t="s">
        <v>32</v>
      </c>
      <c r="E202" s="27">
        <v>0</v>
      </c>
      <c r="F202" s="28">
        <v>0</v>
      </c>
      <c r="G202" s="28">
        <v>0</v>
      </c>
      <c r="H202" s="28">
        <v>0</v>
      </c>
      <c r="I202" s="1">
        <f t="shared" si="3"/>
        <v>0</v>
      </c>
      <c r="J202" s="1"/>
      <c r="K202" s="3"/>
      <c r="L202" s="1"/>
      <c r="M202" s="1"/>
      <c r="N202" s="1"/>
      <c r="O202" s="1"/>
      <c r="P202" s="1"/>
    </row>
    <row r="203" spans="1:16" x14ac:dyDescent="0.35">
      <c r="A203" s="1" t="s">
        <v>97</v>
      </c>
      <c r="B203" s="3">
        <v>432</v>
      </c>
      <c r="C203" s="3" t="s">
        <v>125</v>
      </c>
      <c r="D203" s="3" t="s">
        <v>19</v>
      </c>
      <c r="E203" s="25">
        <v>61</v>
      </c>
      <c r="F203" s="26">
        <v>54</v>
      </c>
      <c r="G203" s="26">
        <v>59</v>
      </c>
      <c r="H203" s="26">
        <v>60</v>
      </c>
      <c r="I203" s="1">
        <f t="shared" si="3"/>
        <v>58.5</v>
      </c>
      <c r="J203" s="4">
        <f>I203*10000*2</f>
        <v>1170000</v>
      </c>
      <c r="K203" s="14">
        <v>3000000</v>
      </c>
      <c r="L203" s="4">
        <f>J203*5</f>
        <v>5850000</v>
      </c>
      <c r="M203" s="5">
        <f>(I203/(I203+I204))*100</f>
        <v>92.125984251968504</v>
      </c>
      <c r="N203" s="6">
        <f>3.32*(LOG(L203)-LOG(K203))</f>
        <v>0.96291490972356064</v>
      </c>
      <c r="O203" s="6">
        <f>O200+N203</f>
        <v>34.864470124279535</v>
      </c>
      <c r="P203" s="5">
        <f>I205/I203*100</f>
        <v>0.42735042735042739</v>
      </c>
    </row>
    <row r="204" spans="1:16" x14ac:dyDescent="0.35">
      <c r="A204" s="1"/>
      <c r="B204" s="3"/>
      <c r="C204" s="3"/>
      <c r="D204" s="3" t="s">
        <v>20</v>
      </c>
      <c r="E204" s="27">
        <v>4</v>
      </c>
      <c r="F204" s="28">
        <v>4</v>
      </c>
      <c r="G204" s="28">
        <v>6</v>
      </c>
      <c r="H204" s="28">
        <v>6</v>
      </c>
      <c r="I204" s="1">
        <f t="shared" si="3"/>
        <v>5</v>
      </c>
      <c r="J204" s="1"/>
      <c r="K204" s="14"/>
      <c r="L204" s="1"/>
      <c r="M204" s="1"/>
      <c r="N204" s="5">
        <f>3.32*(LOG(L203/K203))</f>
        <v>0.96291490972355975</v>
      </c>
      <c r="O204" s="1"/>
      <c r="P204" s="1"/>
    </row>
    <row r="205" spans="1:16" x14ac:dyDescent="0.35">
      <c r="A205" s="1"/>
      <c r="B205" s="3"/>
      <c r="C205" s="3"/>
      <c r="D205" s="3" t="s">
        <v>32</v>
      </c>
      <c r="E205" s="27">
        <v>0</v>
      </c>
      <c r="F205" s="28">
        <v>0</v>
      </c>
      <c r="G205" s="28">
        <v>0</v>
      </c>
      <c r="H205" s="28">
        <v>1</v>
      </c>
      <c r="I205" s="1">
        <f t="shared" si="3"/>
        <v>0.25</v>
      </c>
      <c r="J205" s="1"/>
      <c r="K205" s="3"/>
      <c r="L205" s="1"/>
      <c r="M205" s="1"/>
      <c r="N205" s="1"/>
      <c r="O205" s="1"/>
      <c r="P205" s="1"/>
    </row>
    <row r="206" spans="1:16" x14ac:dyDescent="0.35">
      <c r="A206" s="1" t="s">
        <v>98</v>
      </c>
      <c r="B206" s="3">
        <v>439</v>
      </c>
      <c r="C206" s="3" t="s">
        <v>125</v>
      </c>
      <c r="D206" s="3" t="s">
        <v>19</v>
      </c>
      <c r="E206" s="25">
        <v>39</v>
      </c>
      <c r="F206" s="26">
        <v>59</v>
      </c>
      <c r="G206" s="26">
        <v>56</v>
      </c>
      <c r="H206" s="26">
        <v>56</v>
      </c>
      <c r="I206" s="1">
        <f t="shared" si="3"/>
        <v>52.5</v>
      </c>
      <c r="J206" s="4">
        <f>I206*10000*2</f>
        <v>1050000</v>
      </c>
      <c r="K206" s="14">
        <v>3000000</v>
      </c>
      <c r="L206" s="4">
        <f>J206*5</f>
        <v>5250000</v>
      </c>
      <c r="M206" s="5">
        <f>(I206/(I206+I207))*100</f>
        <v>88.983050847457619</v>
      </c>
      <c r="N206" s="6">
        <f>3.32*(LOG(L206)-LOG(K206))</f>
        <v>0.80688632163849738</v>
      </c>
      <c r="O206" s="6">
        <f>O203+N206</f>
        <v>35.671356445918029</v>
      </c>
      <c r="P206" s="5">
        <f>I208/I206*100</f>
        <v>0.47619047619047622</v>
      </c>
    </row>
    <row r="207" spans="1:16" x14ac:dyDescent="0.35">
      <c r="A207" s="1"/>
      <c r="B207" s="3"/>
      <c r="C207" s="3"/>
      <c r="D207" s="3" t="s">
        <v>20</v>
      </c>
      <c r="E207" s="27">
        <v>4</v>
      </c>
      <c r="F207" s="28">
        <v>6</v>
      </c>
      <c r="G207" s="28">
        <v>12</v>
      </c>
      <c r="H207" s="28">
        <v>4</v>
      </c>
      <c r="I207" s="1">
        <f t="shared" si="3"/>
        <v>6.5</v>
      </c>
      <c r="J207" s="1"/>
      <c r="K207" s="14"/>
      <c r="L207" s="1"/>
      <c r="M207" s="1"/>
      <c r="N207" s="5">
        <f>3.32*(LOG(L206/K206))</f>
        <v>0.80688632163849749</v>
      </c>
      <c r="O207" s="1"/>
      <c r="P207" s="1"/>
    </row>
    <row r="208" spans="1:16" x14ac:dyDescent="0.35">
      <c r="A208" s="1"/>
      <c r="B208" s="3"/>
      <c r="C208" s="3"/>
      <c r="D208" s="3" t="s">
        <v>32</v>
      </c>
      <c r="E208" s="27">
        <v>0</v>
      </c>
      <c r="F208" s="28">
        <v>1</v>
      </c>
      <c r="G208" s="28">
        <v>0</v>
      </c>
      <c r="H208" s="28">
        <v>0</v>
      </c>
      <c r="I208" s="1">
        <f t="shared" si="3"/>
        <v>0.25</v>
      </c>
      <c r="J208" s="1"/>
      <c r="K208" s="3"/>
      <c r="L208" s="1"/>
      <c r="M208" s="1"/>
      <c r="N208" s="1"/>
      <c r="O208" s="1"/>
      <c r="P208" s="1"/>
    </row>
    <row r="209" spans="1:16" x14ac:dyDescent="0.35">
      <c r="A209" s="1" t="s">
        <v>99</v>
      </c>
      <c r="B209" s="3">
        <v>446</v>
      </c>
      <c r="C209" s="3" t="s">
        <v>125</v>
      </c>
      <c r="D209" s="3" t="s">
        <v>19</v>
      </c>
      <c r="E209" s="25">
        <v>49</v>
      </c>
      <c r="F209" s="26">
        <v>36</v>
      </c>
      <c r="G209" s="26">
        <v>50</v>
      </c>
      <c r="H209" s="26">
        <v>53</v>
      </c>
      <c r="I209" s="1">
        <f t="shared" ref="I209:I272" si="4">AVERAGE(E209:H209)</f>
        <v>47</v>
      </c>
      <c r="J209" s="4">
        <f>I209*10000*2</f>
        <v>940000</v>
      </c>
      <c r="K209" s="14">
        <v>3000000</v>
      </c>
      <c r="L209" s="4">
        <f>J209*5</f>
        <v>4700000</v>
      </c>
      <c r="M209" s="5">
        <f>(I209/(I209+I210))*100</f>
        <v>87.441860465116278</v>
      </c>
      <c r="N209" s="6">
        <f>3.32*(LOG(L209)-LOG(K209))</f>
        <v>0.64732232267730083</v>
      </c>
      <c r="O209" s="6">
        <f>O206+N209</f>
        <v>36.318678768595333</v>
      </c>
      <c r="P209" s="5">
        <f>I211/I209*100</f>
        <v>1.5957446808510638</v>
      </c>
    </row>
    <row r="210" spans="1:16" x14ac:dyDescent="0.35">
      <c r="A210" s="1"/>
      <c r="B210" s="3"/>
      <c r="C210" s="3"/>
      <c r="D210" s="3" t="s">
        <v>20</v>
      </c>
      <c r="E210" s="27">
        <v>8</v>
      </c>
      <c r="F210" s="28">
        <v>7</v>
      </c>
      <c r="G210" s="28">
        <v>6</v>
      </c>
      <c r="H210" s="28">
        <v>6</v>
      </c>
      <c r="I210" s="1">
        <f t="shared" si="4"/>
        <v>6.75</v>
      </c>
      <c r="J210" s="1"/>
      <c r="K210" s="14"/>
      <c r="L210" s="1"/>
      <c r="M210" s="1"/>
      <c r="N210" s="5">
        <f>3.32*(LOG(L209/K209))</f>
        <v>0.64732232267730272</v>
      </c>
      <c r="O210" s="1"/>
      <c r="P210" s="1"/>
    </row>
    <row r="211" spans="1:16" x14ac:dyDescent="0.35">
      <c r="A211" s="1"/>
      <c r="B211" s="3"/>
      <c r="C211" s="3"/>
      <c r="D211" s="3" t="s">
        <v>32</v>
      </c>
      <c r="E211" s="27">
        <v>0</v>
      </c>
      <c r="F211" s="28">
        <v>2</v>
      </c>
      <c r="G211" s="28">
        <v>1</v>
      </c>
      <c r="H211" s="28">
        <v>0</v>
      </c>
      <c r="I211" s="1">
        <f t="shared" si="4"/>
        <v>0.75</v>
      </c>
      <c r="J211" s="1"/>
      <c r="K211" s="3"/>
      <c r="L211" s="1"/>
      <c r="M211" s="1"/>
      <c r="N211" s="1"/>
      <c r="O211" s="1"/>
      <c r="P211" s="1"/>
    </row>
    <row r="212" spans="1:16" x14ac:dyDescent="0.35">
      <c r="A212" s="1" t="s">
        <v>100</v>
      </c>
      <c r="B212" s="3">
        <v>453</v>
      </c>
      <c r="C212" s="3" t="s">
        <v>125</v>
      </c>
      <c r="D212" s="3" t="s">
        <v>19</v>
      </c>
      <c r="E212" s="25">
        <v>74</v>
      </c>
      <c r="F212" s="26">
        <v>78</v>
      </c>
      <c r="G212" s="26">
        <v>75</v>
      </c>
      <c r="H212" s="26">
        <v>81</v>
      </c>
      <c r="I212" s="1">
        <f t="shared" si="4"/>
        <v>77</v>
      </c>
      <c r="J212" s="4">
        <f>I212*10000*2</f>
        <v>1540000</v>
      </c>
      <c r="K212" s="14">
        <v>3000000</v>
      </c>
      <c r="L212" s="4">
        <f>J212*5</f>
        <v>7700000</v>
      </c>
      <c r="M212" s="5">
        <f>(I212/(I212+I213))*100</f>
        <v>95.950155763239877</v>
      </c>
      <c r="N212" s="6">
        <f>3.32*(LOG(L212)-LOG(K212))</f>
        <v>1.3591066419033613</v>
      </c>
      <c r="O212" s="6">
        <f>O209+N212</f>
        <v>37.677785410498693</v>
      </c>
      <c r="P212" s="5">
        <f>I214/I212*100</f>
        <v>1.6233766233766231</v>
      </c>
    </row>
    <row r="213" spans="1:16" x14ac:dyDescent="0.35">
      <c r="A213" s="1"/>
      <c r="B213" s="3"/>
      <c r="C213" s="3"/>
      <c r="D213" s="3" t="s">
        <v>20</v>
      </c>
      <c r="E213" s="27">
        <v>3</v>
      </c>
      <c r="F213" s="28">
        <v>4</v>
      </c>
      <c r="G213" s="28">
        <v>2</v>
      </c>
      <c r="H213" s="28">
        <v>4</v>
      </c>
      <c r="I213" s="1">
        <f t="shared" si="4"/>
        <v>3.25</v>
      </c>
      <c r="J213" s="1"/>
      <c r="K213" s="14"/>
      <c r="L213" s="1"/>
      <c r="M213" s="1"/>
      <c r="N213" s="5">
        <f>3.32*(LOG(L212/K212))</f>
        <v>1.3591066419033606</v>
      </c>
      <c r="O213" s="1"/>
      <c r="P213" s="1"/>
    </row>
    <row r="214" spans="1:16" x14ac:dyDescent="0.35">
      <c r="A214" s="1"/>
      <c r="B214" s="3"/>
      <c r="C214" s="3"/>
      <c r="D214" s="3" t="s">
        <v>32</v>
      </c>
      <c r="E214" s="27">
        <v>1</v>
      </c>
      <c r="F214" s="28">
        <v>1</v>
      </c>
      <c r="G214" s="28">
        <v>2</v>
      </c>
      <c r="H214" s="28">
        <v>1</v>
      </c>
      <c r="I214" s="1">
        <f t="shared" si="4"/>
        <v>1.25</v>
      </c>
      <c r="J214" s="1"/>
      <c r="K214" s="3"/>
      <c r="L214" s="1"/>
      <c r="M214" s="1"/>
      <c r="N214" s="1"/>
      <c r="O214" s="1"/>
      <c r="P214" s="1"/>
    </row>
    <row r="215" spans="1:16" x14ac:dyDescent="0.35">
      <c r="A215" s="1" t="s">
        <v>101</v>
      </c>
      <c r="B215" s="3">
        <v>460</v>
      </c>
      <c r="C215" s="3" t="s">
        <v>125</v>
      </c>
      <c r="D215" s="41" t="s">
        <v>19</v>
      </c>
      <c r="E215" s="25">
        <v>53</v>
      </c>
      <c r="F215" s="26">
        <v>55</v>
      </c>
      <c r="G215" s="26">
        <v>59</v>
      </c>
      <c r="H215" s="26">
        <v>58</v>
      </c>
      <c r="I215" s="1">
        <f t="shared" si="4"/>
        <v>56.25</v>
      </c>
      <c r="J215" s="4">
        <f>I215*10000*2</f>
        <v>1125000</v>
      </c>
      <c r="K215" s="14">
        <v>3000000</v>
      </c>
      <c r="L215" s="4">
        <f>J215*5</f>
        <v>5625000</v>
      </c>
      <c r="M215" s="5">
        <f>(I215/(I215+I216))*100</f>
        <v>97.826086956521735</v>
      </c>
      <c r="N215" s="6">
        <f>3.32*(LOG(L215)-LOG(K215))</f>
        <v>0.9063642232516087</v>
      </c>
      <c r="O215" s="6">
        <f>O212+N215</f>
        <v>38.5841496337503</v>
      </c>
      <c r="P215" s="5">
        <f>I217/I215*100</f>
        <v>0.44444444444444442</v>
      </c>
    </row>
    <row r="216" spans="1:16" x14ac:dyDescent="0.35">
      <c r="A216" s="1"/>
      <c r="B216" s="3"/>
      <c r="C216" s="3"/>
      <c r="D216" s="3" t="s">
        <v>20</v>
      </c>
      <c r="E216" s="27">
        <v>0</v>
      </c>
      <c r="F216" s="28">
        <v>1</v>
      </c>
      <c r="G216" s="28">
        <v>1</v>
      </c>
      <c r="H216" s="28">
        <v>3</v>
      </c>
      <c r="I216" s="1">
        <f t="shared" si="4"/>
        <v>1.25</v>
      </c>
      <c r="J216" s="1"/>
      <c r="K216" s="14"/>
      <c r="L216" s="1"/>
      <c r="M216" s="1"/>
      <c r="N216" s="5">
        <f>3.32*(LOG(L215/K215))</f>
        <v>0.90636422325160892</v>
      </c>
      <c r="O216" s="1"/>
      <c r="P216" s="1"/>
    </row>
    <row r="217" spans="1:16" x14ac:dyDescent="0.35">
      <c r="A217" s="1"/>
      <c r="B217" s="3"/>
      <c r="C217" s="3"/>
      <c r="D217" s="3" t="s">
        <v>32</v>
      </c>
      <c r="E217" s="27">
        <v>1</v>
      </c>
      <c r="F217" s="28">
        <v>0</v>
      </c>
      <c r="G217" s="28">
        <v>0</v>
      </c>
      <c r="H217" s="28">
        <v>0</v>
      </c>
      <c r="I217" s="1">
        <f t="shared" si="4"/>
        <v>0.25</v>
      </c>
      <c r="J217" s="1"/>
      <c r="K217" s="3"/>
      <c r="L217" s="1"/>
      <c r="M217" s="1"/>
      <c r="N217" s="1"/>
      <c r="O217" s="1"/>
      <c r="P217" s="1"/>
    </row>
    <row r="218" spans="1:16" x14ac:dyDescent="0.35">
      <c r="A218" s="1" t="s">
        <v>102</v>
      </c>
      <c r="B218" s="3">
        <v>467</v>
      </c>
      <c r="C218" s="3" t="s">
        <v>125</v>
      </c>
      <c r="D218" s="3" t="s">
        <v>19</v>
      </c>
      <c r="E218" s="25">
        <v>59</v>
      </c>
      <c r="F218" s="26">
        <v>40</v>
      </c>
      <c r="G218" s="26">
        <v>57</v>
      </c>
      <c r="H218" s="26">
        <v>59</v>
      </c>
      <c r="I218" s="1">
        <f t="shared" si="4"/>
        <v>53.75</v>
      </c>
      <c r="J218" s="4">
        <f>I218*10000*2</f>
        <v>1075000</v>
      </c>
      <c r="K218" s="14">
        <v>3000000</v>
      </c>
      <c r="L218" s="4">
        <f>J218*5</f>
        <v>5375000</v>
      </c>
      <c r="M218" s="5">
        <f>(I218/(I218+I219))*100</f>
        <v>95.13274336283186</v>
      </c>
      <c r="N218" s="6">
        <f>3.32*(LOG(L218)-LOG(K218))</f>
        <v>0.84081395004169601</v>
      </c>
      <c r="O218" s="6">
        <f>O215+N218</f>
        <v>39.424963583792</v>
      </c>
      <c r="P218" s="5">
        <f>I220/I218*100</f>
        <v>0.46511627906976744</v>
      </c>
    </row>
    <row r="219" spans="1:16" x14ac:dyDescent="0.35">
      <c r="A219" s="1"/>
      <c r="B219" s="3"/>
      <c r="C219" s="3"/>
      <c r="D219" s="3" t="s">
        <v>20</v>
      </c>
      <c r="E219" s="27">
        <v>6</v>
      </c>
      <c r="F219" s="28">
        <v>2</v>
      </c>
      <c r="G219" s="28">
        <v>0</v>
      </c>
      <c r="H219" s="28">
        <v>3</v>
      </c>
      <c r="I219" s="1">
        <f t="shared" si="4"/>
        <v>2.75</v>
      </c>
      <c r="J219" s="1"/>
      <c r="K219" s="14"/>
      <c r="L219" s="1"/>
      <c r="M219" s="1"/>
      <c r="N219" s="5">
        <f>3.32*(LOG(L218/K218))</f>
        <v>0.84081395004169523</v>
      </c>
      <c r="O219" s="1"/>
      <c r="P219" s="1"/>
    </row>
    <row r="220" spans="1:16" x14ac:dyDescent="0.35">
      <c r="A220" s="1"/>
      <c r="B220" s="3"/>
      <c r="C220" s="3"/>
      <c r="D220" s="3" t="s">
        <v>32</v>
      </c>
      <c r="E220" s="27">
        <v>0</v>
      </c>
      <c r="F220" s="28">
        <v>1</v>
      </c>
      <c r="G220" s="28">
        <v>0</v>
      </c>
      <c r="H220" s="28">
        <v>0</v>
      </c>
      <c r="I220" s="1">
        <f t="shared" si="4"/>
        <v>0.25</v>
      </c>
      <c r="J220" s="1"/>
      <c r="K220" s="3"/>
      <c r="L220" s="1"/>
      <c r="M220" s="1"/>
      <c r="N220" s="1"/>
      <c r="O220" s="1"/>
      <c r="P220" s="1"/>
    </row>
    <row r="221" spans="1:16" x14ac:dyDescent="0.35">
      <c r="A221" s="1" t="s">
        <v>144</v>
      </c>
      <c r="B221" s="3">
        <v>474</v>
      </c>
      <c r="C221" s="3" t="s">
        <v>125</v>
      </c>
      <c r="D221" s="3" t="s">
        <v>19</v>
      </c>
      <c r="E221" s="25">
        <v>48</v>
      </c>
      <c r="F221" s="26">
        <v>38</v>
      </c>
      <c r="G221" s="26">
        <v>48</v>
      </c>
      <c r="H221" s="26">
        <v>63</v>
      </c>
      <c r="I221" s="1">
        <f t="shared" si="4"/>
        <v>49.25</v>
      </c>
      <c r="J221" s="4">
        <f>I221*10000*2</f>
        <v>985000</v>
      </c>
      <c r="K221" s="14">
        <v>3000000</v>
      </c>
      <c r="L221" s="4">
        <f>J221*5</f>
        <v>4925000</v>
      </c>
      <c r="M221" s="5">
        <f>(I221/(I221+I222))*100</f>
        <v>98.5</v>
      </c>
      <c r="N221" s="6">
        <f>3.32*(LOG(L221)-LOG(K221))</f>
        <v>0.7147461339783745</v>
      </c>
      <c r="O221" s="6">
        <f>O218+N221</f>
        <v>40.139709717770373</v>
      </c>
      <c r="P221" s="5">
        <f>I223/I221*100</f>
        <v>1.5228426395939088</v>
      </c>
    </row>
    <row r="222" spans="1:16" x14ac:dyDescent="0.35">
      <c r="A222" s="1"/>
      <c r="B222" s="3"/>
      <c r="C222" s="3"/>
      <c r="D222" s="3" t="s">
        <v>20</v>
      </c>
      <c r="E222" s="27">
        <v>1</v>
      </c>
      <c r="F222" s="28">
        <v>0</v>
      </c>
      <c r="G222" s="28">
        <v>0</v>
      </c>
      <c r="H222" s="28">
        <v>2</v>
      </c>
      <c r="I222" s="1">
        <f t="shared" si="4"/>
        <v>0.75</v>
      </c>
      <c r="J222" s="1"/>
      <c r="K222" s="14"/>
      <c r="L222" s="1"/>
      <c r="M222" s="1"/>
      <c r="N222" s="5">
        <f>3.32*(LOG(L221/K221))</f>
        <v>0.71474613397837394</v>
      </c>
      <c r="O222" s="1"/>
      <c r="P222" s="1"/>
    </row>
    <row r="223" spans="1:16" x14ac:dyDescent="0.35">
      <c r="A223" s="1"/>
      <c r="B223" s="3"/>
      <c r="C223" s="3"/>
      <c r="D223" s="3" t="s">
        <v>32</v>
      </c>
      <c r="E223" s="27">
        <v>0</v>
      </c>
      <c r="F223" s="28">
        <v>1</v>
      </c>
      <c r="G223" s="28">
        <v>2</v>
      </c>
      <c r="H223" s="28">
        <v>0</v>
      </c>
      <c r="I223" s="1">
        <f t="shared" si="4"/>
        <v>0.75</v>
      </c>
      <c r="J223" s="1"/>
      <c r="K223" s="3"/>
      <c r="L223" s="1"/>
      <c r="M223" s="1"/>
      <c r="N223" s="1"/>
      <c r="O223" s="1"/>
      <c r="P223" s="1"/>
    </row>
    <row r="224" spans="1:16" x14ac:dyDescent="0.35">
      <c r="A224" s="1" t="s">
        <v>145</v>
      </c>
      <c r="B224" s="3">
        <v>481</v>
      </c>
      <c r="C224" s="3" t="s">
        <v>125</v>
      </c>
      <c r="D224" s="3" t="s">
        <v>19</v>
      </c>
      <c r="E224" s="25">
        <v>52</v>
      </c>
      <c r="F224" s="26">
        <v>56</v>
      </c>
      <c r="G224" s="26">
        <v>59</v>
      </c>
      <c r="H224" s="26">
        <v>59</v>
      </c>
      <c r="I224" s="1">
        <f t="shared" si="4"/>
        <v>56.5</v>
      </c>
      <c r="J224" s="4">
        <f>I224*10000*2</f>
        <v>1130000</v>
      </c>
      <c r="K224" s="14">
        <v>3000000</v>
      </c>
      <c r="L224" s="4">
        <f>J224*5</f>
        <v>5650000</v>
      </c>
      <c r="M224" s="5">
        <f>(I224/(I224+I225))*100</f>
        <v>98.260869565217391</v>
      </c>
      <c r="N224" s="6">
        <f>3.32*(LOG(L224)-LOG(K224))</f>
        <v>0.91275828109125656</v>
      </c>
      <c r="O224" s="6">
        <f>O221+N224</f>
        <v>41.05246799886163</v>
      </c>
      <c r="P224" s="5">
        <f>I226/I224*100</f>
        <v>2.2123893805309733</v>
      </c>
    </row>
    <row r="225" spans="1:16" x14ac:dyDescent="0.35">
      <c r="A225" s="1"/>
      <c r="B225" s="3"/>
      <c r="C225" s="3"/>
      <c r="D225" s="3" t="s">
        <v>20</v>
      </c>
      <c r="E225" s="27">
        <v>1</v>
      </c>
      <c r="F225" s="28">
        <v>1</v>
      </c>
      <c r="G225" s="28">
        <v>1</v>
      </c>
      <c r="H225" s="28">
        <v>1</v>
      </c>
      <c r="I225" s="1">
        <f t="shared" si="4"/>
        <v>1</v>
      </c>
      <c r="J225" s="1"/>
      <c r="K225" s="14"/>
      <c r="L225" s="1"/>
      <c r="M225" s="1"/>
      <c r="N225" s="5">
        <f>3.32*(LOG(L224/K224))</f>
        <v>0.91275828109125656</v>
      </c>
      <c r="O225" s="1"/>
      <c r="P225" s="1"/>
    </row>
    <row r="226" spans="1:16" x14ac:dyDescent="0.35">
      <c r="A226" s="1"/>
      <c r="B226" s="3"/>
      <c r="C226" s="3"/>
      <c r="D226" s="3" t="s">
        <v>32</v>
      </c>
      <c r="E226" s="29">
        <v>1</v>
      </c>
      <c r="F226" s="30">
        <v>2</v>
      </c>
      <c r="G226" s="30">
        <v>2</v>
      </c>
      <c r="H226" s="30">
        <v>0</v>
      </c>
      <c r="I226" s="1">
        <f t="shared" si="4"/>
        <v>1.25</v>
      </c>
      <c r="J226" s="1"/>
      <c r="K226" s="3"/>
      <c r="L226" s="1"/>
      <c r="M226" s="1"/>
      <c r="N226" s="1"/>
      <c r="O226" s="1"/>
      <c r="P226" s="1"/>
    </row>
    <row r="227" spans="1:16" x14ac:dyDescent="0.35">
      <c r="A227" s="1" t="s">
        <v>146</v>
      </c>
      <c r="B227" s="3">
        <v>488</v>
      </c>
      <c r="C227" s="3" t="s">
        <v>125</v>
      </c>
      <c r="D227" s="3" t="s">
        <v>19</v>
      </c>
      <c r="E227" s="31">
        <v>94</v>
      </c>
      <c r="F227" s="31">
        <v>78</v>
      </c>
      <c r="G227" s="31">
        <v>72</v>
      </c>
      <c r="H227" s="31">
        <v>78</v>
      </c>
      <c r="I227" s="1">
        <f t="shared" si="4"/>
        <v>80.5</v>
      </c>
      <c r="J227" s="4">
        <f>I227*10000*2</f>
        <v>1610000</v>
      </c>
      <c r="K227" s="14">
        <v>3000000</v>
      </c>
      <c r="L227" s="4">
        <f>J227*5</f>
        <v>8050000</v>
      </c>
      <c r="M227" s="5">
        <f>(I227/(I227+I228))*100</f>
        <v>95.548961424332347</v>
      </c>
      <c r="N227" s="6">
        <f>3.32*(LOG(L227)-LOG(K227))</f>
        <v>1.4231997571520443</v>
      </c>
      <c r="O227" s="6">
        <f>O224+N227</f>
        <v>42.475667756013671</v>
      </c>
      <c r="P227" s="5">
        <f>I229/I227*100</f>
        <v>0.3105590062111801</v>
      </c>
    </row>
    <row r="228" spans="1:16" x14ac:dyDescent="0.35">
      <c r="A228" s="1"/>
      <c r="B228" s="3"/>
      <c r="C228" s="3"/>
      <c r="D228" s="3" t="s">
        <v>20</v>
      </c>
      <c r="E228" s="31">
        <v>3</v>
      </c>
      <c r="F228" s="31">
        <v>3</v>
      </c>
      <c r="G228" s="31">
        <v>5</v>
      </c>
      <c r="H228" s="31">
        <v>4</v>
      </c>
      <c r="I228" s="1">
        <f t="shared" si="4"/>
        <v>3.75</v>
      </c>
      <c r="J228" s="1"/>
      <c r="K228" s="14"/>
      <c r="L228" s="1"/>
      <c r="M228" s="1"/>
      <c r="N228" s="5">
        <f>3.32*(LOG(L227/K227))</f>
        <v>1.4231997571520438</v>
      </c>
      <c r="O228" s="1"/>
      <c r="P228" s="1"/>
    </row>
    <row r="229" spans="1:16" x14ac:dyDescent="0.35">
      <c r="A229" s="1"/>
      <c r="B229" s="3"/>
      <c r="C229" s="3"/>
      <c r="D229" s="3" t="s">
        <v>32</v>
      </c>
      <c r="E229" s="3">
        <v>1</v>
      </c>
      <c r="F229" s="3">
        <v>0</v>
      </c>
      <c r="G229" s="3">
        <v>0</v>
      </c>
      <c r="H229" s="3">
        <v>0</v>
      </c>
      <c r="I229" s="1">
        <f t="shared" si="4"/>
        <v>0.25</v>
      </c>
      <c r="J229" s="1"/>
      <c r="K229" s="3"/>
      <c r="L229" s="1"/>
      <c r="M229" s="1"/>
      <c r="N229" s="1"/>
      <c r="O229" s="1"/>
      <c r="P229" s="1"/>
    </row>
    <row r="230" spans="1:16" x14ac:dyDescent="0.35">
      <c r="A230" s="1" t="s">
        <v>147</v>
      </c>
      <c r="B230" s="3">
        <v>495</v>
      </c>
      <c r="C230" s="3" t="s">
        <v>125</v>
      </c>
      <c r="D230" s="41" t="s">
        <v>19</v>
      </c>
      <c r="E230" s="31">
        <v>99</v>
      </c>
      <c r="F230" s="31">
        <v>113</v>
      </c>
      <c r="G230" s="31">
        <v>89</v>
      </c>
      <c r="H230" s="31">
        <v>111</v>
      </c>
      <c r="I230" s="1">
        <f t="shared" si="4"/>
        <v>103</v>
      </c>
      <c r="J230" s="4">
        <f>I230*10000*2</f>
        <v>2060000</v>
      </c>
      <c r="K230" s="14">
        <v>3000000</v>
      </c>
      <c r="L230" s="4">
        <f>J230*5</f>
        <v>10300000</v>
      </c>
      <c r="M230" s="5">
        <f>(I230/(I230+I231))*100</f>
        <v>96.713615023474176</v>
      </c>
      <c r="N230" s="6">
        <f>3.32*(LOG(L230)-LOG(K230))</f>
        <v>1.7785770203518911</v>
      </c>
      <c r="O230" s="6">
        <f>O227+N230</f>
        <v>44.25424477636556</v>
      </c>
      <c r="P230" s="5">
        <f>I232/I230*100</f>
        <v>1.4563106796116505</v>
      </c>
    </row>
    <row r="231" spans="1:16" x14ac:dyDescent="0.35">
      <c r="A231" s="1"/>
      <c r="B231" s="3"/>
      <c r="C231" s="3"/>
      <c r="D231" s="3" t="s">
        <v>20</v>
      </c>
      <c r="E231" s="31">
        <v>1</v>
      </c>
      <c r="F231" s="31">
        <v>1</v>
      </c>
      <c r="G231" s="31">
        <v>7</v>
      </c>
      <c r="H231" s="31">
        <v>5</v>
      </c>
      <c r="I231" s="1">
        <f t="shared" si="4"/>
        <v>3.5</v>
      </c>
      <c r="J231" s="1"/>
      <c r="K231" s="14"/>
      <c r="L231" s="1"/>
      <c r="M231" s="1"/>
      <c r="N231" s="5">
        <f>3.32*(LOG(L230/K230))</f>
        <v>1.7785770203518922</v>
      </c>
      <c r="O231" s="1"/>
      <c r="P231" s="1"/>
    </row>
    <row r="232" spans="1:16" x14ac:dyDescent="0.35">
      <c r="A232" s="1"/>
      <c r="B232" s="3"/>
      <c r="C232" s="3"/>
      <c r="D232" s="3" t="s">
        <v>32</v>
      </c>
      <c r="E232" s="3">
        <v>1</v>
      </c>
      <c r="F232" s="3">
        <v>2</v>
      </c>
      <c r="G232" s="3">
        <v>0</v>
      </c>
      <c r="H232" s="3">
        <v>3</v>
      </c>
      <c r="I232" s="1">
        <f t="shared" si="4"/>
        <v>1.5</v>
      </c>
      <c r="J232" s="1"/>
      <c r="K232" s="3"/>
      <c r="L232" s="1"/>
      <c r="M232" s="1"/>
      <c r="N232" s="1"/>
      <c r="O232" s="1"/>
      <c r="P232" s="1"/>
    </row>
    <row r="233" spans="1:16" x14ac:dyDescent="0.35">
      <c r="A233" s="1" t="s">
        <v>148</v>
      </c>
      <c r="B233" s="3">
        <v>502</v>
      </c>
      <c r="C233" s="3" t="s">
        <v>125</v>
      </c>
      <c r="D233" s="3" t="s">
        <v>19</v>
      </c>
      <c r="E233" s="31">
        <v>47</v>
      </c>
      <c r="F233" s="31">
        <v>46</v>
      </c>
      <c r="G233" s="31">
        <v>47</v>
      </c>
      <c r="H233" s="31">
        <v>56</v>
      </c>
      <c r="I233" s="1">
        <f t="shared" si="4"/>
        <v>49</v>
      </c>
      <c r="J233" s="4">
        <f>I233*10000*2</f>
        <v>980000</v>
      </c>
      <c r="K233" s="14">
        <v>3000000</v>
      </c>
      <c r="L233" s="4">
        <f>J233*5</f>
        <v>4900000</v>
      </c>
      <c r="M233" s="5">
        <f>(I233/(I233+I234))*100</f>
        <v>97.029702970297024</v>
      </c>
      <c r="N233" s="6">
        <f>3.32*(LOG(L233)-LOG(K233))</f>
        <v>0.70740842002538606</v>
      </c>
      <c r="O233" s="6">
        <f>O230+N233</f>
        <v>44.961653196390948</v>
      </c>
      <c r="P233" s="5">
        <f>I235/I233*100</f>
        <v>5.1020408163265305</v>
      </c>
    </row>
    <row r="234" spans="1:16" x14ac:dyDescent="0.35">
      <c r="A234" s="1"/>
      <c r="B234" s="3"/>
      <c r="C234" s="3"/>
      <c r="D234" s="3" t="s">
        <v>20</v>
      </c>
      <c r="E234" s="31">
        <v>1</v>
      </c>
      <c r="F234" s="31">
        <v>1</v>
      </c>
      <c r="G234" s="31">
        <v>2</v>
      </c>
      <c r="H234" s="31">
        <v>2</v>
      </c>
      <c r="I234" s="1">
        <f t="shared" si="4"/>
        <v>1.5</v>
      </c>
      <c r="J234" s="1"/>
      <c r="K234" s="14"/>
      <c r="L234" s="1"/>
      <c r="M234" s="1"/>
      <c r="N234" s="5">
        <f>3.32*(LOG(L233/K233))</f>
        <v>0.70740842002538606</v>
      </c>
      <c r="O234" s="1"/>
      <c r="P234" s="1"/>
    </row>
    <row r="235" spans="1:16" x14ac:dyDescent="0.35">
      <c r="A235" s="1"/>
      <c r="B235" s="3"/>
      <c r="C235" s="3"/>
      <c r="D235" s="3" t="s">
        <v>32</v>
      </c>
      <c r="E235" s="3">
        <v>4</v>
      </c>
      <c r="F235" s="3">
        <v>2</v>
      </c>
      <c r="G235" s="3">
        <v>0</v>
      </c>
      <c r="H235" s="3">
        <v>4</v>
      </c>
      <c r="I235" s="1">
        <f t="shared" si="4"/>
        <v>2.5</v>
      </c>
      <c r="J235" s="1"/>
      <c r="K235" s="3"/>
      <c r="L235" s="1"/>
      <c r="M235" s="1"/>
      <c r="N235" s="1"/>
      <c r="O235" s="1"/>
      <c r="P235" s="1"/>
    </row>
    <row r="236" spans="1:16" x14ac:dyDescent="0.35">
      <c r="A236" s="1" t="s">
        <v>108</v>
      </c>
      <c r="B236" s="3">
        <v>509</v>
      </c>
      <c r="C236" s="3" t="s">
        <v>125</v>
      </c>
      <c r="D236" s="3" t="s">
        <v>19</v>
      </c>
      <c r="E236" s="31">
        <v>86</v>
      </c>
      <c r="F236" s="31">
        <v>70</v>
      </c>
      <c r="G236" s="31">
        <v>75</v>
      </c>
      <c r="H236" s="31">
        <v>94</v>
      </c>
      <c r="I236" s="1">
        <f t="shared" si="4"/>
        <v>81.25</v>
      </c>
      <c r="J236" s="4">
        <f>I236*10000*2</f>
        <v>1625000</v>
      </c>
      <c r="K236" s="14">
        <v>3000000</v>
      </c>
      <c r="L236" s="4">
        <f>J236*5</f>
        <v>8125000</v>
      </c>
      <c r="M236" s="5">
        <f>(I236/(I236+I237))*100</f>
        <v>98.187311178247739</v>
      </c>
      <c r="N236" s="6">
        <f>3.32*(LOG(L236)-LOG(K236))</f>
        <v>1.4365710215717478</v>
      </c>
      <c r="O236" s="6">
        <f>O233+N236</f>
        <v>46.398224217962692</v>
      </c>
      <c r="P236" s="5">
        <f>I238/I236*100</f>
        <v>1.2307692307692308</v>
      </c>
    </row>
    <row r="237" spans="1:16" x14ac:dyDescent="0.35">
      <c r="A237" s="1"/>
      <c r="B237" s="3"/>
      <c r="C237" s="3"/>
      <c r="D237" s="3" t="s">
        <v>20</v>
      </c>
      <c r="E237" s="31">
        <v>1</v>
      </c>
      <c r="F237" s="31">
        <v>1</v>
      </c>
      <c r="G237" s="31">
        <v>1</v>
      </c>
      <c r="H237" s="31">
        <v>3</v>
      </c>
      <c r="I237" s="1">
        <f t="shared" si="4"/>
        <v>1.5</v>
      </c>
      <c r="J237" s="1"/>
      <c r="K237" s="14"/>
      <c r="L237" s="1"/>
      <c r="M237" s="1"/>
      <c r="N237" s="5">
        <f>3.32*(LOG(L236/K236))</f>
        <v>1.4365710215717484</v>
      </c>
      <c r="O237" s="1"/>
      <c r="P237" s="1"/>
    </row>
    <row r="238" spans="1:16" x14ac:dyDescent="0.35">
      <c r="A238" s="1"/>
      <c r="B238" s="3"/>
      <c r="C238" s="3"/>
      <c r="D238" s="3" t="s">
        <v>32</v>
      </c>
      <c r="E238" s="3">
        <v>1</v>
      </c>
      <c r="F238" s="3">
        <v>0</v>
      </c>
      <c r="G238" s="3">
        <v>1</v>
      </c>
      <c r="H238" s="3">
        <v>2</v>
      </c>
      <c r="I238" s="1">
        <f t="shared" si="4"/>
        <v>1</v>
      </c>
      <c r="J238" s="1"/>
      <c r="K238" s="3"/>
      <c r="L238" s="1"/>
      <c r="M238" s="1"/>
      <c r="N238" s="1"/>
      <c r="O238" s="1"/>
      <c r="P238" s="1"/>
    </row>
    <row r="239" spans="1:16" x14ac:dyDescent="0.35">
      <c r="A239" s="1" t="s">
        <v>109</v>
      </c>
      <c r="B239" s="3">
        <v>516</v>
      </c>
      <c r="C239" s="3" t="s">
        <v>125</v>
      </c>
      <c r="D239" s="41" t="s">
        <v>19</v>
      </c>
      <c r="E239" s="31">
        <v>47</v>
      </c>
      <c r="F239" s="31">
        <v>47</v>
      </c>
      <c r="G239" s="31">
        <v>48</v>
      </c>
      <c r="H239" s="31">
        <v>51</v>
      </c>
      <c r="I239" s="1">
        <f t="shared" si="4"/>
        <v>48.25</v>
      </c>
      <c r="J239" s="4">
        <f>I239*10000*2</f>
        <v>965000</v>
      </c>
      <c r="K239" s="14">
        <v>3000000</v>
      </c>
      <c r="L239" s="4">
        <f>J239*5</f>
        <v>4825000</v>
      </c>
      <c r="M239" s="5">
        <f>(I239/(I239+I240))*100</f>
        <v>93.689320388349515</v>
      </c>
      <c r="N239" s="6">
        <f>3.32*(LOG(L239)-LOG(K239))</f>
        <v>0.68516852902769387</v>
      </c>
      <c r="O239" s="6">
        <f>O236+N239</f>
        <v>47.083392746990384</v>
      </c>
      <c r="P239" s="5">
        <f>I241/I239*100</f>
        <v>1.5544041450777202</v>
      </c>
    </row>
    <row r="240" spans="1:16" x14ac:dyDescent="0.35">
      <c r="A240" s="1"/>
      <c r="B240" s="3"/>
      <c r="C240" s="3"/>
      <c r="D240" s="3" t="s">
        <v>20</v>
      </c>
      <c r="E240" s="31">
        <v>1</v>
      </c>
      <c r="F240" s="31">
        <v>5</v>
      </c>
      <c r="G240" s="31">
        <v>3</v>
      </c>
      <c r="H240" s="31">
        <v>4</v>
      </c>
      <c r="I240" s="1">
        <f t="shared" si="4"/>
        <v>3.25</v>
      </c>
      <c r="J240" s="1"/>
      <c r="K240" s="14"/>
      <c r="L240" s="1"/>
      <c r="M240" s="1"/>
      <c r="N240" s="5">
        <f>3.32*(LOG(L239/K239))</f>
        <v>0.68516852902769454</v>
      </c>
      <c r="O240" s="1"/>
      <c r="P240" s="1"/>
    </row>
    <row r="241" spans="1:16" x14ac:dyDescent="0.35">
      <c r="A241" s="1"/>
      <c r="B241" s="3"/>
      <c r="C241" s="3"/>
      <c r="D241" s="3" t="s">
        <v>32</v>
      </c>
      <c r="E241" s="3">
        <v>1</v>
      </c>
      <c r="F241" s="3">
        <v>1</v>
      </c>
      <c r="G241" s="3">
        <v>1</v>
      </c>
      <c r="H241" s="3">
        <v>0</v>
      </c>
      <c r="I241" s="1">
        <f t="shared" si="4"/>
        <v>0.75</v>
      </c>
      <c r="J241" s="1"/>
      <c r="K241" s="3"/>
      <c r="L241" s="1"/>
      <c r="M241" s="1"/>
      <c r="N241" s="1"/>
      <c r="O241" s="1"/>
      <c r="P241" s="1"/>
    </row>
    <row r="242" spans="1:16" x14ac:dyDescent="0.35">
      <c r="A242" s="1" t="s">
        <v>110</v>
      </c>
      <c r="B242" s="3">
        <v>523</v>
      </c>
      <c r="C242" s="3" t="s">
        <v>125</v>
      </c>
      <c r="D242" s="3" t="s">
        <v>19</v>
      </c>
      <c r="E242" s="31">
        <v>37</v>
      </c>
      <c r="F242" s="31">
        <v>56</v>
      </c>
      <c r="G242" s="31">
        <v>60</v>
      </c>
      <c r="H242" s="31">
        <v>53</v>
      </c>
      <c r="I242" s="1">
        <f t="shared" si="4"/>
        <v>51.5</v>
      </c>
      <c r="J242" s="4">
        <f>I242*10000*2</f>
        <v>1030000</v>
      </c>
      <c r="K242" s="14">
        <v>3000000</v>
      </c>
      <c r="L242" s="4">
        <f>J242*5</f>
        <v>5150000</v>
      </c>
      <c r="M242" s="5">
        <f>(I242/(I242+I243))*100</f>
        <v>98.095238095238088</v>
      </c>
      <c r="N242" s="6">
        <f>3.32*(LOG(L242)-LOG(K242))</f>
        <v>0.77915743474747345</v>
      </c>
      <c r="O242" s="6">
        <f>O239+N242</f>
        <v>47.862550181737859</v>
      </c>
      <c r="P242" s="5">
        <f>I244/I242*100</f>
        <v>1.4563106796116505</v>
      </c>
    </row>
    <row r="243" spans="1:16" x14ac:dyDescent="0.35">
      <c r="A243" s="1"/>
      <c r="B243" s="3"/>
      <c r="C243" s="3"/>
      <c r="D243" s="3" t="s">
        <v>20</v>
      </c>
      <c r="E243" s="31">
        <v>1</v>
      </c>
      <c r="F243" s="31">
        <v>0</v>
      </c>
      <c r="G243" s="31">
        <v>1</v>
      </c>
      <c r="H243" s="31">
        <v>2</v>
      </c>
      <c r="I243" s="1">
        <f t="shared" si="4"/>
        <v>1</v>
      </c>
      <c r="J243" s="1"/>
      <c r="K243" s="14"/>
      <c r="L243" s="1"/>
      <c r="M243" s="1"/>
      <c r="N243" s="5">
        <f>3.32*(LOG(L242/K242))</f>
        <v>0.77915743474747479</v>
      </c>
      <c r="O243" s="1"/>
      <c r="P243" s="1"/>
    </row>
    <row r="244" spans="1:16" x14ac:dyDescent="0.35">
      <c r="A244" s="1"/>
      <c r="B244" s="3"/>
      <c r="C244" s="3"/>
      <c r="D244" s="3" t="s">
        <v>32</v>
      </c>
      <c r="E244" s="3">
        <v>1</v>
      </c>
      <c r="F244" s="3">
        <v>0</v>
      </c>
      <c r="G244" s="3">
        <v>1</v>
      </c>
      <c r="H244" s="3">
        <v>1</v>
      </c>
      <c r="I244" s="1">
        <f t="shared" si="4"/>
        <v>0.75</v>
      </c>
      <c r="J244" s="1"/>
      <c r="K244" s="3"/>
      <c r="L244" s="1"/>
      <c r="M244" s="1"/>
      <c r="N244" s="1"/>
      <c r="O244" s="1"/>
      <c r="P244" s="1"/>
    </row>
    <row r="245" spans="1:16" x14ac:dyDescent="0.35">
      <c r="A245" s="1" t="s">
        <v>111</v>
      </c>
      <c r="B245" s="3">
        <v>530</v>
      </c>
      <c r="C245" s="3" t="s">
        <v>125</v>
      </c>
      <c r="D245" s="3" t="s">
        <v>19</v>
      </c>
      <c r="E245" s="31">
        <v>50</v>
      </c>
      <c r="F245" s="31">
        <v>54</v>
      </c>
      <c r="G245" s="31">
        <v>49</v>
      </c>
      <c r="H245" s="31">
        <v>64</v>
      </c>
      <c r="I245" s="1">
        <f t="shared" si="4"/>
        <v>54.25</v>
      </c>
      <c r="J245" s="4">
        <f>I245*10000*2</f>
        <v>1085000</v>
      </c>
      <c r="K245" s="14">
        <v>3000000</v>
      </c>
      <c r="L245" s="4">
        <f>J245*5</f>
        <v>5425000</v>
      </c>
      <c r="M245" s="5">
        <f>(I245/(I245+I246))*100</f>
        <v>97.309417040358753</v>
      </c>
      <c r="N245" s="6">
        <f>3.32*(LOG(L245)-LOG(K245))</f>
        <v>0.85416457949900426</v>
      </c>
      <c r="O245" s="6">
        <f>O242+N245</f>
        <v>48.716714761236865</v>
      </c>
      <c r="P245" s="5">
        <f>I247/I245*100</f>
        <v>2.7649769585253456</v>
      </c>
    </row>
    <row r="246" spans="1:16" x14ac:dyDescent="0.35">
      <c r="A246" s="1"/>
      <c r="B246" s="3"/>
      <c r="C246" s="3"/>
      <c r="D246" s="3" t="s">
        <v>20</v>
      </c>
      <c r="E246" s="31">
        <v>0</v>
      </c>
      <c r="F246" s="31">
        <v>1</v>
      </c>
      <c r="G246" s="31">
        <v>3</v>
      </c>
      <c r="H246" s="31">
        <v>2</v>
      </c>
      <c r="I246" s="1">
        <f t="shared" si="4"/>
        <v>1.5</v>
      </c>
      <c r="J246" s="1"/>
      <c r="K246" s="14"/>
      <c r="L246" s="1"/>
      <c r="M246" s="1"/>
      <c r="N246" s="5">
        <f>3.32*(LOG(L245/K245))</f>
        <v>0.85416457949900348</v>
      </c>
      <c r="O246" s="1"/>
      <c r="P246" s="1"/>
    </row>
    <row r="247" spans="1:16" x14ac:dyDescent="0.35">
      <c r="A247" s="1"/>
      <c r="B247" s="3"/>
      <c r="C247" s="3"/>
      <c r="D247" s="3" t="s">
        <v>32</v>
      </c>
      <c r="E247" s="3">
        <v>5</v>
      </c>
      <c r="F247" s="3">
        <v>1</v>
      </c>
      <c r="G247" s="3">
        <v>0</v>
      </c>
      <c r="H247" s="3">
        <v>0</v>
      </c>
      <c r="I247" s="1">
        <f t="shared" si="4"/>
        <v>1.5</v>
      </c>
      <c r="J247" s="1"/>
      <c r="K247" s="3"/>
      <c r="L247" s="1"/>
      <c r="M247" s="1"/>
      <c r="N247" s="1"/>
      <c r="O247" s="1"/>
      <c r="P247" s="1"/>
    </row>
    <row r="248" spans="1:16" x14ac:dyDescent="0.35">
      <c r="A248" s="1" t="s">
        <v>112</v>
      </c>
      <c r="B248" s="3">
        <v>537</v>
      </c>
      <c r="C248" s="3" t="s">
        <v>125</v>
      </c>
      <c r="D248" s="3" t="s">
        <v>19</v>
      </c>
      <c r="E248" s="31">
        <v>62</v>
      </c>
      <c r="F248" s="31">
        <v>55</v>
      </c>
      <c r="G248" s="31">
        <v>61</v>
      </c>
      <c r="H248" s="31">
        <v>65</v>
      </c>
      <c r="I248" s="1">
        <f t="shared" si="4"/>
        <v>60.75</v>
      </c>
      <c r="J248" s="4">
        <f>I248*10000*2</f>
        <v>1215000</v>
      </c>
      <c r="K248" s="14">
        <v>3000000</v>
      </c>
      <c r="L248" s="4">
        <f>J248*5</f>
        <v>6075000</v>
      </c>
      <c r="M248" s="5">
        <f>(I248/(I248+I249))*100</f>
        <v>97.2</v>
      </c>
      <c r="N248" s="6">
        <f>3.32*(LOG(L248)-LOG(K248))</f>
        <v>1.0173310914682809</v>
      </c>
      <c r="O248" s="6">
        <f>O245+N248</f>
        <v>49.734045852705144</v>
      </c>
      <c r="P248" s="5">
        <f>I250/I248*100</f>
        <v>1.6460905349794239</v>
      </c>
    </row>
    <row r="249" spans="1:16" x14ac:dyDescent="0.35">
      <c r="A249" s="1"/>
      <c r="B249" s="3"/>
      <c r="C249" s="3"/>
      <c r="D249" s="3" t="s">
        <v>20</v>
      </c>
      <c r="E249" s="31">
        <v>2</v>
      </c>
      <c r="F249" s="31">
        <v>1</v>
      </c>
      <c r="G249" s="31">
        <v>3</v>
      </c>
      <c r="H249" s="31">
        <v>1</v>
      </c>
      <c r="I249" s="1">
        <f t="shared" si="4"/>
        <v>1.75</v>
      </c>
      <c r="J249" s="1"/>
      <c r="K249" s="14"/>
      <c r="L249" s="1"/>
      <c r="M249" s="1"/>
      <c r="N249" s="5">
        <f>3.32*(LOG(L248/K248))</f>
        <v>1.017331091468282</v>
      </c>
      <c r="O249" s="1"/>
      <c r="P249" s="1"/>
    </row>
    <row r="250" spans="1:16" x14ac:dyDescent="0.35">
      <c r="A250" s="1"/>
      <c r="B250" s="3"/>
      <c r="C250" s="3"/>
      <c r="D250" s="3" t="s">
        <v>32</v>
      </c>
      <c r="E250" s="3">
        <v>0</v>
      </c>
      <c r="F250" s="3">
        <v>0</v>
      </c>
      <c r="G250" s="3">
        <v>2</v>
      </c>
      <c r="H250" s="3">
        <v>2</v>
      </c>
      <c r="I250" s="1">
        <f t="shared" si="4"/>
        <v>1</v>
      </c>
      <c r="J250" s="1"/>
      <c r="K250" s="3"/>
      <c r="L250" s="1"/>
      <c r="M250" s="1"/>
      <c r="N250" s="1"/>
      <c r="O250" s="1"/>
      <c r="P250" s="1"/>
    </row>
    <row r="251" spans="1:16" x14ac:dyDescent="0.35">
      <c r="A251" s="1" t="s">
        <v>113</v>
      </c>
      <c r="B251" s="3">
        <v>543</v>
      </c>
      <c r="C251" s="3" t="s">
        <v>125</v>
      </c>
      <c r="D251" s="3" t="s">
        <v>19</v>
      </c>
      <c r="E251" s="31">
        <v>67</v>
      </c>
      <c r="F251" s="31">
        <v>68</v>
      </c>
      <c r="G251" s="31">
        <v>68</v>
      </c>
      <c r="H251" s="31">
        <v>87</v>
      </c>
      <c r="I251" s="1">
        <f t="shared" si="4"/>
        <v>72.5</v>
      </c>
      <c r="J251" s="4">
        <f>I251*10000*2</f>
        <v>1450000</v>
      </c>
      <c r="K251" s="14">
        <v>3000000</v>
      </c>
      <c r="L251" s="4">
        <f>J251*5</f>
        <v>7250000</v>
      </c>
      <c r="M251" s="5">
        <f>(I251/(I251+I252))*100</f>
        <v>98.639455782312922</v>
      </c>
      <c r="N251" s="6">
        <f>3.32*(LOG(L251)-LOG(K251))</f>
        <v>1.2722796161464203</v>
      </c>
      <c r="O251" s="6">
        <f>O248+N251</f>
        <v>51.006325468851564</v>
      </c>
      <c r="P251" s="5">
        <f>I253/I251*100</f>
        <v>0.68965517241379315</v>
      </c>
    </row>
    <row r="252" spans="1:16" x14ac:dyDescent="0.35">
      <c r="A252" s="1"/>
      <c r="B252" s="3"/>
      <c r="C252" s="3"/>
      <c r="D252" s="3" t="s">
        <v>20</v>
      </c>
      <c r="E252" s="31">
        <v>0</v>
      </c>
      <c r="F252" s="31">
        <v>2</v>
      </c>
      <c r="G252" s="31">
        <v>1</v>
      </c>
      <c r="H252" s="31">
        <v>1</v>
      </c>
      <c r="I252" s="1">
        <f t="shared" si="4"/>
        <v>1</v>
      </c>
      <c r="J252" s="1"/>
      <c r="K252" s="14"/>
      <c r="L252" s="1"/>
      <c r="M252" s="1"/>
      <c r="N252" s="5">
        <f>3.32*(LOG(L251/K251))</f>
        <v>1.2722796161464196</v>
      </c>
      <c r="O252" s="1"/>
      <c r="P252" s="1"/>
    </row>
    <row r="253" spans="1:16" x14ac:dyDescent="0.35">
      <c r="A253" s="1"/>
      <c r="B253" s="3"/>
      <c r="C253" s="3"/>
      <c r="D253" s="3" t="s">
        <v>32</v>
      </c>
      <c r="E253" s="3">
        <v>0</v>
      </c>
      <c r="F253" s="3">
        <v>0</v>
      </c>
      <c r="G253" s="3">
        <v>1</v>
      </c>
      <c r="H253" s="3">
        <v>1</v>
      </c>
      <c r="I253" s="1">
        <f t="shared" si="4"/>
        <v>0.5</v>
      </c>
      <c r="J253" s="1"/>
      <c r="K253" s="3"/>
      <c r="L253" s="1"/>
      <c r="M253" s="1"/>
      <c r="N253" s="1"/>
      <c r="O253" s="1"/>
      <c r="P253" s="1"/>
    </row>
    <row r="254" spans="1:16" x14ac:dyDescent="0.35">
      <c r="A254" s="1" t="s">
        <v>114</v>
      </c>
      <c r="B254" s="3">
        <f>B251+7</f>
        <v>550</v>
      </c>
      <c r="C254" s="3" t="s">
        <v>125</v>
      </c>
      <c r="D254" s="41" t="s">
        <v>19</v>
      </c>
      <c r="E254" s="32">
        <v>88</v>
      </c>
      <c r="F254" s="33">
        <v>104</v>
      </c>
      <c r="G254" s="33">
        <v>109</v>
      </c>
      <c r="H254" s="33">
        <v>99</v>
      </c>
      <c r="I254" s="1">
        <f t="shared" si="4"/>
        <v>100</v>
      </c>
      <c r="J254" s="4">
        <f>I254*10000*2</f>
        <v>2000000</v>
      </c>
      <c r="K254" s="14">
        <v>3000000</v>
      </c>
      <c r="L254" s="4">
        <f>J254*5</f>
        <v>10000000</v>
      </c>
      <c r="M254" s="5">
        <f>(I254/(I254+I255))*100</f>
        <v>84.033613445378151</v>
      </c>
      <c r="N254" s="6">
        <f>3.32*(LOG(L254)-LOG(K254))</f>
        <v>1.73595743433072</v>
      </c>
      <c r="O254" s="6">
        <f>O251+N254</f>
        <v>52.742282903182286</v>
      </c>
      <c r="P254" s="5">
        <f>I256/I254*100</f>
        <v>0.75</v>
      </c>
    </row>
    <row r="255" spans="1:16" x14ac:dyDescent="0.35">
      <c r="A255" s="1"/>
      <c r="B255" s="3"/>
      <c r="C255" s="3"/>
      <c r="D255" s="3" t="s">
        <v>20</v>
      </c>
      <c r="E255" s="34">
        <v>24</v>
      </c>
      <c r="F255" s="35">
        <v>16</v>
      </c>
      <c r="G255" s="35">
        <v>14</v>
      </c>
      <c r="H255" s="35">
        <v>22</v>
      </c>
      <c r="I255" s="1">
        <f t="shared" si="4"/>
        <v>19</v>
      </c>
      <c r="J255" s="1"/>
      <c r="K255" s="14"/>
      <c r="L255" s="1"/>
      <c r="M255" s="1"/>
      <c r="N255" s="5">
        <f>3.32*(LOG(L254/K254))</f>
        <v>1.7359574343307209</v>
      </c>
      <c r="O255" s="1"/>
      <c r="P255" s="1"/>
    </row>
    <row r="256" spans="1:16" x14ac:dyDescent="0.35">
      <c r="A256" s="1"/>
      <c r="B256" s="3"/>
      <c r="C256" s="3"/>
      <c r="D256" s="3" t="s">
        <v>32</v>
      </c>
      <c r="E256" s="34">
        <v>0</v>
      </c>
      <c r="F256" s="35">
        <v>1</v>
      </c>
      <c r="G256" s="35">
        <v>2</v>
      </c>
      <c r="H256" s="35">
        <v>0</v>
      </c>
      <c r="I256" s="1">
        <f t="shared" si="4"/>
        <v>0.75</v>
      </c>
      <c r="J256" s="1"/>
      <c r="K256" s="3"/>
      <c r="L256" s="1"/>
      <c r="M256" s="1"/>
      <c r="N256" s="1"/>
      <c r="O256" s="1"/>
      <c r="P256" s="1"/>
    </row>
    <row r="257" spans="1:16" x14ac:dyDescent="0.35">
      <c r="A257" s="1" t="s">
        <v>115</v>
      </c>
      <c r="B257" s="3">
        <f>B254+7</f>
        <v>557</v>
      </c>
      <c r="C257" s="3" t="s">
        <v>125</v>
      </c>
      <c r="D257" s="3" t="s">
        <v>19</v>
      </c>
      <c r="E257" s="34">
        <v>106</v>
      </c>
      <c r="F257" s="35">
        <v>87</v>
      </c>
      <c r="G257" s="35">
        <v>127</v>
      </c>
      <c r="H257" s="35">
        <v>92</v>
      </c>
      <c r="I257" s="1">
        <f t="shared" si="4"/>
        <v>103</v>
      </c>
      <c r="J257" s="4">
        <f>I257*10000*2</f>
        <v>2060000</v>
      </c>
      <c r="K257" s="14">
        <v>3000000</v>
      </c>
      <c r="L257" s="4">
        <f>J257*5</f>
        <v>10300000</v>
      </c>
      <c r="M257" s="5">
        <f>(I257/(I257+I258))*100</f>
        <v>85.654885654885661</v>
      </c>
      <c r="N257" s="6">
        <f>3.32*(LOG(L257)-LOG(K257))</f>
        <v>1.7785770203518911</v>
      </c>
      <c r="O257" s="6">
        <f>O254+N257</f>
        <v>54.520859923534175</v>
      </c>
      <c r="P257" s="5">
        <f>I259/I257*100</f>
        <v>0.48543689320388345</v>
      </c>
    </row>
    <row r="258" spans="1:16" x14ac:dyDescent="0.35">
      <c r="A258" s="1"/>
      <c r="B258" s="3"/>
      <c r="C258" s="3"/>
      <c r="D258" s="3" t="s">
        <v>20</v>
      </c>
      <c r="E258" s="34">
        <v>19</v>
      </c>
      <c r="F258" s="35">
        <v>18</v>
      </c>
      <c r="G258" s="35">
        <v>20</v>
      </c>
      <c r="H258" s="35">
        <v>12</v>
      </c>
      <c r="I258" s="1">
        <f t="shared" si="4"/>
        <v>17.25</v>
      </c>
      <c r="J258" s="1"/>
      <c r="K258" s="14"/>
      <c r="L258" s="1"/>
      <c r="M258" s="1"/>
      <c r="N258" s="5">
        <f>3.32*(LOG(L257/K257))</f>
        <v>1.7785770203518922</v>
      </c>
      <c r="O258" s="1"/>
      <c r="P258" s="1"/>
    </row>
    <row r="259" spans="1:16" x14ac:dyDescent="0.35">
      <c r="A259" s="1"/>
      <c r="B259" s="3"/>
      <c r="C259" s="3"/>
      <c r="D259" s="3" t="s">
        <v>32</v>
      </c>
      <c r="E259" s="34">
        <v>0</v>
      </c>
      <c r="F259" s="35">
        <v>2</v>
      </c>
      <c r="G259" s="35">
        <v>0</v>
      </c>
      <c r="H259" s="35">
        <v>0</v>
      </c>
      <c r="I259" s="1">
        <f t="shared" si="4"/>
        <v>0.5</v>
      </c>
      <c r="J259" s="1"/>
      <c r="K259" s="3"/>
      <c r="L259" s="1"/>
      <c r="M259" s="1"/>
      <c r="N259" s="1"/>
      <c r="O259" s="1"/>
      <c r="P259" s="1"/>
    </row>
    <row r="260" spans="1:16" x14ac:dyDescent="0.35">
      <c r="A260" s="1" t="s">
        <v>116</v>
      </c>
      <c r="B260" s="3">
        <f>B257+7</f>
        <v>564</v>
      </c>
      <c r="C260" s="3" t="s">
        <v>125</v>
      </c>
      <c r="D260" s="3" t="s">
        <v>19</v>
      </c>
      <c r="E260" s="34">
        <v>103</v>
      </c>
      <c r="F260" s="35">
        <v>93</v>
      </c>
      <c r="G260" s="35">
        <v>111</v>
      </c>
      <c r="H260" s="35">
        <v>104</v>
      </c>
      <c r="I260" s="1">
        <f t="shared" si="4"/>
        <v>102.75</v>
      </c>
      <c r="J260" s="4">
        <f>I260*10000*2</f>
        <v>2055000</v>
      </c>
      <c r="K260" s="14">
        <v>3000000</v>
      </c>
      <c r="L260" s="4">
        <f>J260*5</f>
        <v>10275000</v>
      </c>
      <c r="M260" s="5">
        <f>(I260/(I260+I261))*100</f>
        <v>99.036144578313255</v>
      </c>
      <c r="N260" s="6">
        <f>3.32*(LOG(L260)-LOG(K260))</f>
        <v>1.7750731117504346</v>
      </c>
      <c r="O260" s="6">
        <f>O257+N260</f>
        <v>56.295933035284612</v>
      </c>
      <c r="P260" s="5">
        <f>I262/I260*100</f>
        <v>0.97323600973236013</v>
      </c>
    </row>
    <row r="261" spans="1:16" x14ac:dyDescent="0.35">
      <c r="A261" s="1"/>
      <c r="B261" s="3"/>
      <c r="C261" s="3"/>
      <c r="D261" s="3" t="s">
        <v>20</v>
      </c>
      <c r="E261" s="34">
        <v>1</v>
      </c>
      <c r="F261" s="35">
        <v>1</v>
      </c>
      <c r="G261" s="35">
        <v>1</v>
      </c>
      <c r="H261" s="35">
        <v>1</v>
      </c>
      <c r="I261" s="1">
        <f t="shared" si="4"/>
        <v>1</v>
      </c>
      <c r="J261" s="1"/>
      <c r="K261" s="14"/>
      <c r="L261" s="1"/>
      <c r="M261" s="1"/>
      <c r="N261" s="5">
        <f>3.32*(LOG(L260/K260))</f>
        <v>1.7750731117504353</v>
      </c>
      <c r="O261" s="1"/>
      <c r="P261" s="1"/>
    </row>
    <row r="262" spans="1:16" x14ac:dyDescent="0.35">
      <c r="A262" s="1"/>
      <c r="B262" s="3"/>
      <c r="C262" s="3"/>
      <c r="D262" s="3" t="s">
        <v>32</v>
      </c>
      <c r="E262" s="34">
        <v>0</v>
      </c>
      <c r="F262" s="35">
        <v>2</v>
      </c>
      <c r="G262" s="35">
        <v>0</v>
      </c>
      <c r="H262" s="35">
        <v>2</v>
      </c>
      <c r="I262" s="1">
        <f t="shared" si="4"/>
        <v>1</v>
      </c>
      <c r="J262" s="1"/>
      <c r="K262" s="3"/>
      <c r="L262" s="1"/>
      <c r="M262" s="1"/>
      <c r="N262" s="1"/>
      <c r="O262" s="1"/>
      <c r="P262" s="1"/>
    </row>
    <row r="263" spans="1:16" x14ac:dyDescent="0.35">
      <c r="A263" s="1" t="s">
        <v>149</v>
      </c>
      <c r="B263" s="3">
        <f>B260+7</f>
        <v>571</v>
      </c>
      <c r="C263" s="3" t="s">
        <v>125</v>
      </c>
      <c r="D263" s="3" t="s">
        <v>19</v>
      </c>
      <c r="E263" s="34">
        <v>72</v>
      </c>
      <c r="F263" s="35">
        <v>101</v>
      </c>
      <c r="G263" s="35">
        <v>98</v>
      </c>
      <c r="H263" s="35">
        <v>112</v>
      </c>
      <c r="I263" s="1">
        <f t="shared" si="4"/>
        <v>95.75</v>
      </c>
      <c r="J263" s="4">
        <f>I263*10000*2</f>
        <v>1915000</v>
      </c>
      <c r="K263" s="14">
        <v>3000000</v>
      </c>
      <c r="L263" s="4">
        <f>J263*5</f>
        <v>9575000</v>
      </c>
      <c r="M263" s="5">
        <f>(I263/(I263+I264))*100</f>
        <v>96.717171717171709</v>
      </c>
      <c r="N263" s="6">
        <f>3.32*(LOG(L263)-LOG(K263))</f>
        <v>1.6733381926977124</v>
      </c>
      <c r="O263" s="6">
        <f>O260+N263</f>
        <v>57.969271227982325</v>
      </c>
      <c r="P263" s="5">
        <f>I265/I263*100</f>
        <v>0.52219321148825071</v>
      </c>
    </row>
    <row r="264" spans="1:16" x14ac:dyDescent="0.35">
      <c r="A264" s="1"/>
      <c r="B264" s="3"/>
      <c r="C264" s="3"/>
      <c r="D264" s="3" t="s">
        <v>20</v>
      </c>
      <c r="E264" s="34">
        <v>1</v>
      </c>
      <c r="F264" s="35">
        <v>2</v>
      </c>
      <c r="G264" s="35">
        <v>5</v>
      </c>
      <c r="H264" s="35">
        <v>5</v>
      </c>
      <c r="I264" s="1">
        <f t="shared" si="4"/>
        <v>3.25</v>
      </c>
      <c r="J264" s="1"/>
      <c r="K264" s="14"/>
      <c r="L264" s="1"/>
      <c r="M264" s="1"/>
      <c r="N264" s="5">
        <f>3.32*(LOG(L263/K263))</f>
        <v>1.6733381926977131</v>
      </c>
      <c r="O264" s="1"/>
      <c r="P264" s="1"/>
    </row>
    <row r="265" spans="1:16" x14ac:dyDescent="0.35">
      <c r="A265" s="1"/>
      <c r="B265" s="3"/>
      <c r="C265" s="3"/>
      <c r="D265" s="3" t="s">
        <v>32</v>
      </c>
      <c r="E265" s="34">
        <v>0</v>
      </c>
      <c r="F265" s="35">
        <v>2</v>
      </c>
      <c r="G265" s="35">
        <v>0</v>
      </c>
      <c r="H265" s="35">
        <v>0</v>
      </c>
      <c r="I265" s="1">
        <f t="shared" si="4"/>
        <v>0.5</v>
      </c>
      <c r="J265" s="1"/>
      <c r="K265" s="3"/>
      <c r="L265" s="1"/>
      <c r="M265" s="1"/>
      <c r="N265" s="1"/>
      <c r="O265" s="1"/>
      <c r="P265" s="1"/>
    </row>
    <row r="266" spans="1:16" x14ac:dyDescent="0.35">
      <c r="A266" s="1" t="s">
        <v>150</v>
      </c>
      <c r="B266" s="3">
        <f>B263+7</f>
        <v>578</v>
      </c>
      <c r="C266" s="3" t="s">
        <v>125</v>
      </c>
      <c r="D266" s="3" t="s">
        <v>19</v>
      </c>
      <c r="E266" s="34">
        <v>67</v>
      </c>
      <c r="F266" s="35">
        <v>81</v>
      </c>
      <c r="G266" s="35">
        <v>88</v>
      </c>
      <c r="H266" s="35">
        <v>94</v>
      </c>
      <c r="I266" s="1">
        <f t="shared" si="4"/>
        <v>82.5</v>
      </c>
      <c r="J266" s="4">
        <f>I266*10000*2</f>
        <v>1650000</v>
      </c>
      <c r="K266" s="14">
        <v>3000000</v>
      </c>
      <c r="L266" s="4">
        <f>J266*5</f>
        <v>8250000</v>
      </c>
      <c r="M266" s="5">
        <f>(I266/(I266+I267))*100</f>
        <v>97.633136094674555</v>
      </c>
      <c r="N266" s="6">
        <f>3.32*(LOG(L266)-LOG(K266))</f>
        <v>1.4585845435164726</v>
      </c>
      <c r="O266" s="6">
        <f>O263+N266</f>
        <v>59.427855771498798</v>
      </c>
      <c r="P266" s="5">
        <f>I268/I266*100</f>
        <v>0.30303030303030304</v>
      </c>
    </row>
    <row r="267" spans="1:16" x14ac:dyDescent="0.35">
      <c r="A267" s="1"/>
      <c r="B267" s="3"/>
      <c r="C267" s="3"/>
      <c r="D267" s="3" t="s">
        <v>20</v>
      </c>
      <c r="E267" s="34">
        <v>1</v>
      </c>
      <c r="F267" s="35">
        <v>2</v>
      </c>
      <c r="G267" s="35">
        <v>1</v>
      </c>
      <c r="H267" s="35">
        <v>4</v>
      </c>
      <c r="I267" s="1">
        <f t="shared" si="4"/>
        <v>2</v>
      </c>
      <c r="J267" s="1"/>
      <c r="K267" s="14"/>
      <c r="L267" s="1"/>
      <c r="M267" s="1"/>
      <c r="N267" s="5">
        <f>3.32*(LOG(L266/K266))</f>
        <v>1.4585845435164719</v>
      </c>
      <c r="O267" s="1"/>
      <c r="P267" s="1"/>
    </row>
    <row r="268" spans="1:16" x14ac:dyDescent="0.35">
      <c r="A268" s="1"/>
      <c r="B268" s="3"/>
      <c r="C268" s="3"/>
      <c r="D268" s="3" t="s">
        <v>32</v>
      </c>
      <c r="E268" s="34">
        <v>0</v>
      </c>
      <c r="F268" s="35">
        <v>0</v>
      </c>
      <c r="G268" s="35">
        <v>1</v>
      </c>
      <c r="H268" s="35">
        <v>0</v>
      </c>
      <c r="I268" s="1">
        <f t="shared" si="4"/>
        <v>0.25</v>
      </c>
      <c r="J268" s="1"/>
      <c r="K268" s="3"/>
      <c r="L268" s="1"/>
      <c r="M268" s="1"/>
      <c r="N268" s="1"/>
      <c r="O268" s="1"/>
      <c r="P268" s="1"/>
    </row>
    <row r="269" spans="1:16" x14ac:dyDescent="0.35">
      <c r="A269" s="1" t="s">
        <v>151</v>
      </c>
      <c r="B269" s="3">
        <f>B266+7</f>
        <v>585</v>
      </c>
      <c r="C269" s="3" t="s">
        <v>125</v>
      </c>
      <c r="D269" s="41" t="s">
        <v>19</v>
      </c>
      <c r="E269" s="34">
        <v>100</v>
      </c>
      <c r="F269" s="35">
        <v>89</v>
      </c>
      <c r="G269" s="35">
        <v>97</v>
      </c>
      <c r="H269" s="35">
        <v>87</v>
      </c>
      <c r="I269" s="1">
        <f t="shared" si="4"/>
        <v>93.25</v>
      </c>
      <c r="J269" s="4">
        <f>I269*10000*2</f>
        <v>1865000</v>
      </c>
      <c r="K269" s="14">
        <v>3000001</v>
      </c>
      <c r="L269" s="4">
        <f>J269*5</f>
        <v>9325000</v>
      </c>
      <c r="M269" s="5">
        <f>(I269/(I269+I270))*100</f>
        <v>98.15789473684211</v>
      </c>
      <c r="N269" s="6">
        <f>3.32*(LOG(L269)-LOG(K269))</f>
        <v>1.6351911041075828</v>
      </c>
      <c r="O269" s="6">
        <f>O266+N269</f>
        <v>61.063046875606382</v>
      </c>
      <c r="P269" s="5">
        <f>I271/I269*100</f>
        <v>0.26809651474530832</v>
      </c>
    </row>
    <row r="270" spans="1:16" x14ac:dyDescent="0.35">
      <c r="A270" s="1"/>
      <c r="B270" s="3"/>
      <c r="C270" s="3"/>
      <c r="D270" s="3" t="s">
        <v>20</v>
      </c>
      <c r="E270" s="34">
        <v>1</v>
      </c>
      <c r="F270" s="35">
        <v>1</v>
      </c>
      <c r="G270" s="35">
        <v>2</v>
      </c>
      <c r="H270" s="35">
        <v>3</v>
      </c>
      <c r="I270" s="1">
        <f t="shared" si="4"/>
        <v>1.75</v>
      </c>
      <c r="J270" s="1"/>
      <c r="K270" s="14"/>
      <c r="L270" s="1"/>
      <c r="M270" s="1"/>
      <c r="N270" s="5">
        <f>3.32*(LOG(L269/K269))</f>
        <v>1.6351911041075817</v>
      </c>
      <c r="O270" s="1"/>
      <c r="P270" s="1"/>
    </row>
    <row r="271" spans="1:16" x14ac:dyDescent="0.35">
      <c r="A271" s="1"/>
      <c r="B271" s="3"/>
      <c r="C271" s="3"/>
      <c r="D271" s="3" t="s">
        <v>32</v>
      </c>
      <c r="E271" s="34">
        <v>0</v>
      </c>
      <c r="F271" s="35">
        <v>1</v>
      </c>
      <c r="G271" s="35">
        <v>0</v>
      </c>
      <c r="H271" s="35">
        <v>0</v>
      </c>
      <c r="I271" s="1">
        <f t="shared" si="4"/>
        <v>0.25</v>
      </c>
      <c r="J271" s="1"/>
      <c r="K271" s="3"/>
      <c r="L271" s="1"/>
      <c r="M271" s="1"/>
      <c r="N271" s="1"/>
      <c r="O271" s="1"/>
      <c r="P271" s="1"/>
    </row>
    <row r="272" spans="1:16" x14ac:dyDescent="0.35">
      <c r="A272" s="1" t="s">
        <v>152</v>
      </c>
      <c r="B272" s="3">
        <f>B269+7</f>
        <v>592</v>
      </c>
      <c r="C272" s="3" t="s">
        <v>125</v>
      </c>
      <c r="D272" s="3" t="s">
        <v>19</v>
      </c>
      <c r="E272" s="34">
        <v>94</v>
      </c>
      <c r="F272" s="35">
        <v>103</v>
      </c>
      <c r="G272" s="35">
        <v>85</v>
      </c>
      <c r="H272" s="35">
        <v>89</v>
      </c>
      <c r="I272" s="1">
        <f t="shared" si="4"/>
        <v>92.75</v>
      </c>
      <c r="J272" s="4">
        <f>I272*10000*2</f>
        <v>1855000</v>
      </c>
      <c r="K272" s="14">
        <v>3000002</v>
      </c>
      <c r="L272" s="4">
        <f>J272*5</f>
        <v>9275000</v>
      </c>
      <c r="M272" s="5">
        <f>(I272/(I272+I273))*100</f>
        <v>98.670212765957444</v>
      </c>
      <c r="N272" s="6">
        <f>3.32*(LOG(L272)-LOG(K272))</f>
        <v>1.6274386818057061</v>
      </c>
      <c r="O272" s="6">
        <f>O269+N272</f>
        <v>62.690485557412089</v>
      </c>
      <c r="P272" s="5">
        <f>I274/I272*100</f>
        <v>0</v>
      </c>
    </row>
    <row r="273" spans="1:16" x14ac:dyDescent="0.35">
      <c r="A273" s="1"/>
      <c r="B273" s="3"/>
      <c r="C273" s="3"/>
      <c r="D273" s="3" t="s">
        <v>20</v>
      </c>
      <c r="E273" s="36">
        <v>2</v>
      </c>
      <c r="F273" s="37">
        <v>1</v>
      </c>
      <c r="G273" s="37">
        <v>2</v>
      </c>
      <c r="H273" s="37">
        <v>0</v>
      </c>
      <c r="I273" s="1">
        <f t="shared" ref="I273:I277" si="5">AVERAGE(E273:H273)</f>
        <v>1.25</v>
      </c>
      <c r="J273" s="1"/>
      <c r="K273" s="14"/>
      <c r="L273" s="1"/>
      <c r="M273" s="1"/>
      <c r="N273" s="5">
        <f>3.32*(LOG(L272/K272))</f>
        <v>1.6274386818057049</v>
      </c>
      <c r="O273" s="1"/>
      <c r="P273" s="1"/>
    </row>
    <row r="274" spans="1:16" x14ac:dyDescent="0.35">
      <c r="A274" s="1"/>
      <c r="B274" s="3"/>
      <c r="C274" s="3"/>
      <c r="D274" s="3" t="s">
        <v>32</v>
      </c>
      <c r="E274" s="38">
        <v>0</v>
      </c>
      <c r="F274" s="38">
        <v>0</v>
      </c>
      <c r="G274" s="38">
        <v>0</v>
      </c>
      <c r="H274" s="38">
        <v>0</v>
      </c>
      <c r="I274" s="11">
        <f t="shared" si="5"/>
        <v>0</v>
      </c>
      <c r="J274" s="1"/>
      <c r="K274" s="3"/>
      <c r="L274" s="1"/>
      <c r="M274" s="1"/>
      <c r="N274" s="1"/>
      <c r="O274" s="1"/>
      <c r="P274" s="1"/>
    </row>
    <row r="275" spans="1:16" x14ac:dyDescent="0.35">
      <c r="A275" s="1" t="s">
        <v>121</v>
      </c>
      <c r="B275" s="3">
        <f>B272+7</f>
        <v>599</v>
      </c>
      <c r="C275" s="3" t="s">
        <v>125</v>
      </c>
      <c r="D275" s="3" t="s">
        <v>19</v>
      </c>
      <c r="E275" s="39">
        <v>138</v>
      </c>
      <c r="F275" s="39">
        <v>119</v>
      </c>
      <c r="G275" s="39">
        <v>129</v>
      </c>
      <c r="H275" s="39">
        <v>109</v>
      </c>
      <c r="I275" s="11">
        <f t="shared" si="5"/>
        <v>123.75</v>
      </c>
      <c r="J275" s="4">
        <f>I275*10000*2</f>
        <v>2475000</v>
      </c>
      <c r="K275" s="14">
        <v>3000003</v>
      </c>
      <c r="L275" s="4">
        <f>J275*5</f>
        <v>12375000</v>
      </c>
      <c r="M275" s="5">
        <f>(I275/(I275+I276))*100</f>
        <v>69.718309859154928</v>
      </c>
      <c r="N275" s="6">
        <f>3.32*(LOG(L275)-LOG(K275))</f>
        <v>2.0432060817243736</v>
      </c>
      <c r="O275" s="6">
        <f>O272+N275</f>
        <v>64.733691639136467</v>
      </c>
      <c r="P275" s="5">
        <f>I277/I275*100</f>
        <v>0</v>
      </c>
    </row>
    <row r="276" spans="1:16" x14ac:dyDescent="0.35">
      <c r="A276" s="1"/>
      <c r="B276" s="3"/>
      <c r="C276" s="3"/>
      <c r="D276" s="3" t="s">
        <v>20</v>
      </c>
      <c r="E276" s="39">
        <v>59</v>
      </c>
      <c r="F276" s="39">
        <v>49</v>
      </c>
      <c r="G276" s="39">
        <v>61</v>
      </c>
      <c r="H276" s="39">
        <v>46</v>
      </c>
      <c r="I276" s="11">
        <f t="shared" si="5"/>
        <v>53.75</v>
      </c>
      <c r="J276" s="1"/>
      <c r="K276" s="14"/>
      <c r="L276" s="1"/>
      <c r="M276" s="1"/>
      <c r="N276" s="5">
        <f>3.32*(LOG(L275/K275))</f>
        <v>2.0432060817243749</v>
      </c>
      <c r="O276" s="1"/>
      <c r="P276" s="1"/>
    </row>
    <row r="277" spans="1:16" x14ac:dyDescent="0.35">
      <c r="A277" s="1"/>
      <c r="B277" s="3"/>
      <c r="C277" s="3"/>
      <c r="D277" s="3" t="s">
        <v>32</v>
      </c>
      <c r="E277" s="39">
        <v>0</v>
      </c>
      <c r="F277" s="39">
        <v>0</v>
      </c>
      <c r="G277" s="39">
        <v>0</v>
      </c>
      <c r="H277" s="39">
        <v>0</v>
      </c>
      <c r="I277" s="11">
        <f t="shared" si="5"/>
        <v>0</v>
      </c>
      <c r="J277" s="1"/>
      <c r="K277" s="3"/>
      <c r="L277" s="1"/>
      <c r="M277" s="1"/>
      <c r="N277" s="1"/>
      <c r="O277" s="1"/>
      <c r="P277" s="1"/>
    </row>
    <row r="278" spans="1:16" x14ac:dyDescent="0.35">
      <c r="D278" s="8"/>
      <c r="P278" s="7"/>
    </row>
    <row r="279" spans="1:16" x14ac:dyDescent="0.35">
      <c r="D279" s="8"/>
    </row>
    <row r="280" spans="1:16" x14ac:dyDescent="0.35">
      <c r="D280" s="8"/>
    </row>
    <row r="281" spans="1:16" x14ac:dyDescent="0.35">
      <c r="P281" s="7"/>
    </row>
    <row r="284" spans="1:16" x14ac:dyDescent="0.35">
      <c r="P284" s="7"/>
    </row>
    <row r="287" spans="1:16" x14ac:dyDescent="0.35">
      <c r="P287" s="7"/>
    </row>
    <row r="290" spans="16:16" x14ac:dyDescent="0.35">
      <c r="P290" s="7"/>
    </row>
    <row r="293" spans="16:16" x14ac:dyDescent="0.35">
      <c r="P293" s="7"/>
    </row>
    <row r="296" spans="16:16" x14ac:dyDescent="0.35">
      <c r="P296" s="7"/>
    </row>
    <row r="299" spans="16:16" x14ac:dyDescent="0.35">
      <c r="P299" s="7"/>
    </row>
    <row r="302" spans="16:16" x14ac:dyDescent="0.35">
      <c r="P302" s="7"/>
    </row>
    <row r="305" spans="16:16" x14ac:dyDescent="0.35">
      <c r="P305" s="7"/>
    </row>
    <row r="308" spans="16:16" x14ac:dyDescent="0.35">
      <c r="P308" s="7"/>
    </row>
    <row r="311" spans="16:16" x14ac:dyDescent="0.35">
      <c r="P311" s="7"/>
    </row>
    <row r="314" spans="16:16" x14ac:dyDescent="0.35">
      <c r="P314" s="7"/>
    </row>
    <row r="317" spans="16:16" x14ac:dyDescent="0.35">
      <c r="P317" s="7"/>
    </row>
    <row r="320" spans="16:16" x14ac:dyDescent="0.35">
      <c r="P320" s="7"/>
    </row>
    <row r="323" spans="16:16" x14ac:dyDescent="0.35">
      <c r="P323" s="7"/>
    </row>
    <row r="326" spans="16:16" x14ac:dyDescent="0.35">
      <c r="P326" s="7"/>
    </row>
    <row r="329" spans="16:16" x14ac:dyDescent="0.35">
      <c r="P329" s="7"/>
    </row>
    <row r="332" spans="16:16" x14ac:dyDescent="0.35">
      <c r="P332" s="7"/>
    </row>
    <row r="335" spans="16:16" x14ac:dyDescent="0.35">
      <c r="P335" s="7"/>
    </row>
    <row r="338" spans="16:16" x14ac:dyDescent="0.35">
      <c r="P338" s="7"/>
    </row>
    <row r="341" spans="16:16" x14ac:dyDescent="0.35">
      <c r="P341" s="7"/>
    </row>
    <row r="344" spans="16:16" x14ac:dyDescent="0.35">
      <c r="P344" s="7"/>
    </row>
    <row r="347" spans="16:16" x14ac:dyDescent="0.35">
      <c r="P347" s="7"/>
    </row>
    <row r="350" spans="16:16" x14ac:dyDescent="0.35">
      <c r="P350" s="7"/>
    </row>
    <row r="353" spans="16:16" x14ac:dyDescent="0.35">
      <c r="P353" s="7"/>
    </row>
    <row r="356" spans="16:16" x14ac:dyDescent="0.35">
      <c r="P356" s="7"/>
    </row>
    <row r="359" spans="16:16" x14ac:dyDescent="0.35">
      <c r="P359" s="7"/>
    </row>
    <row r="362" spans="16:16" x14ac:dyDescent="0.35">
      <c r="P362" s="7"/>
    </row>
    <row r="365" spans="16:16" x14ac:dyDescent="0.35">
      <c r="P365" s="7"/>
    </row>
    <row r="368" spans="16:16" x14ac:dyDescent="0.35">
      <c r="P368" s="7"/>
    </row>
    <row r="371" spans="16:16" x14ac:dyDescent="0.35">
      <c r="P371" s="7"/>
    </row>
    <row r="374" spans="16:16" x14ac:dyDescent="0.35">
      <c r="P374" s="7"/>
    </row>
    <row r="377" spans="16:16" x14ac:dyDescent="0.35">
      <c r="P377" s="7"/>
    </row>
    <row r="380" spans="16:16" x14ac:dyDescent="0.35">
      <c r="P380" s="7"/>
    </row>
    <row r="383" spans="16:16" x14ac:dyDescent="0.35">
      <c r="P383" s="7"/>
    </row>
    <row r="386" spans="16:16" x14ac:dyDescent="0.35">
      <c r="P386" s="7"/>
    </row>
    <row r="389" spans="16:16" x14ac:dyDescent="0.35">
      <c r="P389" s="7"/>
    </row>
    <row r="392" spans="16:16" x14ac:dyDescent="0.35">
      <c r="P392" s="7"/>
    </row>
    <row r="395" spans="16:16" x14ac:dyDescent="0.35">
      <c r="P395" s="7"/>
    </row>
    <row r="398" spans="16:16" x14ac:dyDescent="0.35">
      <c r="P398" s="7"/>
    </row>
    <row r="401" spans="16:16" x14ac:dyDescent="0.35">
      <c r="P401" s="7"/>
    </row>
    <row r="404" spans="16:16" x14ac:dyDescent="0.35">
      <c r="P404" s="7"/>
    </row>
    <row r="407" spans="16:16" x14ac:dyDescent="0.35">
      <c r="P407" s="7"/>
    </row>
    <row r="410" spans="16:16" x14ac:dyDescent="0.35">
      <c r="P410" s="7"/>
    </row>
    <row r="413" spans="16:16" x14ac:dyDescent="0.35">
      <c r="P413" s="7"/>
    </row>
    <row r="416" spans="16:16" x14ac:dyDescent="0.35">
      <c r="P416" s="7"/>
    </row>
    <row r="419" spans="16:16" x14ac:dyDescent="0.35">
      <c r="P419" s="7"/>
    </row>
    <row r="422" spans="16:16" x14ac:dyDescent="0.35">
      <c r="P422" s="7"/>
    </row>
    <row r="425" spans="16:16" x14ac:dyDescent="0.35">
      <c r="P425" s="7"/>
    </row>
    <row r="428" spans="16:16" x14ac:dyDescent="0.35">
      <c r="P428" s="7"/>
    </row>
    <row r="431" spans="16:16" x14ac:dyDescent="0.35">
      <c r="P431" s="7"/>
    </row>
    <row r="434" spans="16:16" x14ac:dyDescent="0.35">
      <c r="P434" s="7"/>
    </row>
    <row r="437" spans="16:16" x14ac:dyDescent="0.35">
      <c r="P437" s="7"/>
    </row>
    <row r="440" spans="16:16" x14ac:dyDescent="0.35">
      <c r="P440" s="7"/>
    </row>
    <row r="443" spans="16:16" x14ac:dyDescent="0.35">
      <c r="P443" s="7"/>
    </row>
    <row r="446" spans="16:16" x14ac:dyDescent="0.35">
      <c r="P446" s="7"/>
    </row>
    <row r="449" spans="16:16" x14ac:dyDescent="0.35">
      <c r="P449" s="7"/>
    </row>
    <row r="452" spans="16:16" x14ac:dyDescent="0.35">
      <c r="P452" s="7"/>
    </row>
    <row r="455" spans="16:16" x14ac:dyDescent="0.35">
      <c r="P455" s="7"/>
    </row>
    <row r="458" spans="16:16" x14ac:dyDescent="0.35">
      <c r="P458" s="7"/>
    </row>
    <row r="461" spans="16:16" x14ac:dyDescent="0.35">
      <c r="P461" s="7"/>
    </row>
    <row r="464" spans="16:16" x14ac:dyDescent="0.35">
      <c r="P464" s="7"/>
    </row>
    <row r="467" spans="16:16" x14ac:dyDescent="0.35">
      <c r="P467" s="7"/>
    </row>
    <row r="470" spans="16:16" x14ac:dyDescent="0.35">
      <c r="P470" s="7"/>
    </row>
    <row r="473" spans="16:16" x14ac:dyDescent="0.35">
      <c r="P473" s="7"/>
    </row>
    <row r="476" spans="16:16" x14ac:dyDescent="0.35">
      <c r="P476" s="7"/>
    </row>
    <row r="479" spans="16:16" x14ac:dyDescent="0.35">
      <c r="P479" s="7"/>
    </row>
    <row r="482" spans="16:16" x14ac:dyDescent="0.35">
      <c r="P482" s="7"/>
    </row>
  </sheetData>
  <mergeCells count="13">
    <mergeCell ref="P2:P3"/>
    <mergeCell ref="J2:J3"/>
    <mergeCell ref="K2:K3"/>
    <mergeCell ref="L2:L3"/>
    <mergeCell ref="M2:M3"/>
    <mergeCell ref="N2:N3"/>
    <mergeCell ref="O2:O3"/>
    <mergeCell ref="I2:I3"/>
    <mergeCell ref="A2:A3"/>
    <mergeCell ref="B2:B3"/>
    <mergeCell ref="C2:C3"/>
    <mergeCell ref="D2:D3"/>
    <mergeCell ref="E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B404-C1A0-4FB1-84D4-DCCBAEB6498C}">
  <dimension ref="A1:P279"/>
  <sheetViews>
    <sheetView workbookViewId="0"/>
  </sheetViews>
  <sheetFormatPr defaultRowHeight="14.5" x14ac:dyDescent="0.35"/>
  <cols>
    <col min="1" max="1" width="9.54296875" bestFit="1" customWidth="1"/>
    <col min="2" max="4" width="10.54296875" customWidth="1"/>
    <col min="10" max="10" width="12.54296875" bestFit="1" customWidth="1"/>
    <col min="11" max="11" width="12.54296875" customWidth="1"/>
    <col min="12" max="12" width="13.54296875" bestFit="1" customWidth="1"/>
    <col min="13" max="13" width="9.54296875" customWidth="1"/>
    <col min="15" max="15" width="12.54296875" customWidth="1"/>
    <col min="16" max="16" width="10.54296875" customWidth="1"/>
  </cols>
  <sheetData>
    <row r="1" spans="1:16" ht="15" thickBot="1" x14ac:dyDescent="0.4">
      <c r="A1" s="93" t="s">
        <v>153</v>
      </c>
    </row>
    <row r="2" spans="1:16" ht="35.15" customHeight="1" x14ac:dyDescent="0.35">
      <c r="A2" s="97" t="s">
        <v>1</v>
      </c>
      <c r="B2" s="99" t="s">
        <v>2</v>
      </c>
      <c r="C2" s="101" t="s">
        <v>3</v>
      </c>
      <c r="D2" s="95" t="s">
        <v>4</v>
      </c>
      <c r="E2" s="103" t="s">
        <v>5</v>
      </c>
      <c r="F2" s="104"/>
      <c r="G2" s="104"/>
      <c r="H2" s="105"/>
      <c r="I2" s="101" t="s">
        <v>6</v>
      </c>
      <c r="J2" s="106" t="s">
        <v>7</v>
      </c>
      <c r="K2" s="106" t="s">
        <v>8</v>
      </c>
      <c r="L2" s="106" t="s">
        <v>9</v>
      </c>
      <c r="M2" s="106" t="s">
        <v>10</v>
      </c>
      <c r="N2" s="106" t="s">
        <v>11</v>
      </c>
      <c r="O2" s="95" t="s">
        <v>12</v>
      </c>
      <c r="P2" s="99" t="s">
        <v>29</v>
      </c>
    </row>
    <row r="3" spans="1:16" ht="15" customHeight="1" thickBot="1" x14ac:dyDescent="0.4">
      <c r="A3" s="109"/>
      <c r="B3" s="110"/>
      <c r="C3" s="108"/>
      <c r="D3" s="111"/>
      <c r="E3" s="71" t="s">
        <v>13</v>
      </c>
      <c r="F3" s="49" t="s">
        <v>14</v>
      </c>
      <c r="G3" s="49" t="s">
        <v>15</v>
      </c>
      <c r="H3" s="72" t="s">
        <v>16</v>
      </c>
      <c r="I3" s="108"/>
      <c r="J3" s="112"/>
      <c r="K3" s="112"/>
      <c r="L3" s="112"/>
      <c r="M3" s="112"/>
      <c r="N3" s="112"/>
      <c r="O3" s="111"/>
      <c r="P3" s="100"/>
    </row>
    <row r="4" spans="1:16" ht="15" thickBot="1" x14ac:dyDescent="0.4">
      <c r="A4" s="82" t="s">
        <v>154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4"/>
    </row>
    <row r="5" spans="1:16" x14ac:dyDescent="0.35">
      <c r="A5" s="1" t="s">
        <v>58</v>
      </c>
      <c r="B5" s="3">
        <v>159</v>
      </c>
      <c r="C5" s="3" t="s">
        <v>31</v>
      </c>
      <c r="D5" s="41" t="s">
        <v>19</v>
      </c>
      <c r="E5" s="3">
        <v>28</v>
      </c>
      <c r="F5" s="3">
        <v>26</v>
      </c>
      <c r="G5" s="3">
        <v>29</v>
      </c>
      <c r="H5" s="3">
        <v>20</v>
      </c>
      <c r="I5" s="1">
        <f t="shared" ref="I5:I69" si="0">AVERAGE(E5:H5)</f>
        <v>25.75</v>
      </c>
      <c r="J5" s="53">
        <f>I5*10000*2</f>
        <v>515000</v>
      </c>
      <c r="K5" s="53">
        <v>3300000</v>
      </c>
      <c r="L5" s="53">
        <f>J5*5</f>
        <v>2575000</v>
      </c>
      <c r="M5" s="5">
        <f>(I5/(I5+I6))*100</f>
        <v>74.637681159420282</v>
      </c>
      <c r="N5" s="6">
        <f>3.32*(LOG(L5)-LOG(K5))</f>
        <v>-0.35768586558224952</v>
      </c>
      <c r="O5" s="6">
        <v>10.718488096226114</v>
      </c>
      <c r="P5" s="5">
        <f>I7/I5*100</f>
        <v>0.97087378640776689</v>
      </c>
    </row>
    <row r="6" spans="1:16" x14ac:dyDescent="0.35">
      <c r="A6" s="1"/>
      <c r="B6" s="3"/>
      <c r="C6" s="3"/>
      <c r="D6" s="3" t="s">
        <v>20</v>
      </c>
      <c r="E6" s="3">
        <v>8</v>
      </c>
      <c r="F6" s="3">
        <v>10</v>
      </c>
      <c r="G6" s="3">
        <v>10</v>
      </c>
      <c r="H6" s="3">
        <v>7</v>
      </c>
      <c r="I6" s="1">
        <f t="shared" si="0"/>
        <v>8.75</v>
      </c>
      <c r="J6" s="1"/>
      <c r="K6" s="53"/>
      <c r="L6" s="1"/>
      <c r="M6" s="1"/>
      <c r="N6" s="5">
        <f>3.32*(LOG(L5/K5))</f>
        <v>-0.35768586558224991</v>
      </c>
      <c r="O6" s="1"/>
      <c r="P6" s="1"/>
    </row>
    <row r="7" spans="1:16" x14ac:dyDescent="0.35">
      <c r="A7" s="1"/>
      <c r="B7" s="3"/>
      <c r="C7" s="3"/>
      <c r="D7" s="3" t="s">
        <v>32</v>
      </c>
      <c r="E7" s="3">
        <v>0</v>
      </c>
      <c r="F7" s="3">
        <v>0</v>
      </c>
      <c r="G7" s="3">
        <v>1</v>
      </c>
      <c r="H7" s="3">
        <v>0</v>
      </c>
      <c r="I7" s="1">
        <f t="shared" si="0"/>
        <v>0.25</v>
      </c>
      <c r="J7" s="1"/>
      <c r="K7" s="53"/>
      <c r="L7" s="1"/>
      <c r="M7" s="1"/>
      <c r="N7" s="1"/>
      <c r="O7" s="1"/>
      <c r="P7" s="1"/>
    </row>
    <row r="8" spans="1:16" x14ac:dyDescent="0.35">
      <c r="A8" s="1" t="s">
        <v>59</v>
      </c>
      <c r="B8" s="3">
        <v>166</v>
      </c>
      <c r="C8" s="3" t="s">
        <v>31</v>
      </c>
      <c r="D8" s="3" t="s">
        <v>19</v>
      </c>
      <c r="E8" s="3">
        <v>13</v>
      </c>
      <c r="F8" s="3">
        <v>9</v>
      </c>
      <c r="G8" s="3">
        <v>10</v>
      </c>
      <c r="H8" s="3">
        <v>14</v>
      </c>
      <c r="I8" s="1">
        <f t="shared" si="0"/>
        <v>11.5</v>
      </c>
      <c r="J8" s="53">
        <f>I8*10000*2</f>
        <v>230000</v>
      </c>
      <c r="K8" s="53">
        <v>2575000</v>
      </c>
      <c r="L8" s="53">
        <f>J8*5</f>
        <v>1150000</v>
      </c>
      <c r="M8" s="5">
        <f>(I8/(I8+I9))*100</f>
        <v>42.592592592592595</v>
      </c>
      <c r="N8" s="6">
        <f>3.32*(LOG(L8)-LOG(K8))</f>
        <v>-1.1622635848383442</v>
      </c>
      <c r="O8" s="6">
        <f>10.72</f>
        <v>10.72</v>
      </c>
      <c r="P8" s="5">
        <f>I10/I8*100</f>
        <v>4.3478260869565215</v>
      </c>
    </row>
    <row r="9" spans="1:16" x14ac:dyDescent="0.35">
      <c r="A9" s="1"/>
      <c r="B9" s="3"/>
      <c r="C9" s="3"/>
      <c r="D9" s="3" t="s">
        <v>20</v>
      </c>
      <c r="E9" s="3">
        <v>14</v>
      </c>
      <c r="F9" s="3">
        <v>11</v>
      </c>
      <c r="G9" s="3">
        <v>16</v>
      </c>
      <c r="H9" s="3">
        <v>21</v>
      </c>
      <c r="I9" s="1">
        <f t="shared" si="0"/>
        <v>15.5</v>
      </c>
      <c r="J9" s="1"/>
      <c r="K9" s="53"/>
      <c r="L9" s="1"/>
      <c r="M9" s="1"/>
      <c r="N9" s="5">
        <f>3.32*(LOG(L8/K8))</f>
        <v>-1.1622635848383456</v>
      </c>
      <c r="O9" s="1"/>
      <c r="P9" s="1"/>
    </row>
    <row r="10" spans="1:16" x14ac:dyDescent="0.35">
      <c r="A10" s="1"/>
      <c r="B10" s="3"/>
      <c r="C10" s="3"/>
      <c r="D10" s="3" t="s">
        <v>32</v>
      </c>
      <c r="E10" s="3">
        <v>0</v>
      </c>
      <c r="F10" s="3">
        <v>0</v>
      </c>
      <c r="G10" s="3">
        <v>0</v>
      </c>
      <c r="H10" s="3">
        <v>2</v>
      </c>
      <c r="I10" s="1">
        <f t="shared" si="0"/>
        <v>0.5</v>
      </c>
      <c r="J10" s="1"/>
      <c r="K10" s="53"/>
      <c r="L10" s="1"/>
      <c r="M10" s="1"/>
      <c r="N10" s="1"/>
      <c r="O10" s="1"/>
      <c r="P10" s="1"/>
    </row>
    <row r="11" spans="1:16" x14ac:dyDescent="0.35">
      <c r="A11" s="1" t="s">
        <v>60</v>
      </c>
      <c r="B11" s="3">
        <v>173</v>
      </c>
      <c r="C11" s="3" t="s">
        <v>31</v>
      </c>
      <c r="D11" s="3" t="s">
        <v>19</v>
      </c>
      <c r="E11" s="3">
        <v>3</v>
      </c>
      <c r="F11" s="3">
        <v>1</v>
      </c>
      <c r="G11" s="3">
        <v>3</v>
      </c>
      <c r="H11" s="3">
        <v>2</v>
      </c>
      <c r="I11" s="1">
        <f t="shared" si="0"/>
        <v>2.25</v>
      </c>
      <c r="J11" s="53">
        <f>I11*10000*2</f>
        <v>45000</v>
      </c>
      <c r="K11" s="53">
        <v>1150000</v>
      </c>
      <c r="L11" s="53">
        <f>J11*5</f>
        <v>225000</v>
      </c>
      <c r="M11" s="5">
        <f>(I11/(I11+I12))*100</f>
        <v>10.112359550561797</v>
      </c>
      <c r="N11" s="6">
        <f>3.32*(LOG(L11)-LOG(K11))</f>
        <v>-2.3522708698442671</v>
      </c>
      <c r="O11" s="6">
        <f>10.72</f>
        <v>10.72</v>
      </c>
      <c r="P11" s="5">
        <f>I13/I11*100</f>
        <v>0</v>
      </c>
    </row>
    <row r="12" spans="1:16" x14ac:dyDescent="0.35">
      <c r="A12" s="1"/>
      <c r="B12" s="3"/>
      <c r="C12" s="3"/>
      <c r="D12" s="3" t="s">
        <v>20</v>
      </c>
      <c r="E12" s="3">
        <v>16</v>
      </c>
      <c r="F12" s="3">
        <v>21</v>
      </c>
      <c r="G12" s="3">
        <v>17</v>
      </c>
      <c r="H12" s="3">
        <v>26</v>
      </c>
      <c r="I12" s="1">
        <f t="shared" si="0"/>
        <v>20</v>
      </c>
      <c r="J12" s="1"/>
      <c r="K12" s="53"/>
      <c r="L12" s="1"/>
      <c r="M12" s="1"/>
      <c r="N12" s="5">
        <f>3.32*(LOG(L11/K11))</f>
        <v>-2.3522708698442671</v>
      </c>
      <c r="O12" s="1"/>
      <c r="P12" s="1"/>
    </row>
    <row r="13" spans="1:16" x14ac:dyDescent="0.35">
      <c r="A13" s="1"/>
      <c r="B13" s="3"/>
      <c r="C13" s="3"/>
      <c r="D13" s="3" t="s">
        <v>32</v>
      </c>
      <c r="E13" s="3">
        <v>0</v>
      </c>
      <c r="F13" s="3">
        <v>0</v>
      </c>
      <c r="G13" s="3">
        <v>0</v>
      </c>
      <c r="H13" s="3">
        <v>0</v>
      </c>
      <c r="I13" s="1">
        <f t="shared" si="0"/>
        <v>0</v>
      </c>
      <c r="J13" s="1"/>
      <c r="K13" s="53"/>
      <c r="L13" s="1"/>
      <c r="M13" s="1"/>
      <c r="N13" s="1"/>
      <c r="O13" s="1"/>
      <c r="P13" s="1"/>
    </row>
    <row r="14" spans="1:16" x14ac:dyDescent="0.35">
      <c r="A14" s="1" t="s">
        <v>61</v>
      </c>
      <c r="B14" s="3">
        <v>180</v>
      </c>
      <c r="C14" s="3" t="s">
        <v>31</v>
      </c>
      <c r="D14" s="3" t="s">
        <v>19</v>
      </c>
      <c r="E14" s="3">
        <v>1</v>
      </c>
      <c r="F14" s="3">
        <v>1</v>
      </c>
      <c r="G14" s="3">
        <v>2</v>
      </c>
      <c r="H14" s="3">
        <v>1</v>
      </c>
      <c r="I14" s="1">
        <f t="shared" si="0"/>
        <v>1.25</v>
      </c>
      <c r="J14" s="53">
        <f>I14*10000*2</f>
        <v>25000</v>
      </c>
      <c r="K14" s="53">
        <v>1150000</v>
      </c>
      <c r="L14" s="53">
        <f>J14*5</f>
        <v>125000</v>
      </c>
      <c r="M14" s="5">
        <f>(I14/(I14+I15))*100</f>
        <v>7.2463768115942031</v>
      </c>
      <c r="N14" s="6">
        <f>3.32*(LOG(L14)-LOG(K14))</f>
        <v>-3.1997755867872444</v>
      </c>
      <c r="O14" s="6">
        <f>10.72</f>
        <v>10.72</v>
      </c>
      <c r="P14" s="5">
        <f>I16/I14*100</f>
        <v>20</v>
      </c>
    </row>
    <row r="15" spans="1:16" x14ac:dyDescent="0.35">
      <c r="A15" s="1"/>
      <c r="B15" s="3"/>
      <c r="C15" s="3"/>
      <c r="D15" s="3" t="s">
        <v>20</v>
      </c>
      <c r="E15" s="3">
        <v>11</v>
      </c>
      <c r="F15" s="3">
        <v>20</v>
      </c>
      <c r="G15" s="3">
        <v>16</v>
      </c>
      <c r="H15" s="3">
        <v>17</v>
      </c>
      <c r="I15" s="1">
        <f t="shared" si="0"/>
        <v>16</v>
      </c>
      <c r="J15" s="1"/>
      <c r="K15" s="53"/>
      <c r="L15" s="1"/>
      <c r="M15" s="1"/>
      <c r="N15" s="5">
        <f>3.32*(LOG(L14/K14))</f>
        <v>-3.1997755867872431</v>
      </c>
      <c r="O15" s="1"/>
      <c r="P15" s="1"/>
    </row>
    <row r="16" spans="1:16" x14ac:dyDescent="0.35">
      <c r="A16" s="1"/>
      <c r="B16" s="3"/>
      <c r="C16" s="3"/>
      <c r="D16" s="3" t="s">
        <v>32</v>
      </c>
      <c r="E16" s="3">
        <v>0</v>
      </c>
      <c r="F16" s="3">
        <v>0</v>
      </c>
      <c r="G16" s="3">
        <v>0</v>
      </c>
      <c r="H16" s="3">
        <v>1</v>
      </c>
      <c r="I16" s="1">
        <f t="shared" si="0"/>
        <v>0.25</v>
      </c>
      <c r="J16" s="1"/>
      <c r="K16" s="53"/>
      <c r="L16" s="1"/>
      <c r="M16" s="1"/>
      <c r="N16" s="1"/>
      <c r="O16" s="1"/>
      <c r="P16" s="1"/>
    </row>
    <row r="17" spans="1:16" x14ac:dyDescent="0.35">
      <c r="A17" s="1" t="s">
        <v>62</v>
      </c>
      <c r="B17" s="3">
        <v>187</v>
      </c>
      <c r="C17" s="3" t="s">
        <v>31</v>
      </c>
      <c r="D17" s="3" t="s">
        <v>19</v>
      </c>
      <c r="E17" s="3">
        <v>1</v>
      </c>
      <c r="F17" s="3">
        <v>0</v>
      </c>
      <c r="G17" s="3">
        <v>0</v>
      </c>
      <c r="H17" s="3">
        <v>0</v>
      </c>
      <c r="I17" s="1">
        <f t="shared" si="0"/>
        <v>0.25</v>
      </c>
      <c r="J17" s="53">
        <f>I17*10000*2</f>
        <v>5000</v>
      </c>
      <c r="K17" s="53">
        <v>125000</v>
      </c>
      <c r="L17" s="53">
        <f>J17*5</f>
        <v>25000</v>
      </c>
      <c r="M17" s="5">
        <f>(I17/(I17+I18))*100</f>
        <v>0.97087378640776689</v>
      </c>
      <c r="N17" s="6">
        <f>3.32*(LOG(L17)-LOG(K17))</f>
        <v>-2.3205804143955819</v>
      </c>
      <c r="O17" s="6">
        <f>10.72</f>
        <v>10.72</v>
      </c>
      <c r="P17" s="5">
        <f>I19/I17*100</f>
        <v>0</v>
      </c>
    </row>
    <row r="18" spans="1:16" x14ac:dyDescent="0.35">
      <c r="A18" s="1"/>
      <c r="B18" s="3"/>
      <c r="C18" s="3"/>
      <c r="D18" s="3" t="s">
        <v>20</v>
      </c>
      <c r="E18" s="3">
        <v>38</v>
      </c>
      <c r="F18" s="3">
        <v>22</v>
      </c>
      <c r="G18" s="3">
        <v>18</v>
      </c>
      <c r="H18" s="3">
        <v>24</v>
      </c>
      <c r="I18" s="1">
        <f t="shared" si="0"/>
        <v>25.5</v>
      </c>
      <c r="J18" s="1"/>
      <c r="K18" s="53"/>
      <c r="L18" s="1"/>
      <c r="M18" s="1"/>
      <c r="N18" s="5">
        <f>3.32*(LOG(L17/K17))</f>
        <v>-2.3205804143955819</v>
      </c>
      <c r="O18" s="1"/>
      <c r="P18" s="1"/>
    </row>
    <row r="19" spans="1:16" ht="15" thickBot="1" x14ac:dyDescent="0.4">
      <c r="A19" s="1"/>
      <c r="B19" s="3"/>
      <c r="C19" s="3"/>
      <c r="D19" s="3" t="s">
        <v>32</v>
      </c>
      <c r="E19" s="3">
        <v>0</v>
      </c>
      <c r="F19" s="3">
        <v>0</v>
      </c>
      <c r="G19" s="3">
        <v>0</v>
      </c>
      <c r="H19" s="3">
        <v>0</v>
      </c>
      <c r="I19" s="1">
        <f t="shared" si="0"/>
        <v>0</v>
      </c>
      <c r="J19" s="1"/>
      <c r="K19" s="53"/>
      <c r="L19" s="1"/>
      <c r="M19" s="1"/>
      <c r="N19" s="1"/>
      <c r="O19" s="1"/>
      <c r="P19" s="1"/>
    </row>
    <row r="20" spans="1:16" ht="15" thickBot="1" x14ac:dyDescent="0.4">
      <c r="A20" s="82" t="s">
        <v>155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4"/>
    </row>
    <row r="21" spans="1:16" x14ac:dyDescent="0.35">
      <c r="A21" s="1" t="s">
        <v>58</v>
      </c>
      <c r="B21" s="3">
        <v>159</v>
      </c>
      <c r="C21" s="3" t="s">
        <v>31</v>
      </c>
      <c r="D21" s="41" t="s">
        <v>19</v>
      </c>
      <c r="E21" s="3">
        <v>36</v>
      </c>
      <c r="F21" s="3">
        <v>39</v>
      </c>
      <c r="G21" s="3">
        <v>23</v>
      </c>
      <c r="H21" s="3">
        <v>44</v>
      </c>
      <c r="I21" s="1">
        <f t="shared" si="0"/>
        <v>35.5</v>
      </c>
      <c r="J21" s="53">
        <f>I21*10000*2</f>
        <v>710000</v>
      </c>
      <c r="K21" s="53">
        <v>0</v>
      </c>
      <c r="L21" s="53">
        <f>J21*5</f>
        <v>3550000</v>
      </c>
      <c r="M21" s="5">
        <f>(I21/(I21+I22))*100</f>
        <v>92.20779220779221</v>
      </c>
      <c r="N21" s="6" t="e">
        <f>3.32*(LOG(L21)-LOG(K21))</f>
        <v>#NUM!</v>
      </c>
      <c r="O21" s="6">
        <v>10.72</v>
      </c>
      <c r="P21" s="5">
        <f>I23/I21*100</f>
        <v>0</v>
      </c>
    </row>
    <row r="22" spans="1:16" x14ac:dyDescent="0.35">
      <c r="A22" s="1"/>
      <c r="B22" s="3"/>
      <c r="C22" s="3"/>
      <c r="D22" s="3" t="s">
        <v>20</v>
      </c>
      <c r="E22" s="3">
        <v>3</v>
      </c>
      <c r="F22" s="3">
        <v>2</v>
      </c>
      <c r="G22" s="3">
        <v>3</v>
      </c>
      <c r="H22" s="3">
        <v>4</v>
      </c>
      <c r="I22" s="1">
        <f t="shared" si="0"/>
        <v>3</v>
      </c>
      <c r="J22" s="1"/>
      <c r="K22" s="53"/>
      <c r="L22" s="1"/>
      <c r="M22" s="1"/>
      <c r="N22" s="5" t="e">
        <f>3.32*(LOG(L21/K21))</f>
        <v>#DIV/0!</v>
      </c>
      <c r="O22" s="1"/>
      <c r="P22" s="1"/>
    </row>
    <row r="23" spans="1:16" x14ac:dyDescent="0.35">
      <c r="A23" s="1"/>
      <c r="B23" s="3"/>
      <c r="C23" s="3"/>
      <c r="D23" s="3" t="s">
        <v>32</v>
      </c>
      <c r="E23" s="3">
        <v>0</v>
      </c>
      <c r="F23" s="3">
        <v>0</v>
      </c>
      <c r="G23" s="3">
        <v>0</v>
      </c>
      <c r="H23" s="3">
        <v>0</v>
      </c>
      <c r="I23" s="1">
        <f t="shared" si="0"/>
        <v>0</v>
      </c>
      <c r="J23" s="1"/>
      <c r="K23" s="53"/>
      <c r="L23" s="1"/>
      <c r="M23" s="1"/>
      <c r="N23" s="1"/>
      <c r="O23" s="1"/>
      <c r="P23" s="1"/>
    </row>
    <row r="24" spans="1:16" x14ac:dyDescent="0.35">
      <c r="A24" s="1" t="s">
        <v>59</v>
      </c>
      <c r="B24" s="3">
        <v>166</v>
      </c>
      <c r="C24" s="3" t="s">
        <v>31</v>
      </c>
      <c r="D24" s="3" t="s">
        <v>19</v>
      </c>
      <c r="E24" s="3">
        <v>57</v>
      </c>
      <c r="F24" s="3">
        <v>52</v>
      </c>
      <c r="G24" s="3">
        <v>51</v>
      </c>
      <c r="H24" s="3">
        <v>39</v>
      </c>
      <c r="I24" s="1">
        <f t="shared" si="0"/>
        <v>49.75</v>
      </c>
      <c r="J24" s="53">
        <f>I24*10000*2</f>
        <v>995000</v>
      </c>
      <c r="K24" s="53">
        <v>3550000</v>
      </c>
      <c r="L24" s="53">
        <f>J24*5</f>
        <v>4975000</v>
      </c>
      <c r="M24" s="5">
        <f>(I24/(I24+I25))*100</f>
        <v>88.839285714285708</v>
      </c>
      <c r="N24" s="6">
        <f>3.32*(LOG(L24)-LOG(K24))</f>
        <v>0.48659491032847685</v>
      </c>
      <c r="O24" s="6">
        <f>O21+N24</f>
        <v>11.206594910328478</v>
      </c>
      <c r="P24" s="5">
        <f>I26/I24*100</f>
        <v>0</v>
      </c>
    </row>
    <row r="25" spans="1:16" x14ac:dyDescent="0.35">
      <c r="A25" s="1"/>
      <c r="B25" s="3"/>
      <c r="C25" s="3"/>
      <c r="D25" s="3" t="s">
        <v>20</v>
      </c>
      <c r="E25" s="3">
        <v>8</v>
      </c>
      <c r="F25" s="3">
        <v>3</v>
      </c>
      <c r="G25" s="3">
        <v>4</v>
      </c>
      <c r="H25" s="3">
        <v>10</v>
      </c>
      <c r="I25" s="1">
        <f t="shared" si="0"/>
        <v>6.25</v>
      </c>
      <c r="J25" s="1"/>
      <c r="K25" s="53"/>
      <c r="L25" s="1"/>
      <c r="M25" s="1"/>
      <c r="N25" s="5">
        <f>3.32*(LOG(L24/K24))</f>
        <v>0.4865949103284784</v>
      </c>
      <c r="O25" s="1"/>
      <c r="P25" s="1"/>
    </row>
    <row r="26" spans="1:16" x14ac:dyDescent="0.35">
      <c r="A26" s="1"/>
      <c r="B26" s="3"/>
      <c r="C26" s="3"/>
      <c r="D26" s="3" t="s">
        <v>32</v>
      </c>
      <c r="E26" s="3">
        <v>0</v>
      </c>
      <c r="F26" s="3">
        <v>0</v>
      </c>
      <c r="G26" s="3">
        <v>0</v>
      </c>
      <c r="H26" s="3">
        <v>0</v>
      </c>
      <c r="I26" s="1">
        <f t="shared" si="0"/>
        <v>0</v>
      </c>
      <c r="J26" s="1"/>
      <c r="K26" s="53"/>
      <c r="L26" s="1"/>
      <c r="M26" s="1"/>
      <c r="N26" s="1"/>
      <c r="O26" s="1"/>
      <c r="P26" s="1"/>
    </row>
    <row r="27" spans="1:16" x14ac:dyDescent="0.35">
      <c r="A27" s="1" t="s">
        <v>60</v>
      </c>
      <c r="B27" s="3">
        <v>173</v>
      </c>
      <c r="C27" s="3" t="s">
        <v>31</v>
      </c>
      <c r="D27" s="3" t="s">
        <v>19</v>
      </c>
      <c r="E27" s="3">
        <v>62</v>
      </c>
      <c r="F27" s="3">
        <v>49</v>
      </c>
      <c r="G27" s="3">
        <v>51</v>
      </c>
      <c r="H27" s="3">
        <v>55</v>
      </c>
      <c r="I27" s="1">
        <f t="shared" si="0"/>
        <v>54.25</v>
      </c>
      <c r="J27" s="53">
        <f>I27*10000*2</f>
        <v>1085000</v>
      </c>
      <c r="K27" s="53">
        <v>3000000</v>
      </c>
      <c r="L27" s="53">
        <f>J27*5</f>
        <v>5425000</v>
      </c>
      <c r="M27" s="5">
        <f>(I27/(I27+I28))*100</f>
        <v>86.454183266932276</v>
      </c>
      <c r="N27" s="6">
        <f>3.32*(LOG(L27)-LOG(K27))</f>
        <v>0.85416457949900426</v>
      </c>
      <c r="O27" s="6">
        <f>O24+N27</f>
        <v>12.060759489827483</v>
      </c>
      <c r="P27" s="5">
        <f>I29/I27*100</f>
        <v>0</v>
      </c>
    </row>
    <row r="28" spans="1:16" x14ac:dyDescent="0.35">
      <c r="A28" s="1"/>
      <c r="B28" s="3"/>
      <c r="C28" s="3"/>
      <c r="D28" s="3" t="s">
        <v>20</v>
      </c>
      <c r="E28" s="3">
        <v>5</v>
      </c>
      <c r="F28" s="3">
        <v>8</v>
      </c>
      <c r="G28" s="3">
        <v>8</v>
      </c>
      <c r="H28" s="3">
        <v>13</v>
      </c>
      <c r="I28" s="1">
        <f t="shared" si="0"/>
        <v>8.5</v>
      </c>
      <c r="J28" s="1"/>
      <c r="K28" s="53"/>
      <c r="L28" s="1"/>
      <c r="M28" s="1"/>
      <c r="N28" s="5">
        <f>3.32*(LOG(L27/K27))</f>
        <v>0.85416457949900348</v>
      </c>
      <c r="O28" s="1"/>
      <c r="P28" s="1"/>
    </row>
    <row r="29" spans="1:16" x14ac:dyDescent="0.35">
      <c r="A29" s="1"/>
      <c r="B29" s="3"/>
      <c r="C29" s="3"/>
      <c r="D29" s="3" t="s">
        <v>32</v>
      </c>
      <c r="E29" s="3">
        <v>0</v>
      </c>
      <c r="F29" s="3">
        <v>0</v>
      </c>
      <c r="G29" s="3">
        <v>0</v>
      </c>
      <c r="H29" s="3">
        <v>0</v>
      </c>
      <c r="I29" s="1">
        <f t="shared" si="0"/>
        <v>0</v>
      </c>
      <c r="J29" s="1"/>
      <c r="K29" s="53"/>
      <c r="L29" s="1"/>
      <c r="M29" s="1"/>
      <c r="N29" s="1"/>
      <c r="O29" s="1"/>
      <c r="P29" s="1"/>
    </row>
    <row r="30" spans="1:16" x14ac:dyDescent="0.35">
      <c r="A30" s="1" t="s">
        <v>61</v>
      </c>
      <c r="B30" s="3">
        <v>180</v>
      </c>
      <c r="C30" s="3" t="s">
        <v>31</v>
      </c>
      <c r="D30" s="3" t="s">
        <v>19</v>
      </c>
      <c r="E30" s="3">
        <v>35</v>
      </c>
      <c r="F30" s="3">
        <v>20</v>
      </c>
      <c r="G30" s="3">
        <v>33</v>
      </c>
      <c r="H30" s="3">
        <v>34</v>
      </c>
      <c r="I30" s="1">
        <f t="shared" si="0"/>
        <v>30.5</v>
      </c>
      <c r="J30" s="53">
        <f>I30*10000*2</f>
        <v>610000</v>
      </c>
      <c r="K30" s="53">
        <v>3000000</v>
      </c>
      <c r="L30" s="53">
        <f>J30*5</f>
        <v>3050000</v>
      </c>
      <c r="M30" s="5">
        <f>(I30/(I30+I31))*100</f>
        <v>69.318181818181827</v>
      </c>
      <c r="N30" s="6">
        <f>3.32*(LOG(L30)-LOG(K30))</f>
        <v>2.3832900962049305E-2</v>
      </c>
      <c r="O30" s="6">
        <f>O27+N30</f>
        <v>12.084592390789531</v>
      </c>
      <c r="P30" s="5">
        <f>I32/I30*100</f>
        <v>0</v>
      </c>
    </row>
    <row r="31" spans="1:16" x14ac:dyDescent="0.35">
      <c r="A31" s="1"/>
      <c r="B31" s="3"/>
      <c r="C31" s="3"/>
      <c r="D31" s="3" t="s">
        <v>20</v>
      </c>
      <c r="E31" s="3">
        <v>16</v>
      </c>
      <c r="F31" s="3">
        <v>10</v>
      </c>
      <c r="G31" s="3">
        <v>14</v>
      </c>
      <c r="H31" s="3">
        <v>14</v>
      </c>
      <c r="I31" s="1">
        <f t="shared" si="0"/>
        <v>13.5</v>
      </c>
      <c r="J31" s="1"/>
      <c r="K31" s="53"/>
      <c r="L31" s="1"/>
      <c r="M31" s="1"/>
      <c r="N31" s="5">
        <f>3.32*(LOG(L30/K30))</f>
        <v>2.3832900962049607E-2</v>
      </c>
      <c r="O31" s="1"/>
      <c r="P31" s="1"/>
    </row>
    <row r="32" spans="1:16" x14ac:dyDescent="0.35">
      <c r="A32" s="1"/>
      <c r="B32" s="3"/>
      <c r="C32" s="3"/>
      <c r="D32" s="3" t="s">
        <v>32</v>
      </c>
      <c r="E32" s="3">
        <v>0</v>
      </c>
      <c r="F32" s="3">
        <v>0</v>
      </c>
      <c r="G32" s="3">
        <v>0</v>
      </c>
      <c r="H32" s="3">
        <v>0</v>
      </c>
      <c r="I32" s="1">
        <f t="shared" si="0"/>
        <v>0</v>
      </c>
      <c r="J32" s="1"/>
      <c r="K32" s="53"/>
      <c r="L32" s="1"/>
      <c r="M32" s="1"/>
      <c r="N32" s="1"/>
      <c r="O32" s="1"/>
      <c r="P32" s="1"/>
    </row>
    <row r="33" spans="1:16" x14ac:dyDescent="0.35">
      <c r="A33" s="1" t="s">
        <v>62</v>
      </c>
      <c r="B33" s="3">
        <v>187</v>
      </c>
      <c r="C33" s="3" t="s">
        <v>31</v>
      </c>
      <c r="D33" s="3" t="s">
        <v>19</v>
      </c>
      <c r="E33" s="3">
        <v>28</v>
      </c>
      <c r="F33" s="3">
        <v>33</v>
      </c>
      <c r="G33" s="3">
        <v>36</v>
      </c>
      <c r="H33" s="3">
        <v>36</v>
      </c>
      <c r="I33" s="1">
        <f t="shared" si="0"/>
        <v>33.25</v>
      </c>
      <c r="J33" s="53">
        <f>I33*10000*2</f>
        <v>665000</v>
      </c>
      <c r="K33" s="53">
        <v>3000000</v>
      </c>
      <c r="L33" s="53">
        <f>J33*5</f>
        <v>3325000</v>
      </c>
      <c r="M33" s="5">
        <f>(I33/(I33+I34))*100</f>
        <v>62.735849056603776</v>
      </c>
      <c r="N33" s="6">
        <f>3.32*(LOG(L33)-LOG(K33))</f>
        <v>0.14830571113260943</v>
      </c>
      <c r="O33" s="6">
        <f>O30+N33</f>
        <v>12.232898101922141</v>
      </c>
      <c r="P33" s="5">
        <f>I35/I33*100</f>
        <v>0</v>
      </c>
    </row>
    <row r="34" spans="1:16" x14ac:dyDescent="0.35">
      <c r="A34" s="1"/>
      <c r="B34" s="3"/>
      <c r="C34" s="3"/>
      <c r="D34" s="3" t="s">
        <v>20</v>
      </c>
      <c r="E34" s="3">
        <v>21</v>
      </c>
      <c r="F34" s="3">
        <v>16</v>
      </c>
      <c r="G34" s="3">
        <v>18</v>
      </c>
      <c r="H34" s="3">
        <v>24</v>
      </c>
      <c r="I34" s="1">
        <f t="shared" si="0"/>
        <v>19.75</v>
      </c>
      <c r="J34" s="1"/>
      <c r="K34" s="53"/>
      <c r="L34" s="1"/>
      <c r="M34" s="1"/>
      <c r="N34" s="5">
        <f>3.32*(LOG(L33/K33))</f>
        <v>0.14830571113261048</v>
      </c>
      <c r="O34" s="1"/>
      <c r="P34" s="1"/>
    </row>
    <row r="35" spans="1:16" x14ac:dyDescent="0.35">
      <c r="A35" s="1"/>
      <c r="B35" s="3"/>
      <c r="C35" s="3"/>
      <c r="D35" s="3" t="s">
        <v>32</v>
      </c>
      <c r="E35" s="3">
        <v>0</v>
      </c>
      <c r="F35" s="3">
        <v>0</v>
      </c>
      <c r="G35" s="3">
        <v>0</v>
      </c>
      <c r="H35" s="3">
        <v>0</v>
      </c>
      <c r="I35" s="1">
        <f t="shared" si="0"/>
        <v>0</v>
      </c>
      <c r="J35" s="1"/>
      <c r="K35" s="53"/>
      <c r="L35" s="1"/>
      <c r="M35" s="1"/>
      <c r="N35" s="1"/>
      <c r="O35" s="1"/>
      <c r="P35" s="1"/>
    </row>
    <row r="36" spans="1:16" x14ac:dyDescent="0.35">
      <c r="A36" s="1" t="s">
        <v>63</v>
      </c>
      <c r="B36" s="3">
        <v>196</v>
      </c>
      <c r="C36" s="3" t="s">
        <v>31</v>
      </c>
      <c r="D36" s="41" t="s">
        <v>19</v>
      </c>
      <c r="E36" s="3">
        <v>34</v>
      </c>
      <c r="F36" s="3">
        <v>51</v>
      </c>
      <c r="G36" s="3">
        <v>39</v>
      </c>
      <c r="H36" s="3">
        <v>33</v>
      </c>
      <c r="I36" s="1">
        <f t="shared" si="0"/>
        <v>39.25</v>
      </c>
      <c r="J36" s="53">
        <f>I36*10000*2</f>
        <v>785000</v>
      </c>
      <c r="K36" s="53">
        <v>3000000</v>
      </c>
      <c r="L36" s="53">
        <f>J36*5</f>
        <v>3925000</v>
      </c>
      <c r="M36" s="5">
        <f>(I36/(I36+I37))*100</f>
        <v>69.777777777777786</v>
      </c>
      <c r="N36" s="6">
        <f>3.32*(LOG(L36)-LOG(K36))</f>
        <v>0.38750510912054154</v>
      </c>
      <c r="O36" s="6">
        <f>O33+N36</f>
        <v>12.620403211042682</v>
      </c>
      <c r="P36" s="5">
        <f>I38/I36*100</f>
        <v>1.910828025477707</v>
      </c>
    </row>
    <row r="37" spans="1:16" x14ac:dyDescent="0.35">
      <c r="A37" s="1"/>
      <c r="B37" s="3"/>
      <c r="C37" s="3"/>
      <c r="D37" s="3" t="s">
        <v>20</v>
      </c>
      <c r="E37" s="3">
        <v>19</v>
      </c>
      <c r="F37" s="3">
        <v>16</v>
      </c>
      <c r="G37" s="3">
        <v>13</v>
      </c>
      <c r="H37" s="3">
        <v>20</v>
      </c>
      <c r="I37" s="1">
        <f t="shared" si="0"/>
        <v>17</v>
      </c>
      <c r="J37" s="1"/>
      <c r="K37" s="53"/>
      <c r="L37" s="1"/>
      <c r="M37" s="1"/>
      <c r="N37" s="5">
        <f>3.32*(LOG(L36/K36))</f>
        <v>0.38750510912054159</v>
      </c>
      <c r="O37" s="1"/>
      <c r="P37" s="1"/>
    </row>
    <row r="38" spans="1:16" x14ac:dyDescent="0.35">
      <c r="A38" s="1"/>
      <c r="B38" s="3"/>
      <c r="C38" s="3"/>
      <c r="D38" s="3" t="s">
        <v>32</v>
      </c>
      <c r="E38" s="3">
        <v>2</v>
      </c>
      <c r="F38" s="3">
        <v>1</v>
      </c>
      <c r="G38" s="3">
        <v>0</v>
      </c>
      <c r="H38" s="3">
        <v>0</v>
      </c>
      <c r="I38" s="1">
        <f t="shared" si="0"/>
        <v>0.75</v>
      </c>
      <c r="J38" s="1"/>
      <c r="K38" s="53"/>
      <c r="L38" s="1"/>
      <c r="M38" s="1"/>
      <c r="N38" s="1"/>
      <c r="O38" s="1"/>
      <c r="P38" s="1"/>
    </row>
    <row r="39" spans="1:16" x14ac:dyDescent="0.35">
      <c r="A39" s="1" t="s">
        <v>64</v>
      </c>
      <c r="B39" s="3">
        <v>208</v>
      </c>
      <c r="C39" s="3" t="s">
        <v>31</v>
      </c>
      <c r="D39" s="3" t="s">
        <v>19</v>
      </c>
      <c r="E39" s="3">
        <v>31</v>
      </c>
      <c r="F39" s="3">
        <v>28</v>
      </c>
      <c r="G39" s="3">
        <v>39</v>
      </c>
      <c r="H39" s="3">
        <v>42</v>
      </c>
      <c r="I39" s="1">
        <f t="shared" si="0"/>
        <v>35</v>
      </c>
      <c r="J39" s="53">
        <f>I39*10000*2</f>
        <v>700000</v>
      </c>
      <c r="K39" s="53">
        <v>3000000</v>
      </c>
      <c r="L39" s="53">
        <f>J39*5</f>
        <v>3500000</v>
      </c>
      <c r="M39" s="5">
        <f>(I39/(I39+I40))*100</f>
        <v>61.946902654867252</v>
      </c>
      <c r="N39" s="6">
        <f>3.32*(LOG(L39)-LOG(K39))</f>
        <v>0.22226334157363536</v>
      </c>
      <c r="O39" s="6">
        <f>O36+N39</f>
        <v>12.842666552616317</v>
      </c>
      <c r="P39" s="5">
        <f>I41/I39*100</f>
        <v>3.5714285714285712</v>
      </c>
    </row>
    <row r="40" spans="1:16" x14ac:dyDescent="0.35">
      <c r="A40" s="1"/>
      <c r="B40" s="3"/>
      <c r="C40" s="3"/>
      <c r="D40" s="3" t="s">
        <v>20</v>
      </c>
      <c r="E40" s="3">
        <v>25</v>
      </c>
      <c r="F40" s="3">
        <v>20</v>
      </c>
      <c r="G40" s="3">
        <v>21</v>
      </c>
      <c r="H40" s="3">
        <v>20</v>
      </c>
      <c r="I40" s="1">
        <f t="shared" si="0"/>
        <v>21.5</v>
      </c>
      <c r="J40" s="1"/>
      <c r="K40" s="53"/>
      <c r="L40" s="1"/>
      <c r="M40" s="1"/>
      <c r="N40" s="5">
        <f>3.32*(LOG(L39/K39))</f>
        <v>0.22226334157363589</v>
      </c>
      <c r="O40" s="1"/>
      <c r="P40" s="1"/>
    </row>
    <row r="41" spans="1:16" x14ac:dyDescent="0.35">
      <c r="A41" s="1"/>
      <c r="B41" s="3"/>
      <c r="C41" s="3"/>
      <c r="D41" s="3" t="s">
        <v>32</v>
      </c>
      <c r="E41" s="3">
        <v>0</v>
      </c>
      <c r="F41" s="3">
        <v>1</v>
      </c>
      <c r="G41" s="3">
        <v>1</v>
      </c>
      <c r="H41" s="3">
        <v>3</v>
      </c>
      <c r="I41" s="1">
        <f t="shared" si="0"/>
        <v>1.25</v>
      </c>
      <c r="J41" s="1"/>
      <c r="K41" s="53"/>
      <c r="L41" s="1"/>
      <c r="M41" s="1"/>
      <c r="N41" s="1"/>
      <c r="O41" s="1"/>
      <c r="P41" s="1"/>
    </row>
    <row r="42" spans="1:16" x14ac:dyDescent="0.35">
      <c r="A42" s="1" t="s">
        <v>65</v>
      </c>
      <c r="B42" s="3">
        <v>215</v>
      </c>
      <c r="C42" s="3" t="s">
        <v>31</v>
      </c>
      <c r="D42" s="3" t="s">
        <v>19</v>
      </c>
      <c r="E42" s="3">
        <v>54</v>
      </c>
      <c r="F42" s="3">
        <v>49</v>
      </c>
      <c r="G42" s="3">
        <v>37</v>
      </c>
      <c r="H42" s="3">
        <v>44</v>
      </c>
      <c r="I42" s="1">
        <f t="shared" si="0"/>
        <v>46</v>
      </c>
      <c r="J42" s="53">
        <f>I42*10000*2</f>
        <v>920000</v>
      </c>
      <c r="K42" s="53">
        <v>3000000</v>
      </c>
      <c r="L42" s="53">
        <f>J42*5</f>
        <v>4600000</v>
      </c>
      <c r="M42" s="5">
        <f>(I42/(I42+I43))*100</f>
        <v>69.433962264150935</v>
      </c>
      <c r="N42" s="6">
        <f>3.32*(LOG(L42)-LOG(K42))</f>
        <v>0.61631343551354689</v>
      </c>
      <c r="O42" s="6">
        <f>O39+N42</f>
        <v>13.458979988129864</v>
      </c>
      <c r="P42" s="5">
        <f>I44/I42*100</f>
        <v>1.6304347826086956</v>
      </c>
    </row>
    <row r="43" spans="1:16" x14ac:dyDescent="0.35">
      <c r="A43" s="1"/>
      <c r="B43" s="3"/>
      <c r="C43" s="3"/>
      <c r="D43" s="3" t="s">
        <v>20</v>
      </c>
      <c r="E43" s="3">
        <v>8</v>
      </c>
      <c r="F43" s="3">
        <v>23</v>
      </c>
      <c r="G43" s="3">
        <v>23</v>
      </c>
      <c r="H43" s="3">
        <v>27</v>
      </c>
      <c r="I43" s="1">
        <f t="shared" si="0"/>
        <v>20.25</v>
      </c>
      <c r="J43" s="1"/>
      <c r="K43" s="53"/>
      <c r="L43" s="1"/>
      <c r="M43" s="1"/>
      <c r="N43" s="5">
        <f>3.32*(LOG(L42/K42))</f>
        <v>0.61631343551354667</v>
      </c>
      <c r="O43" s="1"/>
      <c r="P43" s="1"/>
    </row>
    <row r="44" spans="1:16" x14ac:dyDescent="0.35">
      <c r="A44" s="1"/>
      <c r="B44" s="3"/>
      <c r="C44" s="3"/>
      <c r="D44" s="3" t="s">
        <v>32</v>
      </c>
      <c r="E44" s="3">
        <v>1</v>
      </c>
      <c r="F44" s="3">
        <v>1</v>
      </c>
      <c r="G44" s="3">
        <v>0</v>
      </c>
      <c r="H44" s="3">
        <v>1</v>
      </c>
      <c r="I44" s="1">
        <f t="shared" si="0"/>
        <v>0.75</v>
      </c>
      <c r="J44" s="1"/>
      <c r="K44" s="53"/>
      <c r="L44" s="1"/>
      <c r="M44" s="1"/>
      <c r="N44" s="1"/>
      <c r="O44" s="1"/>
      <c r="P44" s="1"/>
    </row>
    <row r="45" spans="1:16" x14ac:dyDescent="0.35">
      <c r="A45" s="1" t="s">
        <v>66</v>
      </c>
      <c r="B45" s="3">
        <v>222</v>
      </c>
      <c r="C45" s="3" t="s">
        <v>31</v>
      </c>
      <c r="D45" s="3" t="s">
        <v>19</v>
      </c>
      <c r="E45" s="3">
        <v>45</v>
      </c>
      <c r="F45" s="3">
        <v>34</v>
      </c>
      <c r="G45" s="3">
        <v>33</v>
      </c>
      <c r="H45" s="3">
        <v>26</v>
      </c>
      <c r="I45" s="1">
        <f t="shared" si="0"/>
        <v>34.5</v>
      </c>
      <c r="J45" s="53">
        <f>I45*10000*2</f>
        <v>690000</v>
      </c>
      <c r="K45" s="53">
        <v>3000000</v>
      </c>
      <c r="L45" s="53">
        <f>J45*5</f>
        <v>3450000</v>
      </c>
      <c r="M45" s="5">
        <f>(I45/(I45+I46))*100</f>
        <v>57.983193277310932</v>
      </c>
      <c r="N45" s="6">
        <f>3.32*(LOG(L45)-LOG(K45))</f>
        <v>0.2015168299739912</v>
      </c>
      <c r="O45" s="6">
        <f>O42+N45</f>
        <v>13.660496818103855</v>
      </c>
      <c r="P45" s="5">
        <f>I47/I45*100</f>
        <v>4.3478260869565215</v>
      </c>
    </row>
    <row r="46" spans="1:16" x14ac:dyDescent="0.35">
      <c r="A46" s="1"/>
      <c r="B46" s="3"/>
      <c r="C46" s="3"/>
      <c r="D46" s="3" t="s">
        <v>20</v>
      </c>
      <c r="E46" s="3">
        <v>22</v>
      </c>
      <c r="F46" s="3">
        <v>31</v>
      </c>
      <c r="G46" s="3">
        <v>23</v>
      </c>
      <c r="H46" s="3">
        <v>24</v>
      </c>
      <c r="I46" s="1">
        <f t="shared" si="0"/>
        <v>25</v>
      </c>
      <c r="J46" s="1"/>
      <c r="K46" s="53"/>
      <c r="L46" s="1"/>
      <c r="M46" s="1"/>
      <c r="N46" s="5">
        <f>3.32*(LOG(L45/K45))</f>
        <v>0.20151682997399067</v>
      </c>
      <c r="O46" s="1"/>
      <c r="P46" s="1"/>
    </row>
    <row r="47" spans="1:16" x14ac:dyDescent="0.35">
      <c r="A47" s="1"/>
      <c r="B47" s="3"/>
      <c r="C47" s="3"/>
      <c r="D47" s="3" t="s">
        <v>32</v>
      </c>
      <c r="E47" s="3">
        <v>1</v>
      </c>
      <c r="F47" s="3">
        <v>1</v>
      </c>
      <c r="G47" s="3">
        <v>1</v>
      </c>
      <c r="H47" s="3">
        <v>3</v>
      </c>
      <c r="I47" s="1">
        <f t="shared" si="0"/>
        <v>1.5</v>
      </c>
      <c r="J47" s="1"/>
      <c r="K47" s="53"/>
      <c r="L47" s="1"/>
      <c r="M47" s="1"/>
      <c r="N47" s="1"/>
      <c r="O47" s="1"/>
      <c r="P47" s="1"/>
    </row>
    <row r="48" spans="1:16" x14ac:dyDescent="0.35">
      <c r="A48" s="1" t="s">
        <v>67</v>
      </c>
      <c r="B48" s="3">
        <v>229</v>
      </c>
      <c r="C48" s="3" t="s">
        <v>31</v>
      </c>
      <c r="D48" s="3" t="s">
        <v>19</v>
      </c>
      <c r="E48" s="3">
        <v>74</v>
      </c>
      <c r="F48" s="3">
        <v>110</v>
      </c>
      <c r="G48" s="3">
        <v>103</v>
      </c>
      <c r="H48" s="3">
        <v>95</v>
      </c>
      <c r="I48" s="1">
        <f t="shared" si="0"/>
        <v>95.5</v>
      </c>
      <c r="J48" s="53">
        <f>I48*10000*2</f>
        <v>1910000</v>
      </c>
      <c r="K48" s="53">
        <v>3000000</v>
      </c>
      <c r="L48" s="53">
        <f>J48*5</f>
        <v>9550000</v>
      </c>
      <c r="M48" s="5">
        <f>(I48/(I48+I49))*100</f>
        <v>67.135325131810191</v>
      </c>
      <c r="N48" s="6">
        <f>3.32*(LOG(L48)-LOG(K48))</f>
        <v>1.6695686279887567</v>
      </c>
      <c r="O48" s="6">
        <f>O45+N48</f>
        <v>15.330065446092611</v>
      </c>
      <c r="P48" s="5">
        <f>I50/I48*100</f>
        <v>0.78534031413612559</v>
      </c>
    </row>
    <row r="49" spans="1:16" x14ac:dyDescent="0.35">
      <c r="A49" s="1"/>
      <c r="B49" s="3"/>
      <c r="C49" s="3"/>
      <c r="D49" s="3" t="s">
        <v>20</v>
      </c>
      <c r="E49" s="3">
        <v>51</v>
      </c>
      <c r="F49" s="3">
        <v>38</v>
      </c>
      <c r="G49" s="3">
        <v>54</v>
      </c>
      <c r="H49" s="3">
        <v>44</v>
      </c>
      <c r="I49" s="1">
        <f t="shared" si="0"/>
        <v>46.75</v>
      </c>
      <c r="J49" s="1"/>
      <c r="K49" s="53"/>
      <c r="L49" s="1"/>
      <c r="M49" s="1"/>
      <c r="N49" s="5">
        <f>3.32*(LOG(L48/K48))</f>
        <v>1.6695686279887585</v>
      </c>
      <c r="O49" s="1"/>
      <c r="P49" s="1"/>
    </row>
    <row r="50" spans="1:16" x14ac:dyDescent="0.35">
      <c r="A50" s="1"/>
      <c r="B50" s="3"/>
      <c r="C50" s="3"/>
      <c r="D50" s="3" t="s">
        <v>32</v>
      </c>
      <c r="E50" s="3">
        <v>3</v>
      </c>
      <c r="F50" s="3">
        <v>0</v>
      </c>
      <c r="G50" s="3">
        <v>0</v>
      </c>
      <c r="H50" s="3">
        <v>0</v>
      </c>
      <c r="I50" s="1">
        <f t="shared" si="0"/>
        <v>0.75</v>
      </c>
      <c r="J50" s="1"/>
      <c r="K50" s="53"/>
      <c r="L50" s="1"/>
      <c r="M50" s="1"/>
      <c r="N50" s="1"/>
      <c r="O50" s="1"/>
      <c r="P50" s="1"/>
    </row>
    <row r="51" spans="1:16" x14ac:dyDescent="0.35">
      <c r="A51" s="1" t="s">
        <v>68</v>
      </c>
      <c r="B51" s="3">
        <v>236</v>
      </c>
      <c r="C51" s="3" t="s">
        <v>31</v>
      </c>
      <c r="D51" s="41" t="s">
        <v>19</v>
      </c>
      <c r="E51" s="3">
        <v>21</v>
      </c>
      <c r="F51" s="3">
        <v>20</v>
      </c>
      <c r="G51" s="3">
        <v>29</v>
      </c>
      <c r="H51" s="3">
        <v>21</v>
      </c>
      <c r="I51" s="1">
        <f t="shared" si="0"/>
        <v>22.75</v>
      </c>
      <c r="J51" s="53">
        <f>I51*10000*2</f>
        <v>455000</v>
      </c>
      <c r="K51" s="53">
        <v>3000000</v>
      </c>
      <c r="L51" s="53">
        <f>J51*5</f>
        <v>2275000</v>
      </c>
      <c r="M51" s="5">
        <f>(I51/(I51+I52))*100</f>
        <v>52.298850574712638</v>
      </c>
      <c r="N51" s="6">
        <f>3.32*(LOG(L51)-LOG(K51))</f>
        <v>-0.39886431437208369</v>
      </c>
      <c r="O51" s="6">
        <v>15.330065446092611</v>
      </c>
      <c r="P51" s="5">
        <f>I53/I51*100</f>
        <v>3.296703296703297</v>
      </c>
    </row>
    <row r="52" spans="1:16" x14ac:dyDescent="0.35">
      <c r="A52" s="1"/>
      <c r="B52" s="3"/>
      <c r="C52" s="3"/>
      <c r="D52" s="3" t="s">
        <v>20</v>
      </c>
      <c r="E52" s="3">
        <v>22</v>
      </c>
      <c r="F52" s="3">
        <v>20</v>
      </c>
      <c r="G52" s="3">
        <v>20</v>
      </c>
      <c r="H52" s="3">
        <v>21</v>
      </c>
      <c r="I52" s="1">
        <f t="shared" si="0"/>
        <v>20.75</v>
      </c>
      <c r="J52" s="1"/>
      <c r="K52" s="53"/>
      <c r="L52" s="1"/>
      <c r="M52" s="1"/>
      <c r="N52" s="5">
        <f>3.32*(LOG(L51/K51))</f>
        <v>-0.39886431437208369</v>
      </c>
      <c r="O52" s="1"/>
      <c r="P52" s="1"/>
    </row>
    <row r="53" spans="1:16" x14ac:dyDescent="0.35">
      <c r="A53" s="1"/>
      <c r="B53" s="3"/>
      <c r="C53" s="3"/>
      <c r="D53" s="3" t="s">
        <v>32</v>
      </c>
      <c r="E53" s="3">
        <v>1</v>
      </c>
      <c r="F53" s="3">
        <v>0</v>
      </c>
      <c r="G53" s="3">
        <v>1</v>
      </c>
      <c r="H53" s="3">
        <v>1</v>
      </c>
      <c r="I53" s="1">
        <f t="shared" si="0"/>
        <v>0.75</v>
      </c>
      <c r="J53" s="1"/>
      <c r="K53" s="53"/>
      <c r="L53" s="1"/>
      <c r="M53" s="1"/>
      <c r="N53" s="1"/>
      <c r="O53" s="1"/>
      <c r="P53" s="1"/>
    </row>
    <row r="54" spans="1:16" x14ac:dyDescent="0.35">
      <c r="A54" s="1" t="s">
        <v>69</v>
      </c>
      <c r="B54" s="3">
        <v>243</v>
      </c>
      <c r="C54" s="3" t="s">
        <v>31</v>
      </c>
      <c r="D54" s="3" t="s">
        <v>19</v>
      </c>
      <c r="E54" s="3">
        <v>15</v>
      </c>
      <c r="F54" s="3">
        <v>18</v>
      </c>
      <c r="G54" s="3">
        <v>14</v>
      </c>
      <c r="H54" s="3">
        <v>17</v>
      </c>
      <c r="I54" s="1">
        <f t="shared" si="0"/>
        <v>16</v>
      </c>
      <c r="J54" s="53">
        <f>I54*10000*2</f>
        <v>320000</v>
      </c>
      <c r="K54" s="53">
        <v>2275000</v>
      </c>
      <c r="L54" s="53">
        <f>J54*5</f>
        <v>1600000</v>
      </c>
      <c r="M54" s="5">
        <f>(I54/(I54+I55))*100</f>
        <v>51.612903225806448</v>
      </c>
      <c r="N54" s="6">
        <f>3.32*(LOG(L54)-LOG(K54))</f>
        <v>-0.50749990887952501</v>
      </c>
      <c r="O54" s="6">
        <v>15.330065446092611</v>
      </c>
      <c r="P54" s="5">
        <f>I56/I54*100</f>
        <v>3.125</v>
      </c>
    </row>
    <row r="55" spans="1:16" x14ac:dyDescent="0.35">
      <c r="A55" s="1"/>
      <c r="B55" s="3"/>
      <c r="C55" s="3"/>
      <c r="D55" s="3" t="s">
        <v>20</v>
      </c>
      <c r="E55" s="3">
        <v>16</v>
      </c>
      <c r="F55" s="3">
        <v>17</v>
      </c>
      <c r="G55" s="3">
        <v>16</v>
      </c>
      <c r="H55" s="3">
        <v>11</v>
      </c>
      <c r="I55" s="1">
        <f t="shared" si="0"/>
        <v>15</v>
      </c>
      <c r="J55" s="1"/>
      <c r="K55" s="53"/>
      <c r="L55" s="1"/>
      <c r="M55" s="1"/>
      <c r="N55" s="5">
        <f>3.32*(LOG(L54/K54))</f>
        <v>-0.50749990887952523</v>
      </c>
      <c r="O55" s="1"/>
      <c r="P55" s="1"/>
    </row>
    <row r="56" spans="1:16" x14ac:dyDescent="0.35">
      <c r="A56" s="1"/>
      <c r="B56" s="3"/>
      <c r="C56" s="3"/>
      <c r="D56" s="3" t="s">
        <v>32</v>
      </c>
      <c r="E56" s="3">
        <v>1</v>
      </c>
      <c r="F56" s="3">
        <v>0</v>
      </c>
      <c r="G56" s="3">
        <v>1</v>
      </c>
      <c r="H56" s="3">
        <v>0</v>
      </c>
      <c r="I56" s="1">
        <f t="shared" si="0"/>
        <v>0.5</v>
      </c>
      <c r="J56" s="1"/>
      <c r="K56" s="53"/>
      <c r="L56" s="1"/>
      <c r="M56" s="1"/>
      <c r="N56" s="1"/>
      <c r="O56" s="1"/>
      <c r="P56" s="1"/>
    </row>
    <row r="57" spans="1:16" x14ac:dyDescent="0.35">
      <c r="A57" s="1" t="s">
        <v>70</v>
      </c>
      <c r="B57" s="3">
        <v>250</v>
      </c>
      <c r="C57" s="3" t="s">
        <v>31</v>
      </c>
      <c r="D57" s="3" t="s">
        <v>19</v>
      </c>
      <c r="E57" s="3">
        <v>20</v>
      </c>
      <c r="F57" s="3">
        <v>16</v>
      </c>
      <c r="G57" s="3">
        <v>15</v>
      </c>
      <c r="H57" s="3">
        <v>17</v>
      </c>
      <c r="I57" s="1">
        <f t="shared" si="0"/>
        <v>17</v>
      </c>
      <c r="J57" s="53">
        <f>I57*10000*2</f>
        <v>340000</v>
      </c>
      <c r="K57" s="53">
        <v>1600000</v>
      </c>
      <c r="L57" s="53">
        <f>J57*5</f>
        <v>1700000</v>
      </c>
      <c r="M57" s="5">
        <f>(I57/(I57+I58))*100</f>
        <v>55.737704918032783</v>
      </c>
      <c r="N57" s="6">
        <f>3.32*(LOG(L57)-LOG(K57))</f>
        <v>8.7412076558198992E-2</v>
      </c>
      <c r="O57" s="6">
        <f>O54+N58</f>
        <v>15.41747752265081</v>
      </c>
      <c r="P57" s="5">
        <f>I59/I57*100</f>
        <v>0</v>
      </c>
    </row>
    <row r="58" spans="1:16" x14ac:dyDescent="0.35">
      <c r="A58" s="1"/>
      <c r="B58" s="3"/>
      <c r="C58" s="3"/>
      <c r="D58" s="3" t="s">
        <v>20</v>
      </c>
      <c r="E58" s="3">
        <v>14</v>
      </c>
      <c r="F58" s="3">
        <v>15</v>
      </c>
      <c r="G58" s="3">
        <v>13</v>
      </c>
      <c r="H58" s="3">
        <v>12</v>
      </c>
      <c r="I58" s="1">
        <f t="shared" si="0"/>
        <v>13.5</v>
      </c>
      <c r="J58" s="1"/>
      <c r="K58" s="53"/>
      <c r="L58" s="1"/>
      <c r="M58" s="1"/>
      <c r="N58" s="5">
        <f>3.32*(LOG(L57/K57))</f>
        <v>8.7412076558199173E-2</v>
      </c>
      <c r="O58" s="1"/>
      <c r="P58" s="1"/>
    </row>
    <row r="59" spans="1:16" x14ac:dyDescent="0.35">
      <c r="A59" s="1"/>
      <c r="B59" s="3"/>
      <c r="C59" s="3"/>
      <c r="D59" s="3" t="s">
        <v>32</v>
      </c>
      <c r="E59" s="3">
        <v>0</v>
      </c>
      <c r="F59" s="3">
        <v>0</v>
      </c>
      <c r="G59" s="3">
        <v>0</v>
      </c>
      <c r="H59" s="3">
        <v>0</v>
      </c>
      <c r="I59" s="1">
        <f t="shared" si="0"/>
        <v>0</v>
      </c>
      <c r="J59" s="1"/>
      <c r="K59" s="53"/>
      <c r="L59" s="1"/>
      <c r="M59" s="1"/>
      <c r="N59" s="1"/>
      <c r="O59" s="1"/>
      <c r="P59" s="1"/>
    </row>
    <row r="60" spans="1:16" x14ac:dyDescent="0.35">
      <c r="A60" s="1" t="s">
        <v>71</v>
      </c>
      <c r="B60" s="3">
        <v>257</v>
      </c>
      <c r="C60" s="3" t="s">
        <v>125</v>
      </c>
      <c r="D60" s="3" t="s">
        <v>19</v>
      </c>
      <c r="E60" s="3">
        <v>30</v>
      </c>
      <c r="F60" s="3">
        <v>21</v>
      </c>
      <c r="G60" s="3">
        <v>23</v>
      </c>
      <c r="H60" s="3">
        <v>29</v>
      </c>
      <c r="I60" s="1">
        <f t="shared" si="0"/>
        <v>25.75</v>
      </c>
      <c r="J60" s="53">
        <f>I60*10000*2</f>
        <v>515000</v>
      </c>
      <c r="K60" s="53">
        <v>1700000</v>
      </c>
      <c r="L60" s="53">
        <f>J60*5</f>
        <v>2575000</v>
      </c>
      <c r="M60" s="5">
        <f>(I60/(I60+I61))*100</f>
        <v>69.127516778523486</v>
      </c>
      <c r="N60" s="6">
        <f>3.32*(LOG(L60)-LOG(K60))</f>
        <v>0.59868999583646554</v>
      </c>
      <c r="O60" s="6">
        <f>O57+N61</f>
        <v>16.016167518487276</v>
      </c>
      <c r="P60" s="5">
        <f>I62/I60*100</f>
        <v>0.97087378640776689</v>
      </c>
    </row>
    <row r="61" spans="1:16" x14ac:dyDescent="0.35">
      <c r="A61" s="1"/>
      <c r="B61" s="3"/>
      <c r="C61" s="3"/>
      <c r="D61" s="3" t="s">
        <v>20</v>
      </c>
      <c r="E61" s="3">
        <v>12</v>
      </c>
      <c r="F61" s="3">
        <v>12</v>
      </c>
      <c r="G61" s="3">
        <v>10</v>
      </c>
      <c r="H61" s="3">
        <v>12</v>
      </c>
      <c r="I61" s="1">
        <f t="shared" si="0"/>
        <v>11.5</v>
      </c>
      <c r="J61" s="1"/>
      <c r="K61" s="53"/>
      <c r="L61" s="1"/>
      <c r="M61" s="1"/>
      <c r="N61" s="5">
        <f>3.32*(LOG(L60/K60))</f>
        <v>0.59868999583646709</v>
      </c>
      <c r="O61" s="1"/>
      <c r="P61" s="1"/>
    </row>
    <row r="62" spans="1:16" x14ac:dyDescent="0.35">
      <c r="A62" s="1"/>
      <c r="B62" s="3"/>
      <c r="C62" s="3"/>
      <c r="D62" s="3" t="s">
        <v>32</v>
      </c>
      <c r="E62" s="3">
        <v>0</v>
      </c>
      <c r="F62" s="3">
        <v>0</v>
      </c>
      <c r="G62" s="3">
        <v>0</v>
      </c>
      <c r="H62" s="3">
        <v>1</v>
      </c>
      <c r="I62" s="1">
        <f t="shared" si="0"/>
        <v>0.25</v>
      </c>
      <c r="J62" s="1"/>
      <c r="K62" s="53"/>
      <c r="L62" s="1"/>
      <c r="M62" s="1"/>
      <c r="N62" s="1"/>
      <c r="O62" s="1"/>
      <c r="P62" s="1"/>
    </row>
    <row r="63" spans="1:16" x14ac:dyDescent="0.35">
      <c r="A63" s="1" t="s">
        <v>72</v>
      </c>
      <c r="B63" s="3">
        <v>264</v>
      </c>
      <c r="C63" s="3" t="s">
        <v>125</v>
      </c>
      <c r="D63" s="3" t="s">
        <v>19</v>
      </c>
      <c r="E63" s="3">
        <v>41</v>
      </c>
      <c r="F63" s="3">
        <v>37</v>
      </c>
      <c r="G63" s="3">
        <v>49</v>
      </c>
      <c r="H63" s="3">
        <v>41</v>
      </c>
      <c r="I63" s="1">
        <f t="shared" si="0"/>
        <v>42</v>
      </c>
      <c r="J63" s="53">
        <f>I63*10000*2</f>
        <v>840000</v>
      </c>
      <c r="K63" s="53">
        <v>2575000</v>
      </c>
      <c r="L63" s="53">
        <f>J63*5</f>
        <v>4200000</v>
      </c>
      <c r="M63" s="5">
        <f>(I63/(I63+I64))*100</f>
        <v>73.68421052631578</v>
      </c>
      <c r="N63" s="6">
        <f>3.32*(LOG(L63)-LOG(K63))</f>
        <v>0.70540722930869504</v>
      </c>
      <c r="O63" s="6">
        <f>O60+N64</f>
        <v>16.72157474779597</v>
      </c>
      <c r="P63" s="5">
        <f>I65/I63*100</f>
        <v>1.1904761904761905</v>
      </c>
    </row>
    <row r="64" spans="1:16" x14ac:dyDescent="0.35">
      <c r="A64" s="1"/>
      <c r="B64" s="3"/>
      <c r="C64" s="3"/>
      <c r="D64" s="3" t="s">
        <v>20</v>
      </c>
      <c r="E64" s="3">
        <v>20</v>
      </c>
      <c r="F64" s="3">
        <v>12</v>
      </c>
      <c r="G64" s="3">
        <v>14</v>
      </c>
      <c r="H64" s="3">
        <v>14</v>
      </c>
      <c r="I64" s="1">
        <f t="shared" si="0"/>
        <v>15</v>
      </c>
      <c r="J64" s="1"/>
      <c r="K64" s="53"/>
      <c r="L64" s="1"/>
      <c r="M64" s="1"/>
      <c r="N64" s="5">
        <f>3.32*(LOG(L63/K63))</f>
        <v>0.70540722930869293</v>
      </c>
      <c r="O64" s="1"/>
      <c r="P64" s="1"/>
    </row>
    <row r="65" spans="1:16" x14ac:dyDescent="0.35">
      <c r="A65" s="1"/>
      <c r="B65" s="3"/>
      <c r="C65" s="3"/>
      <c r="D65" s="3" t="s">
        <v>32</v>
      </c>
      <c r="E65" s="3">
        <v>0</v>
      </c>
      <c r="F65" s="3">
        <v>1</v>
      </c>
      <c r="G65" s="3">
        <v>1</v>
      </c>
      <c r="H65" s="3">
        <v>0</v>
      </c>
      <c r="I65" s="1">
        <f t="shared" si="0"/>
        <v>0.5</v>
      </c>
      <c r="J65" s="1"/>
      <c r="K65" s="53"/>
      <c r="L65" s="1"/>
      <c r="M65" s="1"/>
      <c r="N65" s="1"/>
      <c r="O65" s="1"/>
      <c r="P65" s="1"/>
    </row>
    <row r="66" spans="1:16" x14ac:dyDescent="0.35">
      <c r="A66" s="1" t="s">
        <v>73</v>
      </c>
      <c r="B66" s="3">
        <v>271</v>
      </c>
      <c r="C66" s="3" t="s">
        <v>125</v>
      </c>
      <c r="D66" s="41" t="s">
        <v>19</v>
      </c>
      <c r="E66" s="3">
        <v>65</v>
      </c>
      <c r="F66" s="3">
        <v>68</v>
      </c>
      <c r="G66" s="3">
        <v>68</v>
      </c>
      <c r="H66" s="3">
        <v>58</v>
      </c>
      <c r="I66" s="1">
        <f t="shared" si="0"/>
        <v>64.75</v>
      </c>
      <c r="J66" s="53">
        <f>I66*10000*2</f>
        <v>1295000</v>
      </c>
      <c r="K66" s="53">
        <v>3000000</v>
      </c>
      <c r="L66" s="53">
        <f>J66*5</f>
        <v>6475000</v>
      </c>
      <c r="M66" s="5">
        <f>(I66/(I66+I67))*100</f>
        <v>83.818770226537225</v>
      </c>
      <c r="N66" s="6">
        <f>3.32*(LOG(L66)-LOG(K66))</f>
        <v>1.1092734798716408</v>
      </c>
      <c r="O66" s="6">
        <f>O63+N67</f>
        <v>17.830848227667612</v>
      </c>
      <c r="P66" s="5">
        <f>I68/I66*100</f>
        <v>0.38610038610038611</v>
      </c>
    </row>
    <row r="67" spans="1:16" x14ac:dyDescent="0.35">
      <c r="A67" s="1"/>
      <c r="B67" s="3"/>
      <c r="C67" s="3"/>
      <c r="D67" s="3" t="s">
        <v>20</v>
      </c>
      <c r="E67" s="3">
        <v>4</v>
      </c>
      <c r="F67" s="3">
        <v>14</v>
      </c>
      <c r="G67" s="3">
        <v>15</v>
      </c>
      <c r="H67" s="3">
        <v>17</v>
      </c>
      <c r="I67" s="1">
        <f t="shared" si="0"/>
        <v>12.5</v>
      </c>
      <c r="J67" s="1"/>
      <c r="K67" s="53"/>
      <c r="L67" s="1"/>
      <c r="M67" s="1"/>
      <c r="N67" s="5">
        <f>3.32*(LOG(L66/K66))</f>
        <v>1.1092734798716415</v>
      </c>
      <c r="O67" s="1"/>
      <c r="P67" s="1"/>
    </row>
    <row r="68" spans="1:16" x14ac:dyDescent="0.35">
      <c r="A68" s="1"/>
      <c r="B68" s="3"/>
      <c r="C68" s="3"/>
      <c r="D68" s="3" t="s">
        <v>32</v>
      </c>
      <c r="E68" s="3">
        <v>1</v>
      </c>
      <c r="F68" s="3">
        <v>0</v>
      </c>
      <c r="G68" s="3">
        <v>0</v>
      </c>
      <c r="H68" s="3">
        <v>0</v>
      </c>
      <c r="I68" s="1">
        <f t="shared" si="0"/>
        <v>0.25</v>
      </c>
      <c r="J68" s="1"/>
      <c r="K68" s="53"/>
      <c r="L68" s="1"/>
      <c r="M68" s="1"/>
      <c r="N68" s="1"/>
      <c r="O68" s="1"/>
      <c r="P68" s="1"/>
    </row>
    <row r="69" spans="1:16" x14ac:dyDescent="0.35">
      <c r="A69" s="1" t="s">
        <v>74</v>
      </c>
      <c r="B69" s="3">
        <v>279</v>
      </c>
      <c r="C69" s="3" t="s">
        <v>125</v>
      </c>
      <c r="D69" s="3" t="s">
        <v>19</v>
      </c>
      <c r="E69" s="3">
        <v>80</v>
      </c>
      <c r="F69" s="3">
        <v>79</v>
      </c>
      <c r="G69" s="3">
        <v>73</v>
      </c>
      <c r="H69" s="3">
        <v>66</v>
      </c>
      <c r="I69" s="1">
        <f t="shared" si="0"/>
        <v>74.5</v>
      </c>
      <c r="J69" s="53">
        <f>I69*10000*2</f>
        <v>1490000</v>
      </c>
      <c r="K69" s="53">
        <v>3000000</v>
      </c>
      <c r="L69" s="53">
        <f>J69*5</f>
        <v>7450000</v>
      </c>
      <c r="M69" s="5">
        <f>(I69/(I69+I70))*100</f>
        <v>88.427299703264097</v>
      </c>
      <c r="N69" s="6">
        <f>3.32*(LOG(L69)-LOG(K69))</f>
        <v>1.311516259855052</v>
      </c>
      <c r="O69" s="6">
        <f>O66+N70</f>
        <v>19.142364487522666</v>
      </c>
      <c r="P69" s="5">
        <f>I71/I69*100</f>
        <v>0.33557046979865773</v>
      </c>
    </row>
    <row r="70" spans="1:16" x14ac:dyDescent="0.35">
      <c r="A70" s="1"/>
      <c r="B70" s="3"/>
      <c r="C70" s="3"/>
      <c r="D70" s="3" t="s">
        <v>20</v>
      </c>
      <c r="E70" s="3">
        <v>5</v>
      </c>
      <c r="F70" s="3">
        <v>8</v>
      </c>
      <c r="G70" s="3">
        <v>15</v>
      </c>
      <c r="H70" s="3">
        <v>11</v>
      </c>
      <c r="I70" s="1">
        <f t="shared" ref="I70:I133" si="1">AVERAGE(E70:H70)</f>
        <v>9.75</v>
      </c>
      <c r="J70" s="1"/>
      <c r="K70" s="53"/>
      <c r="L70" s="1"/>
      <c r="M70" s="1"/>
      <c r="N70" s="5">
        <f>3.32*(LOG(L69/K69))</f>
        <v>1.3115162598550529</v>
      </c>
      <c r="O70" s="1"/>
      <c r="P70" s="1"/>
    </row>
    <row r="71" spans="1:16" x14ac:dyDescent="0.35">
      <c r="A71" s="1"/>
      <c r="B71" s="3"/>
      <c r="C71" s="3"/>
      <c r="D71" s="3" t="s">
        <v>32</v>
      </c>
      <c r="E71" s="3">
        <v>1</v>
      </c>
      <c r="F71" s="3">
        <v>0</v>
      </c>
      <c r="G71" s="3">
        <v>0</v>
      </c>
      <c r="H71" s="3">
        <v>0</v>
      </c>
      <c r="I71" s="1">
        <f t="shared" si="1"/>
        <v>0.25</v>
      </c>
      <c r="J71" s="1"/>
      <c r="K71" s="53"/>
      <c r="L71" s="1"/>
      <c r="M71" s="1"/>
      <c r="N71" s="1"/>
      <c r="O71" s="1"/>
      <c r="P71" s="1"/>
    </row>
    <row r="72" spans="1:16" x14ac:dyDescent="0.35">
      <c r="A72" s="1" t="s">
        <v>75</v>
      </c>
      <c r="B72" s="3">
        <v>285</v>
      </c>
      <c r="C72" s="3" t="s">
        <v>125</v>
      </c>
      <c r="D72" s="3" t="s">
        <v>19</v>
      </c>
      <c r="E72" s="3">
        <v>59</v>
      </c>
      <c r="F72" s="3">
        <v>46</v>
      </c>
      <c r="G72" s="3">
        <v>57</v>
      </c>
      <c r="H72" s="3">
        <v>52</v>
      </c>
      <c r="I72" s="1">
        <f t="shared" si="1"/>
        <v>53.5</v>
      </c>
      <c r="J72" s="53">
        <f>I72*10000*2</f>
        <v>1070000</v>
      </c>
      <c r="K72" s="53">
        <v>3000000</v>
      </c>
      <c r="L72" s="53">
        <f>J72*5</f>
        <v>5350000</v>
      </c>
      <c r="M72" s="5">
        <f>(I72/(I72+I73))*100</f>
        <v>90.677966101694921</v>
      </c>
      <c r="N72" s="6">
        <f>3.32*(LOG(L72)-LOG(K72))</f>
        <v>0.83409199064119866</v>
      </c>
      <c r="O72" s="6">
        <f>O69+N73</f>
        <v>19.976456478163865</v>
      </c>
      <c r="P72" s="5">
        <f>I74/I72*100</f>
        <v>0.93457943925233633</v>
      </c>
    </row>
    <row r="73" spans="1:16" x14ac:dyDescent="0.35">
      <c r="A73" s="1"/>
      <c r="B73" s="3"/>
      <c r="C73" s="3"/>
      <c r="D73" s="3" t="s">
        <v>20</v>
      </c>
      <c r="E73" s="3">
        <v>5</v>
      </c>
      <c r="F73" s="3">
        <v>4</v>
      </c>
      <c r="G73" s="3">
        <v>8</v>
      </c>
      <c r="H73" s="3">
        <v>5</v>
      </c>
      <c r="I73" s="1">
        <f t="shared" si="1"/>
        <v>5.5</v>
      </c>
      <c r="J73" s="1"/>
      <c r="K73" s="53"/>
      <c r="L73" s="1"/>
      <c r="M73" s="1"/>
      <c r="N73" s="5">
        <f>3.32*(LOG(L72/K72))</f>
        <v>0.83409199064119921</v>
      </c>
      <c r="O73" s="1"/>
      <c r="P73" s="1"/>
    </row>
    <row r="74" spans="1:16" x14ac:dyDescent="0.35">
      <c r="A74" s="1"/>
      <c r="B74" s="3"/>
      <c r="C74" s="3"/>
      <c r="D74" s="3" t="s">
        <v>32</v>
      </c>
      <c r="E74" s="3">
        <v>0</v>
      </c>
      <c r="F74" s="3">
        <v>1</v>
      </c>
      <c r="G74" s="3">
        <v>1</v>
      </c>
      <c r="H74" s="3">
        <v>0</v>
      </c>
      <c r="I74" s="1">
        <f t="shared" si="1"/>
        <v>0.5</v>
      </c>
      <c r="J74" s="1"/>
      <c r="K74" s="53"/>
      <c r="L74" s="1"/>
      <c r="M74" s="1"/>
      <c r="N74" s="1"/>
      <c r="O74" s="1"/>
      <c r="P74" s="1"/>
    </row>
    <row r="75" spans="1:16" x14ac:dyDescent="0.35">
      <c r="A75" s="1" t="s">
        <v>76</v>
      </c>
      <c r="B75" s="3">
        <v>292</v>
      </c>
      <c r="C75" s="3" t="s">
        <v>125</v>
      </c>
      <c r="D75" s="3" t="s">
        <v>19</v>
      </c>
      <c r="E75" s="3">
        <v>75</v>
      </c>
      <c r="F75" s="3">
        <v>81</v>
      </c>
      <c r="G75" s="3">
        <v>81</v>
      </c>
      <c r="H75" s="3">
        <v>85</v>
      </c>
      <c r="I75" s="1">
        <f t="shared" si="1"/>
        <v>80.5</v>
      </c>
      <c r="J75" s="53">
        <f>I75*10000*2</f>
        <v>1610000</v>
      </c>
      <c r="K75" s="53">
        <v>3000000</v>
      </c>
      <c r="L75" s="53">
        <f>J75*5</f>
        <v>8050000</v>
      </c>
      <c r="M75" s="5">
        <f>(I75/(I75+I76))*100</f>
        <v>94.985250737463119</v>
      </c>
      <c r="N75" s="6">
        <f>3.32*(LOG(L75)-LOG(K75))</f>
        <v>1.4231997571520443</v>
      </c>
      <c r="O75" s="6">
        <f>O72+N76</f>
        <v>21.399656235315909</v>
      </c>
      <c r="P75" s="5">
        <f>I77/I75*100</f>
        <v>0.3105590062111801</v>
      </c>
    </row>
    <row r="76" spans="1:16" x14ac:dyDescent="0.35">
      <c r="A76" s="1"/>
      <c r="B76" s="3"/>
      <c r="C76" s="3"/>
      <c r="D76" s="3" t="s">
        <v>20</v>
      </c>
      <c r="E76" s="3">
        <v>5</v>
      </c>
      <c r="F76" s="3">
        <v>7</v>
      </c>
      <c r="G76" s="3">
        <v>2</v>
      </c>
      <c r="H76" s="3">
        <v>3</v>
      </c>
      <c r="I76" s="1">
        <f t="shared" si="1"/>
        <v>4.25</v>
      </c>
      <c r="J76" s="1"/>
      <c r="K76" s="53"/>
      <c r="L76" s="1"/>
      <c r="M76" s="1"/>
      <c r="N76" s="5">
        <f>3.32*(LOG(L75/K75))</f>
        <v>1.4231997571520438</v>
      </c>
      <c r="O76" s="1"/>
      <c r="P76" s="1"/>
    </row>
    <row r="77" spans="1:16" x14ac:dyDescent="0.35">
      <c r="A77" s="1"/>
      <c r="B77" s="3"/>
      <c r="C77" s="3"/>
      <c r="D77" s="3" t="s">
        <v>32</v>
      </c>
      <c r="E77" s="3">
        <v>0</v>
      </c>
      <c r="F77" s="3">
        <v>0</v>
      </c>
      <c r="G77" s="3">
        <v>1</v>
      </c>
      <c r="H77" s="3">
        <v>0</v>
      </c>
      <c r="I77" s="1">
        <f t="shared" si="1"/>
        <v>0.25</v>
      </c>
      <c r="J77" s="1"/>
      <c r="K77" s="53"/>
      <c r="L77" s="1"/>
      <c r="M77" s="1"/>
      <c r="N77" s="1"/>
      <c r="O77" s="1"/>
      <c r="P77" s="1"/>
    </row>
    <row r="78" spans="1:16" x14ac:dyDescent="0.35">
      <c r="A78" s="1" t="s">
        <v>77</v>
      </c>
      <c r="B78" s="3">
        <v>299</v>
      </c>
      <c r="C78" s="3" t="s">
        <v>125</v>
      </c>
      <c r="D78" s="3" t="s">
        <v>19</v>
      </c>
      <c r="E78" s="3">
        <v>67</v>
      </c>
      <c r="F78" s="3">
        <v>51</v>
      </c>
      <c r="G78" s="3">
        <v>53</v>
      </c>
      <c r="H78" s="3">
        <v>66</v>
      </c>
      <c r="I78" s="1">
        <f t="shared" si="1"/>
        <v>59.25</v>
      </c>
      <c r="J78" s="53">
        <f>I78*10000*2</f>
        <v>1185000</v>
      </c>
      <c r="K78" s="53">
        <v>3000000</v>
      </c>
      <c r="L78" s="53">
        <f>J78*5</f>
        <v>5925000</v>
      </c>
      <c r="M78" s="5">
        <f>(I78/(I78+I79))*100</f>
        <v>85.869565217391312</v>
      </c>
      <c r="N78" s="6">
        <f>3.32*(LOG(L78)-LOG(K78))</f>
        <v>0.98128277187542834</v>
      </c>
      <c r="O78" s="6">
        <f>O75+N79</f>
        <v>22.380939007191341</v>
      </c>
      <c r="P78" s="5">
        <f>I80/I78*100</f>
        <v>0</v>
      </c>
    </row>
    <row r="79" spans="1:16" x14ac:dyDescent="0.35">
      <c r="A79" s="1"/>
      <c r="B79" s="3"/>
      <c r="C79" s="3"/>
      <c r="D79" s="3" t="s">
        <v>20</v>
      </c>
      <c r="E79" s="3">
        <v>6</v>
      </c>
      <c r="F79" s="3">
        <v>6</v>
      </c>
      <c r="G79" s="3">
        <v>11</v>
      </c>
      <c r="H79" s="3">
        <v>16</v>
      </c>
      <c r="I79" s="1">
        <f t="shared" si="1"/>
        <v>9.75</v>
      </c>
      <c r="J79" s="1"/>
      <c r="K79" s="53"/>
      <c r="L79" s="1"/>
      <c r="M79" s="1"/>
      <c r="N79" s="5">
        <f>3.32*(LOG(L78/K78))</f>
        <v>0.98128277187543034</v>
      </c>
      <c r="O79" s="1"/>
      <c r="P79" s="1"/>
    </row>
    <row r="80" spans="1:16" x14ac:dyDescent="0.35">
      <c r="A80" s="1"/>
      <c r="B80" s="3"/>
      <c r="C80" s="3"/>
      <c r="D80" s="3" t="s">
        <v>32</v>
      </c>
      <c r="E80" s="3">
        <v>0</v>
      </c>
      <c r="F80" s="3">
        <v>0</v>
      </c>
      <c r="G80" s="3">
        <v>0</v>
      </c>
      <c r="H80" s="3">
        <v>0</v>
      </c>
      <c r="I80" s="1">
        <f t="shared" si="1"/>
        <v>0</v>
      </c>
      <c r="J80" s="1"/>
      <c r="K80" s="53"/>
      <c r="L80" s="1"/>
      <c r="M80" s="1"/>
      <c r="N80" s="1"/>
      <c r="O80" s="1"/>
      <c r="P80" s="1"/>
    </row>
    <row r="81" spans="1:16" x14ac:dyDescent="0.35">
      <c r="A81" s="1" t="s">
        <v>78</v>
      </c>
      <c r="B81" s="3">
        <v>306</v>
      </c>
      <c r="C81" s="3" t="s">
        <v>125</v>
      </c>
      <c r="D81" s="41" t="s">
        <v>19</v>
      </c>
      <c r="E81" s="3">
        <v>60</v>
      </c>
      <c r="F81" s="3">
        <v>45</v>
      </c>
      <c r="G81" s="3">
        <v>63</v>
      </c>
      <c r="H81" s="3">
        <v>54</v>
      </c>
      <c r="I81" s="1">
        <f t="shared" si="1"/>
        <v>55.5</v>
      </c>
      <c r="J81" s="53">
        <f>I81*10000*2</f>
        <v>1110000</v>
      </c>
      <c r="K81" s="53">
        <v>3000000</v>
      </c>
      <c r="L81" s="53">
        <f>J81*5</f>
        <v>5550000</v>
      </c>
      <c r="M81" s="5">
        <f>(I81/(I81+I82))*100</f>
        <v>91.358024691358025</v>
      </c>
      <c r="N81" s="6">
        <f>3.32*(LOG(L81)-LOG(K81))</f>
        <v>0.88701013829800557</v>
      </c>
      <c r="O81" s="6">
        <f>O78+N82</f>
        <v>23.267949145489347</v>
      </c>
      <c r="P81" s="5">
        <f>I83/I81*100</f>
        <v>0.90090090090090091</v>
      </c>
    </row>
    <row r="82" spans="1:16" x14ac:dyDescent="0.35">
      <c r="A82" s="1"/>
      <c r="B82" s="3"/>
      <c r="C82" s="3"/>
      <c r="D82" s="3" t="s">
        <v>20</v>
      </c>
      <c r="E82" s="3">
        <v>4</v>
      </c>
      <c r="F82" s="3">
        <v>5</v>
      </c>
      <c r="G82" s="3">
        <v>5</v>
      </c>
      <c r="H82" s="3">
        <v>7</v>
      </c>
      <c r="I82" s="1">
        <f t="shared" si="1"/>
        <v>5.25</v>
      </c>
      <c r="J82" s="1"/>
      <c r="K82" s="53"/>
      <c r="L82" s="1"/>
      <c r="M82" s="1"/>
      <c r="N82" s="5">
        <f>3.32*(LOG(L81/K81))</f>
        <v>0.8870101382980059</v>
      </c>
      <c r="O82" s="1"/>
      <c r="P82" s="1"/>
    </row>
    <row r="83" spans="1:16" x14ac:dyDescent="0.35">
      <c r="A83" s="1"/>
      <c r="B83" s="3"/>
      <c r="C83" s="3"/>
      <c r="D83" s="3" t="s">
        <v>32</v>
      </c>
      <c r="E83" s="3">
        <v>0</v>
      </c>
      <c r="F83" s="3">
        <v>2</v>
      </c>
      <c r="G83" s="3">
        <v>0</v>
      </c>
      <c r="H83" s="3">
        <v>0</v>
      </c>
      <c r="I83" s="1">
        <f t="shared" si="1"/>
        <v>0.5</v>
      </c>
      <c r="J83" s="1"/>
      <c r="K83" s="53"/>
      <c r="L83" s="1"/>
      <c r="M83" s="1"/>
      <c r="N83" s="1"/>
      <c r="O83" s="1"/>
      <c r="P83" s="1"/>
    </row>
    <row r="84" spans="1:16" x14ac:dyDescent="0.35">
      <c r="A84" s="1" t="s">
        <v>79</v>
      </c>
      <c r="B84" s="3">
        <v>313</v>
      </c>
      <c r="C84" s="3" t="s">
        <v>125</v>
      </c>
      <c r="D84" s="3" t="s">
        <v>19</v>
      </c>
      <c r="E84" s="3">
        <v>74</v>
      </c>
      <c r="F84" s="3">
        <v>65</v>
      </c>
      <c r="G84" s="3">
        <v>58</v>
      </c>
      <c r="H84" s="3">
        <v>60</v>
      </c>
      <c r="I84" s="1">
        <f t="shared" si="1"/>
        <v>64.25</v>
      </c>
      <c r="J84" s="53">
        <f>I84*10000*2</f>
        <v>1285000</v>
      </c>
      <c r="K84" s="53">
        <v>3000000</v>
      </c>
      <c r="L84" s="53">
        <f>J84*5</f>
        <v>6425000</v>
      </c>
      <c r="M84" s="5">
        <f>(I84/(I84+I85))*100</f>
        <v>89.860139860139867</v>
      </c>
      <c r="N84" s="6">
        <f>3.32*(LOG(L84)-LOG(K84))</f>
        <v>1.0980962325817842</v>
      </c>
      <c r="O84" s="6">
        <f>O81+N85</f>
        <v>24.366045378071131</v>
      </c>
      <c r="P84" s="5">
        <f>I86/I84*100</f>
        <v>0.38910505836575876</v>
      </c>
    </row>
    <row r="85" spans="1:16" x14ac:dyDescent="0.35">
      <c r="A85" s="1"/>
      <c r="B85" s="3"/>
      <c r="C85" s="3"/>
      <c r="D85" s="3" t="s">
        <v>20</v>
      </c>
      <c r="E85" s="3">
        <v>3</v>
      </c>
      <c r="F85" s="3">
        <v>8</v>
      </c>
      <c r="G85" s="3">
        <v>6</v>
      </c>
      <c r="H85" s="3">
        <v>12</v>
      </c>
      <c r="I85" s="1">
        <f t="shared" si="1"/>
        <v>7.25</v>
      </c>
      <c r="J85" s="1"/>
      <c r="K85" s="53"/>
      <c r="L85" s="1"/>
      <c r="M85" s="1"/>
      <c r="N85" s="5">
        <f>3.32*(LOG(L84/K84))</f>
        <v>1.0980962325817833</v>
      </c>
      <c r="O85" s="1"/>
      <c r="P85" s="1"/>
    </row>
    <row r="86" spans="1:16" x14ac:dyDescent="0.35">
      <c r="A86" s="1"/>
      <c r="B86" s="3"/>
      <c r="C86" s="3"/>
      <c r="D86" s="3" t="s">
        <v>32</v>
      </c>
      <c r="E86" s="3">
        <v>1</v>
      </c>
      <c r="F86" s="3">
        <v>0</v>
      </c>
      <c r="G86" s="3">
        <v>0</v>
      </c>
      <c r="H86" s="3">
        <v>0</v>
      </c>
      <c r="I86" s="1">
        <f t="shared" si="1"/>
        <v>0.25</v>
      </c>
      <c r="J86" s="1"/>
      <c r="K86" s="53"/>
      <c r="L86" s="1"/>
      <c r="M86" s="1"/>
      <c r="N86" s="1"/>
      <c r="O86" s="1"/>
      <c r="P86" s="1"/>
    </row>
    <row r="87" spans="1:16" x14ac:dyDescent="0.35">
      <c r="A87" s="1" t="s">
        <v>80</v>
      </c>
      <c r="B87" s="3">
        <v>320</v>
      </c>
      <c r="C87" s="3" t="s">
        <v>125</v>
      </c>
      <c r="D87" s="3" t="s">
        <v>19</v>
      </c>
      <c r="E87" s="3">
        <v>66</v>
      </c>
      <c r="F87" s="3">
        <v>46</v>
      </c>
      <c r="G87" s="3">
        <v>40</v>
      </c>
      <c r="H87" s="3">
        <v>53</v>
      </c>
      <c r="I87" s="1">
        <f t="shared" si="1"/>
        <v>51.25</v>
      </c>
      <c r="J87" s="53">
        <f>I87*10000*2</f>
        <v>1025000</v>
      </c>
      <c r="K87" s="53">
        <v>3000000</v>
      </c>
      <c r="L87" s="53">
        <f>J87*5</f>
        <v>5125000</v>
      </c>
      <c r="M87" s="5">
        <f>(I87/(I87+I88))*100</f>
        <v>89.912280701754383</v>
      </c>
      <c r="N87" s="6">
        <f>3.32*(LOG(L87)-LOG(K87))</f>
        <v>0.7721410818269886</v>
      </c>
      <c r="O87" s="6">
        <f>O84+N88</f>
        <v>25.138186459898122</v>
      </c>
      <c r="P87" s="5">
        <f>I89/I87*100</f>
        <v>0.48780487804878048</v>
      </c>
    </row>
    <row r="88" spans="1:16" x14ac:dyDescent="0.35">
      <c r="A88" s="1"/>
      <c r="B88" s="3"/>
      <c r="C88" s="3"/>
      <c r="D88" s="3" t="s">
        <v>20</v>
      </c>
      <c r="E88" s="3">
        <v>4</v>
      </c>
      <c r="F88" s="3">
        <v>4</v>
      </c>
      <c r="G88" s="3">
        <v>10</v>
      </c>
      <c r="H88" s="3">
        <v>5</v>
      </c>
      <c r="I88" s="1">
        <f t="shared" si="1"/>
        <v>5.75</v>
      </c>
      <c r="J88" s="1"/>
      <c r="K88" s="53"/>
      <c r="L88" s="1"/>
      <c r="M88" s="1"/>
      <c r="N88" s="5">
        <f>3.32*(LOG(L87/K87))</f>
        <v>0.77214108182698971</v>
      </c>
      <c r="O88" s="1"/>
      <c r="P88" s="1"/>
    </row>
    <row r="89" spans="1:16" x14ac:dyDescent="0.35">
      <c r="A89" s="1"/>
      <c r="B89" s="3"/>
      <c r="C89" s="3"/>
      <c r="D89" s="3" t="s">
        <v>32</v>
      </c>
      <c r="E89" s="3">
        <v>0</v>
      </c>
      <c r="F89" s="3">
        <v>0</v>
      </c>
      <c r="G89" s="3">
        <v>1</v>
      </c>
      <c r="H89" s="3">
        <v>0</v>
      </c>
      <c r="I89" s="1">
        <f t="shared" si="1"/>
        <v>0.25</v>
      </c>
      <c r="J89" s="1"/>
      <c r="K89" s="53"/>
      <c r="L89" s="1"/>
      <c r="M89" s="1"/>
      <c r="N89" s="1"/>
      <c r="O89" s="1"/>
      <c r="P89" s="1"/>
    </row>
    <row r="90" spans="1:16" x14ac:dyDescent="0.35">
      <c r="A90" s="1" t="s">
        <v>81</v>
      </c>
      <c r="B90" s="3">
        <v>327</v>
      </c>
      <c r="C90" s="3" t="s">
        <v>125</v>
      </c>
      <c r="D90" s="3" t="s">
        <v>19</v>
      </c>
      <c r="E90" s="56">
        <v>82</v>
      </c>
      <c r="F90" s="57">
        <v>114</v>
      </c>
      <c r="G90" s="57">
        <v>80</v>
      </c>
      <c r="H90" s="57">
        <v>88</v>
      </c>
      <c r="I90" s="1">
        <f t="shared" si="1"/>
        <v>91</v>
      </c>
      <c r="J90" s="53">
        <f>I90*10000*2</f>
        <v>1820000</v>
      </c>
      <c r="K90" s="53">
        <v>3000000</v>
      </c>
      <c r="L90" s="53">
        <f>J90*5</f>
        <v>9100000</v>
      </c>
      <c r="M90" s="5">
        <f>(I90/(I90+I91))*100</f>
        <v>97.58713136729223</v>
      </c>
      <c r="N90" s="6">
        <f>3.32*(LOG(L90)-LOG(K90))</f>
        <v>1.5999748568367518</v>
      </c>
      <c r="O90" s="6">
        <f>O87+N91</f>
        <v>26.738161316734875</v>
      </c>
      <c r="P90" s="5">
        <f>I92/I90*100</f>
        <v>23.076923076923077</v>
      </c>
    </row>
    <row r="91" spans="1:16" x14ac:dyDescent="0.35">
      <c r="A91" s="1"/>
      <c r="B91" s="3"/>
      <c r="C91" s="3"/>
      <c r="D91" s="3" t="s">
        <v>20</v>
      </c>
      <c r="E91" s="58">
        <v>3</v>
      </c>
      <c r="F91" s="59">
        <v>0</v>
      </c>
      <c r="G91" s="59">
        <v>3</v>
      </c>
      <c r="H91" s="59">
        <v>3</v>
      </c>
      <c r="I91" s="1">
        <f t="shared" si="1"/>
        <v>2.25</v>
      </c>
      <c r="J91" s="1"/>
      <c r="K91" s="53"/>
      <c r="L91" s="1"/>
      <c r="M91" s="1"/>
      <c r="N91" s="5">
        <f>3.32*(LOG(L90/K90))</f>
        <v>1.5999748568367513</v>
      </c>
      <c r="O91" s="1"/>
      <c r="P91" s="1"/>
    </row>
    <row r="92" spans="1:16" x14ac:dyDescent="0.35">
      <c r="A92" s="1"/>
      <c r="B92" s="3"/>
      <c r="C92" s="3"/>
      <c r="D92" s="3" t="s">
        <v>32</v>
      </c>
      <c r="E92" s="58">
        <v>24</v>
      </c>
      <c r="F92" s="59">
        <v>20</v>
      </c>
      <c r="G92" s="59">
        <v>24</v>
      </c>
      <c r="H92" s="59">
        <v>16</v>
      </c>
      <c r="I92" s="1">
        <f t="shared" si="1"/>
        <v>21</v>
      </c>
      <c r="J92" s="1"/>
      <c r="K92" s="53"/>
      <c r="L92" s="1"/>
      <c r="M92" s="1"/>
      <c r="N92" s="1"/>
      <c r="O92" s="1"/>
      <c r="P92" s="1"/>
    </row>
    <row r="93" spans="1:16" x14ac:dyDescent="0.35">
      <c r="A93" s="1" t="s">
        <v>82</v>
      </c>
      <c r="B93" s="3">
        <v>334</v>
      </c>
      <c r="C93" s="3" t="s">
        <v>125</v>
      </c>
      <c r="D93" s="3" t="s">
        <v>19</v>
      </c>
      <c r="E93" s="56">
        <v>70</v>
      </c>
      <c r="F93" s="57">
        <v>55</v>
      </c>
      <c r="G93" s="57">
        <v>39</v>
      </c>
      <c r="H93" s="57">
        <v>60</v>
      </c>
      <c r="I93" s="1">
        <f t="shared" si="1"/>
        <v>56</v>
      </c>
      <c r="J93" s="53">
        <f>I93*10000*2</f>
        <v>1120000</v>
      </c>
      <c r="K93" s="53">
        <v>3000000</v>
      </c>
      <c r="L93" s="53">
        <f>J93*5</f>
        <v>5600000</v>
      </c>
      <c r="M93" s="5">
        <f>(I93/(I93+I94))*100</f>
        <v>94.915254237288138</v>
      </c>
      <c r="N93" s="6">
        <f>3.32*(LOG(L93)-LOG(K93))</f>
        <v>0.89994168399130636</v>
      </c>
      <c r="O93" s="6">
        <f>O90+N94</f>
        <v>27.638103000726179</v>
      </c>
      <c r="P93" s="5">
        <f>I95/I93*100</f>
        <v>0</v>
      </c>
    </row>
    <row r="94" spans="1:16" x14ac:dyDescent="0.35">
      <c r="A94" s="1"/>
      <c r="B94" s="3"/>
      <c r="C94" s="3"/>
      <c r="D94" s="3" t="s">
        <v>20</v>
      </c>
      <c r="E94" s="58">
        <v>2</v>
      </c>
      <c r="F94" s="59">
        <v>5</v>
      </c>
      <c r="G94" s="59">
        <v>3</v>
      </c>
      <c r="H94" s="59">
        <v>2</v>
      </c>
      <c r="I94" s="1">
        <f t="shared" si="1"/>
        <v>3</v>
      </c>
      <c r="J94" s="1"/>
      <c r="K94" s="53"/>
      <c r="L94" s="1"/>
      <c r="M94" s="1"/>
      <c r="N94" s="5">
        <f>3.32*(LOG(L93/K93))</f>
        <v>0.89994168399130603</v>
      </c>
      <c r="O94" s="1"/>
      <c r="P94" s="1"/>
    </row>
    <row r="95" spans="1:16" x14ac:dyDescent="0.35">
      <c r="A95" s="1"/>
      <c r="B95" s="3"/>
      <c r="C95" s="3"/>
      <c r="D95" s="3" t="s">
        <v>32</v>
      </c>
      <c r="E95" s="58">
        <v>0</v>
      </c>
      <c r="F95" s="59">
        <v>0</v>
      </c>
      <c r="G95" s="59">
        <v>0</v>
      </c>
      <c r="H95" s="59">
        <v>0</v>
      </c>
      <c r="I95" s="1">
        <f t="shared" si="1"/>
        <v>0</v>
      </c>
      <c r="J95" s="1"/>
      <c r="K95" s="53"/>
      <c r="L95" s="1"/>
      <c r="M95" s="1"/>
      <c r="N95" s="1"/>
      <c r="O95" s="1"/>
      <c r="P95" s="1"/>
    </row>
    <row r="96" spans="1:16" x14ac:dyDescent="0.35">
      <c r="A96" s="1" t="s">
        <v>83</v>
      </c>
      <c r="B96" s="3">
        <v>341</v>
      </c>
      <c r="C96" s="3" t="s">
        <v>125</v>
      </c>
      <c r="D96" s="41" t="s">
        <v>19</v>
      </c>
      <c r="E96" s="56">
        <v>100</v>
      </c>
      <c r="F96" s="57">
        <v>93</v>
      </c>
      <c r="G96" s="57">
        <v>93</v>
      </c>
      <c r="H96" s="57">
        <v>107</v>
      </c>
      <c r="I96" s="1">
        <f t="shared" si="1"/>
        <v>98.25</v>
      </c>
      <c r="J96" s="53">
        <f>I96*10000*2</f>
        <v>1965000</v>
      </c>
      <c r="K96" s="53">
        <v>3000000</v>
      </c>
      <c r="L96" s="53">
        <f>J96*5</f>
        <v>9825000</v>
      </c>
      <c r="M96" s="5">
        <f>(I96/(I96+I97))*100</f>
        <v>97.277227722772281</v>
      </c>
      <c r="N96" s="6">
        <f>3.32*(LOG(L96)-LOG(K96))</f>
        <v>1.7105015303683024</v>
      </c>
      <c r="O96" s="6">
        <f>O93+N97</f>
        <v>29.34860453109448</v>
      </c>
      <c r="P96" s="5">
        <f>I98/I96*100</f>
        <v>0</v>
      </c>
    </row>
    <row r="97" spans="1:16" x14ac:dyDescent="0.35">
      <c r="A97" s="1"/>
      <c r="B97" s="3"/>
      <c r="C97" s="3"/>
      <c r="D97" s="3" t="s">
        <v>20</v>
      </c>
      <c r="E97" s="58">
        <v>3</v>
      </c>
      <c r="F97" s="59">
        <v>2</v>
      </c>
      <c r="G97" s="59">
        <v>3</v>
      </c>
      <c r="H97" s="59">
        <v>3</v>
      </c>
      <c r="I97" s="1">
        <f t="shared" si="1"/>
        <v>2.75</v>
      </c>
      <c r="J97" s="1"/>
      <c r="K97" s="53"/>
      <c r="L97" s="1"/>
      <c r="M97" s="1"/>
      <c r="N97" s="5">
        <f>3.32*(LOG(L96/K96))</f>
        <v>1.710501530368302</v>
      </c>
      <c r="O97" s="1"/>
      <c r="P97" s="1"/>
    </row>
    <row r="98" spans="1:16" x14ac:dyDescent="0.35">
      <c r="A98" s="1"/>
      <c r="B98" s="3"/>
      <c r="C98" s="3"/>
      <c r="D98" s="3" t="s">
        <v>32</v>
      </c>
      <c r="E98" s="58">
        <v>0</v>
      </c>
      <c r="F98" s="59">
        <v>0</v>
      </c>
      <c r="G98" s="59">
        <v>0</v>
      </c>
      <c r="H98" s="59">
        <v>0</v>
      </c>
      <c r="I98" s="1">
        <f t="shared" si="1"/>
        <v>0</v>
      </c>
      <c r="J98" s="1"/>
      <c r="K98" s="53"/>
      <c r="L98" s="1"/>
      <c r="M98" s="1"/>
      <c r="N98" s="1"/>
      <c r="O98" s="1"/>
      <c r="P98" s="1"/>
    </row>
    <row r="99" spans="1:16" x14ac:dyDescent="0.35">
      <c r="A99" s="1" t="s">
        <v>84</v>
      </c>
      <c r="B99" s="3">
        <v>348</v>
      </c>
      <c r="C99" s="3" t="s">
        <v>125</v>
      </c>
      <c r="D99" s="3" t="s">
        <v>19</v>
      </c>
      <c r="E99" s="77">
        <v>85</v>
      </c>
      <c r="F99" s="78">
        <v>65</v>
      </c>
      <c r="G99" s="78">
        <v>89</v>
      </c>
      <c r="H99" s="78">
        <v>111</v>
      </c>
      <c r="I99" s="1">
        <f t="shared" si="1"/>
        <v>87.5</v>
      </c>
      <c r="J99" s="53">
        <f>I99*10000*2</f>
        <v>1750000</v>
      </c>
      <c r="K99" s="53">
        <v>3000000</v>
      </c>
      <c r="L99" s="53">
        <f>J99*5</f>
        <v>8750000</v>
      </c>
      <c r="M99" s="5">
        <f>(I99/(I99+I100))*100</f>
        <v>99.715099715099726</v>
      </c>
      <c r="N99" s="6">
        <f>3.32*(LOG(L99)-LOG(K99))</f>
        <v>1.5434241703647997</v>
      </c>
      <c r="O99" s="6">
        <f>O96+N100</f>
        <v>30.892028701459282</v>
      </c>
      <c r="P99" s="5">
        <f>I101/I99*100</f>
        <v>7.7142857142857135</v>
      </c>
    </row>
    <row r="100" spans="1:16" x14ac:dyDescent="0.35">
      <c r="A100" s="1"/>
      <c r="B100" s="3"/>
      <c r="C100" s="3"/>
      <c r="D100" s="3" t="s">
        <v>20</v>
      </c>
      <c r="E100" s="79">
        <v>0</v>
      </c>
      <c r="F100" s="80">
        <v>0</v>
      </c>
      <c r="G100" s="80">
        <v>0</v>
      </c>
      <c r="H100" s="80">
        <v>1</v>
      </c>
      <c r="I100" s="1">
        <f t="shared" si="1"/>
        <v>0.25</v>
      </c>
      <c r="J100" s="1"/>
      <c r="K100" s="53"/>
      <c r="L100" s="1"/>
      <c r="M100" s="1"/>
      <c r="N100" s="5">
        <f>3.32*(LOG(L99/K99))</f>
        <v>1.5434241703648006</v>
      </c>
      <c r="O100" s="1"/>
      <c r="P100" s="1"/>
    </row>
    <row r="101" spans="1:16" x14ac:dyDescent="0.35">
      <c r="A101" s="1"/>
      <c r="B101" s="3"/>
      <c r="C101" s="3"/>
      <c r="D101" s="3" t="s">
        <v>32</v>
      </c>
      <c r="E101" s="79">
        <v>10</v>
      </c>
      <c r="F101" s="80">
        <v>3</v>
      </c>
      <c r="G101" s="80">
        <v>7</v>
      </c>
      <c r="H101" s="80">
        <v>7</v>
      </c>
      <c r="I101" s="1">
        <f t="shared" si="1"/>
        <v>6.75</v>
      </c>
      <c r="J101" s="1"/>
      <c r="K101" s="53"/>
      <c r="L101" s="1"/>
      <c r="M101" s="1"/>
      <c r="N101" s="1"/>
      <c r="O101" s="1"/>
      <c r="P101" s="1"/>
    </row>
    <row r="102" spans="1:16" x14ac:dyDescent="0.35">
      <c r="A102" s="1" t="s">
        <v>85</v>
      </c>
      <c r="B102" s="3">
        <v>355</v>
      </c>
      <c r="C102" s="3" t="s">
        <v>125</v>
      </c>
      <c r="D102" s="3" t="s">
        <v>19</v>
      </c>
      <c r="E102" s="77">
        <v>85</v>
      </c>
      <c r="F102" s="78">
        <v>93</v>
      </c>
      <c r="G102" s="78">
        <v>84</v>
      </c>
      <c r="H102" s="78">
        <v>106</v>
      </c>
      <c r="I102" s="1">
        <f t="shared" si="1"/>
        <v>92</v>
      </c>
      <c r="J102" s="53">
        <f>I102*10000*2</f>
        <v>1840000</v>
      </c>
      <c r="K102" s="53">
        <v>3000000</v>
      </c>
      <c r="L102" s="53">
        <f>J102*5</f>
        <v>9200000</v>
      </c>
      <c r="M102" s="5">
        <f>(I102/(I102+I103))*100</f>
        <v>96.083550913838124</v>
      </c>
      <c r="N102" s="6">
        <f>3.32*(LOG(L102)-LOG(K102))</f>
        <v>1.6157330211179646</v>
      </c>
      <c r="O102" s="6">
        <f>O99+N103</f>
        <v>32.507761722577243</v>
      </c>
      <c r="P102" s="5">
        <f>I104/I102*100</f>
        <v>0</v>
      </c>
    </row>
    <row r="103" spans="1:16" x14ac:dyDescent="0.35">
      <c r="A103" s="1"/>
      <c r="B103" s="3"/>
      <c r="C103" s="3"/>
      <c r="D103" s="3" t="s">
        <v>20</v>
      </c>
      <c r="E103" s="79">
        <v>3</v>
      </c>
      <c r="F103" s="80">
        <v>5</v>
      </c>
      <c r="G103" s="80">
        <v>3</v>
      </c>
      <c r="H103" s="80">
        <v>4</v>
      </c>
      <c r="I103" s="1">
        <f t="shared" si="1"/>
        <v>3.75</v>
      </c>
      <c r="J103" s="1"/>
      <c r="K103" s="53"/>
      <c r="L103" s="1"/>
      <c r="M103" s="1"/>
      <c r="N103" s="5">
        <f>3.32*(LOG(L102/K102))</f>
        <v>1.6157330211179641</v>
      </c>
      <c r="O103" s="1"/>
      <c r="P103" s="1"/>
    </row>
    <row r="104" spans="1:16" x14ac:dyDescent="0.35">
      <c r="A104" s="1"/>
      <c r="B104" s="3"/>
      <c r="C104" s="3"/>
      <c r="D104" s="3" t="s">
        <v>32</v>
      </c>
      <c r="E104" s="79">
        <v>0</v>
      </c>
      <c r="F104" s="80">
        <v>0</v>
      </c>
      <c r="G104" s="80">
        <v>0</v>
      </c>
      <c r="H104" s="80">
        <v>0</v>
      </c>
      <c r="I104" s="1">
        <f t="shared" si="1"/>
        <v>0</v>
      </c>
      <c r="J104" s="1"/>
      <c r="K104" s="53"/>
      <c r="L104" s="1"/>
      <c r="M104" s="1"/>
      <c r="N104" s="1"/>
      <c r="O104" s="1"/>
      <c r="P104" s="1"/>
    </row>
    <row r="105" spans="1:16" x14ac:dyDescent="0.35">
      <c r="A105" s="1" t="s">
        <v>86</v>
      </c>
      <c r="B105" s="3">
        <v>362</v>
      </c>
      <c r="C105" s="3" t="s">
        <v>125</v>
      </c>
      <c r="D105" s="3" t="s">
        <v>19</v>
      </c>
      <c r="E105" s="77">
        <v>87</v>
      </c>
      <c r="F105" s="78">
        <v>64</v>
      </c>
      <c r="G105" s="78">
        <v>72</v>
      </c>
      <c r="H105" s="78">
        <v>62</v>
      </c>
      <c r="I105" s="1">
        <f t="shared" si="1"/>
        <v>71.25</v>
      </c>
      <c r="J105" s="53">
        <f>I105*10000*2</f>
        <v>1425000</v>
      </c>
      <c r="K105" s="53">
        <v>3000000</v>
      </c>
      <c r="L105" s="53">
        <f>J105*5</f>
        <v>7125000</v>
      </c>
      <c r="M105" s="5">
        <f>(I105/(I105+I106))*100</f>
        <v>95.637583892617457</v>
      </c>
      <c r="N105" s="6">
        <f>3.32*(LOG(L105)-LOG(K105))</f>
        <v>1.2472031983501384</v>
      </c>
      <c r="O105" s="6">
        <f>O102+N106</f>
        <v>33.754964920927385</v>
      </c>
      <c r="P105" s="5">
        <f>I107/I105*100</f>
        <v>0</v>
      </c>
    </row>
    <row r="106" spans="1:16" x14ac:dyDescent="0.35">
      <c r="A106" s="1"/>
      <c r="B106" s="3"/>
      <c r="C106" s="3"/>
      <c r="D106" s="3" t="s">
        <v>20</v>
      </c>
      <c r="E106" s="79">
        <v>2</v>
      </c>
      <c r="F106" s="80">
        <v>4</v>
      </c>
      <c r="G106" s="80">
        <v>3</v>
      </c>
      <c r="H106" s="80">
        <v>4</v>
      </c>
      <c r="I106" s="1">
        <f t="shared" si="1"/>
        <v>3.25</v>
      </c>
      <c r="J106" s="1"/>
      <c r="K106" s="53"/>
      <c r="L106" s="1"/>
      <c r="M106" s="1"/>
      <c r="N106" s="5">
        <f>3.32*(LOG(L105/K105))</f>
        <v>1.2472031983501395</v>
      </c>
      <c r="O106" s="1"/>
      <c r="P106" s="1"/>
    </row>
    <row r="107" spans="1:16" x14ac:dyDescent="0.35">
      <c r="A107" s="1"/>
      <c r="B107" s="3"/>
      <c r="C107" s="3"/>
      <c r="D107" s="3" t="s">
        <v>32</v>
      </c>
      <c r="E107" s="79">
        <v>0</v>
      </c>
      <c r="F107" s="80">
        <v>0</v>
      </c>
      <c r="G107" s="80">
        <v>0</v>
      </c>
      <c r="H107" s="80">
        <v>0</v>
      </c>
      <c r="I107" s="1">
        <f t="shared" si="1"/>
        <v>0</v>
      </c>
      <c r="J107" s="1"/>
      <c r="K107" s="53"/>
      <c r="L107" s="1"/>
      <c r="M107" s="1"/>
      <c r="N107" s="1"/>
      <c r="O107" s="1"/>
      <c r="P107" s="1"/>
    </row>
    <row r="108" spans="1:16" x14ac:dyDescent="0.35">
      <c r="A108" s="1" t="s">
        <v>87</v>
      </c>
      <c r="B108" s="3">
        <v>369</v>
      </c>
      <c r="C108" s="3" t="s">
        <v>125</v>
      </c>
      <c r="D108" s="3" t="s">
        <v>19</v>
      </c>
      <c r="E108" s="77">
        <v>59</v>
      </c>
      <c r="F108" s="78">
        <v>66</v>
      </c>
      <c r="G108" s="78">
        <v>58</v>
      </c>
      <c r="H108" s="78">
        <v>50</v>
      </c>
      <c r="I108" s="1">
        <f t="shared" si="1"/>
        <v>58.25</v>
      </c>
      <c r="J108" s="53">
        <f>I108*10000*2</f>
        <v>1165000</v>
      </c>
      <c r="K108" s="53">
        <v>3000000</v>
      </c>
      <c r="L108" s="53">
        <f>J108*5</f>
        <v>5825000</v>
      </c>
      <c r="M108" s="5">
        <f>(I108/(I108+I109))*100</f>
        <v>95.491803278688522</v>
      </c>
      <c r="N108" s="6">
        <f>3.32*(LOG(L108)-LOG(K108))</f>
        <v>0.95673992092826732</v>
      </c>
      <c r="O108" s="6">
        <f>O105+N109</f>
        <v>34.711704841855656</v>
      </c>
      <c r="P108" s="5">
        <f>I110/I108*100</f>
        <v>0</v>
      </c>
    </row>
    <row r="109" spans="1:16" x14ac:dyDescent="0.35">
      <c r="A109" s="1"/>
      <c r="B109" s="3"/>
      <c r="C109" s="3"/>
      <c r="D109" s="3" t="s">
        <v>20</v>
      </c>
      <c r="E109" s="79">
        <v>2</v>
      </c>
      <c r="F109" s="80">
        <v>2</v>
      </c>
      <c r="G109" s="80">
        <v>4</v>
      </c>
      <c r="H109" s="80">
        <v>3</v>
      </c>
      <c r="I109" s="1">
        <f t="shared" si="1"/>
        <v>2.75</v>
      </c>
      <c r="J109" s="1"/>
      <c r="K109" s="53"/>
      <c r="L109" s="1"/>
      <c r="M109" s="1"/>
      <c r="N109" s="5">
        <f>3.32*(LOG(L108/K108))</f>
        <v>0.95673992092826854</v>
      </c>
      <c r="O109" s="1"/>
      <c r="P109" s="1"/>
    </row>
    <row r="110" spans="1:16" x14ac:dyDescent="0.35">
      <c r="A110" s="1"/>
      <c r="B110" s="3"/>
      <c r="C110" s="3"/>
      <c r="D110" s="3" t="s">
        <v>32</v>
      </c>
      <c r="E110" s="79">
        <v>0</v>
      </c>
      <c r="F110" s="80">
        <v>0</v>
      </c>
      <c r="G110" s="80">
        <v>0</v>
      </c>
      <c r="H110" s="80">
        <v>0</v>
      </c>
      <c r="I110" s="1">
        <f t="shared" si="1"/>
        <v>0</v>
      </c>
      <c r="J110" s="1"/>
      <c r="K110" s="53"/>
      <c r="L110" s="1"/>
      <c r="M110" s="1"/>
      <c r="N110" s="1"/>
      <c r="O110" s="1"/>
      <c r="P110" s="1"/>
    </row>
    <row r="111" spans="1:16" x14ac:dyDescent="0.35">
      <c r="A111" s="1" t="s">
        <v>88</v>
      </c>
      <c r="B111" s="3">
        <v>376</v>
      </c>
      <c r="C111" s="3" t="s">
        <v>125</v>
      </c>
      <c r="D111" s="41" t="s">
        <v>19</v>
      </c>
      <c r="E111" s="77">
        <v>85</v>
      </c>
      <c r="F111" s="78">
        <v>87</v>
      </c>
      <c r="G111" s="78">
        <v>102</v>
      </c>
      <c r="H111" s="78">
        <v>108</v>
      </c>
      <c r="I111" s="1">
        <f t="shared" si="1"/>
        <v>95.5</v>
      </c>
      <c r="J111" s="53">
        <f>I111*10000*2</f>
        <v>1910000</v>
      </c>
      <c r="K111" s="53">
        <v>3000000</v>
      </c>
      <c r="L111" s="53">
        <f>J111*5</f>
        <v>9550000</v>
      </c>
      <c r="M111" s="5">
        <f>(I111/(I111+I112))*100</f>
        <v>97.698209718670086</v>
      </c>
      <c r="N111" s="6">
        <f>3.32*(LOG(L111)-LOG(K111))</f>
        <v>1.6695686279887567</v>
      </c>
      <c r="O111" s="6">
        <f>O108+N112</f>
        <v>36.381273469844416</v>
      </c>
      <c r="P111" s="5">
        <f>I113/I111*100</f>
        <v>0</v>
      </c>
    </row>
    <row r="112" spans="1:16" x14ac:dyDescent="0.35">
      <c r="A112" s="1"/>
      <c r="B112" s="3"/>
      <c r="C112" s="3"/>
      <c r="D112" s="3" t="s">
        <v>20</v>
      </c>
      <c r="E112" s="79">
        <v>2</v>
      </c>
      <c r="F112" s="80">
        <v>2</v>
      </c>
      <c r="G112" s="80">
        <v>3</v>
      </c>
      <c r="H112" s="80">
        <v>2</v>
      </c>
      <c r="I112" s="1">
        <f t="shared" si="1"/>
        <v>2.25</v>
      </c>
      <c r="J112" s="1"/>
      <c r="K112" s="53"/>
      <c r="L112" s="1"/>
      <c r="M112" s="1"/>
      <c r="N112" s="5">
        <f>3.32*(LOG(L111/K111))</f>
        <v>1.6695686279887585</v>
      </c>
      <c r="O112" s="1"/>
      <c r="P112" s="1"/>
    </row>
    <row r="113" spans="1:16" x14ac:dyDescent="0.35">
      <c r="A113" s="1"/>
      <c r="B113" s="3"/>
      <c r="C113" s="3"/>
      <c r="D113" s="3" t="s">
        <v>32</v>
      </c>
      <c r="E113" s="79">
        <v>0</v>
      </c>
      <c r="F113" s="80">
        <v>0</v>
      </c>
      <c r="G113" s="80">
        <v>0</v>
      </c>
      <c r="H113" s="80">
        <v>0</v>
      </c>
      <c r="I113" s="1">
        <f t="shared" si="1"/>
        <v>0</v>
      </c>
      <c r="J113" s="1"/>
      <c r="K113" s="53"/>
      <c r="L113" s="1"/>
      <c r="M113" s="1"/>
      <c r="N113" s="1"/>
      <c r="O113" s="1"/>
      <c r="P113" s="1"/>
    </row>
    <row r="114" spans="1:16" x14ac:dyDescent="0.35">
      <c r="A114" s="1" t="s">
        <v>89</v>
      </c>
      <c r="B114" s="3">
        <v>383</v>
      </c>
      <c r="C114" s="3" t="s">
        <v>125</v>
      </c>
      <c r="D114" s="3" t="s">
        <v>19</v>
      </c>
      <c r="E114" s="77">
        <v>90</v>
      </c>
      <c r="F114" s="78">
        <v>106</v>
      </c>
      <c r="G114" s="78">
        <v>86</v>
      </c>
      <c r="H114" s="78">
        <v>87</v>
      </c>
      <c r="I114" s="1">
        <f t="shared" si="1"/>
        <v>92.25</v>
      </c>
      <c r="J114" s="53">
        <f>I114*10000*2</f>
        <v>1845000</v>
      </c>
      <c r="K114" s="53">
        <v>3000000</v>
      </c>
      <c r="L114" s="53">
        <f>J114*5</f>
        <v>9225000</v>
      </c>
      <c r="M114" s="5">
        <f>(I114/(I114+I115))*100</f>
        <v>97.10526315789474</v>
      </c>
      <c r="N114" s="6">
        <f>3.32*(LOG(L114)-LOG(K114))</f>
        <v>1.6196457987699659</v>
      </c>
      <c r="O114" s="6">
        <f>O111+N115</f>
        <v>38.000919268614382</v>
      </c>
      <c r="P114" s="5">
        <f>I116/I114*100</f>
        <v>0</v>
      </c>
    </row>
    <row r="115" spans="1:16" x14ac:dyDescent="0.35">
      <c r="A115" s="1"/>
      <c r="B115" s="3"/>
      <c r="C115" s="3"/>
      <c r="D115" s="3" t="s">
        <v>20</v>
      </c>
      <c r="E115" s="79">
        <v>2</v>
      </c>
      <c r="F115" s="80">
        <v>3</v>
      </c>
      <c r="G115" s="80">
        <v>3</v>
      </c>
      <c r="H115" s="80">
        <v>3</v>
      </c>
      <c r="I115" s="1">
        <f t="shared" si="1"/>
        <v>2.75</v>
      </c>
      <c r="J115" s="1"/>
      <c r="K115" s="53"/>
      <c r="L115" s="1"/>
      <c r="M115" s="1"/>
      <c r="N115" s="5">
        <f>3.32*(LOG(L114/K114))</f>
        <v>1.6196457987699659</v>
      </c>
      <c r="O115" s="1"/>
      <c r="P115" s="1"/>
    </row>
    <row r="116" spans="1:16" x14ac:dyDescent="0.35">
      <c r="A116" s="1"/>
      <c r="B116" s="3"/>
      <c r="C116" s="3"/>
      <c r="D116" s="3" t="s">
        <v>32</v>
      </c>
      <c r="E116" s="79">
        <v>0</v>
      </c>
      <c r="F116" s="80">
        <v>0</v>
      </c>
      <c r="G116" s="80">
        <v>0</v>
      </c>
      <c r="H116" s="80">
        <v>0</v>
      </c>
      <c r="I116" s="1">
        <f t="shared" si="1"/>
        <v>0</v>
      </c>
      <c r="J116" s="1"/>
      <c r="K116" s="53"/>
      <c r="L116" s="1"/>
      <c r="M116" s="1"/>
      <c r="N116" s="1"/>
      <c r="O116" s="1"/>
      <c r="P116" s="1"/>
    </row>
    <row r="117" spans="1:16" x14ac:dyDescent="0.35">
      <c r="A117" s="1" t="s">
        <v>90</v>
      </c>
      <c r="B117" s="3">
        <v>390</v>
      </c>
      <c r="C117" s="3" t="s">
        <v>125</v>
      </c>
      <c r="D117" s="3" t="s">
        <v>19</v>
      </c>
      <c r="E117" s="77">
        <v>35</v>
      </c>
      <c r="F117" s="78">
        <v>32</v>
      </c>
      <c r="G117" s="78">
        <v>48</v>
      </c>
      <c r="H117" s="78">
        <v>41</v>
      </c>
      <c r="I117" s="1">
        <f t="shared" si="1"/>
        <v>39</v>
      </c>
      <c r="J117" s="53">
        <f>I117*10000*2</f>
        <v>780000</v>
      </c>
      <c r="K117" s="53">
        <v>3000000</v>
      </c>
      <c r="L117" s="53">
        <f>J117*5</f>
        <v>3900000</v>
      </c>
      <c r="M117" s="5">
        <f>(I117/(I117+I118))*100</f>
        <v>96.296296296296291</v>
      </c>
      <c r="N117" s="6">
        <f>3.32*(LOG(L117)-LOG(K117))</f>
        <v>0.37829192965869862</v>
      </c>
      <c r="O117" s="6">
        <f>O114+N118</f>
        <v>38.379211198273083</v>
      </c>
      <c r="P117" s="5">
        <f>I119/I117*100</f>
        <v>0</v>
      </c>
    </row>
    <row r="118" spans="1:16" x14ac:dyDescent="0.35">
      <c r="A118" s="1"/>
      <c r="B118" s="3"/>
      <c r="C118" s="3"/>
      <c r="D118" s="3" t="s">
        <v>20</v>
      </c>
      <c r="E118" s="79">
        <v>0</v>
      </c>
      <c r="F118" s="80">
        <v>1</v>
      </c>
      <c r="G118" s="80">
        <v>2</v>
      </c>
      <c r="H118" s="80">
        <v>3</v>
      </c>
      <c r="I118" s="1">
        <f t="shared" si="1"/>
        <v>1.5</v>
      </c>
      <c r="J118" s="1"/>
      <c r="K118" s="53"/>
      <c r="L118" s="1"/>
      <c r="M118" s="1"/>
      <c r="N118" s="5">
        <f>3.32*(LOG(L117/K117))</f>
        <v>0.37829192965869812</v>
      </c>
      <c r="O118" s="1"/>
      <c r="P118" s="1"/>
    </row>
    <row r="119" spans="1:16" x14ac:dyDescent="0.35">
      <c r="A119" s="1"/>
      <c r="B119" s="3"/>
      <c r="C119" s="3"/>
      <c r="D119" s="3" t="s">
        <v>32</v>
      </c>
      <c r="E119" s="79">
        <v>0</v>
      </c>
      <c r="F119" s="80">
        <v>0</v>
      </c>
      <c r="G119" s="80">
        <v>0</v>
      </c>
      <c r="H119" s="80">
        <v>0</v>
      </c>
      <c r="I119" s="1">
        <f t="shared" si="1"/>
        <v>0</v>
      </c>
      <c r="J119" s="1"/>
      <c r="K119" s="53"/>
      <c r="L119" s="1"/>
      <c r="M119" s="1"/>
      <c r="N119" s="1"/>
      <c r="O119" s="1"/>
      <c r="P119" s="1"/>
    </row>
    <row r="120" spans="1:16" x14ac:dyDescent="0.35">
      <c r="A120" s="1" t="s">
        <v>91</v>
      </c>
      <c r="B120" s="3">
        <v>397</v>
      </c>
      <c r="C120" s="3" t="s">
        <v>125</v>
      </c>
      <c r="D120" s="3" t="s">
        <v>19</v>
      </c>
      <c r="E120" s="77">
        <v>38</v>
      </c>
      <c r="F120" s="78">
        <v>42</v>
      </c>
      <c r="G120" s="78">
        <v>37</v>
      </c>
      <c r="H120" s="78">
        <v>38</v>
      </c>
      <c r="I120" s="1">
        <f t="shared" si="1"/>
        <v>38.75</v>
      </c>
      <c r="J120" s="53">
        <f>I120*10000*2</f>
        <v>775000</v>
      </c>
      <c r="K120" s="53">
        <v>3000000</v>
      </c>
      <c r="L120" s="53">
        <f>J120*5</f>
        <v>3875000</v>
      </c>
      <c r="M120" s="5">
        <f>(I120/(I120+I121))*100</f>
        <v>94.512195121951208</v>
      </c>
      <c r="N120" s="6">
        <f>3.32*(LOG(L120)-LOG(K120))</f>
        <v>0.36901950104725351</v>
      </c>
      <c r="O120" s="6">
        <f>O117+N121</f>
        <v>38.748230699320338</v>
      </c>
      <c r="P120" s="5">
        <f>I122/I120*100</f>
        <v>0</v>
      </c>
    </row>
    <row r="121" spans="1:16" x14ac:dyDescent="0.35">
      <c r="A121" s="1"/>
      <c r="B121" s="3"/>
      <c r="C121" s="3"/>
      <c r="D121" s="3" t="s">
        <v>20</v>
      </c>
      <c r="E121" s="79">
        <v>1</v>
      </c>
      <c r="F121" s="80">
        <v>5</v>
      </c>
      <c r="G121" s="80">
        <v>1</v>
      </c>
      <c r="H121" s="80">
        <v>2</v>
      </c>
      <c r="I121" s="1">
        <f t="shared" si="1"/>
        <v>2.25</v>
      </c>
      <c r="J121" s="1"/>
      <c r="K121" s="53"/>
      <c r="L121" s="1"/>
      <c r="M121" s="1"/>
      <c r="N121" s="5">
        <f>3.32*(LOG(L120/K120))</f>
        <v>0.36901950104725334</v>
      </c>
      <c r="O121" s="1"/>
      <c r="P121" s="1"/>
    </row>
    <row r="122" spans="1:16" x14ac:dyDescent="0.35">
      <c r="A122" s="1"/>
      <c r="B122" s="3"/>
      <c r="C122" s="3"/>
      <c r="D122" s="3" t="s">
        <v>32</v>
      </c>
      <c r="E122" s="79">
        <v>0</v>
      </c>
      <c r="F122" s="80">
        <v>0</v>
      </c>
      <c r="G122" s="80">
        <v>0</v>
      </c>
      <c r="H122" s="80">
        <v>0</v>
      </c>
      <c r="I122" s="1">
        <f t="shared" si="1"/>
        <v>0</v>
      </c>
      <c r="J122" s="1"/>
      <c r="K122" s="53"/>
      <c r="L122" s="1"/>
      <c r="M122" s="1"/>
      <c r="N122" s="1"/>
      <c r="O122" s="1"/>
      <c r="P122" s="1"/>
    </row>
    <row r="123" spans="1:16" x14ac:dyDescent="0.35">
      <c r="A123" s="1" t="s">
        <v>92</v>
      </c>
      <c r="B123" s="3">
        <v>404</v>
      </c>
      <c r="C123" s="3" t="s">
        <v>125</v>
      </c>
      <c r="D123" s="3" t="s">
        <v>19</v>
      </c>
      <c r="E123" s="77">
        <v>53</v>
      </c>
      <c r="F123" s="78">
        <v>52</v>
      </c>
      <c r="G123" s="78">
        <v>58</v>
      </c>
      <c r="H123" s="78">
        <v>64</v>
      </c>
      <c r="I123" s="1">
        <f t="shared" si="1"/>
        <v>56.75</v>
      </c>
      <c r="J123" s="53">
        <f>I123*10000*2</f>
        <v>1135000</v>
      </c>
      <c r="K123" s="53">
        <v>3000000</v>
      </c>
      <c r="L123" s="53">
        <f>J123*5</f>
        <v>5675000</v>
      </c>
      <c r="M123" s="5">
        <f>(I123/(I123+I124))*100</f>
        <v>93.801652892561975</v>
      </c>
      <c r="N123" s="6">
        <f>3.32*(LOG(L123)-LOG(K123))</f>
        <v>0.9191241090030513</v>
      </c>
      <c r="O123" s="6">
        <f>O120+N124</f>
        <v>39.667354808323388</v>
      </c>
      <c r="P123" s="5">
        <f>I125/I123*100</f>
        <v>0</v>
      </c>
    </row>
    <row r="124" spans="1:16" x14ac:dyDescent="0.35">
      <c r="A124" s="1"/>
      <c r="B124" s="3"/>
      <c r="C124" s="3"/>
      <c r="D124" s="3" t="s">
        <v>20</v>
      </c>
      <c r="E124" s="79">
        <v>3</v>
      </c>
      <c r="F124" s="80">
        <v>5</v>
      </c>
      <c r="G124" s="80">
        <v>2</v>
      </c>
      <c r="H124" s="80">
        <v>5</v>
      </c>
      <c r="I124" s="1">
        <f t="shared" si="1"/>
        <v>3.75</v>
      </c>
      <c r="J124" s="1"/>
      <c r="K124" s="53"/>
      <c r="L124" s="1"/>
      <c r="M124" s="1"/>
      <c r="N124" s="5">
        <f>3.32*(LOG(L123/K123))</f>
        <v>0.91912410900305286</v>
      </c>
      <c r="O124" s="1"/>
      <c r="P124" s="1"/>
    </row>
    <row r="125" spans="1:16" x14ac:dyDescent="0.35">
      <c r="A125" s="1"/>
      <c r="B125" s="3"/>
      <c r="C125" s="3"/>
      <c r="D125" s="3" t="s">
        <v>32</v>
      </c>
      <c r="E125" s="79">
        <v>0</v>
      </c>
      <c r="F125" s="80">
        <v>0</v>
      </c>
      <c r="G125" s="80">
        <v>0</v>
      </c>
      <c r="H125" s="80">
        <v>0</v>
      </c>
      <c r="I125" s="1">
        <f t="shared" si="1"/>
        <v>0</v>
      </c>
      <c r="J125" s="1"/>
      <c r="K125" s="53"/>
      <c r="L125" s="1"/>
      <c r="M125" s="1"/>
      <c r="N125" s="1"/>
      <c r="O125" s="1"/>
      <c r="P125" s="1"/>
    </row>
    <row r="126" spans="1:16" x14ac:dyDescent="0.35">
      <c r="A126" s="1" t="s">
        <v>93</v>
      </c>
      <c r="B126" s="3">
        <v>407</v>
      </c>
      <c r="C126" s="3" t="s">
        <v>125</v>
      </c>
      <c r="D126" s="41" t="s">
        <v>19</v>
      </c>
      <c r="E126" s="77"/>
      <c r="F126" s="78"/>
      <c r="G126" s="78"/>
      <c r="H126" s="78"/>
      <c r="I126" s="1" t="e">
        <f t="shared" si="1"/>
        <v>#DIV/0!</v>
      </c>
      <c r="J126" s="53" t="e">
        <f>I126*10000*2</f>
        <v>#DIV/0!</v>
      </c>
      <c r="K126" s="53">
        <v>3000000</v>
      </c>
      <c r="L126" s="53" t="e">
        <f>J126*5</f>
        <v>#DIV/0!</v>
      </c>
      <c r="M126" s="5">
        <v>93.801652892561975</v>
      </c>
      <c r="N126" s="6" t="e">
        <f>3.32*(LOG(L126)-LOG(K126))</f>
        <v>#DIV/0!</v>
      </c>
      <c r="O126" s="6">
        <v>39.667354808323388</v>
      </c>
      <c r="P126" s="5" t="e">
        <f>I128/I126*100</f>
        <v>#DIV/0!</v>
      </c>
    </row>
    <row r="127" spans="1:16" x14ac:dyDescent="0.35">
      <c r="A127" s="1"/>
      <c r="B127" s="3"/>
      <c r="C127" s="3"/>
      <c r="D127" s="3" t="s">
        <v>20</v>
      </c>
      <c r="E127" s="79"/>
      <c r="F127" s="80"/>
      <c r="G127" s="80"/>
      <c r="H127" s="80"/>
      <c r="I127" s="1" t="e">
        <f t="shared" si="1"/>
        <v>#DIV/0!</v>
      </c>
      <c r="J127" s="1"/>
      <c r="K127" s="53"/>
      <c r="L127" s="1"/>
      <c r="M127" s="1"/>
      <c r="N127" s="5" t="e">
        <f>3.32*(LOG(L126/K126))</f>
        <v>#DIV/0!</v>
      </c>
      <c r="O127" s="1"/>
      <c r="P127" s="1"/>
    </row>
    <row r="128" spans="1:16" x14ac:dyDescent="0.35">
      <c r="A128" s="1"/>
      <c r="B128" s="3"/>
      <c r="C128" s="3"/>
      <c r="D128" s="3" t="s">
        <v>32</v>
      </c>
      <c r="E128" s="79"/>
      <c r="F128" s="80"/>
      <c r="G128" s="80"/>
      <c r="H128" s="80"/>
      <c r="I128" s="1" t="e">
        <f t="shared" si="1"/>
        <v>#DIV/0!</v>
      </c>
      <c r="J128" s="1"/>
      <c r="K128" s="53"/>
      <c r="L128" s="1"/>
      <c r="M128" s="1"/>
      <c r="N128" s="1"/>
      <c r="O128" s="1"/>
      <c r="P128" s="1"/>
    </row>
    <row r="129" spans="1:16" x14ac:dyDescent="0.35">
      <c r="A129" s="1" t="s">
        <v>94</v>
      </c>
      <c r="B129" s="3">
        <v>410</v>
      </c>
      <c r="C129" s="3" t="s">
        <v>125</v>
      </c>
      <c r="D129" s="3" t="s">
        <v>19</v>
      </c>
      <c r="E129" s="77">
        <v>97</v>
      </c>
      <c r="F129" s="78">
        <v>76</v>
      </c>
      <c r="G129" s="78">
        <v>112</v>
      </c>
      <c r="H129" s="78">
        <v>100</v>
      </c>
      <c r="I129" s="1">
        <f t="shared" si="1"/>
        <v>96.25</v>
      </c>
      <c r="J129" s="53">
        <f>I129*10000*2</f>
        <v>1925000</v>
      </c>
      <c r="K129" s="53">
        <v>3000000</v>
      </c>
      <c r="L129" s="53">
        <f>J129*5</f>
        <v>9625000</v>
      </c>
      <c r="M129" s="5">
        <f>(I129/(I129+I130))*100</f>
        <v>92.10526315789474</v>
      </c>
      <c r="N129" s="6">
        <f>3.32*(LOG(L129)-LOG(K129))</f>
        <v>1.6808478850901081</v>
      </c>
      <c r="O129" s="6">
        <f>O126+N130</f>
        <v>41.348202693413498</v>
      </c>
      <c r="P129" s="5">
        <f>I131/I129*100</f>
        <v>0</v>
      </c>
    </row>
    <row r="130" spans="1:16" x14ac:dyDescent="0.35">
      <c r="A130" s="1"/>
      <c r="B130" s="3"/>
      <c r="C130" s="3"/>
      <c r="D130" s="3" t="s">
        <v>20</v>
      </c>
      <c r="E130" s="79">
        <v>6</v>
      </c>
      <c r="F130" s="80">
        <v>11</v>
      </c>
      <c r="G130" s="80">
        <v>9</v>
      </c>
      <c r="H130" s="80">
        <v>7</v>
      </c>
      <c r="I130" s="1">
        <f t="shared" si="1"/>
        <v>8.25</v>
      </c>
      <c r="J130" s="1"/>
      <c r="K130" s="53"/>
      <c r="L130" s="1"/>
      <c r="M130" s="1"/>
      <c r="N130" s="5">
        <f>3.32*(LOG(L129/K129))</f>
        <v>1.6808478850901081</v>
      </c>
      <c r="O130" s="1"/>
      <c r="P130" s="1"/>
    </row>
    <row r="131" spans="1:16" x14ac:dyDescent="0.35">
      <c r="A131" s="1"/>
      <c r="B131" s="3"/>
      <c r="C131" s="3"/>
      <c r="D131" s="3" t="s">
        <v>32</v>
      </c>
      <c r="E131" s="79">
        <v>0</v>
      </c>
      <c r="F131" s="80">
        <v>0</v>
      </c>
      <c r="G131" s="80">
        <v>0</v>
      </c>
      <c r="H131" s="80">
        <v>0</v>
      </c>
      <c r="I131" s="1">
        <f t="shared" si="1"/>
        <v>0</v>
      </c>
      <c r="J131" s="1"/>
      <c r="K131" s="53"/>
      <c r="L131" s="1"/>
      <c r="M131" s="1"/>
      <c r="N131" s="1"/>
      <c r="O131" s="1"/>
      <c r="P131" s="1"/>
    </row>
    <row r="132" spans="1:16" x14ac:dyDescent="0.35">
      <c r="A132" s="1" t="s">
        <v>95</v>
      </c>
      <c r="B132" s="3">
        <v>418</v>
      </c>
      <c r="C132" s="3" t="s">
        <v>125</v>
      </c>
      <c r="D132" s="3" t="s">
        <v>19</v>
      </c>
      <c r="E132" s="77">
        <v>82</v>
      </c>
      <c r="F132" s="78">
        <v>78</v>
      </c>
      <c r="G132" s="78">
        <v>82</v>
      </c>
      <c r="H132" s="78">
        <v>68</v>
      </c>
      <c r="I132" s="1">
        <f t="shared" si="1"/>
        <v>77.5</v>
      </c>
      <c r="J132" s="53">
        <f>I132*10000*2</f>
        <v>1550000</v>
      </c>
      <c r="K132" s="53">
        <v>3000000</v>
      </c>
      <c r="L132" s="53">
        <f>J132*5</f>
        <v>7750000</v>
      </c>
      <c r="M132" s="5">
        <f>(I132/(I132+I133))*100</f>
        <v>96.273291925465841</v>
      </c>
      <c r="N132" s="6">
        <f>3.32*(LOG(L132)-LOG(K132))</f>
        <v>1.3684390866516711</v>
      </c>
      <c r="O132" s="6">
        <f>O129+N133</f>
        <v>42.716641780065167</v>
      </c>
      <c r="P132" s="5">
        <f>I134/I132*100</f>
        <v>0</v>
      </c>
    </row>
    <row r="133" spans="1:16" x14ac:dyDescent="0.35">
      <c r="A133" s="1"/>
      <c r="B133" s="3"/>
      <c r="C133" s="3"/>
      <c r="D133" s="3" t="s">
        <v>20</v>
      </c>
      <c r="E133" s="79">
        <v>2</v>
      </c>
      <c r="F133" s="80">
        <v>4</v>
      </c>
      <c r="G133" s="80">
        <v>3</v>
      </c>
      <c r="H133" s="80">
        <v>3</v>
      </c>
      <c r="I133" s="1">
        <f t="shared" si="1"/>
        <v>3</v>
      </c>
      <c r="J133" s="1"/>
      <c r="K133" s="53"/>
      <c r="L133" s="1"/>
      <c r="M133" s="1"/>
      <c r="N133" s="5">
        <f>3.32*(LOG(L132/K132))</f>
        <v>1.3684390866516709</v>
      </c>
      <c r="O133" s="1"/>
      <c r="P133" s="1"/>
    </row>
    <row r="134" spans="1:16" x14ac:dyDescent="0.35">
      <c r="A134" s="1"/>
      <c r="B134" s="3"/>
      <c r="C134" s="3"/>
      <c r="D134" s="3" t="s">
        <v>32</v>
      </c>
      <c r="E134" s="79">
        <v>0</v>
      </c>
      <c r="F134" s="80">
        <v>0</v>
      </c>
      <c r="G134" s="80">
        <v>0</v>
      </c>
      <c r="H134" s="80">
        <v>0</v>
      </c>
      <c r="I134" s="1">
        <f t="shared" ref="I134:I197" si="2">AVERAGE(E134:H134)</f>
        <v>0</v>
      </c>
      <c r="J134" s="1"/>
      <c r="K134" s="53"/>
      <c r="L134" s="1"/>
      <c r="M134" s="1"/>
      <c r="N134" s="1"/>
      <c r="O134" s="1"/>
      <c r="P134" s="1"/>
    </row>
    <row r="135" spans="1:16" x14ac:dyDescent="0.35">
      <c r="A135" s="1" t="s">
        <v>96</v>
      </c>
      <c r="B135" s="3">
        <v>425</v>
      </c>
      <c r="C135" s="3" t="s">
        <v>125</v>
      </c>
      <c r="D135" s="3" t="s">
        <v>19</v>
      </c>
      <c r="E135" s="77">
        <v>117</v>
      </c>
      <c r="F135" s="78">
        <v>118</v>
      </c>
      <c r="G135" s="78">
        <v>131</v>
      </c>
      <c r="H135" s="78">
        <v>100</v>
      </c>
      <c r="I135" s="1">
        <f t="shared" si="2"/>
        <v>116.5</v>
      </c>
      <c r="J135" s="53">
        <f>I135*10000*2</f>
        <v>2330000</v>
      </c>
      <c r="K135" s="53">
        <v>3000000</v>
      </c>
      <c r="L135" s="53">
        <f>J135*5</f>
        <v>11650000</v>
      </c>
      <c r="M135" s="5">
        <f>(I135/(I135+I136))*100</f>
        <v>94.908350305498985</v>
      </c>
      <c r="N135" s="6">
        <f>3.32*(LOG(L135)-LOG(K135))</f>
        <v>1.9561595065326849</v>
      </c>
      <c r="O135" s="6">
        <f>O132+N136</f>
        <v>44.672801286597853</v>
      </c>
      <c r="P135" s="5">
        <f>I137/I135*100</f>
        <v>0</v>
      </c>
    </row>
    <row r="136" spans="1:16" x14ac:dyDescent="0.35">
      <c r="A136" s="1"/>
      <c r="B136" s="3"/>
      <c r="C136" s="3"/>
      <c r="D136" s="3" t="s">
        <v>20</v>
      </c>
      <c r="E136" s="79">
        <v>6</v>
      </c>
      <c r="F136" s="80">
        <v>4</v>
      </c>
      <c r="G136" s="80">
        <v>7</v>
      </c>
      <c r="H136" s="80">
        <v>8</v>
      </c>
      <c r="I136" s="1">
        <f t="shared" si="2"/>
        <v>6.25</v>
      </c>
      <c r="J136" s="1"/>
      <c r="K136" s="53"/>
      <c r="L136" s="1"/>
      <c r="M136" s="1"/>
      <c r="N136" s="5">
        <f>3.32*(LOG(L135/K135))</f>
        <v>1.956159506532686</v>
      </c>
      <c r="O136" s="1"/>
      <c r="P136" s="1"/>
    </row>
    <row r="137" spans="1:16" x14ac:dyDescent="0.35">
      <c r="A137" s="1"/>
      <c r="B137" s="3"/>
      <c r="C137" s="3"/>
      <c r="D137" s="3" t="s">
        <v>32</v>
      </c>
      <c r="E137" s="79">
        <v>0</v>
      </c>
      <c r="F137" s="80">
        <v>0</v>
      </c>
      <c r="G137" s="80">
        <v>0</v>
      </c>
      <c r="H137" s="80">
        <v>0</v>
      </c>
      <c r="I137" s="1">
        <f t="shared" si="2"/>
        <v>0</v>
      </c>
      <c r="J137" s="1"/>
      <c r="K137" s="53"/>
      <c r="L137" s="1"/>
      <c r="M137" s="1"/>
      <c r="N137" s="1"/>
      <c r="O137" s="1"/>
      <c r="P137" s="1"/>
    </row>
    <row r="138" spans="1:16" x14ac:dyDescent="0.35">
      <c r="A138" s="1" t="s">
        <v>97</v>
      </c>
      <c r="B138" s="3">
        <v>432</v>
      </c>
      <c r="C138" s="3" t="s">
        <v>125</v>
      </c>
      <c r="D138" s="3" t="s">
        <v>19</v>
      </c>
      <c r="E138" s="77">
        <v>54</v>
      </c>
      <c r="F138" s="78">
        <v>53</v>
      </c>
      <c r="G138" s="78">
        <v>57</v>
      </c>
      <c r="H138" s="78">
        <v>61</v>
      </c>
      <c r="I138" s="1">
        <f t="shared" si="2"/>
        <v>56.25</v>
      </c>
      <c r="J138" s="53">
        <f>I138*10000*2</f>
        <v>1125000</v>
      </c>
      <c r="K138" s="53">
        <v>3000000</v>
      </c>
      <c r="L138" s="53">
        <f>J138*5</f>
        <v>5625000</v>
      </c>
      <c r="M138" s="5">
        <f>(I138/(I138+I139))*100</f>
        <v>89.641434262948209</v>
      </c>
      <c r="N138" s="6">
        <f>3.32*(LOG(L138)-LOG(K138))</f>
        <v>0.9063642232516087</v>
      </c>
      <c r="O138" s="6">
        <f>O135+N139</f>
        <v>45.57916550984946</v>
      </c>
      <c r="P138" s="5">
        <f>I140/I138*100</f>
        <v>0</v>
      </c>
    </row>
    <row r="139" spans="1:16" x14ac:dyDescent="0.35">
      <c r="A139" s="1"/>
      <c r="B139" s="3"/>
      <c r="C139" s="3"/>
      <c r="D139" s="3" t="s">
        <v>20</v>
      </c>
      <c r="E139" s="79">
        <v>5</v>
      </c>
      <c r="F139" s="80">
        <v>10</v>
      </c>
      <c r="G139" s="80">
        <v>5</v>
      </c>
      <c r="H139" s="80">
        <v>6</v>
      </c>
      <c r="I139" s="1">
        <f t="shared" si="2"/>
        <v>6.5</v>
      </c>
      <c r="J139" s="1"/>
      <c r="K139" s="53"/>
      <c r="L139" s="1"/>
      <c r="M139" s="1"/>
      <c r="N139" s="5">
        <f>3.32*(LOG(L138/K138))</f>
        <v>0.90636422325160892</v>
      </c>
      <c r="O139" s="1"/>
      <c r="P139" s="1"/>
    </row>
    <row r="140" spans="1:16" x14ac:dyDescent="0.35">
      <c r="A140" s="1"/>
      <c r="B140" s="3"/>
      <c r="C140" s="3"/>
      <c r="D140" s="3" t="s">
        <v>32</v>
      </c>
      <c r="E140" s="79">
        <v>0</v>
      </c>
      <c r="F140" s="80">
        <v>0</v>
      </c>
      <c r="G140" s="80">
        <v>0</v>
      </c>
      <c r="H140" s="80">
        <v>0</v>
      </c>
      <c r="I140" s="1">
        <f t="shared" si="2"/>
        <v>0</v>
      </c>
      <c r="J140" s="1"/>
      <c r="K140" s="53"/>
      <c r="L140" s="1"/>
      <c r="M140" s="1"/>
      <c r="N140" s="1"/>
      <c r="O140" s="1"/>
      <c r="P140" s="1"/>
    </row>
    <row r="141" spans="1:16" x14ac:dyDescent="0.35">
      <c r="A141" s="1" t="s">
        <v>98</v>
      </c>
      <c r="B141" s="3">
        <v>439</v>
      </c>
      <c r="C141" s="3" t="s">
        <v>125</v>
      </c>
      <c r="D141" s="41" t="s">
        <v>19</v>
      </c>
      <c r="E141" s="77">
        <v>66</v>
      </c>
      <c r="F141" s="78">
        <v>51</v>
      </c>
      <c r="G141" s="78">
        <v>66</v>
      </c>
      <c r="H141" s="78">
        <v>67</v>
      </c>
      <c r="I141" s="1">
        <f t="shared" si="2"/>
        <v>62.5</v>
      </c>
      <c r="J141" s="53">
        <f>I141*10000*2</f>
        <v>1250000</v>
      </c>
      <c r="K141" s="53">
        <v>3000000</v>
      </c>
      <c r="L141" s="53">
        <f>J141*5</f>
        <v>6250000</v>
      </c>
      <c r="M141" s="5">
        <f>(I141/(I141+I142))*100</f>
        <v>89.285714285714292</v>
      </c>
      <c r="N141" s="6">
        <f>3.32*(LOG(L141)-LOG(K141))</f>
        <v>1.0582790919130491</v>
      </c>
      <c r="O141" s="6">
        <f>O138+N142</f>
        <v>46.63744460176251</v>
      </c>
      <c r="P141" s="5">
        <f>I143/I141*100</f>
        <v>0</v>
      </c>
    </row>
    <row r="142" spans="1:16" x14ac:dyDescent="0.35">
      <c r="A142" s="1"/>
      <c r="B142" s="3"/>
      <c r="C142" s="3"/>
      <c r="D142" s="3" t="s">
        <v>20</v>
      </c>
      <c r="E142" s="79">
        <v>7</v>
      </c>
      <c r="F142" s="80">
        <v>6</v>
      </c>
      <c r="G142" s="80">
        <v>9</v>
      </c>
      <c r="H142" s="80">
        <v>8</v>
      </c>
      <c r="I142" s="1">
        <f t="shared" si="2"/>
        <v>7.5</v>
      </c>
      <c r="J142" s="1"/>
      <c r="K142" s="53"/>
      <c r="L142" s="1"/>
      <c r="M142" s="1"/>
      <c r="N142" s="5">
        <f>3.32*(LOG(L141/K141))</f>
        <v>1.0582790919130505</v>
      </c>
      <c r="O142" s="1"/>
      <c r="P142" s="1"/>
    </row>
    <row r="143" spans="1:16" x14ac:dyDescent="0.35">
      <c r="A143" s="1"/>
      <c r="B143" s="3"/>
      <c r="C143" s="3"/>
      <c r="D143" s="3" t="s">
        <v>32</v>
      </c>
      <c r="E143" s="79">
        <v>0</v>
      </c>
      <c r="F143" s="80">
        <v>0</v>
      </c>
      <c r="G143" s="80">
        <v>0</v>
      </c>
      <c r="H143" s="80">
        <v>0</v>
      </c>
      <c r="I143" s="1">
        <f t="shared" si="2"/>
        <v>0</v>
      </c>
      <c r="J143" s="1"/>
      <c r="K143" s="53"/>
      <c r="L143" s="1"/>
      <c r="M143" s="1"/>
      <c r="N143" s="1"/>
      <c r="O143" s="1"/>
      <c r="P143" s="1"/>
    </row>
    <row r="144" spans="1:16" x14ac:dyDescent="0.35">
      <c r="A144" s="1" t="s">
        <v>99</v>
      </c>
      <c r="B144" s="3">
        <v>446</v>
      </c>
      <c r="C144" s="3" t="s">
        <v>125</v>
      </c>
      <c r="D144" s="3" t="s">
        <v>19</v>
      </c>
      <c r="E144" s="77">
        <v>100</v>
      </c>
      <c r="F144" s="78">
        <v>103</v>
      </c>
      <c r="G144" s="78">
        <v>108</v>
      </c>
      <c r="H144" s="78">
        <v>97</v>
      </c>
      <c r="I144" s="1">
        <f t="shared" si="2"/>
        <v>102</v>
      </c>
      <c r="J144" s="53">
        <f>I144*10000*2</f>
        <v>2040000</v>
      </c>
      <c r="K144" s="53">
        <v>3000000</v>
      </c>
      <c r="L144" s="53">
        <f>J144*5</f>
        <v>10200000</v>
      </c>
      <c r="M144" s="5">
        <f>(I144/(I144+I145))*100</f>
        <v>89.867841409691636</v>
      </c>
      <c r="N144" s="6">
        <f>3.32*(LOG(L144)-LOG(K144))</f>
        <v>1.7645100045802877</v>
      </c>
      <c r="O144" s="6">
        <f>O141+N145</f>
        <v>48.401954606342798</v>
      </c>
      <c r="P144" s="5">
        <f>I146/I144*100</f>
        <v>0</v>
      </c>
    </row>
    <row r="145" spans="1:16" x14ac:dyDescent="0.35">
      <c r="A145" s="1"/>
      <c r="B145" s="3"/>
      <c r="C145" s="3"/>
      <c r="D145" s="3" t="s">
        <v>20</v>
      </c>
      <c r="E145" s="79">
        <v>4</v>
      </c>
      <c r="F145" s="80">
        <v>10</v>
      </c>
      <c r="G145" s="80">
        <v>19</v>
      </c>
      <c r="H145" s="80">
        <v>13</v>
      </c>
      <c r="I145" s="1">
        <f t="shared" si="2"/>
        <v>11.5</v>
      </c>
      <c r="J145" s="1"/>
      <c r="K145" s="53"/>
      <c r="L145" s="1"/>
      <c r="M145" s="1"/>
      <c r="N145" s="5">
        <f>3.32*(LOG(L144/K144))</f>
        <v>1.7645100045802871</v>
      </c>
      <c r="O145" s="1"/>
      <c r="P145" s="1"/>
    </row>
    <row r="146" spans="1:16" x14ac:dyDescent="0.35">
      <c r="A146" s="1"/>
      <c r="B146" s="3"/>
      <c r="C146" s="3"/>
      <c r="D146" s="3" t="s">
        <v>32</v>
      </c>
      <c r="E146" s="79">
        <v>0</v>
      </c>
      <c r="F146" s="80">
        <v>0</v>
      </c>
      <c r="G146" s="80">
        <v>0</v>
      </c>
      <c r="H146" s="80">
        <v>0</v>
      </c>
      <c r="I146" s="1">
        <f t="shared" si="2"/>
        <v>0</v>
      </c>
      <c r="J146" s="1"/>
      <c r="K146" s="53"/>
      <c r="L146" s="1"/>
      <c r="M146" s="1"/>
      <c r="N146" s="1"/>
      <c r="O146" s="1"/>
      <c r="P146" s="1"/>
    </row>
    <row r="147" spans="1:16" x14ac:dyDescent="0.35">
      <c r="A147" s="1" t="s">
        <v>100</v>
      </c>
      <c r="B147" s="3">
        <v>453</v>
      </c>
      <c r="C147" s="3" t="s">
        <v>125</v>
      </c>
      <c r="D147" s="3" t="s">
        <v>19</v>
      </c>
      <c r="E147" s="77">
        <v>94</v>
      </c>
      <c r="F147" s="78">
        <v>87</v>
      </c>
      <c r="G147" s="78">
        <v>88</v>
      </c>
      <c r="H147" s="78">
        <v>96</v>
      </c>
      <c r="I147" s="1">
        <f t="shared" si="2"/>
        <v>91.25</v>
      </c>
      <c r="J147" s="53">
        <f>I147*10000*2</f>
        <v>1825000</v>
      </c>
      <c r="K147" s="53">
        <v>3000000</v>
      </c>
      <c r="L147" s="53">
        <f>J147*5</f>
        <v>9125000</v>
      </c>
      <c r="M147" s="5">
        <f>(I147/(I147+I148))*100</f>
        <v>96.306068601583121</v>
      </c>
      <c r="N147" s="6">
        <f>3.32*(LOG(L147)-LOG(K147))</f>
        <v>1.6039305731173803</v>
      </c>
      <c r="O147" s="6">
        <f>O144+N148</f>
        <v>50.005885179460179</v>
      </c>
      <c r="P147" s="5">
        <f>I149/I147*100</f>
        <v>0</v>
      </c>
    </row>
    <row r="148" spans="1:16" x14ac:dyDescent="0.35">
      <c r="A148" s="1"/>
      <c r="B148" s="3"/>
      <c r="C148" s="3"/>
      <c r="D148" s="3" t="s">
        <v>20</v>
      </c>
      <c r="E148" s="79">
        <v>3</v>
      </c>
      <c r="F148" s="80">
        <v>4</v>
      </c>
      <c r="G148" s="80">
        <v>2</v>
      </c>
      <c r="H148" s="80">
        <v>5</v>
      </c>
      <c r="I148" s="1">
        <f t="shared" si="2"/>
        <v>3.5</v>
      </c>
      <c r="J148" s="1"/>
      <c r="K148" s="53"/>
      <c r="L148" s="1"/>
      <c r="M148" s="1"/>
      <c r="N148" s="5">
        <f>3.32*(LOG(L147/K147))</f>
        <v>1.6039305731173814</v>
      </c>
      <c r="O148" s="1"/>
      <c r="P148" s="1"/>
    </row>
    <row r="149" spans="1:16" x14ac:dyDescent="0.35">
      <c r="A149" s="1"/>
      <c r="B149" s="3"/>
      <c r="C149" s="3"/>
      <c r="D149" s="3" t="s">
        <v>32</v>
      </c>
      <c r="E149" s="79">
        <v>0</v>
      </c>
      <c r="F149" s="80">
        <v>0</v>
      </c>
      <c r="G149" s="80">
        <v>0</v>
      </c>
      <c r="H149" s="80">
        <v>0</v>
      </c>
      <c r="I149" s="1">
        <f t="shared" si="2"/>
        <v>0</v>
      </c>
      <c r="J149" s="1"/>
      <c r="K149" s="53"/>
      <c r="L149" s="1"/>
      <c r="M149" s="1"/>
      <c r="N149" s="1"/>
      <c r="O149" s="1"/>
      <c r="P149" s="1"/>
    </row>
    <row r="150" spans="1:16" x14ac:dyDescent="0.35">
      <c r="A150" s="1" t="s">
        <v>101</v>
      </c>
      <c r="B150" s="3">
        <v>460</v>
      </c>
      <c r="C150" s="3" t="s">
        <v>125</v>
      </c>
      <c r="D150" s="3" t="s">
        <v>19</v>
      </c>
      <c r="E150" s="77">
        <v>52</v>
      </c>
      <c r="F150" s="78">
        <v>60</v>
      </c>
      <c r="G150" s="78">
        <v>55</v>
      </c>
      <c r="H150" s="78">
        <v>57</v>
      </c>
      <c r="I150" s="1">
        <f t="shared" si="2"/>
        <v>56</v>
      </c>
      <c r="J150" s="53">
        <f>I150*10000*2</f>
        <v>1120000</v>
      </c>
      <c r="K150" s="53">
        <v>3000000</v>
      </c>
      <c r="L150" s="53">
        <f>J150*5</f>
        <v>5600000</v>
      </c>
      <c r="M150" s="5">
        <f>(I150/(I150+I151))*100</f>
        <v>99.115044247787608</v>
      </c>
      <c r="N150" s="6">
        <f>3.32*(LOG(L150)-LOG(K150))</f>
        <v>0.89994168399130636</v>
      </c>
      <c r="O150" s="6">
        <f>O147+N151</f>
        <v>50.905826863451487</v>
      </c>
      <c r="P150" s="5">
        <f>I152/I150*100</f>
        <v>0</v>
      </c>
    </row>
    <row r="151" spans="1:16" x14ac:dyDescent="0.35">
      <c r="A151" s="1"/>
      <c r="B151" s="3"/>
      <c r="C151" s="3"/>
      <c r="D151" s="3" t="s">
        <v>20</v>
      </c>
      <c r="E151" s="79">
        <v>0</v>
      </c>
      <c r="F151" s="80">
        <v>0</v>
      </c>
      <c r="G151" s="80">
        <v>2</v>
      </c>
      <c r="H151" s="80">
        <v>0</v>
      </c>
      <c r="I151" s="1">
        <f t="shared" si="2"/>
        <v>0.5</v>
      </c>
      <c r="J151" s="1"/>
      <c r="K151" s="53"/>
      <c r="L151" s="1"/>
      <c r="M151" s="1"/>
      <c r="N151" s="5">
        <f>3.32*(LOG(L150/K150))</f>
        <v>0.89994168399130603</v>
      </c>
      <c r="O151" s="1"/>
      <c r="P151" s="1"/>
    </row>
    <row r="152" spans="1:16" x14ac:dyDescent="0.35">
      <c r="A152" s="1"/>
      <c r="B152" s="3"/>
      <c r="C152" s="3"/>
      <c r="D152" s="3" t="s">
        <v>32</v>
      </c>
      <c r="E152" s="79">
        <v>0</v>
      </c>
      <c r="F152" s="80">
        <v>0</v>
      </c>
      <c r="G152" s="80">
        <v>0</v>
      </c>
      <c r="H152" s="80">
        <v>0</v>
      </c>
      <c r="I152" s="1">
        <f t="shared" si="2"/>
        <v>0</v>
      </c>
      <c r="J152" s="1"/>
      <c r="K152" s="53"/>
      <c r="L152" s="1"/>
      <c r="M152" s="1"/>
      <c r="N152" s="1"/>
      <c r="O152" s="1"/>
      <c r="P152" s="1"/>
    </row>
    <row r="153" spans="1:16" x14ac:dyDescent="0.35">
      <c r="A153" s="1" t="s">
        <v>102</v>
      </c>
      <c r="B153" s="3">
        <v>467</v>
      </c>
      <c r="C153" s="3" t="s">
        <v>125</v>
      </c>
      <c r="D153" s="3" t="s">
        <v>19</v>
      </c>
      <c r="E153" s="77">
        <v>56</v>
      </c>
      <c r="F153" s="78">
        <v>63</v>
      </c>
      <c r="G153" s="78">
        <v>65</v>
      </c>
      <c r="H153" s="78">
        <v>66</v>
      </c>
      <c r="I153" s="1">
        <f t="shared" si="2"/>
        <v>62.5</v>
      </c>
      <c r="J153" s="53">
        <f>I153*10000*2</f>
        <v>1250000</v>
      </c>
      <c r="K153" s="53">
        <v>3000000</v>
      </c>
      <c r="L153" s="53">
        <f>J153*5</f>
        <v>6250000</v>
      </c>
      <c r="M153" s="5">
        <f>(I153/(I153+I154))*100</f>
        <v>93.63295880149812</v>
      </c>
      <c r="N153" s="6">
        <f>3.32*(LOG(L153)-LOG(K153))</f>
        <v>1.0582790919130491</v>
      </c>
      <c r="O153" s="6">
        <f>O150+N154</f>
        <v>51.964105955364538</v>
      </c>
      <c r="P153" s="5">
        <f>I155/I153*100</f>
        <v>0</v>
      </c>
    </row>
    <row r="154" spans="1:16" x14ac:dyDescent="0.35">
      <c r="A154" s="1"/>
      <c r="B154" s="3"/>
      <c r="C154" s="3"/>
      <c r="D154" s="3" t="s">
        <v>20</v>
      </c>
      <c r="E154" s="79">
        <v>3</v>
      </c>
      <c r="F154" s="80">
        <v>2</v>
      </c>
      <c r="G154" s="80">
        <v>5</v>
      </c>
      <c r="H154" s="80">
        <v>7</v>
      </c>
      <c r="I154" s="1">
        <f t="shared" si="2"/>
        <v>4.25</v>
      </c>
      <c r="J154" s="1"/>
      <c r="K154" s="53"/>
      <c r="L154" s="1"/>
      <c r="M154" s="1"/>
      <c r="N154" s="5">
        <f>3.32*(LOG(L153/K153))</f>
        <v>1.0582790919130505</v>
      </c>
      <c r="O154" s="1"/>
      <c r="P154" s="1"/>
    </row>
    <row r="155" spans="1:16" x14ac:dyDescent="0.35">
      <c r="A155" s="1"/>
      <c r="B155" s="3"/>
      <c r="C155" s="3"/>
      <c r="D155" s="3" t="s">
        <v>32</v>
      </c>
      <c r="E155" s="79">
        <v>0</v>
      </c>
      <c r="F155" s="80">
        <v>0</v>
      </c>
      <c r="G155" s="80">
        <v>0</v>
      </c>
      <c r="H155" s="80">
        <v>0</v>
      </c>
      <c r="I155" s="1">
        <f t="shared" si="2"/>
        <v>0</v>
      </c>
      <c r="J155" s="1"/>
      <c r="K155" s="53"/>
      <c r="L155" s="1"/>
      <c r="M155" s="1"/>
      <c r="N155" s="1"/>
      <c r="O155" s="1"/>
      <c r="P155" s="1"/>
    </row>
    <row r="156" spans="1:16" x14ac:dyDescent="0.35">
      <c r="A156" s="1" t="s">
        <v>144</v>
      </c>
      <c r="B156" s="3">
        <v>474</v>
      </c>
      <c r="C156" s="3" t="s">
        <v>125</v>
      </c>
      <c r="D156" s="41" t="s">
        <v>19</v>
      </c>
      <c r="E156" s="77">
        <v>43</v>
      </c>
      <c r="F156" s="78">
        <v>60</v>
      </c>
      <c r="G156" s="78">
        <v>58</v>
      </c>
      <c r="H156" s="78">
        <v>62</v>
      </c>
      <c r="I156" s="1">
        <f t="shared" si="2"/>
        <v>55.75</v>
      </c>
      <c r="J156" s="53">
        <f>I156*10000*2</f>
        <v>1115000</v>
      </c>
      <c r="K156" s="53">
        <v>3000000</v>
      </c>
      <c r="L156" s="53">
        <f>J156*5</f>
        <v>5575000</v>
      </c>
      <c r="M156" s="5">
        <f>(I156/(I156+I157))*100</f>
        <v>96.956521739130437</v>
      </c>
      <c r="N156" s="6">
        <f>3.32*(LOG(L156)-LOG(K156))</f>
        <v>0.89349040844177796</v>
      </c>
      <c r="O156" s="6">
        <f>O153+N157</f>
        <v>52.857596363806316</v>
      </c>
      <c r="P156" s="5">
        <f>I158/I156*100</f>
        <v>0</v>
      </c>
    </row>
    <row r="157" spans="1:16" x14ac:dyDescent="0.35">
      <c r="A157" s="1"/>
      <c r="B157" s="3"/>
      <c r="C157" s="3"/>
      <c r="D157" s="3" t="s">
        <v>20</v>
      </c>
      <c r="E157" s="79">
        <v>0</v>
      </c>
      <c r="F157" s="80">
        <v>1</v>
      </c>
      <c r="G157" s="80">
        <v>2</v>
      </c>
      <c r="H157" s="80">
        <v>4</v>
      </c>
      <c r="I157" s="1">
        <f t="shared" si="2"/>
        <v>1.75</v>
      </c>
      <c r="J157" s="1"/>
      <c r="K157" s="53"/>
      <c r="L157" s="1"/>
      <c r="M157" s="1"/>
      <c r="N157" s="5">
        <f>3.32*(LOG(L156/K156))</f>
        <v>0.89349040844177907</v>
      </c>
      <c r="O157" s="1"/>
      <c r="P157" s="1"/>
    </row>
    <row r="158" spans="1:16" x14ac:dyDescent="0.35">
      <c r="A158" s="1"/>
      <c r="B158" s="3"/>
      <c r="C158" s="3"/>
      <c r="D158" s="3" t="s">
        <v>32</v>
      </c>
      <c r="E158" s="79">
        <v>0</v>
      </c>
      <c r="F158" s="80">
        <v>0</v>
      </c>
      <c r="G158" s="80">
        <v>0</v>
      </c>
      <c r="H158" s="80">
        <v>0</v>
      </c>
      <c r="I158" s="1">
        <f t="shared" si="2"/>
        <v>0</v>
      </c>
      <c r="J158" s="1"/>
      <c r="K158" s="53"/>
      <c r="L158" s="1"/>
      <c r="M158" s="1"/>
      <c r="N158" s="1"/>
      <c r="O158" s="1"/>
      <c r="P158" s="1"/>
    </row>
    <row r="159" spans="1:16" x14ac:dyDescent="0.35">
      <c r="A159" s="1" t="s">
        <v>104</v>
      </c>
      <c r="B159" s="3">
        <v>481</v>
      </c>
      <c r="C159" s="3" t="s">
        <v>125</v>
      </c>
      <c r="D159" s="3" t="s">
        <v>19</v>
      </c>
      <c r="E159" s="77">
        <v>52</v>
      </c>
      <c r="F159" s="78">
        <v>72</v>
      </c>
      <c r="G159" s="78">
        <v>64</v>
      </c>
      <c r="H159" s="78">
        <v>62</v>
      </c>
      <c r="I159" s="1">
        <f t="shared" si="2"/>
        <v>62.5</v>
      </c>
      <c r="J159" s="53">
        <f>I159*10000*2</f>
        <v>1250000</v>
      </c>
      <c r="K159" s="53">
        <v>3000000</v>
      </c>
      <c r="L159" s="53">
        <f>J159*5</f>
        <v>6250000</v>
      </c>
      <c r="M159" s="5">
        <f>(I159/(I159+I160))*100</f>
        <v>98.814229249011859</v>
      </c>
      <c r="N159" s="6">
        <f>3.32*(LOG(L159)-LOG(K159))</f>
        <v>1.0582790919130491</v>
      </c>
      <c r="O159" s="6">
        <f>O156+N160</f>
        <v>53.915875455719366</v>
      </c>
      <c r="P159" s="5">
        <f>I161/I159*100</f>
        <v>0</v>
      </c>
    </row>
    <row r="160" spans="1:16" x14ac:dyDescent="0.35">
      <c r="A160" s="1"/>
      <c r="B160" s="3"/>
      <c r="C160" s="3"/>
      <c r="D160" s="3" t="s">
        <v>20</v>
      </c>
      <c r="E160" s="79">
        <v>0</v>
      </c>
      <c r="F160" s="80">
        <v>0</v>
      </c>
      <c r="G160" s="80">
        <v>2</v>
      </c>
      <c r="H160" s="80">
        <v>1</v>
      </c>
      <c r="I160" s="1">
        <f t="shared" si="2"/>
        <v>0.75</v>
      </c>
      <c r="J160" s="1"/>
      <c r="K160" s="53"/>
      <c r="L160" s="1"/>
      <c r="M160" s="1"/>
      <c r="N160" s="5">
        <f>3.32*(LOG(L159/K159))</f>
        <v>1.0582790919130505</v>
      </c>
      <c r="O160" s="1"/>
      <c r="P160" s="1"/>
    </row>
    <row r="161" spans="1:16" x14ac:dyDescent="0.35">
      <c r="A161" s="1"/>
      <c r="B161" s="3"/>
      <c r="C161" s="3"/>
      <c r="D161" s="3" t="s">
        <v>32</v>
      </c>
      <c r="E161" s="79">
        <v>0</v>
      </c>
      <c r="F161" s="80">
        <v>0</v>
      </c>
      <c r="G161" s="80">
        <v>0</v>
      </c>
      <c r="H161" s="80">
        <v>0</v>
      </c>
      <c r="I161" s="1">
        <f t="shared" si="2"/>
        <v>0</v>
      </c>
      <c r="J161" s="1"/>
      <c r="K161" s="53"/>
      <c r="L161" s="1"/>
      <c r="M161" s="1"/>
      <c r="N161" s="1"/>
      <c r="O161" s="1"/>
      <c r="P161" s="1"/>
    </row>
    <row r="162" spans="1:16" x14ac:dyDescent="0.35">
      <c r="A162" s="1" t="s">
        <v>105</v>
      </c>
      <c r="B162" s="3">
        <v>488</v>
      </c>
      <c r="C162" s="3" t="s">
        <v>125</v>
      </c>
      <c r="D162" s="3" t="s">
        <v>19</v>
      </c>
      <c r="E162" s="61">
        <v>119</v>
      </c>
      <c r="F162" s="61">
        <v>114</v>
      </c>
      <c r="G162" s="61">
        <v>120</v>
      </c>
      <c r="H162" s="61">
        <v>105</v>
      </c>
      <c r="I162" s="1">
        <f t="shared" si="2"/>
        <v>114.5</v>
      </c>
      <c r="J162" s="53">
        <f>I162*10000*2</f>
        <v>2290000</v>
      </c>
      <c r="K162" s="53">
        <v>3000000</v>
      </c>
      <c r="L162" s="53">
        <f>J162*5</f>
        <v>11450000</v>
      </c>
      <c r="M162" s="5">
        <f>(I162/(I162+I163))*100</f>
        <v>92.900608519269781</v>
      </c>
      <c r="N162" s="6">
        <f>3.32*(LOG(L162)-LOG(K162))</f>
        <v>1.9311916500947317</v>
      </c>
      <c r="O162" s="6">
        <f>O159+N163</f>
        <v>55.847067105814098</v>
      </c>
      <c r="P162" s="5">
        <f>I164/I162*100</f>
        <v>0</v>
      </c>
    </row>
    <row r="163" spans="1:16" x14ac:dyDescent="0.35">
      <c r="A163" s="1"/>
      <c r="B163" s="3"/>
      <c r="C163" s="3"/>
      <c r="D163" s="3" t="s">
        <v>20</v>
      </c>
      <c r="E163" s="61">
        <v>11</v>
      </c>
      <c r="F163" s="61">
        <v>10</v>
      </c>
      <c r="G163" s="61">
        <v>7</v>
      </c>
      <c r="H163" s="61">
        <v>7</v>
      </c>
      <c r="I163" s="1">
        <f t="shared" si="2"/>
        <v>8.75</v>
      </c>
      <c r="J163" s="1"/>
      <c r="K163" s="53"/>
      <c r="L163" s="1"/>
      <c r="M163" s="1"/>
      <c r="N163" s="5">
        <f>3.32*(LOG(L162/K162))</f>
        <v>1.9311916500947313</v>
      </c>
      <c r="O163" s="1"/>
      <c r="P163" s="1"/>
    </row>
    <row r="164" spans="1:16" x14ac:dyDescent="0.35">
      <c r="A164" s="1"/>
      <c r="B164" s="3"/>
      <c r="C164" s="3"/>
      <c r="D164" s="3" t="s">
        <v>32</v>
      </c>
      <c r="E164" s="79">
        <v>0</v>
      </c>
      <c r="F164" s="80">
        <v>0</v>
      </c>
      <c r="G164" s="80">
        <v>0</v>
      </c>
      <c r="H164" s="80">
        <v>0</v>
      </c>
      <c r="I164" s="1">
        <f t="shared" si="2"/>
        <v>0</v>
      </c>
      <c r="J164" s="1"/>
      <c r="K164" s="53"/>
      <c r="L164" s="1"/>
      <c r="M164" s="1"/>
      <c r="N164" s="1"/>
      <c r="O164" s="1"/>
      <c r="P164" s="1"/>
    </row>
    <row r="165" spans="1:16" x14ac:dyDescent="0.35">
      <c r="A165" s="1" t="s">
        <v>106</v>
      </c>
      <c r="B165" s="3">
        <v>495</v>
      </c>
      <c r="C165" s="3" t="s">
        <v>125</v>
      </c>
      <c r="D165" s="3" t="s">
        <v>19</v>
      </c>
      <c r="E165" s="61">
        <v>63</v>
      </c>
      <c r="F165" s="61">
        <v>67</v>
      </c>
      <c r="G165" s="61">
        <v>68</v>
      </c>
      <c r="H165" s="61">
        <v>83</v>
      </c>
      <c r="I165" s="1">
        <f t="shared" si="2"/>
        <v>70.25</v>
      </c>
      <c r="J165" s="53">
        <f>I165*10000*2</f>
        <v>1405000</v>
      </c>
      <c r="K165" s="53">
        <v>3000000</v>
      </c>
      <c r="L165" s="53">
        <f>J165*5</f>
        <v>7025000</v>
      </c>
      <c r="M165" s="5">
        <f>(I165/(I165+I166))*100</f>
        <v>96.232876712328761</v>
      </c>
      <c r="N165" s="6">
        <f>3.32*(LOG(L165)-LOG(K165))</f>
        <v>1.2268232452067496</v>
      </c>
      <c r="O165" s="6">
        <f>O162+N166</f>
        <v>57.07389035102085</v>
      </c>
      <c r="P165" s="5">
        <f>I167/I165*100</f>
        <v>0</v>
      </c>
    </row>
    <row r="166" spans="1:16" x14ac:dyDescent="0.35">
      <c r="A166" s="1"/>
      <c r="B166" s="3"/>
      <c r="C166" s="3"/>
      <c r="D166" s="3" t="s">
        <v>20</v>
      </c>
      <c r="E166" s="61">
        <v>2</v>
      </c>
      <c r="F166" s="61">
        <v>4</v>
      </c>
      <c r="G166" s="61">
        <v>2</v>
      </c>
      <c r="H166" s="61">
        <v>3</v>
      </c>
      <c r="I166" s="1">
        <f t="shared" si="2"/>
        <v>2.75</v>
      </c>
      <c r="J166" s="1"/>
      <c r="K166" s="53"/>
      <c r="L166" s="1"/>
      <c r="M166" s="1"/>
      <c r="N166" s="5">
        <f>3.32*(LOG(L165/K165))</f>
        <v>1.2268232452067509</v>
      </c>
      <c r="O166" s="1"/>
      <c r="P166" s="1"/>
    </row>
    <row r="167" spans="1:16" x14ac:dyDescent="0.35">
      <c r="A167" s="1"/>
      <c r="B167" s="3"/>
      <c r="C167" s="3"/>
      <c r="D167" s="3" t="s">
        <v>32</v>
      </c>
      <c r="E167" s="79">
        <v>0</v>
      </c>
      <c r="F167" s="80">
        <v>0</v>
      </c>
      <c r="G167" s="80">
        <v>0</v>
      </c>
      <c r="H167" s="80">
        <v>0</v>
      </c>
      <c r="I167" s="1">
        <f t="shared" si="2"/>
        <v>0</v>
      </c>
      <c r="J167" s="1"/>
      <c r="K167" s="53"/>
      <c r="L167" s="1"/>
      <c r="M167" s="1"/>
      <c r="N167" s="1"/>
      <c r="O167" s="1"/>
      <c r="P167" s="1"/>
    </row>
    <row r="168" spans="1:16" x14ac:dyDescent="0.35">
      <c r="A168" s="1" t="s">
        <v>107</v>
      </c>
      <c r="B168" s="3">
        <v>502</v>
      </c>
      <c r="C168" s="3" t="s">
        <v>125</v>
      </c>
      <c r="D168" s="3" t="s">
        <v>19</v>
      </c>
      <c r="E168" s="61">
        <v>66</v>
      </c>
      <c r="F168" s="61">
        <v>49</v>
      </c>
      <c r="G168" s="61">
        <v>51</v>
      </c>
      <c r="H168" s="61">
        <v>52</v>
      </c>
      <c r="I168" s="1">
        <f t="shared" si="2"/>
        <v>54.5</v>
      </c>
      <c r="J168" s="53">
        <f>I168*10000*2</f>
        <v>1090000</v>
      </c>
      <c r="K168" s="53">
        <v>3000000</v>
      </c>
      <c r="L168" s="53">
        <f>J168*5</f>
        <v>5450000</v>
      </c>
      <c r="M168" s="5">
        <f>(I168/(I168+I169))*100</f>
        <v>96.888888888888886</v>
      </c>
      <c r="N168" s="6">
        <f>3.32*(LOG(L168)-LOG(K168))</f>
        <v>0.86079382188917342</v>
      </c>
      <c r="O168" s="6">
        <f>O165+N169</f>
        <v>57.934684172910025</v>
      </c>
      <c r="P168" s="5">
        <f>I170/I168*100</f>
        <v>0</v>
      </c>
    </row>
    <row r="169" spans="1:16" x14ac:dyDescent="0.35">
      <c r="A169" s="1"/>
      <c r="B169" s="3"/>
      <c r="C169" s="3"/>
      <c r="D169" s="3" t="s">
        <v>20</v>
      </c>
      <c r="E169" s="61">
        <v>2</v>
      </c>
      <c r="F169" s="61">
        <v>3</v>
      </c>
      <c r="G169" s="61">
        <v>1</v>
      </c>
      <c r="H169" s="61">
        <v>1</v>
      </c>
      <c r="I169" s="1">
        <f t="shared" si="2"/>
        <v>1.75</v>
      </c>
      <c r="J169" s="1"/>
      <c r="K169" s="53"/>
      <c r="L169" s="1"/>
      <c r="M169" s="1"/>
      <c r="N169" s="5">
        <f>3.32*(LOG(L168/K168))</f>
        <v>0.86079382188917353</v>
      </c>
      <c r="O169" s="1"/>
      <c r="P169" s="1"/>
    </row>
    <row r="170" spans="1:16" x14ac:dyDescent="0.35">
      <c r="A170" s="1"/>
      <c r="B170" s="3"/>
      <c r="C170" s="3"/>
      <c r="D170" s="3" t="s">
        <v>32</v>
      </c>
      <c r="E170" s="79">
        <v>0</v>
      </c>
      <c r="F170" s="80">
        <v>0</v>
      </c>
      <c r="G170" s="80">
        <v>0</v>
      </c>
      <c r="H170" s="80">
        <v>0</v>
      </c>
      <c r="I170" s="1">
        <f t="shared" si="2"/>
        <v>0</v>
      </c>
      <c r="J170" s="1"/>
      <c r="K170" s="53"/>
      <c r="L170" s="1"/>
      <c r="M170" s="1"/>
      <c r="N170" s="1"/>
      <c r="O170" s="1"/>
      <c r="P170" s="1"/>
    </row>
    <row r="171" spans="1:16" x14ac:dyDescent="0.35">
      <c r="A171" s="1" t="s">
        <v>108</v>
      </c>
      <c r="B171" s="3">
        <v>509</v>
      </c>
      <c r="C171" s="3" t="s">
        <v>125</v>
      </c>
      <c r="D171" s="41" t="s">
        <v>19</v>
      </c>
      <c r="E171" s="61">
        <v>153</v>
      </c>
      <c r="F171" s="61">
        <v>149</v>
      </c>
      <c r="G171" s="61">
        <v>172</v>
      </c>
      <c r="H171" s="61">
        <v>209</v>
      </c>
      <c r="I171" s="1">
        <f t="shared" si="2"/>
        <v>170.75</v>
      </c>
      <c r="J171" s="53">
        <f>I171*10000*2</f>
        <v>3415000</v>
      </c>
      <c r="K171" s="53">
        <v>3000000</v>
      </c>
      <c r="L171" s="53">
        <f>J171*5</f>
        <v>17075000</v>
      </c>
      <c r="M171" s="5">
        <f>(I171/(I171+I172))*100</f>
        <v>98.273381294964025</v>
      </c>
      <c r="N171" s="6">
        <f>3.32*(LOG(L171)-LOG(K171))</f>
        <v>2.5073949993445717</v>
      </c>
      <c r="O171" s="6">
        <f>O168+N172</f>
        <v>60.442079172254601</v>
      </c>
      <c r="P171" s="5">
        <f>I173/I171*100</f>
        <v>0</v>
      </c>
    </row>
    <row r="172" spans="1:16" x14ac:dyDescent="0.35">
      <c r="A172" s="1"/>
      <c r="B172" s="3"/>
      <c r="C172" s="3"/>
      <c r="D172" s="3" t="s">
        <v>20</v>
      </c>
      <c r="E172" s="61">
        <v>3</v>
      </c>
      <c r="F172" s="61">
        <v>2</v>
      </c>
      <c r="G172" s="61">
        <v>3</v>
      </c>
      <c r="H172" s="61">
        <v>4</v>
      </c>
      <c r="I172" s="1">
        <f t="shared" si="2"/>
        <v>3</v>
      </c>
      <c r="J172" s="1"/>
      <c r="K172" s="53"/>
      <c r="L172" s="1"/>
      <c r="M172" s="1"/>
      <c r="N172" s="5">
        <f>3.32*(LOG(L171/K171))</f>
        <v>2.5073949993445734</v>
      </c>
      <c r="O172" s="1"/>
      <c r="P172" s="1"/>
    </row>
    <row r="173" spans="1:16" x14ac:dyDescent="0.35">
      <c r="A173" s="1"/>
      <c r="B173" s="3"/>
      <c r="C173" s="3"/>
      <c r="D173" s="3" t="s">
        <v>32</v>
      </c>
      <c r="E173" s="79">
        <v>0</v>
      </c>
      <c r="F173" s="80">
        <v>0</v>
      </c>
      <c r="G173" s="80">
        <v>0</v>
      </c>
      <c r="H173" s="80">
        <v>0</v>
      </c>
      <c r="I173" s="1">
        <f t="shared" si="2"/>
        <v>0</v>
      </c>
      <c r="J173" s="1"/>
      <c r="K173" s="53"/>
      <c r="L173" s="1"/>
      <c r="M173" s="1"/>
      <c r="N173" s="1"/>
      <c r="O173" s="1"/>
      <c r="P173" s="1"/>
    </row>
    <row r="174" spans="1:16" x14ac:dyDescent="0.35">
      <c r="A174" s="1" t="s">
        <v>109</v>
      </c>
      <c r="B174" s="3">
        <v>516</v>
      </c>
      <c r="C174" s="3" t="s">
        <v>125</v>
      </c>
      <c r="D174" s="3" t="s">
        <v>19</v>
      </c>
      <c r="E174" s="61">
        <v>55</v>
      </c>
      <c r="F174" s="61">
        <v>74</v>
      </c>
      <c r="G174" s="61">
        <v>74</v>
      </c>
      <c r="H174" s="61">
        <v>74</v>
      </c>
      <c r="I174" s="1">
        <f t="shared" si="2"/>
        <v>69.25</v>
      </c>
      <c r="J174" s="53">
        <f>I174*10000*2</f>
        <v>1385000</v>
      </c>
      <c r="K174" s="53">
        <v>3000000</v>
      </c>
      <c r="L174" s="53">
        <f>J174*5</f>
        <v>6925000</v>
      </c>
      <c r="M174" s="5">
        <f>(I174/(I174+I175))*100</f>
        <v>97.192982456140356</v>
      </c>
      <c r="N174" s="6">
        <f>3.32*(LOG(L174)-LOG(K174))</f>
        <v>1.2061510964158555</v>
      </c>
      <c r="O174" s="6">
        <f>O171+N175</f>
        <v>61.648230268670453</v>
      </c>
      <c r="P174" s="5">
        <f>I176/I174*100</f>
        <v>0</v>
      </c>
    </row>
    <row r="175" spans="1:16" x14ac:dyDescent="0.35">
      <c r="A175" s="1"/>
      <c r="B175" s="3"/>
      <c r="C175" s="3"/>
      <c r="D175" s="3" t="s">
        <v>20</v>
      </c>
      <c r="E175" s="61">
        <v>0</v>
      </c>
      <c r="F175" s="61">
        <v>2</v>
      </c>
      <c r="G175" s="61">
        <v>3</v>
      </c>
      <c r="H175" s="61">
        <v>3</v>
      </c>
      <c r="I175" s="1">
        <f t="shared" si="2"/>
        <v>2</v>
      </c>
      <c r="J175" s="1"/>
      <c r="K175" s="53"/>
      <c r="L175" s="1"/>
      <c r="M175" s="1"/>
      <c r="N175" s="5">
        <f>3.32*(LOG(L174/K174))</f>
        <v>1.2061510964158546</v>
      </c>
      <c r="O175" s="1"/>
      <c r="P175" s="1"/>
    </row>
    <row r="176" spans="1:16" x14ac:dyDescent="0.35">
      <c r="A176" s="1"/>
      <c r="B176" s="3"/>
      <c r="C176" s="3"/>
      <c r="D176" s="3" t="s">
        <v>32</v>
      </c>
      <c r="E176" s="79">
        <v>0</v>
      </c>
      <c r="F176" s="80">
        <v>0</v>
      </c>
      <c r="G176" s="80">
        <v>0</v>
      </c>
      <c r="H176" s="80">
        <v>0</v>
      </c>
      <c r="I176" s="1">
        <f t="shared" si="2"/>
        <v>0</v>
      </c>
      <c r="J176" s="1"/>
      <c r="K176" s="53"/>
      <c r="L176" s="1"/>
      <c r="M176" s="1"/>
      <c r="N176" s="1"/>
      <c r="O176" s="1"/>
      <c r="P176" s="1"/>
    </row>
    <row r="177" spans="1:16" x14ac:dyDescent="0.35">
      <c r="A177" s="1" t="s">
        <v>110</v>
      </c>
      <c r="B177" s="3">
        <v>523</v>
      </c>
      <c r="C177" s="3" t="s">
        <v>125</v>
      </c>
      <c r="D177" s="3" t="s">
        <v>19</v>
      </c>
      <c r="E177" s="61">
        <v>43</v>
      </c>
      <c r="F177" s="61">
        <v>50</v>
      </c>
      <c r="G177" s="61">
        <v>41</v>
      </c>
      <c r="H177" s="61">
        <v>43</v>
      </c>
      <c r="I177" s="1">
        <f t="shared" si="2"/>
        <v>44.25</v>
      </c>
      <c r="J177" s="53">
        <f>I177*10000*2</f>
        <v>885000</v>
      </c>
      <c r="K177" s="53">
        <v>3000000</v>
      </c>
      <c r="L177" s="53">
        <f>J177*5</f>
        <v>4425000</v>
      </c>
      <c r="M177" s="5">
        <f>(I177/(I177+I178))*100</f>
        <v>96.721311475409834</v>
      </c>
      <c r="N177" s="6">
        <f>3.32*(LOG(L177)-LOG(K177))</f>
        <v>0.5603895074430818</v>
      </c>
      <c r="O177" s="6">
        <f>O174+N178</f>
        <v>62.208619776113537</v>
      </c>
      <c r="P177" s="5">
        <f>I179/I177*100</f>
        <v>0</v>
      </c>
    </row>
    <row r="178" spans="1:16" x14ac:dyDescent="0.35">
      <c r="A178" s="1"/>
      <c r="B178" s="3"/>
      <c r="C178" s="3"/>
      <c r="D178" s="3" t="s">
        <v>20</v>
      </c>
      <c r="E178" s="61">
        <v>0</v>
      </c>
      <c r="F178" s="61">
        <v>1</v>
      </c>
      <c r="G178" s="61">
        <v>2</v>
      </c>
      <c r="H178" s="61">
        <v>3</v>
      </c>
      <c r="I178" s="1">
        <f t="shared" si="2"/>
        <v>1.5</v>
      </c>
      <c r="J178" s="1"/>
      <c r="K178" s="53"/>
      <c r="L178" s="1"/>
      <c r="M178" s="1"/>
      <c r="N178" s="5">
        <f>3.32*(LOG(L177/K177))</f>
        <v>0.56038950744308369</v>
      </c>
      <c r="O178" s="1"/>
      <c r="P178" s="1"/>
    </row>
    <row r="179" spans="1:16" x14ac:dyDescent="0.35">
      <c r="A179" s="1"/>
      <c r="B179" s="3"/>
      <c r="C179" s="3"/>
      <c r="D179" s="3" t="s">
        <v>32</v>
      </c>
      <c r="E179" s="79">
        <v>0</v>
      </c>
      <c r="F179" s="80">
        <v>0</v>
      </c>
      <c r="G179" s="80">
        <v>0</v>
      </c>
      <c r="H179" s="80">
        <v>0</v>
      </c>
      <c r="I179" s="1">
        <f t="shared" si="2"/>
        <v>0</v>
      </c>
      <c r="J179" s="1"/>
      <c r="K179" s="53"/>
      <c r="L179" s="1"/>
      <c r="M179" s="1"/>
      <c r="N179" s="1"/>
      <c r="O179" s="1"/>
      <c r="P179" s="1"/>
    </row>
    <row r="180" spans="1:16" x14ac:dyDescent="0.35">
      <c r="A180" s="1" t="s">
        <v>111</v>
      </c>
      <c r="B180" s="3">
        <v>530</v>
      </c>
      <c r="C180" s="3" t="s">
        <v>125</v>
      </c>
      <c r="D180" s="3" t="s">
        <v>19</v>
      </c>
      <c r="E180" s="61">
        <v>62</v>
      </c>
      <c r="F180" s="61">
        <v>55</v>
      </c>
      <c r="G180" s="61">
        <v>52</v>
      </c>
      <c r="H180" s="61">
        <v>52</v>
      </c>
      <c r="I180" s="1">
        <f t="shared" si="2"/>
        <v>55.25</v>
      </c>
      <c r="J180" s="53">
        <f>I180*10000*2</f>
        <v>1105000</v>
      </c>
      <c r="K180" s="53">
        <v>3000000</v>
      </c>
      <c r="L180" s="53">
        <f>J180*5</f>
        <v>5525000</v>
      </c>
      <c r="M180" s="5">
        <f>(I180/(I180+I181))*100</f>
        <v>95.258620689655174</v>
      </c>
      <c r="N180" s="6">
        <f>3.32*(LOG(L180)-LOG(K180))</f>
        <v>0.88050061175645333</v>
      </c>
      <c r="O180" s="6">
        <f>O177+N181</f>
        <v>63.08912038786999</v>
      </c>
      <c r="P180" s="5">
        <f>I182/I180*100</f>
        <v>0</v>
      </c>
    </row>
    <row r="181" spans="1:16" x14ac:dyDescent="0.35">
      <c r="A181" s="1"/>
      <c r="B181" s="3"/>
      <c r="C181" s="3"/>
      <c r="D181" s="3" t="s">
        <v>20</v>
      </c>
      <c r="E181" s="61">
        <v>3</v>
      </c>
      <c r="F181" s="61">
        <v>3</v>
      </c>
      <c r="G181" s="61">
        <v>0</v>
      </c>
      <c r="H181" s="61">
        <v>5</v>
      </c>
      <c r="I181" s="1">
        <f t="shared" si="2"/>
        <v>2.75</v>
      </c>
      <c r="J181" s="1"/>
      <c r="K181" s="53"/>
      <c r="L181" s="1"/>
      <c r="M181" s="1"/>
      <c r="N181" s="5">
        <f>3.32*(LOG(L180/K180))</f>
        <v>0.88050061175645289</v>
      </c>
      <c r="O181" s="1"/>
      <c r="P181" s="1"/>
    </row>
    <row r="182" spans="1:16" x14ac:dyDescent="0.35">
      <c r="A182" s="1"/>
      <c r="B182" s="3"/>
      <c r="C182" s="3"/>
      <c r="D182" s="3" t="s">
        <v>32</v>
      </c>
      <c r="E182" s="79">
        <v>0</v>
      </c>
      <c r="F182" s="80">
        <v>0</v>
      </c>
      <c r="G182" s="80">
        <v>0</v>
      </c>
      <c r="H182" s="80">
        <v>0</v>
      </c>
      <c r="I182" s="1">
        <f t="shared" si="2"/>
        <v>0</v>
      </c>
      <c r="J182" s="1"/>
      <c r="K182" s="53"/>
      <c r="L182" s="1"/>
      <c r="M182" s="1"/>
      <c r="N182" s="1"/>
      <c r="O182" s="1"/>
      <c r="P182" s="1"/>
    </row>
    <row r="183" spans="1:16" x14ac:dyDescent="0.35">
      <c r="A183" s="1" t="s">
        <v>112</v>
      </c>
      <c r="B183" s="3">
        <v>537</v>
      </c>
      <c r="C183" s="3" t="s">
        <v>125</v>
      </c>
      <c r="D183" s="3" t="s">
        <v>19</v>
      </c>
      <c r="E183" s="61">
        <v>87</v>
      </c>
      <c r="F183" s="61">
        <v>60</v>
      </c>
      <c r="G183" s="61">
        <v>59</v>
      </c>
      <c r="H183" s="61">
        <v>91</v>
      </c>
      <c r="I183" s="1">
        <f t="shared" si="2"/>
        <v>74.25</v>
      </c>
      <c r="J183" s="53">
        <f>I183*10000*2</f>
        <v>1485000</v>
      </c>
      <c r="K183" s="53">
        <v>3000000</v>
      </c>
      <c r="L183" s="53">
        <f>J183*5</f>
        <v>7425000</v>
      </c>
      <c r="M183" s="5">
        <f>(I183/(I183+I184))*100</f>
        <v>98.344370860927157</v>
      </c>
      <c r="N183" s="6">
        <f>3.32*(LOG(L183)-LOG(K183))</f>
        <v>1.3066696748550293</v>
      </c>
      <c r="O183" s="6">
        <f>O180+N184</f>
        <v>64.395790062725027</v>
      </c>
      <c r="P183" s="5">
        <f>I185/I183*100</f>
        <v>0</v>
      </c>
    </row>
    <row r="184" spans="1:16" x14ac:dyDescent="0.35">
      <c r="A184" s="1"/>
      <c r="B184" s="3"/>
      <c r="C184" s="3"/>
      <c r="D184" s="3" t="s">
        <v>20</v>
      </c>
      <c r="E184" s="61">
        <v>1</v>
      </c>
      <c r="F184" s="61">
        <v>3</v>
      </c>
      <c r="G184" s="61">
        <v>1</v>
      </c>
      <c r="H184" s="61">
        <v>0</v>
      </c>
      <c r="I184" s="1">
        <f t="shared" si="2"/>
        <v>1.25</v>
      </c>
      <c r="J184" s="1"/>
      <c r="K184" s="53"/>
      <c r="L184" s="1"/>
      <c r="M184" s="1"/>
      <c r="N184" s="5">
        <f>3.32*(LOG(L183/K183))</f>
        <v>1.3066696748550306</v>
      </c>
      <c r="O184" s="1"/>
      <c r="P184" s="1"/>
    </row>
    <row r="185" spans="1:16" x14ac:dyDescent="0.35">
      <c r="A185" s="1"/>
      <c r="B185" s="3"/>
      <c r="C185" s="3"/>
      <c r="D185" s="3" t="s">
        <v>32</v>
      </c>
      <c r="E185" s="79">
        <v>0</v>
      </c>
      <c r="F185" s="80">
        <v>0</v>
      </c>
      <c r="G185" s="80">
        <v>0</v>
      </c>
      <c r="H185" s="80">
        <v>0</v>
      </c>
      <c r="I185" s="1">
        <f t="shared" si="2"/>
        <v>0</v>
      </c>
      <c r="J185" s="1"/>
      <c r="K185" s="53"/>
      <c r="L185" s="1"/>
      <c r="M185" s="1"/>
      <c r="N185" s="1"/>
      <c r="O185" s="1"/>
      <c r="P185" s="1"/>
    </row>
    <row r="186" spans="1:16" x14ac:dyDescent="0.35">
      <c r="A186" s="1" t="s">
        <v>113</v>
      </c>
      <c r="B186" s="3">
        <v>543</v>
      </c>
      <c r="C186" s="3" t="s">
        <v>125</v>
      </c>
      <c r="D186" s="41" t="s">
        <v>19</v>
      </c>
      <c r="E186" s="61">
        <v>79</v>
      </c>
      <c r="F186" s="61">
        <v>74</v>
      </c>
      <c r="G186" s="61">
        <v>86</v>
      </c>
      <c r="H186" s="61">
        <v>78</v>
      </c>
      <c r="I186" s="1">
        <f t="shared" si="2"/>
        <v>79.25</v>
      </c>
      <c r="J186" s="53">
        <f>I186*10000*2</f>
        <v>1585000</v>
      </c>
      <c r="K186" s="53">
        <v>3000000</v>
      </c>
      <c r="L186" s="53">
        <f>J186*5</f>
        <v>7925000</v>
      </c>
      <c r="M186" s="5">
        <f>(I186/(I186+I187))*100</f>
        <v>99.0625</v>
      </c>
      <c r="N186" s="6">
        <f>3.32*(LOG(L186)-LOG(K186))</f>
        <v>1.4006350136848187</v>
      </c>
      <c r="O186" s="6">
        <f>O183+N187</f>
        <v>65.796425076409847</v>
      </c>
      <c r="P186" s="5">
        <f>I188/I186*100</f>
        <v>0</v>
      </c>
    </row>
    <row r="187" spans="1:16" x14ac:dyDescent="0.35">
      <c r="A187" s="1"/>
      <c r="B187" s="3"/>
      <c r="C187" s="3"/>
      <c r="D187" s="3" t="s">
        <v>20</v>
      </c>
      <c r="E187" s="61">
        <v>1</v>
      </c>
      <c r="F187" s="61">
        <v>0</v>
      </c>
      <c r="G187" s="61">
        <v>2</v>
      </c>
      <c r="H187" s="61">
        <v>0</v>
      </c>
      <c r="I187" s="1">
        <f t="shared" si="2"/>
        <v>0.75</v>
      </c>
      <c r="J187" s="1"/>
      <c r="K187" s="53"/>
      <c r="L187" s="1"/>
      <c r="M187" s="1"/>
      <c r="N187" s="5">
        <f>3.32*(LOG(L186/K186))</f>
        <v>1.4006350136848205</v>
      </c>
      <c r="O187" s="1"/>
      <c r="P187" s="1"/>
    </row>
    <row r="188" spans="1:16" x14ac:dyDescent="0.35">
      <c r="A188" s="1"/>
      <c r="B188" s="3"/>
      <c r="C188" s="3"/>
      <c r="D188" s="3" t="s">
        <v>32</v>
      </c>
      <c r="E188" s="79">
        <v>0</v>
      </c>
      <c r="F188" s="80">
        <v>0</v>
      </c>
      <c r="G188" s="80">
        <v>0</v>
      </c>
      <c r="H188" s="80">
        <v>0</v>
      </c>
      <c r="I188" s="1">
        <f t="shared" si="2"/>
        <v>0</v>
      </c>
      <c r="J188" s="1"/>
      <c r="K188" s="53"/>
      <c r="L188" s="1"/>
      <c r="M188" s="1"/>
      <c r="N188" s="1"/>
      <c r="O188" s="1"/>
      <c r="P188" s="1"/>
    </row>
    <row r="189" spans="1:16" x14ac:dyDescent="0.35">
      <c r="A189" s="1" t="s">
        <v>114</v>
      </c>
      <c r="B189" s="3">
        <f>B186+7</f>
        <v>550</v>
      </c>
      <c r="C189" s="3" t="s">
        <v>125</v>
      </c>
      <c r="D189" s="3" t="s">
        <v>19</v>
      </c>
      <c r="E189" s="25">
        <v>81</v>
      </c>
      <c r="F189" s="26">
        <v>83</v>
      </c>
      <c r="G189" s="26">
        <v>80</v>
      </c>
      <c r="H189" s="26">
        <v>80</v>
      </c>
      <c r="I189" s="1">
        <f t="shared" si="2"/>
        <v>81</v>
      </c>
      <c r="J189" s="53">
        <f>I189*10000*2</f>
        <v>1620000</v>
      </c>
      <c r="K189" s="53">
        <v>3000000</v>
      </c>
      <c r="L189" s="53">
        <f>J189*5</f>
        <v>8100000</v>
      </c>
      <c r="M189" s="5">
        <f>(I189/(I189+I190))*100</f>
        <v>87.331536388140165</v>
      </c>
      <c r="N189" s="6">
        <f>3.32*(LOG(L189)-LOG(K189))</f>
        <v>1.4321276970078365</v>
      </c>
      <c r="O189" s="6">
        <f>O186+N190</f>
        <v>67.22855277341769</v>
      </c>
      <c r="P189" s="5">
        <f>I191/I189*100</f>
        <v>0</v>
      </c>
    </row>
    <row r="190" spans="1:16" x14ac:dyDescent="0.35">
      <c r="A190" s="1"/>
      <c r="B190" s="3"/>
      <c r="C190" s="3"/>
      <c r="D190" s="3" t="s">
        <v>20</v>
      </c>
      <c r="E190" s="27">
        <v>11</v>
      </c>
      <c r="F190" s="28">
        <v>16</v>
      </c>
      <c r="G190" s="28">
        <v>12</v>
      </c>
      <c r="H190" s="28">
        <v>8</v>
      </c>
      <c r="I190" s="1">
        <f t="shared" si="2"/>
        <v>11.75</v>
      </c>
      <c r="J190" s="1"/>
      <c r="K190" s="53"/>
      <c r="L190" s="1"/>
      <c r="M190" s="1"/>
      <c r="N190" s="5">
        <f>3.32*(LOG(L189/K189))</f>
        <v>1.432127697007838</v>
      </c>
      <c r="O190" s="1"/>
      <c r="P190" s="1"/>
    </row>
    <row r="191" spans="1:16" x14ac:dyDescent="0.35">
      <c r="A191" s="1"/>
      <c r="B191" s="3"/>
      <c r="C191" s="3"/>
      <c r="D191" s="3" t="s">
        <v>32</v>
      </c>
      <c r="E191" s="27">
        <v>0</v>
      </c>
      <c r="F191" s="28">
        <v>0</v>
      </c>
      <c r="G191" s="28">
        <v>0</v>
      </c>
      <c r="H191" s="28">
        <v>0</v>
      </c>
      <c r="I191" s="1">
        <f t="shared" si="2"/>
        <v>0</v>
      </c>
      <c r="J191" s="1"/>
      <c r="K191" s="53"/>
      <c r="L191" s="1"/>
      <c r="M191" s="1"/>
      <c r="N191" s="1"/>
      <c r="O191" s="1"/>
      <c r="P191" s="1"/>
    </row>
    <row r="192" spans="1:16" x14ac:dyDescent="0.35">
      <c r="A192" s="1" t="s">
        <v>115</v>
      </c>
      <c r="B192" s="3">
        <f>B189+7</f>
        <v>557</v>
      </c>
      <c r="C192" s="3" t="s">
        <v>125</v>
      </c>
      <c r="D192" s="3" t="s">
        <v>19</v>
      </c>
      <c r="E192" s="27">
        <v>141</v>
      </c>
      <c r="F192" s="28">
        <v>143</v>
      </c>
      <c r="G192" s="28">
        <v>170</v>
      </c>
      <c r="H192" s="28">
        <v>129</v>
      </c>
      <c r="I192" s="1">
        <f t="shared" si="2"/>
        <v>145.75</v>
      </c>
      <c r="J192" s="53">
        <f>I192*10000*2</f>
        <v>2915000</v>
      </c>
      <c r="K192" s="53">
        <v>3000000</v>
      </c>
      <c r="L192" s="53">
        <f>J192*5</f>
        <v>14575000</v>
      </c>
      <c r="M192" s="5">
        <f>(I192/(I192+I193))*100</f>
        <v>88.333333333333329</v>
      </c>
      <c r="N192" s="6">
        <f>3.32*(LOG(L192)-LOG(K192))</f>
        <v>2.2791378649218128</v>
      </c>
      <c r="O192" s="6">
        <f>O189+N193</f>
        <v>69.507690638339497</v>
      </c>
      <c r="P192" s="5">
        <f>I194/I192*100</f>
        <v>0</v>
      </c>
    </row>
    <row r="193" spans="1:16" x14ac:dyDescent="0.35">
      <c r="A193" s="1"/>
      <c r="B193" s="3"/>
      <c r="C193" s="3"/>
      <c r="D193" s="3" t="s">
        <v>20</v>
      </c>
      <c r="E193" s="27">
        <v>19</v>
      </c>
      <c r="F193" s="28">
        <v>22</v>
      </c>
      <c r="G193" s="28">
        <v>21</v>
      </c>
      <c r="H193" s="28">
        <v>15</v>
      </c>
      <c r="I193" s="1">
        <f t="shared" si="2"/>
        <v>19.25</v>
      </c>
      <c r="J193" s="1"/>
      <c r="K193" s="53"/>
      <c r="L193" s="1"/>
      <c r="M193" s="1"/>
      <c r="N193" s="5">
        <f>3.32*(LOG(L192/K192))</f>
        <v>2.2791378649218124</v>
      </c>
      <c r="O193" s="1"/>
      <c r="P193" s="1"/>
    </row>
    <row r="194" spans="1:16" x14ac:dyDescent="0.35">
      <c r="A194" s="1"/>
      <c r="B194" s="3"/>
      <c r="C194" s="3"/>
      <c r="D194" s="3" t="s">
        <v>32</v>
      </c>
      <c r="E194" s="27">
        <v>0</v>
      </c>
      <c r="F194" s="28">
        <v>0</v>
      </c>
      <c r="G194" s="28">
        <v>0</v>
      </c>
      <c r="H194" s="28">
        <v>0</v>
      </c>
      <c r="I194" s="1">
        <f t="shared" si="2"/>
        <v>0</v>
      </c>
      <c r="J194" s="1"/>
      <c r="K194" s="53"/>
      <c r="L194" s="1"/>
      <c r="M194" s="1"/>
      <c r="N194" s="1"/>
      <c r="O194" s="1"/>
      <c r="P194" s="1"/>
    </row>
    <row r="195" spans="1:16" x14ac:dyDescent="0.35">
      <c r="A195" s="1" t="s">
        <v>116</v>
      </c>
      <c r="B195" s="3">
        <f>B192+7</f>
        <v>564</v>
      </c>
      <c r="C195" s="3" t="s">
        <v>125</v>
      </c>
      <c r="D195" s="3" t="s">
        <v>19</v>
      </c>
      <c r="E195" s="27">
        <v>135</v>
      </c>
      <c r="F195" s="28">
        <v>112</v>
      </c>
      <c r="G195" s="28">
        <v>115</v>
      </c>
      <c r="H195" s="28">
        <v>106</v>
      </c>
      <c r="I195" s="1">
        <f t="shared" si="2"/>
        <v>117</v>
      </c>
      <c r="J195" s="53">
        <f>I195*10000*2</f>
        <v>2340000</v>
      </c>
      <c r="K195" s="53">
        <v>3000000</v>
      </c>
      <c r="L195" s="53">
        <f>J195*5</f>
        <v>11700000</v>
      </c>
      <c r="M195" s="5">
        <f>(I195/(I195+I196))*100</f>
        <v>98.526315789473685</v>
      </c>
      <c r="N195" s="6">
        <f>3.32*(LOG(L195)-LOG(K195))</f>
        <v>1.9623344953279755</v>
      </c>
      <c r="O195" s="6">
        <f>O192+N196</f>
        <v>71.470025133667477</v>
      </c>
      <c r="P195" s="5">
        <f>I197/I195*100</f>
        <v>0</v>
      </c>
    </row>
    <row r="196" spans="1:16" x14ac:dyDescent="0.35">
      <c r="A196" s="1"/>
      <c r="B196" s="3"/>
      <c r="C196" s="3"/>
      <c r="D196" s="3" t="s">
        <v>20</v>
      </c>
      <c r="E196" s="27">
        <v>1</v>
      </c>
      <c r="F196" s="28">
        <v>2</v>
      </c>
      <c r="G196" s="28">
        <v>0</v>
      </c>
      <c r="H196" s="28">
        <v>4</v>
      </c>
      <c r="I196" s="1">
        <f t="shared" si="2"/>
        <v>1.75</v>
      </c>
      <c r="J196" s="1"/>
      <c r="K196" s="53"/>
      <c r="L196" s="1"/>
      <c r="M196" s="1"/>
      <c r="N196" s="5">
        <f>3.32*(LOG(L195/K195))</f>
        <v>1.9623344953279773</v>
      </c>
      <c r="O196" s="1"/>
      <c r="P196" s="1"/>
    </row>
    <row r="197" spans="1:16" x14ac:dyDescent="0.35">
      <c r="A197" s="1"/>
      <c r="B197" s="3"/>
      <c r="C197" s="3"/>
      <c r="D197" s="3" t="s">
        <v>32</v>
      </c>
      <c r="E197" s="27">
        <v>0</v>
      </c>
      <c r="F197" s="28">
        <v>0</v>
      </c>
      <c r="G197" s="28">
        <v>0</v>
      </c>
      <c r="H197" s="28">
        <v>0</v>
      </c>
      <c r="I197" s="1">
        <f t="shared" si="2"/>
        <v>0</v>
      </c>
      <c r="J197" s="1"/>
      <c r="K197" s="53"/>
      <c r="L197" s="1"/>
      <c r="M197" s="1"/>
      <c r="N197" s="1"/>
      <c r="O197" s="1"/>
      <c r="P197" s="1"/>
    </row>
    <row r="198" spans="1:16" x14ac:dyDescent="0.35">
      <c r="A198" s="1" t="s">
        <v>117</v>
      </c>
      <c r="B198" s="3">
        <f>B195+7</f>
        <v>571</v>
      </c>
      <c r="C198" s="3" t="s">
        <v>125</v>
      </c>
      <c r="D198" s="3" t="s">
        <v>19</v>
      </c>
      <c r="E198" s="27">
        <v>81</v>
      </c>
      <c r="F198" s="28">
        <v>93</v>
      </c>
      <c r="G198" s="28">
        <v>85</v>
      </c>
      <c r="H198" s="28">
        <v>69</v>
      </c>
      <c r="I198" s="1">
        <f t="shared" ref="I198:I212" si="3">AVERAGE(E198:H198)</f>
        <v>82</v>
      </c>
      <c r="J198" s="53">
        <f>I198*10000*2</f>
        <v>1640000</v>
      </c>
      <c r="K198" s="53">
        <v>3000000</v>
      </c>
      <c r="L198" s="53">
        <f>J198*5</f>
        <v>8200000</v>
      </c>
      <c r="M198" s="5">
        <f>(I198/(I198+I199))*100</f>
        <v>97.910447761194035</v>
      </c>
      <c r="N198" s="6">
        <f>3.32*(LOG(L198)-LOG(K198))</f>
        <v>1.4498194242446596</v>
      </c>
      <c r="O198" s="6">
        <f>O195+N199</f>
        <v>72.919844557912143</v>
      </c>
      <c r="P198" s="5">
        <f>I200/I198*100</f>
        <v>0</v>
      </c>
    </row>
    <row r="199" spans="1:16" x14ac:dyDescent="0.35">
      <c r="A199" s="1"/>
      <c r="B199" s="3"/>
      <c r="C199" s="3"/>
      <c r="D199" s="3" t="s">
        <v>20</v>
      </c>
      <c r="E199" s="27">
        <v>0</v>
      </c>
      <c r="F199" s="28">
        <v>1</v>
      </c>
      <c r="G199" s="28">
        <v>2</v>
      </c>
      <c r="H199" s="28">
        <v>4</v>
      </c>
      <c r="I199" s="1">
        <f t="shared" si="3"/>
        <v>1.75</v>
      </c>
      <c r="J199" s="1"/>
      <c r="K199" s="53"/>
      <c r="L199" s="1"/>
      <c r="M199" s="1"/>
      <c r="N199" s="5">
        <f>3.32*(LOG(L198/K198))</f>
        <v>1.44981942424466</v>
      </c>
      <c r="O199" s="1"/>
      <c r="P199" s="1"/>
    </row>
    <row r="200" spans="1:16" x14ac:dyDescent="0.35">
      <c r="A200" s="1"/>
      <c r="B200" s="3"/>
      <c r="C200" s="3"/>
      <c r="D200" s="3" t="s">
        <v>32</v>
      </c>
      <c r="E200" s="27">
        <v>0</v>
      </c>
      <c r="F200" s="28">
        <v>0</v>
      </c>
      <c r="G200" s="28">
        <v>0</v>
      </c>
      <c r="H200" s="28">
        <v>0</v>
      </c>
      <c r="I200" s="1">
        <f t="shared" si="3"/>
        <v>0</v>
      </c>
      <c r="J200" s="1"/>
      <c r="K200" s="53"/>
      <c r="L200" s="1"/>
      <c r="M200" s="1"/>
      <c r="N200" s="1"/>
      <c r="O200" s="1"/>
      <c r="P200" s="1"/>
    </row>
    <row r="201" spans="1:16" x14ac:dyDescent="0.35">
      <c r="A201" s="1" t="s">
        <v>118</v>
      </c>
      <c r="B201" s="3">
        <f>B198+7</f>
        <v>578</v>
      </c>
      <c r="C201" s="3" t="s">
        <v>125</v>
      </c>
      <c r="D201" s="41" t="s">
        <v>19</v>
      </c>
      <c r="E201" s="27">
        <v>67</v>
      </c>
      <c r="F201" s="28">
        <v>94</v>
      </c>
      <c r="G201" s="28">
        <v>74</v>
      </c>
      <c r="H201" s="28">
        <v>70</v>
      </c>
      <c r="I201" s="1">
        <f t="shared" si="3"/>
        <v>76.25</v>
      </c>
      <c r="J201" s="53">
        <f>I201*10000*2</f>
        <v>1525000</v>
      </c>
      <c r="K201" s="53">
        <v>3000001</v>
      </c>
      <c r="L201" s="53">
        <f>J201*5</f>
        <v>7625000</v>
      </c>
      <c r="M201" s="5">
        <f>(I201/(I201+I202))*100</f>
        <v>97.133757961783445</v>
      </c>
      <c r="N201" s="6">
        <f>3.32*(LOG(L201)-LOG(K201))</f>
        <v>1.3449932491340684</v>
      </c>
      <c r="O201" s="6">
        <f>O198+N202</f>
        <v>74.264837807046206</v>
      </c>
      <c r="P201" s="5">
        <f>I203/I201*100</f>
        <v>0</v>
      </c>
    </row>
    <row r="202" spans="1:16" x14ac:dyDescent="0.35">
      <c r="A202" s="1"/>
      <c r="B202" s="3"/>
      <c r="C202" s="3"/>
      <c r="D202" s="3" t="s">
        <v>20</v>
      </c>
      <c r="E202" s="27">
        <v>4</v>
      </c>
      <c r="F202" s="28">
        <v>3</v>
      </c>
      <c r="G202" s="28">
        <v>1</v>
      </c>
      <c r="H202" s="28">
        <v>1</v>
      </c>
      <c r="I202" s="1">
        <f t="shared" si="3"/>
        <v>2.25</v>
      </c>
      <c r="J202" s="1"/>
      <c r="K202" s="53"/>
      <c r="L202" s="1"/>
      <c r="M202" s="1"/>
      <c r="N202" s="5">
        <f>3.32*(LOG(L201/K201))</f>
        <v>1.3449932491340679</v>
      </c>
      <c r="O202" s="1"/>
      <c r="P202" s="1"/>
    </row>
    <row r="203" spans="1:16" x14ac:dyDescent="0.35">
      <c r="A203" s="1"/>
      <c r="B203" s="3"/>
      <c r="C203" s="3"/>
      <c r="D203" s="3" t="s">
        <v>32</v>
      </c>
      <c r="E203" s="27">
        <v>0</v>
      </c>
      <c r="F203" s="28">
        <v>0</v>
      </c>
      <c r="G203" s="28">
        <v>0</v>
      </c>
      <c r="H203" s="28">
        <v>0</v>
      </c>
      <c r="I203" s="1">
        <f t="shared" si="3"/>
        <v>0</v>
      </c>
      <c r="J203" s="1"/>
      <c r="K203" s="53"/>
      <c r="L203" s="1"/>
      <c r="M203" s="1"/>
      <c r="N203" s="1"/>
      <c r="O203" s="1"/>
      <c r="P203" s="1"/>
    </row>
    <row r="204" spans="1:16" x14ac:dyDescent="0.35">
      <c r="A204" s="1" t="s">
        <v>119</v>
      </c>
      <c r="B204" s="3">
        <f>B201+7</f>
        <v>585</v>
      </c>
      <c r="C204" s="3" t="s">
        <v>125</v>
      </c>
      <c r="D204" s="3" t="s">
        <v>19</v>
      </c>
      <c r="E204" s="27">
        <v>84</v>
      </c>
      <c r="F204" s="28">
        <v>83</v>
      </c>
      <c r="G204" s="28">
        <v>92</v>
      </c>
      <c r="H204" s="28">
        <v>85</v>
      </c>
      <c r="I204" s="1">
        <f t="shared" si="3"/>
        <v>86</v>
      </c>
      <c r="J204" s="53">
        <f>I204*10000*2</f>
        <v>1720000</v>
      </c>
      <c r="K204" s="53">
        <v>3000002</v>
      </c>
      <c r="L204" s="53">
        <f>J204*5</f>
        <v>8600000</v>
      </c>
      <c r="M204" s="5">
        <f>(I204/(I204+I205))*100</f>
        <v>98.285714285714292</v>
      </c>
      <c r="N204" s="6">
        <f>3.32*(LOG(L204)-LOG(K204))</f>
        <v>1.5184913312212327</v>
      </c>
      <c r="O204" s="6">
        <f>O201+N205</f>
        <v>75.783329138267433</v>
      </c>
      <c r="P204" s="5">
        <f>I206/I204*100</f>
        <v>0</v>
      </c>
    </row>
    <row r="205" spans="1:16" x14ac:dyDescent="0.35">
      <c r="A205" s="1"/>
      <c r="B205" s="3"/>
      <c r="C205" s="3"/>
      <c r="D205" s="3" t="s">
        <v>20</v>
      </c>
      <c r="E205" s="27">
        <v>1</v>
      </c>
      <c r="F205" s="28">
        <v>1</v>
      </c>
      <c r="G205" s="28">
        <v>3</v>
      </c>
      <c r="H205" s="28">
        <v>1</v>
      </c>
      <c r="I205" s="1">
        <f t="shared" si="3"/>
        <v>1.5</v>
      </c>
      <c r="J205" s="1"/>
      <c r="K205" s="53"/>
      <c r="L205" s="1"/>
      <c r="M205" s="1"/>
      <c r="N205" s="5">
        <f>3.32*(LOG(L204/K204))</f>
        <v>1.5184913312212327</v>
      </c>
      <c r="O205" s="1"/>
      <c r="P205" s="1"/>
    </row>
    <row r="206" spans="1:16" x14ac:dyDescent="0.35">
      <c r="A206" s="1"/>
      <c r="B206" s="3"/>
      <c r="C206" s="3"/>
      <c r="D206" s="3" t="s">
        <v>32</v>
      </c>
      <c r="E206" s="27">
        <v>0</v>
      </c>
      <c r="F206" s="28">
        <v>0</v>
      </c>
      <c r="G206" s="28">
        <v>0</v>
      </c>
      <c r="H206" s="28">
        <v>0</v>
      </c>
      <c r="I206" s="1">
        <f t="shared" si="3"/>
        <v>0</v>
      </c>
      <c r="J206" s="1"/>
      <c r="K206" s="53"/>
      <c r="L206" s="1"/>
      <c r="M206" s="1"/>
      <c r="N206" s="1"/>
      <c r="O206" s="1"/>
      <c r="P206" s="1"/>
    </row>
    <row r="207" spans="1:16" x14ac:dyDescent="0.35">
      <c r="A207" s="1" t="s">
        <v>120</v>
      </c>
      <c r="B207" s="3">
        <f>B204+7</f>
        <v>592</v>
      </c>
      <c r="C207" s="3" t="s">
        <v>125</v>
      </c>
      <c r="D207" s="3" t="s">
        <v>19</v>
      </c>
      <c r="E207" s="27">
        <v>102</v>
      </c>
      <c r="F207" s="28">
        <v>96</v>
      </c>
      <c r="G207" s="28">
        <v>89</v>
      </c>
      <c r="H207" s="28">
        <v>79</v>
      </c>
      <c r="I207" s="1">
        <f t="shared" si="3"/>
        <v>91.5</v>
      </c>
      <c r="J207" s="53">
        <f>I207*10000*2</f>
        <v>1830000</v>
      </c>
      <c r="K207" s="53">
        <v>3000003</v>
      </c>
      <c r="L207" s="53">
        <f>J207*5</f>
        <v>9150000</v>
      </c>
      <c r="M207" s="5">
        <f>(I207/(I207+I208))*100</f>
        <v>98.387096774193552</v>
      </c>
      <c r="N207" s="6">
        <f>3.32*(LOG(L207)-LOG(K207))</f>
        <v>1.6078740247743708</v>
      </c>
      <c r="O207" s="6">
        <f>O204+N208</f>
        <v>77.391203163041808</v>
      </c>
      <c r="P207" s="5">
        <f>I209/I207*100</f>
        <v>0</v>
      </c>
    </row>
    <row r="208" spans="1:16" x14ac:dyDescent="0.35">
      <c r="A208" s="1"/>
      <c r="B208" s="3"/>
      <c r="C208" s="3"/>
      <c r="D208" s="3" t="s">
        <v>20</v>
      </c>
      <c r="E208" s="27">
        <v>3</v>
      </c>
      <c r="F208" s="28">
        <v>2</v>
      </c>
      <c r="G208" s="28">
        <v>0</v>
      </c>
      <c r="H208" s="28">
        <v>1</v>
      </c>
      <c r="I208" s="1">
        <f t="shared" si="3"/>
        <v>1.5</v>
      </c>
      <c r="J208" s="1"/>
      <c r="K208" s="53"/>
      <c r="L208" s="1"/>
      <c r="M208" s="1"/>
      <c r="N208" s="5">
        <f>3.32*(LOG(L207/K207))</f>
        <v>1.6078740247743699</v>
      </c>
      <c r="O208" s="1"/>
      <c r="P208" s="1"/>
    </row>
    <row r="209" spans="1:16" x14ac:dyDescent="0.35">
      <c r="A209" s="1"/>
      <c r="B209" s="3"/>
      <c r="C209" s="3"/>
      <c r="D209" s="3" t="s">
        <v>32</v>
      </c>
      <c r="E209" s="27">
        <v>0</v>
      </c>
      <c r="F209" s="28">
        <v>0</v>
      </c>
      <c r="G209" s="28">
        <v>0</v>
      </c>
      <c r="H209" s="28">
        <v>0</v>
      </c>
      <c r="I209" s="1">
        <f t="shared" si="3"/>
        <v>0</v>
      </c>
      <c r="J209" s="1"/>
      <c r="K209" s="53"/>
      <c r="L209" s="1"/>
      <c r="M209" s="1"/>
      <c r="N209" s="1"/>
      <c r="O209" s="1"/>
      <c r="P209" s="1"/>
    </row>
    <row r="210" spans="1:16" x14ac:dyDescent="0.35">
      <c r="A210" s="1" t="s">
        <v>121</v>
      </c>
      <c r="B210" s="3">
        <f>B207+7</f>
        <v>599</v>
      </c>
      <c r="C210" s="3" t="s">
        <v>125</v>
      </c>
      <c r="D210" s="3" t="s">
        <v>19</v>
      </c>
      <c r="E210" s="27">
        <v>144</v>
      </c>
      <c r="F210" s="28">
        <v>188</v>
      </c>
      <c r="G210" s="28">
        <v>174</v>
      </c>
      <c r="H210" s="28">
        <v>190</v>
      </c>
      <c r="I210" s="1">
        <f t="shared" si="3"/>
        <v>174</v>
      </c>
      <c r="J210" s="53">
        <f>I210*10000*2</f>
        <v>3480000</v>
      </c>
      <c r="K210" s="53">
        <v>3000004</v>
      </c>
      <c r="L210" s="53">
        <f>J210*5</f>
        <v>17400000</v>
      </c>
      <c r="M210" s="5">
        <f>(I210/(I210+I211))*100</f>
        <v>81.498829039812648</v>
      </c>
      <c r="N210" s="6">
        <f>3.32*(LOG(L210)-LOG(K210))</f>
        <v>2.5345790161533275</v>
      </c>
      <c r="O210" s="6">
        <f>O207+N211</f>
        <v>79.925782179195139</v>
      </c>
      <c r="P210" s="5">
        <f>I212/I210*100</f>
        <v>0</v>
      </c>
    </row>
    <row r="211" spans="1:16" x14ac:dyDescent="0.35">
      <c r="A211" s="1"/>
      <c r="B211" s="3"/>
      <c r="C211" s="3"/>
      <c r="D211" s="3" t="s">
        <v>20</v>
      </c>
      <c r="E211" s="27">
        <v>46</v>
      </c>
      <c r="F211" s="28">
        <v>32</v>
      </c>
      <c r="G211" s="28">
        <v>40</v>
      </c>
      <c r="H211" s="28">
        <v>40</v>
      </c>
      <c r="I211" s="1">
        <f t="shared" si="3"/>
        <v>39.5</v>
      </c>
      <c r="J211" s="1"/>
      <c r="K211" s="53"/>
      <c r="L211" s="1"/>
      <c r="M211" s="1"/>
      <c r="N211" s="5">
        <f>3.32*(LOG(L210/K210))</f>
        <v>2.5345790161533266</v>
      </c>
      <c r="O211" s="1"/>
      <c r="P211" s="1"/>
    </row>
    <row r="212" spans="1:16" x14ac:dyDescent="0.35">
      <c r="A212" s="1"/>
      <c r="B212" s="3"/>
      <c r="C212" s="3"/>
      <c r="D212" s="3" t="s">
        <v>32</v>
      </c>
      <c r="E212" s="81">
        <v>0</v>
      </c>
      <c r="F212" s="28">
        <v>0</v>
      </c>
      <c r="G212" s="28">
        <v>0</v>
      </c>
      <c r="H212" s="28">
        <v>0</v>
      </c>
      <c r="I212" s="1">
        <f t="shared" si="3"/>
        <v>0</v>
      </c>
      <c r="J212" s="1"/>
      <c r="K212" s="53"/>
      <c r="L212" s="1"/>
      <c r="M212" s="1"/>
      <c r="N212" s="1"/>
      <c r="O212" s="1"/>
      <c r="P212" s="1"/>
    </row>
    <row r="213" spans="1:16" x14ac:dyDescent="0.35">
      <c r="D213" s="8"/>
      <c r="P213" s="7"/>
    </row>
    <row r="214" spans="1:16" x14ac:dyDescent="0.35">
      <c r="D214" s="8"/>
    </row>
    <row r="215" spans="1:16" x14ac:dyDescent="0.35">
      <c r="D215" s="8"/>
    </row>
    <row r="216" spans="1:16" x14ac:dyDescent="0.35">
      <c r="D216" s="8"/>
      <c r="P216" s="7"/>
    </row>
    <row r="217" spans="1:16" x14ac:dyDescent="0.35">
      <c r="D217" s="8"/>
    </row>
    <row r="218" spans="1:16" x14ac:dyDescent="0.35">
      <c r="D218" s="8"/>
    </row>
    <row r="219" spans="1:16" x14ac:dyDescent="0.35">
      <c r="D219" s="8"/>
      <c r="P219" s="7"/>
    </row>
    <row r="220" spans="1:16" x14ac:dyDescent="0.35">
      <c r="D220" s="8"/>
    </row>
    <row r="221" spans="1:16" x14ac:dyDescent="0.35">
      <c r="D221" s="8"/>
    </row>
    <row r="222" spans="1:16" x14ac:dyDescent="0.35">
      <c r="D222" s="8"/>
      <c r="P222" s="7"/>
    </row>
    <row r="223" spans="1:16" x14ac:dyDescent="0.35">
      <c r="D223" s="8"/>
    </row>
    <row r="224" spans="1:16" x14ac:dyDescent="0.35">
      <c r="D224" s="8"/>
    </row>
    <row r="225" spans="4:16" x14ac:dyDescent="0.35">
      <c r="D225" s="8"/>
      <c r="P225" s="7"/>
    </row>
    <row r="226" spans="4:16" x14ac:dyDescent="0.35">
      <c r="D226" s="8"/>
    </row>
    <row r="227" spans="4:16" x14ac:dyDescent="0.35">
      <c r="D227" s="8"/>
    </row>
    <row r="228" spans="4:16" x14ac:dyDescent="0.35">
      <c r="D228" s="8"/>
      <c r="P228" s="7"/>
    </row>
    <row r="229" spans="4:16" x14ac:dyDescent="0.35">
      <c r="D229" s="8"/>
    </row>
    <row r="230" spans="4:16" x14ac:dyDescent="0.35">
      <c r="D230" s="8"/>
    </row>
    <row r="231" spans="4:16" x14ac:dyDescent="0.35">
      <c r="D231" s="8"/>
      <c r="P231" s="7"/>
    </row>
    <row r="232" spans="4:16" x14ac:dyDescent="0.35">
      <c r="D232" s="8"/>
    </row>
    <row r="233" spans="4:16" x14ac:dyDescent="0.35">
      <c r="D233" s="8"/>
    </row>
    <row r="234" spans="4:16" x14ac:dyDescent="0.35">
      <c r="D234" s="8"/>
      <c r="P234" s="7"/>
    </row>
    <row r="235" spans="4:16" x14ac:dyDescent="0.35">
      <c r="D235" s="8"/>
    </row>
    <row r="236" spans="4:16" x14ac:dyDescent="0.35">
      <c r="D236" s="8"/>
    </row>
    <row r="237" spans="4:16" x14ac:dyDescent="0.35">
      <c r="D237" s="8"/>
      <c r="P237" s="7"/>
    </row>
    <row r="238" spans="4:16" x14ac:dyDescent="0.35">
      <c r="D238" s="8"/>
    </row>
    <row r="239" spans="4:16" x14ac:dyDescent="0.35">
      <c r="D239" s="8"/>
    </row>
    <row r="240" spans="4:16" x14ac:dyDescent="0.35">
      <c r="D240" s="8"/>
      <c r="P240" s="7"/>
    </row>
    <row r="241" spans="4:16" x14ac:dyDescent="0.35">
      <c r="D241" s="8"/>
    </row>
    <row r="242" spans="4:16" x14ac:dyDescent="0.35">
      <c r="D242" s="8"/>
    </row>
    <row r="243" spans="4:16" x14ac:dyDescent="0.35">
      <c r="D243" s="8"/>
      <c r="P243" s="7"/>
    </row>
    <row r="244" spans="4:16" x14ac:dyDescent="0.35">
      <c r="D244" s="8"/>
    </row>
    <row r="245" spans="4:16" x14ac:dyDescent="0.35">
      <c r="D245" s="8"/>
    </row>
    <row r="246" spans="4:16" x14ac:dyDescent="0.35">
      <c r="D246" s="8"/>
      <c r="P246" s="7"/>
    </row>
    <row r="247" spans="4:16" x14ac:dyDescent="0.35">
      <c r="D247" s="8"/>
    </row>
    <row r="248" spans="4:16" x14ac:dyDescent="0.35">
      <c r="D248" s="8"/>
    </row>
    <row r="249" spans="4:16" x14ac:dyDescent="0.35">
      <c r="D249" s="8"/>
      <c r="P249" s="7"/>
    </row>
    <row r="250" spans="4:16" x14ac:dyDescent="0.35">
      <c r="D250" s="8"/>
    </row>
    <row r="251" spans="4:16" x14ac:dyDescent="0.35">
      <c r="D251" s="8"/>
    </row>
    <row r="252" spans="4:16" x14ac:dyDescent="0.35">
      <c r="D252" s="8"/>
      <c r="P252" s="7"/>
    </row>
    <row r="253" spans="4:16" x14ac:dyDescent="0.35">
      <c r="D253" s="8"/>
    </row>
    <row r="254" spans="4:16" x14ac:dyDescent="0.35">
      <c r="D254" s="8"/>
    </row>
    <row r="255" spans="4:16" x14ac:dyDescent="0.35">
      <c r="D255" s="8"/>
      <c r="P255" s="7"/>
    </row>
    <row r="256" spans="4:16" x14ac:dyDescent="0.35">
      <c r="D256" s="8"/>
    </row>
    <row r="257" spans="4:16" x14ac:dyDescent="0.35">
      <c r="D257" s="8"/>
    </row>
    <row r="258" spans="4:16" x14ac:dyDescent="0.35">
      <c r="D258" s="8"/>
      <c r="P258" s="7"/>
    </row>
    <row r="259" spans="4:16" x14ac:dyDescent="0.35">
      <c r="D259" s="8"/>
    </row>
    <row r="260" spans="4:16" x14ac:dyDescent="0.35">
      <c r="D260" s="8"/>
    </row>
    <row r="261" spans="4:16" x14ac:dyDescent="0.35">
      <c r="D261" s="8"/>
      <c r="P261" s="7"/>
    </row>
    <row r="262" spans="4:16" x14ac:dyDescent="0.35">
      <c r="D262" s="8"/>
    </row>
    <row r="263" spans="4:16" x14ac:dyDescent="0.35">
      <c r="D263" s="8"/>
    </row>
    <row r="264" spans="4:16" x14ac:dyDescent="0.35">
      <c r="D264" s="8"/>
      <c r="P264" s="7"/>
    </row>
    <row r="265" spans="4:16" x14ac:dyDescent="0.35">
      <c r="D265" s="8"/>
    </row>
    <row r="266" spans="4:16" x14ac:dyDescent="0.35">
      <c r="D266" s="8"/>
    </row>
    <row r="267" spans="4:16" x14ac:dyDescent="0.35">
      <c r="D267" s="8"/>
      <c r="P267" s="7"/>
    </row>
    <row r="268" spans="4:16" x14ac:dyDescent="0.35">
      <c r="D268" s="8"/>
    </row>
    <row r="269" spans="4:16" x14ac:dyDescent="0.35">
      <c r="D269" s="8"/>
    </row>
    <row r="270" spans="4:16" x14ac:dyDescent="0.35">
      <c r="D270" s="8"/>
      <c r="P270" s="7"/>
    </row>
    <row r="271" spans="4:16" x14ac:dyDescent="0.35">
      <c r="D271" s="8"/>
    </row>
    <row r="272" spans="4:16" x14ac:dyDescent="0.35">
      <c r="D272" s="8"/>
    </row>
    <row r="273" spans="4:16" x14ac:dyDescent="0.35">
      <c r="D273" s="8"/>
      <c r="P273" s="7"/>
    </row>
    <row r="274" spans="4:16" x14ac:dyDescent="0.35">
      <c r="D274" s="8"/>
    </row>
    <row r="275" spans="4:16" x14ac:dyDescent="0.35">
      <c r="D275" s="8"/>
    </row>
    <row r="276" spans="4:16" x14ac:dyDescent="0.35">
      <c r="D276" s="8"/>
      <c r="P276" s="7"/>
    </row>
    <row r="277" spans="4:16" x14ac:dyDescent="0.35">
      <c r="D277" s="8"/>
    </row>
    <row r="278" spans="4:16" x14ac:dyDescent="0.35">
      <c r="D278" s="8"/>
    </row>
    <row r="279" spans="4:16" x14ac:dyDescent="0.35">
      <c r="P279" s="7"/>
    </row>
  </sheetData>
  <mergeCells count="13">
    <mergeCell ref="P2:P3"/>
    <mergeCell ref="J2:J3"/>
    <mergeCell ref="K2:K3"/>
    <mergeCell ref="L2:L3"/>
    <mergeCell ref="M2:M3"/>
    <mergeCell ref="N2:N3"/>
    <mergeCell ref="O2:O3"/>
    <mergeCell ref="I2:I3"/>
    <mergeCell ref="A2:A3"/>
    <mergeCell ref="B2:B3"/>
    <mergeCell ref="C2:C3"/>
    <mergeCell ref="D2:D3"/>
    <mergeCell ref="E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DEFE8-A31B-4FB2-830D-99ECE172464D}">
  <dimension ref="A1:P172"/>
  <sheetViews>
    <sheetView workbookViewId="0"/>
  </sheetViews>
  <sheetFormatPr defaultRowHeight="14.5" x14ac:dyDescent="0.35"/>
  <cols>
    <col min="1" max="1" width="9.54296875" bestFit="1" customWidth="1"/>
    <col min="2" max="2" width="10.54296875" customWidth="1"/>
    <col min="3" max="3" width="11.54296875" customWidth="1"/>
    <col min="4" max="4" width="10.54296875" customWidth="1"/>
    <col min="10" max="10" width="12.54296875" bestFit="1" customWidth="1"/>
    <col min="11" max="11" width="12.54296875" customWidth="1"/>
    <col min="12" max="12" width="13.54296875" bestFit="1" customWidth="1"/>
    <col min="13" max="13" width="9.54296875" customWidth="1"/>
    <col min="15" max="15" width="12.54296875" customWidth="1"/>
    <col min="16" max="16" width="10.54296875" customWidth="1"/>
  </cols>
  <sheetData>
    <row r="1" spans="1:16" ht="15" thickBot="1" x14ac:dyDescent="0.4">
      <c r="A1" s="93" t="s">
        <v>156</v>
      </c>
    </row>
    <row r="2" spans="1:16" ht="35.15" customHeight="1" x14ac:dyDescent="0.35">
      <c r="A2" s="97" t="s">
        <v>1</v>
      </c>
      <c r="B2" s="99" t="s">
        <v>2</v>
      </c>
      <c r="C2" s="101" t="s">
        <v>3</v>
      </c>
      <c r="D2" s="95" t="s">
        <v>4</v>
      </c>
      <c r="E2" s="103" t="s">
        <v>5</v>
      </c>
      <c r="F2" s="104"/>
      <c r="G2" s="104"/>
      <c r="H2" s="105"/>
      <c r="I2" s="101" t="s">
        <v>6</v>
      </c>
      <c r="J2" s="106" t="s">
        <v>7</v>
      </c>
      <c r="K2" s="106" t="s">
        <v>8</v>
      </c>
      <c r="L2" s="106" t="s">
        <v>9</v>
      </c>
      <c r="M2" s="106" t="s">
        <v>10</v>
      </c>
      <c r="N2" s="106" t="s">
        <v>11</v>
      </c>
      <c r="O2" s="95" t="s">
        <v>12</v>
      </c>
      <c r="P2" s="99" t="s">
        <v>29</v>
      </c>
    </row>
    <row r="3" spans="1:16" ht="15" customHeight="1" thickBot="1" x14ac:dyDescent="0.4">
      <c r="A3" s="109"/>
      <c r="B3" s="110"/>
      <c r="C3" s="108"/>
      <c r="D3" s="111"/>
      <c r="E3" s="71" t="s">
        <v>13</v>
      </c>
      <c r="F3" s="49" t="s">
        <v>14</v>
      </c>
      <c r="G3" s="49" t="s">
        <v>15</v>
      </c>
      <c r="H3" s="72" t="s">
        <v>16</v>
      </c>
      <c r="I3" s="108"/>
      <c r="J3" s="112"/>
      <c r="K3" s="112"/>
      <c r="L3" s="112"/>
      <c r="M3" s="112"/>
      <c r="N3" s="112"/>
      <c r="O3" s="111"/>
      <c r="P3" s="100"/>
    </row>
    <row r="4" spans="1:16" ht="15" thickBot="1" x14ac:dyDescent="0.4">
      <c r="A4" s="88" t="s">
        <v>157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90"/>
    </row>
    <row r="5" spans="1:16" x14ac:dyDescent="0.35">
      <c r="A5" s="1" t="s">
        <v>76</v>
      </c>
      <c r="B5" s="3">
        <v>292</v>
      </c>
      <c r="C5" s="55" t="s">
        <v>158</v>
      </c>
      <c r="D5" s="3" t="s">
        <v>19</v>
      </c>
      <c r="E5" s="3"/>
      <c r="F5" s="3"/>
      <c r="G5" s="3"/>
      <c r="H5" s="3"/>
      <c r="I5" s="1" t="e">
        <f t="shared" ref="I5:I90" si="0">AVERAGE(E5:H5)</f>
        <v>#DIV/0!</v>
      </c>
      <c r="J5" s="53" t="e">
        <f>I5*10000*2</f>
        <v>#DIV/0!</v>
      </c>
      <c r="K5" s="53">
        <v>3000000</v>
      </c>
      <c r="L5" s="53" t="e">
        <f>J5*5</f>
        <v>#DIV/0!</v>
      </c>
      <c r="M5" s="5" t="e">
        <f>(I5/(I5+I6))*100</f>
        <v>#DIV/0!</v>
      </c>
      <c r="N5" s="6" t="e">
        <f>3.32*(LOG(L5)-LOG(K5))</f>
        <v>#DIV/0!</v>
      </c>
      <c r="O5" s="6">
        <v>22.280704838743681</v>
      </c>
      <c r="P5" s="5" t="e">
        <f>I7/I5*100</f>
        <v>#DIV/0!</v>
      </c>
    </row>
    <row r="6" spans="1:16" x14ac:dyDescent="0.35">
      <c r="A6" s="1"/>
      <c r="B6" s="3"/>
      <c r="C6" s="3"/>
      <c r="D6" s="3" t="s">
        <v>20</v>
      </c>
      <c r="E6" s="3"/>
      <c r="F6" s="3"/>
      <c r="G6" s="3"/>
      <c r="H6" s="3"/>
      <c r="I6" s="1" t="e">
        <f t="shared" si="0"/>
        <v>#DIV/0!</v>
      </c>
      <c r="J6" s="1"/>
      <c r="K6" s="53"/>
      <c r="L6" s="1"/>
      <c r="M6" s="1"/>
      <c r="N6" s="5" t="e">
        <f>3.32*(LOG(L5/K5))</f>
        <v>#DIV/0!</v>
      </c>
      <c r="O6" s="1"/>
      <c r="P6" s="1"/>
    </row>
    <row r="7" spans="1:16" x14ac:dyDescent="0.35">
      <c r="A7" s="1"/>
      <c r="B7" s="3"/>
      <c r="C7" s="3"/>
      <c r="D7" s="3" t="s">
        <v>32</v>
      </c>
      <c r="E7" s="3"/>
      <c r="F7" s="3"/>
      <c r="G7" s="3"/>
      <c r="H7" s="3"/>
      <c r="I7" s="1" t="e">
        <f t="shared" si="0"/>
        <v>#DIV/0!</v>
      </c>
      <c r="J7" s="1"/>
      <c r="K7" s="53"/>
      <c r="L7" s="1"/>
      <c r="M7" s="1"/>
      <c r="N7" s="1"/>
      <c r="O7" s="1"/>
      <c r="P7" s="1"/>
    </row>
    <row r="8" spans="1:16" x14ac:dyDescent="0.35">
      <c r="A8" s="1" t="s">
        <v>77</v>
      </c>
      <c r="B8" s="3">
        <v>299</v>
      </c>
      <c r="C8" s="55" t="s">
        <v>158</v>
      </c>
      <c r="D8" s="3" t="s">
        <v>19</v>
      </c>
      <c r="E8" s="3">
        <v>47</v>
      </c>
      <c r="F8" s="3">
        <v>50</v>
      </c>
      <c r="G8" s="3">
        <v>41</v>
      </c>
      <c r="H8" s="3">
        <v>43</v>
      </c>
      <c r="I8" s="1">
        <f t="shared" si="0"/>
        <v>45.25</v>
      </c>
      <c r="J8" s="53">
        <f>I8*10000*2</f>
        <v>905000</v>
      </c>
      <c r="K8" s="53">
        <v>3000000</v>
      </c>
      <c r="L8" s="53">
        <f>J8*5</f>
        <v>4525000</v>
      </c>
      <c r="M8" s="5">
        <f>(I8/(I8+I9))*100</f>
        <v>96.276595744680847</v>
      </c>
      <c r="N8" s="6">
        <f>3.32*(LOG(L8)-LOG(K8))</f>
        <v>0.59261113168757729</v>
      </c>
      <c r="O8" s="6">
        <f>O5+N9</f>
        <v>22.873315970431261</v>
      </c>
      <c r="P8" s="5">
        <f>I10/I8*100</f>
        <v>0</v>
      </c>
    </row>
    <row r="9" spans="1:16" x14ac:dyDescent="0.35">
      <c r="A9" s="1"/>
      <c r="B9" s="3"/>
      <c r="C9" s="3"/>
      <c r="D9" s="3" t="s">
        <v>20</v>
      </c>
      <c r="E9" s="3">
        <v>2</v>
      </c>
      <c r="F9" s="3">
        <v>3</v>
      </c>
      <c r="G9" s="3">
        <v>1</v>
      </c>
      <c r="H9" s="3">
        <v>1</v>
      </c>
      <c r="I9" s="1">
        <f t="shared" si="0"/>
        <v>1.75</v>
      </c>
      <c r="J9" s="1"/>
      <c r="K9" s="53"/>
      <c r="L9" s="1"/>
      <c r="M9" s="1"/>
      <c r="N9" s="5">
        <f>3.32*(LOG(L8/K8))</f>
        <v>0.59261113168757806</v>
      </c>
      <c r="O9" s="1"/>
      <c r="P9" s="1"/>
    </row>
    <row r="10" spans="1:16" x14ac:dyDescent="0.35">
      <c r="A10" s="1"/>
      <c r="B10" s="3"/>
      <c r="C10" s="3"/>
      <c r="D10" s="3" t="s">
        <v>32</v>
      </c>
      <c r="E10" s="3">
        <v>0</v>
      </c>
      <c r="F10" s="3">
        <v>0</v>
      </c>
      <c r="G10" s="3">
        <v>0</v>
      </c>
      <c r="H10" s="3">
        <v>0</v>
      </c>
      <c r="I10" s="1">
        <f t="shared" si="0"/>
        <v>0</v>
      </c>
      <c r="J10" s="1"/>
      <c r="K10" s="53"/>
      <c r="L10" s="1"/>
      <c r="M10" s="1"/>
      <c r="N10" s="1"/>
      <c r="O10" s="1"/>
      <c r="P10" s="1"/>
    </row>
    <row r="11" spans="1:16" x14ac:dyDescent="0.35">
      <c r="A11" s="1" t="s">
        <v>78</v>
      </c>
      <c r="B11" s="3">
        <v>306</v>
      </c>
      <c r="C11" s="55" t="s">
        <v>158</v>
      </c>
      <c r="D11" s="41" t="s">
        <v>19</v>
      </c>
      <c r="E11" s="3">
        <v>24</v>
      </c>
      <c r="F11" s="3">
        <v>18</v>
      </c>
      <c r="G11" s="3">
        <v>26</v>
      </c>
      <c r="H11" s="3">
        <v>45</v>
      </c>
      <c r="I11" s="1">
        <f t="shared" si="0"/>
        <v>28.25</v>
      </c>
      <c r="J11" s="53">
        <f>I11*10000*2</f>
        <v>565000</v>
      </c>
      <c r="K11" s="53">
        <v>3000000</v>
      </c>
      <c r="L11" s="53">
        <f>J11*5</f>
        <v>2825000</v>
      </c>
      <c r="M11" s="5">
        <f>(I11/(I11+I12))*100</f>
        <v>89.682539682539684</v>
      </c>
      <c r="N11" s="6">
        <f>3.32*(LOG(L11)-LOG(K11))</f>
        <v>-8.6661304513161133E-2</v>
      </c>
      <c r="O11" s="6">
        <v>22.87</v>
      </c>
      <c r="P11" s="5">
        <f>I13/I11*100</f>
        <v>0.88495575221238942</v>
      </c>
    </row>
    <row r="12" spans="1:16" x14ac:dyDescent="0.35">
      <c r="A12" s="1"/>
      <c r="B12" s="3"/>
      <c r="C12" s="3"/>
      <c r="D12" s="3" t="s">
        <v>20</v>
      </c>
      <c r="E12" s="3">
        <v>3</v>
      </c>
      <c r="F12" s="3">
        <v>3</v>
      </c>
      <c r="G12" s="3">
        <v>4</v>
      </c>
      <c r="H12" s="3">
        <v>3</v>
      </c>
      <c r="I12" s="1">
        <f t="shared" si="0"/>
        <v>3.25</v>
      </c>
      <c r="J12" s="1"/>
      <c r="K12" s="53"/>
      <c r="L12" s="1"/>
      <c r="M12" s="1"/>
      <c r="N12" s="5">
        <f>3.32*(LOG(L11/K11))</f>
        <v>-8.6661304513160967E-2</v>
      </c>
      <c r="O12" s="1"/>
      <c r="P12" s="1"/>
    </row>
    <row r="13" spans="1:16" x14ac:dyDescent="0.35">
      <c r="A13" s="1"/>
      <c r="B13" s="3"/>
      <c r="C13" s="3"/>
      <c r="D13" s="3" t="s">
        <v>32</v>
      </c>
      <c r="E13" s="3">
        <v>1</v>
      </c>
      <c r="F13" s="3">
        <v>0</v>
      </c>
      <c r="G13" s="3">
        <v>0</v>
      </c>
      <c r="H13" s="3">
        <v>0</v>
      </c>
      <c r="I13" s="1">
        <f t="shared" si="0"/>
        <v>0.25</v>
      </c>
      <c r="J13" s="1"/>
      <c r="K13" s="53"/>
      <c r="L13" s="1"/>
      <c r="M13" s="1"/>
      <c r="N13" s="1"/>
      <c r="O13" s="1"/>
      <c r="P13" s="1"/>
    </row>
    <row r="14" spans="1:16" x14ac:dyDescent="0.35">
      <c r="A14" s="1" t="s">
        <v>79</v>
      </c>
      <c r="B14" s="3">
        <v>313</v>
      </c>
      <c r="C14" s="55" t="s">
        <v>158</v>
      </c>
      <c r="D14" s="3" t="s">
        <v>19</v>
      </c>
      <c r="E14" s="3">
        <v>65</v>
      </c>
      <c r="F14" s="3">
        <v>72</v>
      </c>
      <c r="G14" s="3">
        <v>70</v>
      </c>
      <c r="H14" s="3">
        <v>79</v>
      </c>
      <c r="I14" s="1">
        <f t="shared" si="0"/>
        <v>71.5</v>
      </c>
      <c r="J14" s="53">
        <f>I14*10000*2</f>
        <v>1430000</v>
      </c>
      <c r="K14" s="53">
        <v>2825000</v>
      </c>
      <c r="L14" s="53">
        <f>J14*5</f>
        <v>7150000</v>
      </c>
      <c r="M14" s="5">
        <f>(I14/(I14+I15))*100</f>
        <v>97.610921501706486</v>
      </c>
      <c r="N14" s="6">
        <f>3.32*(LOG(L14)-LOG(K14))</f>
        <v>1.3389147976234703</v>
      </c>
      <c r="O14" s="6">
        <f>O11+N14</f>
        <v>24.208914797623471</v>
      </c>
      <c r="P14" s="5">
        <f>I16/I14*100</f>
        <v>0</v>
      </c>
    </row>
    <row r="15" spans="1:16" x14ac:dyDescent="0.35">
      <c r="A15" s="1"/>
      <c r="B15" s="3"/>
      <c r="C15" s="3"/>
      <c r="D15" s="3" t="s">
        <v>20</v>
      </c>
      <c r="E15" s="3">
        <v>2</v>
      </c>
      <c r="F15" s="3">
        <v>2</v>
      </c>
      <c r="G15" s="3">
        <v>2</v>
      </c>
      <c r="H15" s="3">
        <v>1</v>
      </c>
      <c r="I15" s="1">
        <f t="shared" si="0"/>
        <v>1.75</v>
      </c>
      <c r="J15" s="1"/>
      <c r="K15" s="53"/>
      <c r="L15" s="1"/>
      <c r="M15" s="1"/>
      <c r="N15" s="5">
        <f>3.32*(LOG(L14/K14))</f>
        <v>1.3389147976234692</v>
      </c>
      <c r="O15" s="1"/>
      <c r="P15" s="1"/>
    </row>
    <row r="16" spans="1:16" x14ac:dyDescent="0.35">
      <c r="A16" s="1"/>
      <c r="B16" s="3"/>
      <c r="C16" s="3"/>
      <c r="D16" s="3" t="s">
        <v>32</v>
      </c>
      <c r="E16" s="3">
        <v>0</v>
      </c>
      <c r="F16" s="3">
        <v>0</v>
      </c>
      <c r="G16" s="3">
        <v>0</v>
      </c>
      <c r="H16" s="3">
        <v>0</v>
      </c>
      <c r="I16" s="1">
        <f t="shared" si="0"/>
        <v>0</v>
      </c>
      <c r="J16" s="1"/>
      <c r="K16" s="53"/>
      <c r="L16" s="1"/>
      <c r="M16" s="1"/>
      <c r="N16" s="1"/>
      <c r="O16" s="1"/>
      <c r="P16" s="1"/>
    </row>
    <row r="17" spans="1:16" x14ac:dyDescent="0.35">
      <c r="A17" s="1" t="s">
        <v>80</v>
      </c>
      <c r="B17" s="3">
        <v>320</v>
      </c>
      <c r="C17" s="55" t="s">
        <v>158</v>
      </c>
      <c r="D17" s="3" t="s">
        <v>19</v>
      </c>
      <c r="E17" s="3">
        <v>128</v>
      </c>
      <c r="F17" s="3">
        <v>111</v>
      </c>
      <c r="G17" s="3">
        <v>112</v>
      </c>
      <c r="H17" s="3">
        <v>146</v>
      </c>
      <c r="I17" s="1">
        <f t="shared" si="0"/>
        <v>124.25</v>
      </c>
      <c r="J17" s="53">
        <f>I17*10000*2</f>
        <v>2485000</v>
      </c>
      <c r="K17" s="53">
        <v>3000000</v>
      </c>
      <c r="L17" s="53">
        <f>J17*5</f>
        <v>12425000</v>
      </c>
      <c r="M17" s="5">
        <f>(I17/(I17+I18))*100</f>
        <v>99.003984063745023</v>
      </c>
      <c r="N17" s="6">
        <f>3.32*(LOG(L17)-LOG(K17))</f>
        <v>2.049021473716548</v>
      </c>
      <c r="O17" s="6">
        <f>O14+N17</f>
        <v>26.257936271340018</v>
      </c>
      <c r="P17" s="5">
        <f>I19/I17*100</f>
        <v>0.2012072434607646</v>
      </c>
    </row>
    <row r="18" spans="1:16" x14ac:dyDescent="0.35">
      <c r="A18" s="1"/>
      <c r="B18" s="3"/>
      <c r="C18" s="3"/>
      <c r="D18" s="3" t="s">
        <v>20</v>
      </c>
      <c r="E18" s="3">
        <v>2</v>
      </c>
      <c r="F18" s="3">
        <v>1</v>
      </c>
      <c r="G18" s="3">
        <v>1</v>
      </c>
      <c r="H18" s="3">
        <v>1</v>
      </c>
      <c r="I18" s="1">
        <f t="shared" si="0"/>
        <v>1.25</v>
      </c>
      <c r="J18" s="1"/>
      <c r="K18" s="53"/>
      <c r="L18" s="1"/>
      <c r="M18" s="1"/>
      <c r="N18" s="5">
        <f>3.32*(LOG(L17/K17))</f>
        <v>2.049021473716548</v>
      </c>
      <c r="O18" s="1"/>
      <c r="P18" s="1"/>
    </row>
    <row r="19" spans="1:16" x14ac:dyDescent="0.35">
      <c r="A19" s="1"/>
      <c r="B19" s="3"/>
      <c r="C19" s="3"/>
      <c r="D19" s="3" t="s">
        <v>32</v>
      </c>
      <c r="E19" s="3">
        <v>0</v>
      </c>
      <c r="F19" s="3">
        <v>1</v>
      </c>
      <c r="G19" s="3">
        <v>0</v>
      </c>
      <c r="H19" s="3">
        <v>0</v>
      </c>
      <c r="I19" s="1">
        <f t="shared" si="0"/>
        <v>0.25</v>
      </c>
      <c r="J19" s="1"/>
      <c r="K19" s="53"/>
      <c r="L19" s="1"/>
      <c r="M19" s="1"/>
      <c r="N19" s="1"/>
      <c r="O19" s="1"/>
      <c r="P19" s="1"/>
    </row>
    <row r="20" spans="1:16" x14ac:dyDescent="0.35">
      <c r="A20" s="1" t="s">
        <v>81</v>
      </c>
      <c r="B20" s="3">
        <v>327</v>
      </c>
      <c r="C20" s="55" t="s">
        <v>158</v>
      </c>
      <c r="D20" s="3" t="s">
        <v>19</v>
      </c>
      <c r="E20" s="56">
        <v>63</v>
      </c>
      <c r="F20" s="57">
        <v>60</v>
      </c>
      <c r="G20" s="57">
        <v>70</v>
      </c>
      <c r="H20" s="57">
        <v>69</v>
      </c>
      <c r="I20" s="1">
        <f t="shared" si="0"/>
        <v>65.5</v>
      </c>
      <c r="J20" s="53">
        <f>I20*10000*2</f>
        <v>1310000</v>
      </c>
      <c r="K20" s="53">
        <v>3000000</v>
      </c>
      <c r="L20" s="53">
        <f>J20*5</f>
        <v>6550000</v>
      </c>
      <c r="M20" s="5">
        <f>(I20/(I20+I21))*100</f>
        <v>98.496240601503757</v>
      </c>
      <c r="N20" s="6">
        <f>3.32*(LOG(L20)-LOG(K20))</f>
        <v>1.1258785503034403</v>
      </c>
      <c r="O20" s="6">
        <f>O17+N20</f>
        <v>27.383814821643458</v>
      </c>
      <c r="P20" s="5">
        <f>I22/I20*100</f>
        <v>19.083969465648856</v>
      </c>
    </row>
    <row r="21" spans="1:16" x14ac:dyDescent="0.35">
      <c r="A21" s="1"/>
      <c r="B21" s="3"/>
      <c r="C21" s="3"/>
      <c r="D21" s="3" t="s">
        <v>20</v>
      </c>
      <c r="E21" s="58">
        <v>0</v>
      </c>
      <c r="F21" s="59">
        <v>2</v>
      </c>
      <c r="G21" s="59">
        <v>1</v>
      </c>
      <c r="H21" s="59">
        <v>1</v>
      </c>
      <c r="I21" s="1">
        <f t="shared" si="0"/>
        <v>1</v>
      </c>
      <c r="J21" s="1"/>
      <c r="K21" s="53"/>
      <c r="L21" s="1"/>
      <c r="M21" s="1"/>
      <c r="N21" s="5">
        <f>3.32*(LOG(L20/K20))</f>
        <v>1.1258785503034403</v>
      </c>
      <c r="O21" s="1"/>
      <c r="P21" s="1"/>
    </row>
    <row r="22" spans="1:16" x14ac:dyDescent="0.35">
      <c r="A22" s="1"/>
      <c r="B22" s="3"/>
      <c r="C22" s="3"/>
      <c r="D22" s="3" t="s">
        <v>32</v>
      </c>
      <c r="E22" s="58">
        <v>9</v>
      </c>
      <c r="F22" s="59">
        <v>17</v>
      </c>
      <c r="G22" s="59">
        <v>14</v>
      </c>
      <c r="H22" s="59">
        <v>10</v>
      </c>
      <c r="I22" s="1">
        <f t="shared" si="0"/>
        <v>12.5</v>
      </c>
      <c r="J22" s="1"/>
      <c r="K22" s="53"/>
      <c r="L22" s="1"/>
      <c r="M22" s="1"/>
      <c r="N22" s="1"/>
      <c r="O22" s="1"/>
      <c r="P22" s="1"/>
    </row>
    <row r="23" spans="1:16" x14ac:dyDescent="0.35">
      <c r="A23" s="1" t="s">
        <v>82</v>
      </c>
      <c r="B23" s="3">
        <v>334</v>
      </c>
      <c r="C23" s="55" t="s">
        <v>158</v>
      </c>
      <c r="D23" s="3" t="s">
        <v>19</v>
      </c>
      <c r="E23" s="56">
        <v>37</v>
      </c>
      <c r="F23" s="57">
        <v>50</v>
      </c>
      <c r="G23" s="57">
        <v>56</v>
      </c>
      <c r="H23" s="57">
        <v>49</v>
      </c>
      <c r="I23" s="1">
        <f t="shared" si="0"/>
        <v>48</v>
      </c>
      <c r="J23" s="53">
        <f>I23*10000*2</f>
        <v>960000</v>
      </c>
      <c r="K23" s="53">
        <v>3000000</v>
      </c>
      <c r="L23" s="53">
        <f>J23*5</f>
        <v>4800000</v>
      </c>
      <c r="M23" s="5">
        <f>(I23/(I23+I24))*100</f>
        <v>98.461538461538467</v>
      </c>
      <c r="N23" s="6">
        <f>3.32*(LOG(L23)-LOG(K23))</f>
        <v>0.677678342417671</v>
      </c>
      <c r="O23" s="6">
        <f>O20+N23</f>
        <v>28.06149316406113</v>
      </c>
      <c r="P23" s="5">
        <f>I25/I23*100</f>
        <v>0</v>
      </c>
    </row>
    <row r="24" spans="1:16" x14ac:dyDescent="0.35">
      <c r="A24" s="1"/>
      <c r="B24" s="3"/>
      <c r="C24" s="3"/>
      <c r="D24" s="3" t="s">
        <v>20</v>
      </c>
      <c r="E24" s="58">
        <v>1</v>
      </c>
      <c r="F24" s="59">
        <v>0</v>
      </c>
      <c r="G24" s="59">
        <v>2</v>
      </c>
      <c r="H24" s="59">
        <v>0</v>
      </c>
      <c r="I24" s="1">
        <f t="shared" si="0"/>
        <v>0.75</v>
      </c>
      <c r="J24" s="1"/>
      <c r="K24" s="53"/>
      <c r="L24" s="1"/>
      <c r="M24" s="1"/>
      <c r="N24" s="5">
        <f>3.32*(LOG(L23/K23))</f>
        <v>0.67767834241767033</v>
      </c>
      <c r="O24" s="1"/>
      <c r="P24" s="1"/>
    </row>
    <row r="25" spans="1:16" x14ac:dyDescent="0.35">
      <c r="A25" s="1"/>
      <c r="B25" s="3"/>
      <c r="C25" s="3"/>
      <c r="D25" s="3" t="s">
        <v>32</v>
      </c>
      <c r="E25" s="58">
        <v>0</v>
      </c>
      <c r="F25" s="59">
        <v>0</v>
      </c>
      <c r="G25" s="59">
        <v>0</v>
      </c>
      <c r="H25" s="59">
        <v>0</v>
      </c>
      <c r="I25" s="1">
        <f t="shared" si="0"/>
        <v>0</v>
      </c>
      <c r="J25" s="1"/>
      <c r="K25" s="53"/>
      <c r="L25" s="1"/>
      <c r="M25" s="1"/>
      <c r="N25" s="1"/>
      <c r="O25" s="1"/>
      <c r="P25" s="1"/>
    </row>
    <row r="26" spans="1:16" x14ac:dyDescent="0.35">
      <c r="A26" s="1" t="s">
        <v>83</v>
      </c>
      <c r="B26" s="3">
        <v>341</v>
      </c>
      <c r="C26" s="55" t="s">
        <v>158</v>
      </c>
      <c r="D26" s="41" t="s">
        <v>19</v>
      </c>
      <c r="E26" s="56">
        <v>92</v>
      </c>
      <c r="F26" s="57">
        <v>119</v>
      </c>
      <c r="G26" s="57">
        <v>103</v>
      </c>
      <c r="H26" s="57">
        <v>130</v>
      </c>
      <c r="I26" s="1">
        <f t="shared" si="0"/>
        <v>111</v>
      </c>
      <c r="J26" s="53">
        <f>I26*10000*2</f>
        <v>2220000</v>
      </c>
      <c r="K26" s="53">
        <v>3000000</v>
      </c>
      <c r="L26" s="53">
        <f>J26*5</f>
        <v>11100000</v>
      </c>
      <c r="M26" s="5">
        <f>(I26/(I26+I27))*100</f>
        <v>99.328859060402692</v>
      </c>
      <c r="N26" s="6">
        <f>3.32*(LOG(L26)-LOG(K26))</f>
        <v>1.8864297239024232</v>
      </c>
      <c r="O26" s="6">
        <f>O23+N26</f>
        <v>29.947922887963554</v>
      </c>
      <c r="P26" s="5">
        <f>I28/I26*100</f>
        <v>0.22522522522522523</v>
      </c>
    </row>
    <row r="27" spans="1:16" x14ac:dyDescent="0.35">
      <c r="A27" s="1"/>
      <c r="B27" s="3"/>
      <c r="C27" s="3"/>
      <c r="D27" s="3" t="s">
        <v>20</v>
      </c>
      <c r="E27" s="58">
        <v>0</v>
      </c>
      <c r="F27" s="59">
        <v>1</v>
      </c>
      <c r="G27" s="59">
        <v>1</v>
      </c>
      <c r="H27" s="59">
        <v>1</v>
      </c>
      <c r="I27" s="1">
        <f t="shared" si="0"/>
        <v>0.75</v>
      </c>
      <c r="J27" s="1"/>
      <c r="K27" s="53"/>
      <c r="L27" s="1"/>
      <c r="M27" s="1"/>
      <c r="N27" s="5">
        <f>3.32*(LOG(L26/K26))</f>
        <v>1.8864297239024232</v>
      </c>
      <c r="O27" s="1"/>
      <c r="P27" s="1"/>
    </row>
    <row r="28" spans="1:16" x14ac:dyDescent="0.35">
      <c r="A28" s="1"/>
      <c r="B28" s="3"/>
      <c r="C28" s="3"/>
      <c r="D28" s="3" t="s">
        <v>32</v>
      </c>
      <c r="E28" s="58">
        <v>0</v>
      </c>
      <c r="F28" s="59">
        <v>1</v>
      </c>
      <c r="G28" s="59">
        <v>0</v>
      </c>
      <c r="H28" s="59">
        <v>0</v>
      </c>
      <c r="I28" s="1">
        <f t="shared" si="0"/>
        <v>0.25</v>
      </c>
      <c r="J28" s="1"/>
      <c r="K28" s="53"/>
      <c r="L28" s="1"/>
      <c r="M28" s="1"/>
      <c r="N28" s="1"/>
      <c r="O28" s="1"/>
      <c r="P28" s="1"/>
    </row>
    <row r="29" spans="1:16" x14ac:dyDescent="0.35">
      <c r="A29" s="1" t="s">
        <v>84</v>
      </c>
      <c r="B29" s="3">
        <v>348</v>
      </c>
      <c r="C29" s="55" t="s">
        <v>158</v>
      </c>
      <c r="D29" s="3" t="s">
        <v>19</v>
      </c>
      <c r="E29" s="25">
        <v>74</v>
      </c>
      <c r="F29" s="26">
        <v>77</v>
      </c>
      <c r="G29" s="26">
        <v>86</v>
      </c>
      <c r="H29" s="26">
        <v>74</v>
      </c>
      <c r="I29" s="1">
        <f t="shared" si="0"/>
        <v>77.75</v>
      </c>
      <c r="J29" s="53">
        <f>I29*10000*2</f>
        <v>1555000</v>
      </c>
      <c r="K29" s="53">
        <v>3000000</v>
      </c>
      <c r="L29" s="53">
        <f>J29*5</f>
        <v>7775000</v>
      </c>
      <c r="M29" s="5">
        <f>(I29/(I29+I30))*100</f>
        <v>100</v>
      </c>
      <c r="N29" s="6">
        <f>3.32*(LOG(L29)-LOG(K29))</f>
        <v>1.3730827546909865</v>
      </c>
      <c r="O29" s="6">
        <f>O26+N29</f>
        <v>31.321005642654541</v>
      </c>
      <c r="P29" s="5">
        <f>I31/I29*100</f>
        <v>8.360128617363344</v>
      </c>
    </row>
    <row r="30" spans="1:16" x14ac:dyDescent="0.35">
      <c r="A30" s="1"/>
      <c r="B30" s="3"/>
      <c r="C30" s="3"/>
      <c r="D30" s="3" t="s">
        <v>20</v>
      </c>
      <c r="E30" s="27">
        <v>0</v>
      </c>
      <c r="F30" s="28">
        <v>0</v>
      </c>
      <c r="G30" s="28">
        <v>0</v>
      </c>
      <c r="H30" s="28">
        <v>0</v>
      </c>
      <c r="I30" s="1">
        <f t="shared" si="0"/>
        <v>0</v>
      </c>
      <c r="J30" s="1"/>
      <c r="K30" s="53"/>
      <c r="L30" s="1"/>
      <c r="M30" s="1"/>
      <c r="N30" s="5">
        <f>3.32*(LOG(L29/K29))</f>
        <v>1.3730827546909861</v>
      </c>
      <c r="O30" s="1"/>
      <c r="P30" s="1"/>
    </row>
    <row r="31" spans="1:16" x14ac:dyDescent="0.35">
      <c r="A31" s="1"/>
      <c r="B31" s="3"/>
      <c r="C31" s="3"/>
      <c r="D31" s="3" t="s">
        <v>32</v>
      </c>
      <c r="E31" s="27">
        <v>7</v>
      </c>
      <c r="F31" s="28">
        <v>6</v>
      </c>
      <c r="G31" s="28">
        <v>7</v>
      </c>
      <c r="H31" s="28">
        <v>6</v>
      </c>
      <c r="I31" s="1">
        <f t="shared" si="0"/>
        <v>6.5</v>
      </c>
      <c r="J31" s="1"/>
      <c r="K31" s="53"/>
      <c r="L31" s="1"/>
      <c r="M31" s="1"/>
      <c r="N31" s="1"/>
      <c r="O31" s="1"/>
      <c r="P31" s="1"/>
    </row>
    <row r="32" spans="1:16" x14ac:dyDescent="0.35">
      <c r="A32" s="1" t="s">
        <v>85</v>
      </c>
      <c r="B32" s="3">
        <v>355</v>
      </c>
      <c r="C32" s="55" t="s">
        <v>158</v>
      </c>
      <c r="D32" s="3" t="s">
        <v>19</v>
      </c>
      <c r="E32" s="25">
        <v>103</v>
      </c>
      <c r="F32" s="26">
        <v>124</v>
      </c>
      <c r="G32" s="26">
        <v>124</v>
      </c>
      <c r="H32" s="26">
        <v>102</v>
      </c>
      <c r="I32" s="1">
        <f t="shared" si="0"/>
        <v>113.25</v>
      </c>
      <c r="J32" s="53">
        <f>I32*10000*2</f>
        <v>2265000</v>
      </c>
      <c r="K32" s="53">
        <v>3000000</v>
      </c>
      <c r="L32" s="53">
        <f>J32*5</f>
        <v>11325000</v>
      </c>
      <c r="M32" s="5">
        <f>(I32/(I32+I33))*100</f>
        <v>99.124726477024069</v>
      </c>
      <c r="N32" s="6">
        <f>3.32*(LOG(L32)-LOG(K32))</f>
        <v>1.9153642938044879</v>
      </c>
      <c r="O32" s="6">
        <f>O29+N32</f>
        <v>33.236369936459027</v>
      </c>
      <c r="P32" s="5">
        <f>I34/I32*100</f>
        <v>0</v>
      </c>
    </row>
    <row r="33" spans="1:16" x14ac:dyDescent="0.35">
      <c r="A33" s="1"/>
      <c r="B33" s="3"/>
      <c r="C33" s="3"/>
      <c r="D33" s="3" t="s">
        <v>20</v>
      </c>
      <c r="E33" s="27">
        <v>0</v>
      </c>
      <c r="F33" s="28">
        <v>1</v>
      </c>
      <c r="G33" s="28">
        <v>0</v>
      </c>
      <c r="H33" s="28">
        <v>3</v>
      </c>
      <c r="I33" s="1">
        <f t="shared" si="0"/>
        <v>1</v>
      </c>
      <c r="J33" s="1"/>
      <c r="K33" s="53"/>
      <c r="L33" s="1"/>
      <c r="M33" s="1"/>
      <c r="N33" s="5">
        <f>3.32*(LOG(L32/K32))</f>
        <v>1.9153642938044875</v>
      </c>
      <c r="O33" s="1"/>
      <c r="P33" s="1"/>
    </row>
    <row r="34" spans="1:16" x14ac:dyDescent="0.35">
      <c r="A34" s="1"/>
      <c r="B34" s="3"/>
      <c r="C34" s="3"/>
      <c r="D34" s="3" t="s">
        <v>32</v>
      </c>
      <c r="E34" s="27">
        <v>0</v>
      </c>
      <c r="F34" s="28">
        <v>0</v>
      </c>
      <c r="G34" s="28">
        <v>0</v>
      </c>
      <c r="H34" s="28">
        <v>0</v>
      </c>
      <c r="I34" s="1">
        <f t="shared" si="0"/>
        <v>0</v>
      </c>
      <c r="J34" s="1"/>
      <c r="K34" s="53"/>
      <c r="L34" s="1"/>
      <c r="M34" s="1"/>
      <c r="N34" s="1"/>
      <c r="O34" s="1"/>
      <c r="P34" s="1"/>
    </row>
    <row r="35" spans="1:16" x14ac:dyDescent="0.35">
      <c r="A35" s="1" t="s">
        <v>86</v>
      </c>
      <c r="B35" s="3">
        <v>362</v>
      </c>
      <c r="C35" s="55" t="s">
        <v>158</v>
      </c>
      <c r="D35" s="3" t="s">
        <v>19</v>
      </c>
      <c r="E35" s="25">
        <v>92</v>
      </c>
      <c r="F35" s="26">
        <v>65</v>
      </c>
      <c r="G35" s="26">
        <v>76</v>
      </c>
      <c r="H35" s="26">
        <v>75</v>
      </c>
      <c r="I35" s="1">
        <f t="shared" si="0"/>
        <v>77</v>
      </c>
      <c r="J35" s="53">
        <f>I35*10000*2</f>
        <v>1540000</v>
      </c>
      <c r="K35" s="53">
        <v>3000000</v>
      </c>
      <c r="L35" s="53">
        <f>J35*5</f>
        <v>7700000</v>
      </c>
      <c r="M35" s="5">
        <f>(I35/(I35+I36))*100</f>
        <v>98.402555910543128</v>
      </c>
      <c r="N35" s="6">
        <f>3.32*(LOG(L35)-LOG(K35))</f>
        <v>1.3591066419033613</v>
      </c>
      <c r="O35" s="6">
        <f>O32+N35</f>
        <v>34.595476578362387</v>
      </c>
      <c r="P35" s="5">
        <f>I37/I35*100</f>
        <v>0</v>
      </c>
    </row>
    <row r="36" spans="1:16" x14ac:dyDescent="0.35">
      <c r="A36" s="1"/>
      <c r="B36" s="3"/>
      <c r="C36" s="3"/>
      <c r="D36" s="3" t="s">
        <v>20</v>
      </c>
      <c r="E36" s="27">
        <v>0</v>
      </c>
      <c r="F36" s="28">
        <v>1</v>
      </c>
      <c r="G36" s="28">
        <v>1</v>
      </c>
      <c r="H36" s="28">
        <v>3</v>
      </c>
      <c r="I36" s="1">
        <f t="shared" si="0"/>
        <v>1.25</v>
      </c>
      <c r="J36" s="1"/>
      <c r="K36" s="53"/>
      <c r="L36" s="1"/>
      <c r="M36" s="1"/>
      <c r="N36" s="5">
        <f>3.32*(LOG(L35/K35))</f>
        <v>1.3591066419033606</v>
      </c>
      <c r="O36" s="1"/>
      <c r="P36" s="1"/>
    </row>
    <row r="37" spans="1:16" x14ac:dyDescent="0.35">
      <c r="A37" s="1"/>
      <c r="B37" s="3"/>
      <c r="C37" s="3"/>
      <c r="D37" s="3" t="s">
        <v>32</v>
      </c>
      <c r="E37" s="27">
        <v>0</v>
      </c>
      <c r="F37" s="28">
        <v>0</v>
      </c>
      <c r="G37" s="28">
        <v>0</v>
      </c>
      <c r="H37" s="28">
        <v>0</v>
      </c>
      <c r="I37" s="1">
        <f t="shared" si="0"/>
        <v>0</v>
      </c>
      <c r="J37" s="1"/>
      <c r="K37" s="53"/>
      <c r="L37" s="1"/>
      <c r="M37" s="1"/>
      <c r="N37" s="1"/>
      <c r="O37" s="1"/>
      <c r="P37" s="1"/>
    </row>
    <row r="38" spans="1:16" x14ac:dyDescent="0.35">
      <c r="A38" s="1" t="s">
        <v>87</v>
      </c>
      <c r="B38" s="3">
        <v>369</v>
      </c>
      <c r="C38" s="55" t="s">
        <v>158</v>
      </c>
      <c r="D38" s="3" t="s">
        <v>19</v>
      </c>
      <c r="E38" s="25">
        <v>81</v>
      </c>
      <c r="F38" s="26">
        <v>83</v>
      </c>
      <c r="G38" s="26">
        <v>78</v>
      </c>
      <c r="H38" s="26">
        <v>80</v>
      </c>
      <c r="I38" s="1">
        <f t="shared" si="0"/>
        <v>80.5</v>
      </c>
      <c r="J38" s="53">
        <f>I38*10000*2</f>
        <v>1610000</v>
      </c>
      <c r="K38" s="53">
        <v>3000000</v>
      </c>
      <c r="L38" s="53">
        <f>J38*5</f>
        <v>8050000</v>
      </c>
      <c r="M38" s="5">
        <f>(I38/(I38+I39))*100</f>
        <v>99.07692307692308</v>
      </c>
      <c r="N38" s="6">
        <f>3.32*(LOG(L38)-LOG(K38))</f>
        <v>1.4231997571520443</v>
      </c>
      <c r="O38" s="6">
        <f>O35+N38</f>
        <v>36.018676335514428</v>
      </c>
      <c r="P38" s="5">
        <f>I40/I38*100</f>
        <v>0</v>
      </c>
    </row>
    <row r="39" spans="1:16" x14ac:dyDescent="0.35">
      <c r="A39" s="1"/>
      <c r="B39" s="3"/>
      <c r="C39" s="3"/>
      <c r="D39" s="3" t="s">
        <v>20</v>
      </c>
      <c r="E39" s="27">
        <v>1</v>
      </c>
      <c r="F39" s="28">
        <v>1</v>
      </c>
      <c r="G39" s="28">
        <v>0</v>
      </c>
      <c r="H39" s="28">
        <v>1</v>
      </c>
      <c r="I39" s="1">
        <f t="shared" si="0"/>
        <v>0.75</v>
      </c>
      <c r="J39" s="1"/>
      <c r="K39" s="53"/>
      <c r="L39" s="1"/>
      <c r="M39" s="1"/>
      <c r="N39" s="5">
        <f>3.32*(LOG(L38/K38))</f>
        <v>1.4231997571520438</v>
      </c>
      <c r="O39" s="1"/>
      <c r="P39" s="1"/>
    </row>
    <row r="40" spans="1:16" x14ac:dyDescent="0.35">
      <c r="A40" s="1"/>
      <c r="B40" s="3"/>
      <c r="C40" s="3"/>
      <c r="D40" s="3" t="s">
        <v>32</v>
      </c>
      <c r="E40" s="27">
        <v>0</v>
      </c>
      <c r="F40" s="28">
        <v>0</v>
      </c>
      <c r="G40" s="28">
        <v>0</v>
      </c>
      <c r="H40" s="28">
        <v>0</v>
      </c>
      <c r="I40" s="1">
        <f t="shared" si="0"/>
        <v>0</v>
      </c>
      <c r="J40" s="1"/>
      <c r="K40" s="53"/>
      <c r="L40" s="1"/>
      <c r="M40" s="1"/>
      <c r="N40" s="1"/>
      <c r="O40" s="1"/>
      <c r="P40" s="1"/>
    </row>
    <row r="41" spans="1:16" x14ac:dyDescent="0.35">
      <c r="A41" s="1" t="s">
        <v>88</v>
      </c>
      <c r="B41" s="3">
        <v>376</v>
      </c>
      <c r="C41" s="55" t="s">
        <v>158</v>
      </c>
      <c r="D41" s="41" t="s">
        <v>19</v>
      </c>
      <c r="E41" s="25">
        <v>92</v>
      </c>
      <c r="F41" s="26">
        <v>87</v>
      </c>
      <c r="G41" s="26">
        <v>85</v>
      </c>
      <c r="H41" s="26">
        <v>111</v>
      </c>
      <c r="I41" s="1">
        <f t="shared" si="0"/>
        <v>93.75</v>
      </c>
      <c r="J41" s="53">
        <f>I41*10000*2</f>
        <v>1875000</v>
      </c>
      <c r="K41" s="53">
        <v>3000000</v>
      </c>
      <c r="L41" s="53">
        <f>J41*5</f>
        <v>9375000</v>
      </c>
      <c r="M41" s="5">
        <f>(I41/(I41+I42))*100</f>
        <v>99.469496021220166</v>
      </c>
      <c r="N41" s="6">
        <f>3.32*(LOG(L41)-LOG(K41))</f>
        <v>1.642902071977911</v>
      </c>
      <c r="O41" s="6">
        <f>O38+N41</f>
        <v>37.661578407492343</v>
      </c>
      <c r="P41" s="5">
        <f>I43/I41*100</f>
        <v>0</v>
      </c>
    </row>
    <row r="42" spans="1:16" x14ac:dyDescent="0.35">
      <c r="A42" s="1"/>
      <c r="B42" s="3"/>
      <c r="C42" s="3"/>
      <c r="D42" s="3" t="s">
        <v>20</v>
      </c>
      <c r="E42" s="27">
        <v>0</v>
      </c>
      <c r="F42" s="28">
        <v>1</v>
      </c>
      <c r="G42" s="28">
        <v>0</v>
      </c>
      <c r="H42" s="28">
        <v>1</v>
      </c>
      <c r="I42" s="1">
        <f t="shared" si="0"/>
        <v>0.5</v>
      </c>
      <c r="J42" s="1"/>
      <c r="K42" s="53"/>
      <c r="L42" s="1"/>
      <c r="M42" s="1"/>
      <c r="N42" s="5">
        <f>3.32*(LOG(L41/K41))</f>
        <v>1.6429020719779119</v>
      </c>
      <c r="O42" s="1"/>
      <c r="P42" s="1"/>
    </row>
    <row r="43" spans="1:16" x14ac:dyDescent="0.35">
      <c r="A43" s="1"/>
      <c r="B43" s="3"/>
      <c r="C43" s="3"/>
      <c r="D43" s="3" t="s">
        <v>32</v>
      </c>
      <c r="E43" s="27">
        <v>0</v>
      </c>
      <c r="F43" s="28">
        <v>0</v>
      </c>
      <c r="G43" s="28">
        <v>0</v>
      </c>
      <c r="H43" s="28">
        <v>0</v>
      </c>
      <c r="I43" s="1">
        <f t="shared" si="0"/>
        <v>0</v>
      </c>
      <c r="J43" s="1"/>
      <c r="K43" s="53"/>
      <c r="L43" s="1"/>
      <c r="M43" s="1"/>
      <c r="N43" s="1"/>
      <c r="O43" s="1"/>
      <c r="P43" s="1"/>
    </row>
    <row r="44" spans="1:16" x14ac:dyDescent="0.35">
      <c r="A44" s="1" t="s">
        <v>89</v>
      </c>
      <c r="B44" s="3">
        <v>383</v>
      </c>
      <c r="C44" s="55" t="s">
        <v>158</v>
      </c>
      <c r="D44" s="3" t="s">
        <v>19</v>
      </c>
      <c r="E44" s="25">
        <v>93</v>
      </c>
      <c r="F44" s="26">
        <v>83</v>
      </c>
      <c r="G44" s="26">
        <v>95</v>
      </c>
      <c r="H44" s="26">
        <v>89</v>
      </c>
      <c r="I44" s="1">
        <f t="shared" si="0"/>
        <v>90</v>
      </c>
      <c r="J44" s="53">
        <f>I44*10000*2</f>
        <v>1800000</v>
      </c>
      <c r="K44" s="53">
        <v>3000000</v>
      </c>
      <c r="L44" s="53">
        <f>J44*5</f>
        <v>9000000</v>
      </c>
      <c r="M44" s="5">
        <f>(I44/(I44+I45))*100</f>
        <v>99.447513812154696</v>
      </c>
      <c r="N44" s="6">
        <f>3.32*(LOG(L44)-LOG(K44))</f>
        <v>1.5840425656692798</v>
      </c>
      <c r="O44" s="6">
        <f>O41+N44</f>
        <v>39.245620973161621</v>
      </c>
      <c r="P44" s="5">
        <f>I46/I44*100</f>
        <v>0</v>
      </c>
    </row>
    <row r="45" spans="1:16" x14ac:dyDescent="0.35">
      <c r="A45" s="1"/>
      <c r="B45" s="3"/>
      <c r="C45" s="3"/>
      <c r="D45" s="3" t="s">
        <v>20</v>
      </c>
      <c r="E45" s="27">
        <v>0</v>
      </c>
      <c r="F45" s="28">
        <v>1</v>
      </c>
      <c r="G45" s="28">
        <v>1</v>
      </c>
      <c r="H45" s="28">
        <v>0</v>
      </c>
      <c r="I45" s="1">
        <f t="shared" si="0"/>
        <v>0.5</v>
      </c>
      <c r="J45" s="1"/>
      <c r="K45" s="53"/>
      <c r="L45" s="1"/>
      <c r="M45" s="1"/>
      <c r="N45" s="5">
        <f>3.32*(LOG(L44/K44))</f>
        <v>1.5840425656692791</v>
      </c>
      <c r="O45" s="1"/>
      <c r="P45" s="1"/>
    </row>
    <row r="46" spans="1:16" x14ac:dyDescent="0.35">
      <c r="A46" s="1"/>
      <c r="B46" s="3"/>
      <c r="C46" s="3"/>
      <c r="D46" s="3" t="s">
        <v>32</v>
      </c>
      <c r="E46" s="27">
        <v>0</v>
      </c>
      <c r="F46" s="28">
        <v>0</v>
      </c>
      <c r="G46" s="28">
        <v>0</v>
      </c>
      <c r="H46" s="28">
        <v>0</v>
      </c>
      <c r="I46" s="1">
        <f t="shared" si="0"/>
        <v>0</v>
      </c>
      <c r="J46" s="1"/>
      <c r="K46" s="53"/>
      <c r="L46" s="1"/>
      <c r="M46" s="1"/>
      <c r="N46" s="1"/>
      <c r="O46" s="1"/>
      <c r="P46" s="1"/>
    </row>
    <row r="47" spans="1:16" x14ac:dyDescent="0.35">
      <c r="A47" s="1" t="s">
        <v>90</v>
      </c>
      <c r="B47" s="3">
        <v>390</v>
      </c>
      <c r="C47" s="55" t="s">
        <v>158</v>
      </c>
      <c r="D47" s="3" t="s">
        <v>19</v>
      </c>
      <c r="E47" s="25">
        <v>125</v>
      </c>
      <c r="F47" s="26">
        <v>114</v>
      </c>
      <c r="G47" s="26">
        <v>101</v>
      </c>
      <c r="H47" s="26">
        <v>131</v>
      </c>
      <c r="I47" s="1">
        <f t="shared" si="0"/>
        <v>117.75</v>
      </c>
      <c r="J47" s="53">
        <f>I47*10000*2</f>
        <v>2355000</v>
      </c>
      <c r="K47" s="53">
        <v>3000000</v>
      </c>
      <c r="L47" s="53">
        <f>J47*5</f>
        <v>11775000</v>
      </c>
      <c r="M47" s="5">
        <f>(I47/(I47+I48))*100</f>
        <v>98.535564853556494</v>
      </c>
      <c r="N47" s="6">
        <f>3.32*(LOG(L47)-LOG(K47))</f>
        <v>1.9715476747898213</v>
      </c>
      <c r="O47" s="6">
        <f>O44+N47</f>
        <v>41.217168647951439</v>
      </c>
      <c r="P47" s="5">
        <f>I49/I47*100</f>
        <v>0</v>
      </c>
    </row>
    <row r="48" spans="1:16" x14ac:dyDescent="0.35">
      <c r="A48" s="1"/>
      <c r="B48" s="3"/>
      <c r="C48" s="3"/>
      <c r="D48" s="3" t="s">
        <v>20</v>
      </c>
      <c r="E48" s="27">
        <v>1</v>
      </c>
      <c r="F48" s="28">
        <v>2</v>
      </c>
      <c r="G48" s="28">
        <v>2</v>
      </c>
      <c r="H48" s="28">
        <v>2</v>
      </c>
      <c r="I48" s="1">
        <f t="shared" si="0"/>
        <v>1.75</v>
      </c>
      <c r="J48" s="1"/>
      <c r="K48" s="53"/>
      <c r="L48" s="1"/>
      <c r="M48" s="1"/>
      <c r="N48" s="5">
        <f>3.32*(LOG(L47/K47))</f>
        <v>1.9715476747898206</v>
      </c>
      <c r="O48" s="1"/>
      <c r="P48" s="1"/>
    </row>
    <row r="49" spans="1:16" x14ac:dyDescent="0.35">
      <c r="A49" s="1"/>
      <c r="B49" s="3"/>
      <c r="C49" s="3"/>
      <c r="D49" s="3" t="s">
        <v>32</v>
      </c>
      <c r="E49" s="27">
        <v>0</v>
      </c>
      <c r="F49" s="28">
        <v>0</v>
      </c>
      <c r="G49" s="28">
        <v>0</v>
      </c>
      <c r="H49" s="28">
        <v>0</v>
      </c>
      <c r="I49" s="1">
        <f t="shared" si="0"/>
        <v>0</v>
      </c>
      <c r="J49" s="1"/>
      <c r="K49" s="53"/>
      <c r="L49" s="1"/>
      <c r="M49" s="1"/>
      <c r="N49" s="1"/>
      <c r="O49" s="1"/>
      <c r="P49" s="1"/>
    </row>
    <row r="50" spans="1:16" x14ac:dyDescent="0.35">
      <c r="A50" s="1" t="s">
        <v>91</v>
      </c>
      <c r="B50" s="3">
        <v>397</v>
      </c>
      <c r="C50" s="55" t="s">
        <v>158</v>
      </c>
      <c r="D50" s="3" t="s">
        <v>19</v>
      </c>
      <c r="E50" s="25">
        <v>61</v>
      </c>
      <c r="F50" s="26">
        <v>81</v>
      </c>
      <c r="G50" s="26">
        <v>69</v>
      </c>
      <c r="H50" s="26">
        <v>65</v>
      </c>
      <c r="I50" s="1">
        <f t="shared" si="0"/>
        <v>69</v>
      </c>
      <c r="J50" s="53">
        <f>I50*10000*2</f>
        <v>1380000</v>
      </c>
      <c r="K50" s="53">
        <v>3000000</v>
      </c>
      <c r="L50" s="53">
        <f>J50*5</f>
        <v>6900000</v>
      </c>
      <c r="M50" s="5">
        <f>(I50/(I50+I51))*100</f>
        <v>98.571428571428584</v>
      </c>
      <c r="N50" s="6">
        <f>3.32*(LOG(L50)-LOG(K50))</f>
        <v>1.2009364155784088</v>
      </c>
      <c r="O50" s="6">
        <f>O47+N50</f>
        <v>42.41810506352985</v>
      </c>
      <c r="P50" s="5">
        <f>I52/I50*100</f>
        <v>0</v>
      </c>
    </row>
    <row r="51" spans="1:16" x14ac:dyDescent="0.35">
      <c r="A51" s="1"/>
      <c r="B51" s="3"/>
      <c r="C51" s="3"/>
      <c r="D51" s="3" t="s">
        <v>20</v>
      </c>
      <c r="E51" s="27">
        <v>1</v>
      </c>
      <c r="F51" s="28">
        <v>2</v>
      </c>
      <c r="G51" s="28">
        <v>0</v>
      </c>
      <c r="H51" s="28">
        <v>1</v>
      </c>
      <c r="I51" s="1">
        <f t="shared" si="0"/>
        <v>1</v>
      </c>
      <c r="J51" s="1"/>
      <c r="K51" s="53"/>
      <c r="L51" s="1"/>
      <c r="M51" s="1"/>
      <c r="N51" s="5">
        <f>3.32*(LOG(L50/K50))</f>
        <v>1.2009364155784081</v>
      </c>
      <c r="O51" s="1"/>
      <c r="P51" s="1"/>
    </row>
    <row r="52" spans="1:16" x14ac:dyDescent="0.35">
      <c r="A52" s="1"/>
      <c r="B52" s="3"/>
      <c r="C52" s="3"/>
      <c r="D52" s="3" t="s">
        <v>32</v>
      </c>
      <c r="E52" s="27">
        <v>0</v>
      </c>
      <c r="F52" s="28">
        <v>0</v>
      </c>
      <c r="G52" s="28">
        <v>0</v>
      </c>
      <c r="H52" s="28">
        <v>0</v>
      </c>
      <c r="I52" s="1">
        <f t="shared" si="0"/>
        <v>0</v>
      </c>
      <c r="J52" s="1"/>
      <c r="K52" s="53"/>
      <c r="L52" s="1"/>
      <c r="M52" s="1"/>
      <c r="N52" s="1"/>
      <c r="O52" s="1"/>
      <c r="P52" s="1"/>
    </row>
    <row r="53" spans="1:16" x14ac:dyDescent="0.35">
      <c r="A53" s="1" t="s">
        <v>92</v>
      </c>
      <c r="B53" s="3">
        <v>404</v>
      </c>
      <c r="C53" s="55" t="s">
        <v>158</v>
      </c>
      <c r="D53" s="3" t="s">
        <v>19</v>
      </c>
      <c r="E53" s="25">
        <v>95</v>
      </c>
      <c r="F53" s="26">
        <v>76</v>
      </c>
      <c r="G53" s="26">
        <v>81</v>
      </c>
      <c r="H53" s="26">
        <v>83</v>
      </c>
      <c r="I53" s="1">
        <f t="shared" si="0"/>
        <v>83.75</v>
      </c>
      <c r="J53" s="53">
        <f>I53*10000*2</f>
        <v>1675000</v>
      </c>
      <c r="K53" s="53">
        <v>3000000</v>
      </c>
      <c r="L53" s="53">
        <f>J53*5</f>
        <v>8375000</v>
      </c>
      <c r="M53" s="5">
        <f>(I53/(I53+I54))*100</f>
        <v>99.406528189910986</v>
      </c>
      <c r="N53" s="6">
        <f>3.32*(LOG(L53)-LOG(K53))</f>
        <v>1.480267022484212</v>
      </c>
      <c r="O53" s="6">
        <f>O50+N53</f>
        <v>43.898372086014064</v>
      </c>
      <c r="P53" s="5">
        <f>I55/I53*100</f>
        <v>0</v>
      </c>
    </row>
    <row r="54" spans="1:16" x14ac:dyDescent="0.35">
      <c r="A54" s="1"/>
      <c r="B54" s="3"/>
      <c r="C54" s="3"/>
      <c r="D54" s="3" t="s">
        <v>20</v>
      </c>
      <c r="E54" s="27">
        <v>1</v>
      </c>
      <c r="F54" s="28">
        <v>0</v>
      </c>
      <c r="G54" s="28">
        <v>1</v>
      </c>
      <c r="H54" s="28">
        <v>0</v>
      </c>
      <c r="I54" s="1">
        <f t="shared" si="0"/>
        <v>0.5</v>
      </c>
      <c r="J54" s="1"/>
      <c r="K54" s="53"/>
      <c r="L54" s="1"/>
      <c r="M54" s="1"/>
      <c r="N54" s="5">
        <f>3.32*(LOG(L53/K53))</f>
        <v>1.4802670224842116</v>
      </c>
      <c r="O54" s="1"/>
      <c r="P54" s="1"/>
    </row>
    <row r="55" spans="1:16" x14ac:dyDescent="0.35">
      <c r="A55" s="1"/>
      <c r="B55" s="3"/>
      <c r="C55" s="3"/>
      <c r="D55" s="3" t="s">
        <v>32</v>
      </c>
      <c r="E55" s="27">
        <v>0</v>
      </c>
      <c r="F55" s="28">
        <v>0</v>
      </c>
      <c r="G55" s="28">
        <v>0</v>
      </c>
      <c r="H55" s="28">
        <v>0</v>
      </c>
      <c r="I55" s="1">
        <f t="shared" si="0"/>
        <v>0</v>
      </c>
      <c r="J55" s="1"/>
      <c r="K55" s="53"/>
      <c r="L55" s="1"/>
      <c r="M55" s="1"/>
      <c r="N55" s="1"/>
      <c r="O55" s="1"/>
      <c r="P55" s="1"/>
    </row>
    <row r="56" spans="1:16" x14ac:dyDescent="0.35">
      <c r="A56" s="1" t="s">
        <v>93</v>
      </c>
      <c r="B56" s="3">
        <v>407</v>
      </c>
      <c r="C56" s="55" t="s">
        <v>158</v>
      </c>
      <c r="D56" s="41" t="s">
        <v>19</v>
      </c>
      <c r="E56" s="25">
        <v>109</v>
      </c>
      <c r="F56" s="26">
        <v>91</v>
      </c>
      <c r="G56" s="26">
        <v>119</v>
      </c>
      <c r="H56" s="26">
        <v>115</v>
      </c>
      <c r="I56" s="1">
        <f t="shared" si="0"/>
        <v>108.5</v>
      </c>
      <c r="J56" s="53">
        <f>I56*10000*2</f>
        <v>2170000</v>
      </c>
      <c r="K56" s="53">
        <v>3000000</v>
      </c>
      <c r="L56" s="53">
        <f>J56*5</f>
        <v>10850000</v>
      </c>
      <c r="M56" s="5">
        <f>(I56/(I56+I57))*100</f>
        <v>98.636363636363626</v>
      </c>
      <c r="N56" s="6">
        <f>3.32*(LOG(L56)-LOG(K56))</f>
        <v>1.8535841651034219</v>
      </c>
      <c r="O56" s="6">
        <f>O53+N56</f>
        <v>45.751956251117484</v>
      </c>
      <c r="P56" s="5">
        <f>I58/I56*100</f>
        <v>0</v>
      </c>
    </row>
    <row r="57" spans="1:16" x14ac:dyDescent="0.35">
      <c r="A57" s="1"/>
      <c r="B57" s="3"/>
      <c r="C57" s="3"/>
      <c r="D57" s="3" t="s">
        <v>20</v>
      </c>
      <c r="E57" s="27">
        <v>1</v>
      </c>
      <c r="F57" s="28">
        <v>1</v>
      </c>
      <c r="G57" s="28">
        <v>1</v>
      </c>
      <c r="H57" s="28">
        <v>3</v>
      </c>
      <c r="I57" s="1">
        <f t="shared" si="0"/>
        <v>1.5</v>
      </c>
      <c r="J57" s="1"/>
      <c r="K57" s="53"/>
      <c r="L57" s="1"/>
      <c r="M57" s="1"/>
      <c r="N57" s="5">
        <f>3.32*(LOG(L56/K56))</f>
        <v>1.8535841651034213</v>
      </c>
      <c r="O57" s="1"/>
      <c r="P57" s="1"/>
    </row>
    <row r="58" spans="1:16" x14ac:dyDescent="0.35">
      <c r="A58" s="1"/>
      <c r="B58" s="3"/>
      <c r="C58" s="3"/>
      <c r="D58" s="3" t="s">
        <v>32</v>
      </c>
      <c r="E58" s="27">
        <v>0</v>
      </c>
      <c r="F58" s="28">
        <v>0</v>
      </c>
      <c r="G58" s="28">
        <v>0</v>
      </c>
      <c r="H58" s="28">
        <v>0</v>
      </c>
      <c r="I58" s="1">
        <f t="shared" si="0"/>
        <v>0</v>
      </c>
      <c r="J58" s="1"/>
      <c r="K58" s="53"/>
      <c r="L58" s="1"/>
      <c r="M58" s="1"/>
      <c r="N58" s="1"/>
      <c r="O58" s="1"/>
      <c r="P58" s="1"/>
    </row>
    <row r="59" spans="1:16" x14ac:dyDescent="0.35">
      <c r="A59" s="1" t="s">
        <v>94</v>
      </c>
      <c r="B59" s="3">
        <v>410</v>
      </c>
      <c r="C59" s="55" t="s">
        <v>158</v>
      </c>
      <c r="D59" s="3" t="s">
        <v>19</v>
      </c>
      <c r="E59" s="25">
        <v>107</v>
      </c>
      <c r="F59" s="26">
        <v>97</v>
      </c>
      <c r="G59" s="26">
        <v>89</v>
      </c>
      <c r="H59" s="26">
        <v>111</v>
      </c>
      <c r="I59" s="1">
        <f t="shared" si="0"/>
        <v>101</v>
      </c>
      <c r="J59" s="53">
        <f>I59*10000*2</f>
        <v>2020000</v>
      </c>
      <c r="K59" s="53">
        <v>3000000</v>
      </c>
      <c r="L59" s="53">
        <f>J59*5</f>
        <v>10100000</v>
      </c>
      <c r="M59" s="5">
        <f>(I59/(I59+I60))*100</f>
        <v>99.262899262899268</v>
      </c>
      <c r="N59" s="6">
        <f>3.32*(LOG(L59)-LOG(K59))</f>
        <v>1.7503043952890922</v>
      </c>
      <c r="O59" s="6">
        <f>O56+N59</f>
        <v>47.502260646406576</v>
      </c>
      <c r="P59" s="5">
        <f>I61/I59*100</f>
        <v>0</v>
      </c>
    </row>
    <row r="60" spans="1:16" x14ac:dyDescent="0.35">
      <c r="A60" s="1"/>
      <c r="B60" s="3"/>
      <c r="C60" s="3"/>
      <c r="D60" s="3" t="s">
        <v>20</v>
      </c>
      <c r="E60" s="27">
        <v>0</v>
      </c>
      <c r="F60" s="28">
        <v>2</v>
      </c>
      <c r="G60" s="28">
        <v>1</v>
      </c>
      <c r="H60" s="28">
        <v>0</v>
      </c>
      <c r="I60" s="1">
        <f t="shared" si="0"/>
        <v>0.75</v>
      </c>
      <c r="J60" s="1"/>
      <c r="K60" s="53"/>
      <c r="L60" s="1"/>
      <c r="M60" s="1"/>
      <c r="N60" s="5">
        <f>3.32*(LOG(L59/K59))</f>
        <v>1.750304395289094</v>
      </c>
      <c r="O60" s="1"/>
      <c r="P60" s="1"/>
    </row>
    <row r="61" spans="1:16" x14ac:dyDescent="0.35">
      <c r="A61" s="1"/>
      <c r="B61" s="3"/>
      <c r="C61" s="3"/>
      <c r="D61" s="3" t="s">
        <v>32</v>
      </c>
      <c r="E61" s="27">
        <v>0</v>
      </c>
      <c r="F61" s="28">
        <v>0</v>
      </c>
      <c r="G61" s="28">
        <v>0</v>
      </c>
      <c r="H61" s="28">
        <v>0</v>
      </c>
      <c r="I61" s="1">
        <f t="shared" si="0"/>
        <v>0</v>
      </c>
      <c r="J61" s="1"/>
      <c r="K61" s="53"/>
      <c r="L61" s="1"/>
      <c r="M61" s="1"/>
      <c r="N61" s="1"/>
      <c r="O61" s="1"/>
      <c r="P61" s="1"/>
    </row>
    <row r="62" spans="1:16" x14ac:dyDescent="0.35">
      <c r="A62" s="1" t="s">
        <v>95</v>
      </c>
      <c r="B62" s="3">
        <v>418</v>
      </c>
      <c r="C62" s="55" t="s">
        <v>158</v>
      </c>
      <c r="D62" s="3" t="s">
        <v>19</v>
      </c>
      <c r="E62" s="25">
        <v>82</v>
      </c>
      <c r="F62" s="26">
        <v>78</v>
      </c>
      <c r="G62" s="26">
        <v>82</v>
      </c>
      <c r="H62" s="26">
        <v>68</v>
      </c>
      <c r="I62" s="1">
        <f t="shared" si="0"/>
        <v>77.5</v>
      </c>
      <c r="J62" s="53">
        <f>I62*10000*2</f>
        <v>1550000</v>
      </c>
      <c r="K62" s="53">
        <v>3000000</v>
      </c>
      <c r="L62" s="53">
        <f>J62*5</f>
        <v>7750000</v>
      </c>
      <c r="M62" s="5">
        <f>(I62/(I62+I63))*100</f>
        <v>96.273291925465841</v>
      </c>
      <c r="N62" s="6">
        <f>3.32*(LOG(L62)-LOG(K62))</f>
        <v>1.3684390866516711</v>
      </c>
      <c r="O62" s="6">
        <f>O59+N62</f>
        <v>48.870699733058245</v>
      </c>
      <c r="P62" s="5">
        <f>I64/I62*100</f>
        <v>0</v>
      </c>
    </row>
    <row r="63" spans="1:16" x14ac:dyDescent="0.35">
      <c r="A63" s="1"/>
      <c r="B63" s="3"/>
      <c r="C63" s="3"/>
      <c r="D63" s="3" t="s">
        <v>20</v>
      </c>
      <c r="E63" s="27">
        <v>2</v>
      </c>
      <c r="F63" s="28">
        <v>4</v>
      </c>
      <c r="G63" s="28">
        <v>3</v>
      </c>
      <c r="H63" s="28">
        <v>3</v>
      </c>
      <c r="I63" s="1">
        <f t="shared" si="0"/>
        <v>3</v>
      </c>
      <c r="J63" s="1"/>
      <c r="K63" s="53"/>
      <c r="L63" s="1"/>
      <c r="M63" s="1"/>
      <c r="N63" s="5">
        <f>3.32*(LOG(L62/K62))</f>
        <v>1.3684390866516709</v>
      </c>
      <c r="O63" s="1"/>
      <c r="P63" s="1"/>
    </row>
    <row r="64" spans="1:16" x14ac:dyDescent="0.35">
      <c r="A64" s="1"/>
      <c r="B64" s="3"/>
      <c r="C64" s="3"/>
      <c r="D64" s="3" t="s">
        <v>32</v>
      </c>
      <c r="E64" s="27">
        <v>0</v>
      </c>
      <c r="F64" s="28">
        <v>0</v>
      </c>
      <c r="G64" s="28">
        <v>0</v>
      </c>
      <c r="H64" s="28">
        <v>0</v>
      </c>
      <c r="I64" s="1">
        <f t="shared" si="0"/>
        <v>0</v>
      </c>
      <c r="J64" s="1"/>
      <c r="K64" s="53"/>
      <c r="L64" s="1"/>
      <c r="M64" s="1"/>
      <c r="N64" s="1"/>
      <c r="O64" s="1"/>
      <c r="P64" s="1"/>
    </row>
    <row r="65" spans="1:16" x14ac:dyDescent="0.35">
      <c r="A65" s="1" t="s">
        <v>96</v>
      </c>
      <c r="B65" s="3">
        <v>425</v>
      </c>
      <c r="C65" s="55" t="s">
        <v>158</v>
      </c>
      <c r="D65" s="3" t="s">
        <v>19</v>
      </c>
      <c r="E65" s="25">
        <v>59</v>
      </c>
      <c r="F65" s="26">
        <v>61</v>
      </c>
      <c r="G65" s="26">
        <v>60</v>
      </c>
      <c r="H65" s="26">
        <v>56</v>
      </c>
      <c r="I65" s="1">
        <f t="shared" si="0"/>
        <v>59</v>
      </c>
      <c r="J65" s="53">
        <f>I65*10000*2</f>
        <v>1180000</v>
      </c>
      <c r="K65" s="53">
        <v>3000000</v>
      </c>
      <c r="L65" s="53">
        <f>J65*5</f>
        <v>5900000</v>
      </c>
      <c r="M65" s="5">
        <f>(I65/(I65+I66))*100</f>
        <v>99.159663865546221</v>
      </c>
      <c r="N65" s="6">
        <f>3.32*(LOG(L65)-LOG(K65))</f>
        <v>0.97518611298263747</v>
      </c>
      <c r="O65" s="6">
        <f>O62+N65</f>
        <v>49.845885846040886</v>
      </c>
      <c r="P65" s="5">
        <f>I67/I65*100</f>
        <v>0.42372881355932202</v>
      </c>
    </row>
    <row r="66" spans="1:16" x14ac:dyDescent="0.35">
      <c r="A66" s="1"/>
      <c r="B66" s="3"/>
      <c r="C66" s="3"/>
      <c r="D66" s="3" t="s">
        <v>20</v>
      </c>
      <c r="E66" s="27">
        <v>0</v>
      </c>
      <c r="F66" s="28">
        <v>1</v>
      </c>
      <c r="G66" s="28">
        <v>0</v>
      </c>
      <c r="H66" s="28">
        <v>1</v>
      </c>
      <c r="I66" s="1">
        <f t="shared" si="0"/>
        <v>0.5</v>
      </c>
      <c r="J66" s="1"/>
      <c r="K66" s="53"/>
      <c r="L66" s="1"/>
      <c r="M66" s="1"/>
      <c r="N66" s="5">
        <f>3.32*(LOG(L65/K65))</f>
        <v>0.97518611298263935</v>
      </c>
      <c r="O66" s="1"/>
      <c r="P66" s="1"/>
    </row>
    <row r="67" spans="1:16" x14ac:dyDescent="0.35">
      <c r="A67" s="1"/>
      <c r="B67" s="3"/>
      <c r="C67" s="3"/>
      <c r="D67" s="3" t="s">
        <v>32</v>
      </c>
      <c r="E67" s="27">
        <v>0</v>
      </c>
      <c r="F67" s="28">
        <v>0</v>
      </c>
      <c r="G67" s="28">
        <v>0</v>
      </c>
      <c r="H67" s="28">
        <v>1</v>
      </c>
      <c r="I67" s="1">
        <f t="shared" si="0"/>
        <v>0.25</v>
      </c>
      <c r="J67" s="1"/>
      <c r="K67" s="53"/>
      <c r="L67" s="1"/>
      <c r="M67" s="1"/>
      <c r="N67" s="1"/>
      <c r="O67" s="1"/>
      <c r="P67" s="1"/>
    </row>
    <row r="68" spans="1:16" x14ac:dyDescent="0.35">
      <c r="A68" s="1" t="s">
        <v>97</v>
      </c>
      <c r="B68" s="3">
        <v>432</v>
      </c>
      <c r="C68" s="55" t="s">
        <v>158</v>
      </c>
      <c r="D68" s="3" t="s">
        <v>19</v>
      </c>
      <c r="E68" s="25">
        <v>65</v>
      </c>
      <c r="F68" s="26">
        <v>64</v>
      </c>
      <c r="G68" s="26">
        <v>65</v>
      </c>
      <c r="H68" s="26">
        <v>73</v>
      </c>
      <c r="I68" s="1">
        <f t="shared" si="0"/>
        <v>66.75</v>
      </c>
      <c r="J68" s="53">
        <f>I68*10000*2</f>
        <v>1335000</v>
      </c>
      <c r="K68" s="53">
        <v>3000000</v>
      </c>
      <c r="L68" s="53">
        <f>J68*5</f>
        <v>6675000</v>
      </c>
      <c r="M68" s="5">
        <f>(I68/(I68+I69))*100</f>
        <v>98.888888888888886</v>
      </c>
      <c r="N68" s="6">
        <f>3.32*(LOG(L68)-LOG(K68))</f>
        <v>1.1531356508522734</v>
      </c>
      <c r="O68" s="6">
        <f>O65+N68</f>
        <v>50.999021496893157</v>
      </c>
      <c r="P68" s="5">
        <f>I70/I68*100</f>
        <v>0</v>
      </c>
    </row>
    <row r="69" spans="1:16" x14ac:dyDescent="0.35">
      <c r="A69" s="1"/>
      <c r="B69" s="3"/>
      <c r="C69" s="3"/>
      <c r="D69" s="3" t="s">
        <v>20</v>
      </c>
      <c r="E69" s="27">
        <v>1</v>
      </c>
      <c r="F69" s="28">
        <v>1</v>
      </c>
      <c r="G69" s="28">
        <v>0</v>
      </c>
      <c r="H69" s="28">
        <v>1</v>
      </c>
      <c r="I69" s="1">
        <f t="shared" si="0"/>
        <v>0.75</v>
      </c>
      <c r="J69" s="1"/>
      <c r="K69" s="53"/>
      <c r="L69" s="1"/>
      <c r="M69" s="1"/>
      <c r="N69" s="5">
        <f>3.32*(LOG(L68/K68))</f>
        <v>1.1531356508522752</v>
      </c>
      <c r="O69" s="1"/>
      <c r="P69" s="1"/>
    </row>
    <row r="70" spans="1:16" x14ac:dyDescent="0.35">
      <c r="A70" s="1"/>
      <c r="B70" s="3"/>
      <c r="C70" s="3"/>
      <c r="D70" s="3" t="s">
        <v>32</v>
      </c>
      <c r="E70" s="27">
        <v>0</v>
      </c>
      <c r="F70" s="28">
        <v>0</v>
      </c>
      <c r="G70" s="28">
        <v>0</v>
      </c>
      <c r="H70" s="28">
        <v>0</v>
      </c>
      <c r="I70" s="1">
        <f t="shared" si="0"/>
        <v>0</v>
      </c>
      <c r="J70" s="1"/>
      <c r="K70" s="53"/>
      <c r="L70" s="1"/>
      <c r="M70" s="1"/>
      <c r="N70" s="1"/>
      <c r="O70" s="1"/>
      <c r="P70" s="1"/>
    </row>
    <row r="71" spans="1:16" x14ac:dyDescent="0.35">
      <c r="A71" s="1" t="s">
        <v>98</v>
      </c>
      <c r="B71" s="3">
        <v>439</v>
      </c>
      <c r="C71" s="55" t="s">
        <v>158</v>
      </c>
      <c r="D71" s="41" t="s">
        <v>19</v>
      </c>
      <c r="E71" s="25">
        <v>102</v>
      </c>
      <c r="F71" s="26">
        <v>93</v>
      </c>
      <c r="G71" s="26">
        <v>90</v>
      </c>
      <c r="H71" s="26">
        <v>89</v>
      </c>
      <c r="I71" s="1">
        <f t="shared" si="0"/>
        <v>93.5</v>
      </c>
      <c r="J71" s="53">
        <f>I71*10000*2</f>
        <v>1870000</v>
      </c>
      <c r="K71" s="53">
        <v>3000000</v>
      </c>
      <c r="L71" s="53">
        <f>J71*5</f>
        <v>9350000</v>
      </c>
      <c r="M71" s="5">
        <f>(I71/(I71+I72))*100</f>
        <v>97.142857142857139</v>
      </c>
      <c r="N71" s="6">
        <f>3.32*(LOG(L71)-LOG(K71))</f>
        <v>1.6390519824274805</v>
      </c>
      <c r="O71" s="6">
        <f>O68+N71</f>
        <v>52.638073479320639</v>
      </c>
      <c r="P71" s="5">
        <f>I73/I71*100</f>
        <v>0.26737967914438499</v>
      </c>
    </row>
    <row r="72" spans="1:16" x14ac:dyDescent="0.35">
      <c r="A72" s="1"/>
      <c r="B72" s="3"/>
      <c r="C72" s="3"/>
      <c r="D72" s="3" t="s">
        <v>20</v>
      </c>
      <c r="E72" s="27">
        <v>3</v>
      </c>
      <c r="F72" s="28">
        <v>2</v>
      </c>
      <c r="G72" s="28">
        <v>4</v>
      </c>
      <c r="H72" s="28">
        <v>2</v>
      </c>
      <c r="I72" s="1">
        <f t="shared" si="0"/>
        <v>2.75</v>
      </c>
      <c r="J72" s="1"/>
      <c r="K72" s="53"/>
      <c r="L72" s="1"/>
      <c r="M72" s="1"/>
      <c r="N72" s="5">
        <f>3.32*(LOG(L71/K71))</f>
        <v>1.6390519824274796</v>
      </c>
      <c r="O72" s="1"/>
      <c r="P72" s="1"/>
    </row>
    <row r="73" spans="1:16" x14ac:dyDescent="0.35">
      <c r="A73" s="1"/>
      <c r="B73" s="3"/>
      <c r="C73" s="3"/>
      <c r="D73" s="3" t="s">
        <v>32</v>
      </c>
      <c r="E73" s="27">
        <v>0</v>
      </c>
      <c r="F73" s="28">
        <v>0</v>
      </c>
      <c r="G73" s="28">
        <v>0</v>
      </c>
      <c r="H73" s="28">
        <v>1</v>
      </c>
      <c r="I73" s="1">
        <f t="shared" si="0"/>
        <v>0.25</v>
      </c>
      <c r="J73" s="1"/>
      <c r="K73" s="53"/>
      <c r="L73" s="1"/>
      <c r="M73" s="1"/>
      <c r="N73" s="1"/>
      <c r="O73" s="1"/>
      <c r="P73" s="1"/>
    </row>
    <row r="74" spans="1:16" x14ac:dyDescent="0.35">
      <c r="A74" s="1" t="s">
        <v>99</v>
      </c>
      <c r="B74" s="3">
        <v>446</v>
      </c>
      <c r="C74" s="55" t="s">
        <v>158</v>
      </c>
      <c r="D74" s="3" t="s">
        <v>19</v>
      </c>
      <c r="E74" s="25">
        <v>141</v>
      </c>
      <c r="F74" s="26">
        <v>154</v>
      </c>
      <c r="G74" s="26">
        <v>115</v>
      </c>
      <c r="H74" s="26">
        <v>132</v>
      </c>
      <c r="I74" s="1">
        <f t="shared" si="0"/>
        <v>135.5</v>
      </c>
      <c r="J74" s="53">
        <f>I74*10000*2</f>
        <v>2710000</v>
      </c>
      <c r="K74" s="53">
        <v>3000000</v>
      </c>
      <c r="L74" s="53">
        <f>J74*5</f>
        <v>13550000</v>
      </c>
      <c r="M74" s="5">
        <f>(I74/(I74+I75))*100</f>
        <v>98.724954462659369</v>
      </c>
      <c r="N74" s="6">
        <f>3.32*(LOG(L74)-LOG(K74))</f>
        <v>2.1739958944293281</v>
      </c>
      <c r="O74" s="6">
        <f>O71+N74</f>
        <v>54.812069373749964</v>
      </c>
      <c r="P74" s="5">
        <f>I76/I74*100</f>
        <v>0</v>
      </c>
    </row>
    <row r="75" spans="1:16" x14ac:dyDescent="0.35">
      <c r="A75" s="1"/>
      <c r="B75" s="3"/>
      <c r="C75" s="3"/>
      <c r="D75" s="3" t="s">
        <v>20</v>
      </c>
      <c r="E75" s="27">
        <v>1</v>
      </c>
      <c r="F75" s="28">
        <v>3</v>
      </c>
      <c r="G75" s="28">
        <v>1</v>
      </c>
      <c r="H75" s="28">
        <v>2</v>
      </c>
      <c r="I75" s="1">
        <f t="shared" si="0"/>
        <v>1.75</v>
      </c>
      <c r="J75" s="1"/>
      <c r="K75" s="53"/>
      <c r="L75" s="1"/>
      <c r="M75" s="1"/>
      <c r="N75" s="5">
        <f>3.32*(LOG(L74/K74))</f>
        <v>2.1739958944293298</v>
      </c>
      <c r="O75" s="1"/>
      <c r="P75" s="1"/>
    </row>
    <row r="76" spans="1:16" x14ac:dyDescent="0.35">
      <c r="A76" s="1"/>
      <c r="B76" s="3"/>
      <c r="C76" s="3"/>
      <c r="D76" s="3" t="s">
        <v>32</v>
      </c>
      <c r="E76" s="27">
        <v>0</v>
      </c>
      <c r="F76" s="28">
        <v>0</v>
      </c>
      <c r="G76" s="28">
        <v>0</v>
      </c>
      <c r="H76" s="28">
        <v>0</v>
      </c>
      <c r="I76" s="1">
        <f t="shared" si="0"/>
        <v>0</v>
      </c>
      <c r="J76" s="1"/>
      <c r="K76" s="53"/>
      <c r="L76" s="1"/>
      <c r="M76" s="1"/>
      <c r="N76" s="1"/>
      <c r="O76" s="1"/>
      <c r="P76" s="1"/>
    </row>
    <row r="77" spans="1:16" x14ac:dyDescent="0.35">
      <c r="A77" s="1" t="s">
        <v>100</v>
      </c>
      <c r="B77" s="3">
        <v>453</v>
      </c>
      <c r="C77" s="55" t="s">
        <v>158</v>
      </c>
      <c r="D77" s="3" t="s">
        <v>19</v>
      </c>
      <c r="E77" s="25">
        <v>106</v>
      </c>
      <c r="F77" s="26">
        <v>105</v>
      </c>
      <c r="G77" s="26">
        <v>104</v>
      </c>
      <c r="H77" s="26">
        <v>99</v>
      </c>
      <c r="I77" s="1">
        <f t="shared" si="0"/>
        <v>103.5</v>
      </c>
      <c r="J77" s="53">
        <f>I77*10000*2</f>
        <v>2070000</v>
      </c>
      <c r="K77" s="53">
        <v>3000000</v>
      </c>
      <c r="L77" s="53">
        <f>J77*5</f>
        <v>10350000</v>
      </c>
      <c r="M77" s="5">
        <f>(I77/(I77+I78))*100</f>
        <v>99.519230769230774</v>
      </c>
      <c r="N77" s="6">
        <f>3.32*(LOG(L77)-LOG(K77))</f>
        <v>1.785559395643268</v>
      </c>
      <c r="O77" s="6">
        <f>O74+N77</f>
        <v>56.597628769393232</v>
      </c>
      <c r="P77" s="5">
        <f>I79/I77*100</f>
        <v>0</v>
      </c>
    </row>
    <row r="78" spans="1:16" x14ac:dyDescent="0.35">
      <c r="A78" s="1"/>
      <c r="B78" s="3"/>
      <c r="C78" s="3"/>
      <c r="D78" s="3" t="s">
        <v>20</v>
      </c>
      <c r="E78" s="27">
        <v>0</v>
      </c>
      <c r="F78" s="28">
        <v>1</v>
      </c>
      <c r="G78" s="28">
        <v>0</v>
      </c>
      <c r="H78" s="28">
        <v>1</v>
      </c>
      <c r="I78" s="1">
        <f t="shared" si="0"/>
        <v>0.5</v>
      </c>
      <c r="J78" s="1"/>
      <c r="K78" s="53"/>
      <c r="L78" s="1"/>
      <c r="M78" s="1"/>
      <c r="N78" s="5">
        <f>3.32*(LOG(L77/K77))</f>
        <v>1.7855593956432703</v>
      </c>
      <c r="O78" s="1"/>
      <c r="P78" s="1"/>
    </row>
    <row r="79" spans="1:16" x14ac:dyDescent="0.35">
      <c r="A79" s="1"/>
      <c r="B79" s="3"/>
      <c r="C79" s="3"/>
      <c r="D79" s="3" t="s">
        <v>32</v>
      </c>
      <c r="E79" s="27">
        <v>0</v>
      </c>
      <c r="F79" s="28">
        <v>0</v>
      </c>
      <c r="G79" s="28">
        <v>0</v>
      </c>
      <c r="H79" s="28">
        <v>0</v>
      </c>
      <c r="I79" s="1">
        <f t="shared" si="0"/>
        <v>0</v>
      </c>
      <c r="J79" s="1"/>
      <c r="K79" s="53"/>
      <c r="L79" s="1"/>
      <c r="M79" s="1"/>
      <c r="N79" s="1"/>
      <c r="O79" s="1"/>
      <c r="P79" s="1"/>
    </row>
    <row r="80" spans="1:16" x14ac:dyDescent="0.35">
      <c r="A80" s="1" t="s">
        <v>101</v>
      </c>
      <c r="B80" s="3">
        <v>460</v>
      </c>
      <c r="C80" s="55" t="s">
        <v>158</v>
      </c>
      <c r="D80" s="3" t="s">
        <v>19</v>
      </c>
      <c r="E80" s="25">
        <v>77</v>
      </c>
      <c r="F80" s="26">
        <v>81</v>
      </c>
      <c r="G80" s="26">
        <v>93</v>
      </c>
      <c r="H80" s="26">
        <v>103</v>
      </c>
      <c r="I80" s="1">
        <f t="shared" si="0"/>
        <v>88.5</v>
      </c>
      <c r="J80" s="53">
        <f>I80*10000*2</f>
        <v>1770000</v>
      </c>
      <c r="K80" s="53">
        <v>3000000</v>
      </c>
      <c r="L80" s="53">
        <f>J80*5</f>
        <v>8850000</v>
      </c>
      <c r="M80" s="5">
        <f>(I80/(I80+I81))*100</f>
        <v>99.438202247191015</v>
      </c>
      <c r="N80" s="6">
        <f>3.32*(LOG(L80)-LOG(K80))</f>
        <v>1.5598090930474995</v>
      </c>
      <c r="O80" s="6">
        <f>O77+N80</f>
        <v>58.15743786244073</v>
      </c>
      <c r="P80" s="5">
        <f>I82/I80*100</f>
        <v>0</v>
      </c>
    </row>
    <row r="81" spans="1:16" x14ac:dyDescent="0.35">
      <c r="A81" s="1"/>
      <c r="B81" s="3"/>
      <c r="C81" s="3"/>
      <c r="D81" s="3" t="s">
        <v>20</v>
      </c>
      <c r="E81" s="27">
        <v>0</v>
      </c>
      <c r="F81" s="28">
        <v>1</v>
      </c>
      <c r="G81" s="28">
        <v>1</v>
      </c>
      <c r="H81" s="28">
        <v>0</v>
      </c>
      <c r="I81" s="1">
        <f t="shared" si="0"/>
        <v>0.5</v>
      </c>
      <c r="J81" s="1"/>
      <c r="K81" s="53"/>
      <c r="L81" s="1"/>
      <c r="M81" s="1"/>
      <c r="N81" s="5">
        <f>3.32*(LOG(L80/K80))</f>
        <v>1.5598090930475013</v>
      </c>
      <c r="O81" s="1"/>
      <c r="P81" s="1"/>
    </row>
    <row r="82" spans="1:16" x14ac:dyDescent="0.35">
      <c r="A82" s="1"/>
      <c r="B82" s="3"/>
      <c r="C82" s="3"/>
      <c r="D82" s="3" t="s">
        <v>32</v>
      </c>
      <c r="E82" s="27">
        <v>0</v>
      </c>
      <c r="F82" s="28">
        <v>0</v>
      </c>
      <c r="G82" s="28">
        <v>0</v>
      </c>
      <c r="H82" s="28">
        <v>0</v>
      </c>
      <c r="I82" s="1">
        <f t="shared" si="0"/>
        <v>0</v>
      </c>
      <c r="J82" s="1"/>
      <c r="K82" s="53"/>
      <c r="L82" s="1"/>
      <c r="M82" s="1"/>
      <c r="N82" s="1"/>
      <c r="O82" s="1"/>
      <c r="P82" s="1"/>
    </row>
    <row r="83" spans="1:16" x14ac:dyDescent="0.35">
      <c r="A83" s="1" t="s">
        <v>102</v>
      </c>
      <c r="B83" s="3">
        <v>467</v>
      </c>
      <c r="C83" s="55" t="s">
        <v>158</v>
      </c>
      <c r="D83" s="3" t="s">
        <v>19</v>
      </c>
      <c r="E83" s="25">
        <v>81</v>
      </c>
      <c r="F83" s="26">
        <v>87</v>
      </c>
      <c r="G83" s="26">
        <v>96</v>
      </c>
      <c r="H83" s="26">
        <v>78</v>
      </c>
      <c r="I83" s="1">
        <f t="shared" si="0"/>
        <v>85.5</v>
      </c>
      <c r="J83" s="53">
        <f>I83*10000*2</f>
        <v>1710000</v>
      </c>
      <c r="K83" s="53">
        <v>3000000</v>
      </c>
      <c r="L83" s="53">
        <f>J83*5</f>
        <v>8550000</v>
      </c>
      <c r="M83" s="5">
        <f>(I83/(I83+I84))*100</f>
        <v>99.418604651162795</v>
      </c>
      <c r="N83" s="6">
        <f>3.32*(LOG(L83)-LOG(K83))</f>
        <v>1.5100849352282539</v>
      </c>
      <c r="O83" s="6">
        <f>O80+N83</f>
        <v>59.667522797668987</v>
      </c>
      <c r="P83" s="5">
        <f>I85/I83*100</f>
        <v>0</v>
      </c>
    </row>
    <row r="84" spans="1:16" x14ac:dyDescent="0.35">
      <c r="A84" s="1"/>
      <c r="B84" s="3"/>
      <c r="C84" s="3"/>
      <c r="D84" s="3" t="s">
        <v>20</v>
      </c>
      <c r="E84" s="27">
        <v>0</v>
      </c>
      <c r="F84" s="28">
        <v>2</v>
      </c>
      <c r="G84" s="28">
        <v>0</v>
      </c>
      <c r="H84" s="28">
        <v>0</v>
      </c>
      <c r="I84" s="1">
        <f t="shared" si="0"/>
        <v>0.5</v>
      </c>
      <c r="J84" s="1"/>
      <c r="K84" s="53"/>
      <c r="L84" s="1"/>
      <c r="M84" s="1"/>
      <c r="N84" s="5">
        <f>3.32*(LOG(L83/K83))</f>
        <v>1.5100849352282539</v>
      </c>
      <c r="O84" s="1"/>
      <c r="P84" s="1"/>
    </row>
    <row r="85" spans="1:16" x14ac:dyDescent="0.35">
      <c r="A85" s="1"/>
      <c r="B85" s="3"/>
      <c r="C85" s="3"/>
      <c r="D85" s="3" t="s">
        <v>32</v>
      </c>
      <c r="E85" s="27">
        <v>0</v>
      </c>
      <c r="F85" s="28">
        <v>0</v>
      </c>
      <c r="G85" s="28">
        <v>0</v>
      </c>
      <c r="H85" s="28">
        <v>0</v>
      </c>
      <c r="I85" s="1">
        <f t="shared" si="0"/>
        <v>0</v>
      </c>
      <c r="J85" s="1"/>
      <c r="K85" s="53"/>
      <c r="L85" s="1"/>
      <c r="M85" s="1"/>
      <c r="N85" s="1"/>
      <c r="O85" s="1"/>
      <c r="P85" s="1"/>
    </row>
    <row r="86" spans="1:16" x14ac:dyDescent="0.35">
      <c r="A86" s="1" t="s">
        <v>144</v>
      </c>
      <c r="B86" s="3">
        <v>474</v>
      </c>
      <c r="C86" s="55" t="s">
        <v>158</v>
      </c>
      <c r="D86" s="41" t="s">
        <v>19</v>
      </c>
      <c r="E86" s="25">
        <v>82</v>
      </c>
      <c r="F86" s="26">
        <v>72</v>
      </c>
      <c r="G86" s="26">
        <v>77</v>
      </c>
      <c r="H86" s="26">
        <v>69</v>
      </c>
      <c r="I86" s="1">
        <f t="shared" si="0"/>
        <v>75</v>
      </c>
      <c r="J86" s="53">
        <f>I86*10000*2</f>
        <v>1500000</v>
      </c>
      <c r="K86" s="53">
        <v>3000000</v>
      </c>
      <c r="L86" s="53">
        <f>J86*5</f>
        <v>7500000</v>
      </c>
      <c r="M86" s="5">
        <f>(I86/(I86+I87))*100</f>
        <v>99.337748344370851</v>
      </c>
      <c r="N86" s="6">
        <f>3.32*(LOG(L86)-LOG(K86))</f>
        <v>1.3211608287911645</v>
      </c>
      <c r="O86" s="6">
        <f>O83+N86</f>
        <v>60.988683626460151</v>
      </c>
      <c r="P86" s="5">
        <f>I88/I86*100</f>
        <v>0.33333333333333337</v>
      </c>
    </row>
    <row r="87" spans="1:16" x14ac:dyDescent="0.35">
      <c r="A87" s="1"/>
      <c r="B87" s="3"/>
      <c r="C87" s="3"/>
      <c r="D87" s="3" t="s">
        <v>20</v>
      </c>
      <c r="E87" s="27">
        <v>1</v>
      </c>
      <c r="F87" s="28">
        <v>1</v>
      </c>
      <c r="G87" s="28">
        <v>0</v>
      </c>
      <c r="H87" s="28">
        <v>0</v>
      </c>
      <c r="I87" s="1">
        <f t="shared" si="0"/>
        <v>0.5</v>
      </c>
      <c r="J87" s="1"/>
      <c r="K87" s="53"/>
      <c r="L87" s="1"/>
      <c r="M87" s="1"/>
      <c r="N87" s="5">
        <f>3.32*(LOG(L86/K86))</f>
        <v>1.3211608287911647</v>
      </c>
      <c r="O87" s="1"/>
      <c r="P87" s="1"/>
    </row>
    <row r="88" spans="1:16" x14ac:dyDescent="0.35">
      <c r="A88" s="1"/>
      <c r="B88" s="3"/>
      <c r="C88" s="3"/>
      <c r="D88" s="3" t="s">
        <v>32</v>
      </c>
      <c r="E88" s="27">
        <v>0</v>
      </c>
      <c r="F88" s="28">
        <v>0</v>
      </c>
      <c r="G88" s="28">
        <v>1</v>
      </c>
      <c r="H88" s="28">
        <v>0</v>
      </c>
      <c r="I88" s="1">
        <f t="shared" si="0"/>
        <v>0.25</v>
      </c>
      <c r="J88" s="1"/>
      <c r="K88" s="53"/>
      <c r="L88" s="1"/>
      <c r="M88" s="1"/>
      <c r="N88" s="1"/>
      <c r="O88" s="1"/>
      <c r="P88" s="1"/>
    </row>
    <row r="89" spans="1:16" x14ac:dyDescent="0.35">
      <c r="A89" s="1" t="s">
        <v>145</v>
      </c>
      <c r="B89" s="3">
        <v>481</v>
      </c>
      <c r="C89" s="55" t="s">
        <v>158</v>
      </c>
      <c r="D89" s="3" t="s">
        <v>19</v>
      </c>
      <c r="E89" s="25">
        <v>96</v>
      </c>
      <c r="F89" s="26">
        <v>110</v>
      </c>
      <c r="G89" s="26">
        <v>118</v>
      </c>
      <c r="H89" s="26">
        <v>120</v>
      </c>
      <c r="I89" s="1">
        <f t="shared" si="0"/>
        <v>111</v>
      </c>
      <c r="J89" s="53">
        <f>I89*10000*2</f>
        <v>2220000</v>
      </c>
      <c r="K89" s="53">
        <v>3000000</v>
      </c>
      <c r="L89" s="53">
        <f>J89*5</f>
        <v>11100000</v>
      </c>
      <c r="M89" s="5">
        <f>(I89/(I89+I90))*100</f>
        <v>99.775280898876403</v>
      </c>
      <c r="N89" s="6">
        <f>3.32*(LOG(L89)-LOG(K89))</f>
        <v>1.8864297239024232</v>
      </c>
      <c r="O89" s="6">
        <f>O86+N89</f>
        <v>62.875113350362575</v>
      </c>
      <c r="P89" s="5">
        <f>I91/I89*100</f>
        <v>0.45045045045045046</v>
      </c>
    </row>
    <row r="90" spans="1:16" x14ac:dyDescent="0.35">
      <c r="A90" s="1"/>
      <c r="B90" s="3"/>
      <c r="C90" s="3"/>
      <c r="D90" s="3" t="s">
        <v>20</v>
      </c>
      <c r="E90" s="27">
        <v>1</v>
      </c>
      <c r="F90" s="28">
        <v>0</v>
      </c>
      <c r="G90" s="28">
        <v>0</v>
      </c>
      <c r="H90" s="28">
        <v>0</v>
      </c>
      <c r="I90" s="1">
        <f t="shared" si="0"/>
        <v>0.25</v>
      </c>
      <c r="J90" s="1"/>
      <c r="K90" s="53"/>
      <c r="L90" s="1"/>
      <c r="M90" s="1"/>
      <c r="N90" s="5">
        <f>3.32*(LOG(L89/K89))</f>
        <v>1.8864297239024232</v>
      </c>
      <c r="O90" s="1"/>
      <c r="P90" s="1"/>
    </row>
    <row r="91" spans="1:16" x14ac:dyDescent="0.35">
      <c r="A91" s="1"/>
      <c r="B91" s="3"/>
      <c r="C91" s="3"/>
      <c r="D91" s="3" t="s">
        <v>32</v>
      </c>
      <c r="E91" s="27">
        <v>2</v>
      </c>
      <c r="F91" s="28">
        <v>0</v>
      </c>
      <c r="G91" s="28">
        <v>0</v>
      </c>
      <c r="H91" s="28">
        <v>0</v>
      </c>
      <c r="I91" s="1">
        <f t="shared" ref="I91:I142" si="1">AVERAGE(E91:H91)</f>
        <v>0.5</v>
      </c>
      <c r="J91" s="1"/>
      <c r="K91" s="53"/>
      <c r="L91" s="1"/>
      <c r="M91" s="1"/>
      <c r="N91" s="1"/>
      <c r="O91" s="1"/>
      <c r="P91" s="1"/>
    </row>
    <row r="92" spans="1:16" x14ac:dyDescent="0.35">
      <c r="A92" s="1" t="s">
        <v>146</v>
      </c>
      <c r="B92" s="3">
        <v>488</v>
      </c>
      <c r="C92" s="55" t="s">
        <v>158</v>
      </c>
      <c r="D92" s="3" t="s">
        <v>19</v>
      </c>
      <c r="E92" s="61">
        <v>98</v>
      </c>
      <c r="F92" s="61">
        <v>83</v>
      </c>
      <c r="G92" s="61">
        <v>67</v>
      </c>
      <c r="H92" s="61">
        <v>107</v>
      </c>
      <c r="I92" s="1">
        <f t="shared" si="1"/>
        <v>88.75</v>
      </c>
      <c r="J92" s="53">
        <f>I92*10000*2</f>
        <v>1775000</v>
      </c>
      <c r="K92" s="53">
        <v>3000000</v>
      </c>
      <c r="L92" s="53">
        <f>J92*5</f>
        <v>8875000</v>
      </c>
      <c r="M92" s="5">
        <f>(I92/(I92+I93))*100</f>
        <v>97.260273972602747</v>
      </c>
      <c r="N92" s="6">
        <f>3.32*(LOG(L92)-LOG(K92))</f>
        <v>1.5638763952647974</v>
      </c>
      <c r="O92" s="6">
        <f>O89+N92</f>
        <v>64.438989745627367</v>
      </c>
      <c r="P92" s="5">
        <f>I94/I92*100</f>
        <v>0</v>
      </c>
    </row>
    <row r="93" spans="1:16" x14ac:dyDescent="0.35">
      <c r="A93" s="1"/>
      <c r="B93" s="3"/>
      <c r="C93" s="3"/>
      <c r="D93" s="3" t="s">
        <v>20</v>
      </c>
      <c r="E93" s="61">
        <v>4</v>
      </c>
      <c r="F93" s="61">
        <v>1</v>
      </c>
      <c r="G93" s="61">
        <v>1</v>
      </c>
      <c r="H93" s="61">
        <v>4</v>
      </c>
      <c r="I93" s="1">
        <f t="shared" si="1"/>
        <v>2.5</v>
      </c>
      <c r="J93" s="1"/>
      <c r="K93" s="53"/>
      <c r="L93" s="1"/>
      <c r="M93" s="1"/>
      <c r="N93" s="5">
        <f>3.32*(LOG(L92/K92))</f>
        <v>1.5638763952647978</v>
      </c>
      <c r="O93" s="1"/>
      <c r="P93" s="1"/>
    </row>
    <row r="94" spans="1:16" x14ac:dyDescent="0.35">
      <c r="A94" s="1"/>
      <c r="B94" s="3"/>
      <c r="C94" s="3"/>
      <c r="D94" s="3" t="s">
        <v>32</v>
      </c>
      <c r="E94" s="27">
        <v>0</v>
      </c>
      <c r="F94" s="28">
        <v>0</v>
      </c>
      <c r="G94" s="28">
        <v>0</v>
      </c>
      <c r="H94" s="28">
        <v>0</v>
      </c>
      <c r="I94" s="1">
        <f t="shared" si="1"/>
        <v>0</v>
      </c>
      <c r="J94" s="1"/>
      <c r="K94" s="53"/>
      <c r="L94" s="1"/>
      <c r="M94" s="1"/>
      <c r="N94" s="1"/>
      <c r="O94" s="1"/>
      <c r="P94" s="1"/>
    </row>
    <row r="95" spans="1:16" x14ac:dyDescent="0.35">
      <c r="A95" s="1" t="s">
        <v>147</v>
      </c>
      <c r="B95" s="3">
        <v>495</v>
      </c>
      <c r="C95" s="55" t="s">
        <v>158</v>
      </c>
      <c r="D95" s="3" t="s">
        <v>19</v>
      </c>
      <c r="E95" s="61">
        <v>73</v>
      </c>
      <c r="F95" s="61">
        <v>81</v>
      </c>
      <c r="G95" s="61">
        <v>85</v>
      </c>
      <c r="H95" s="61">
        <v>72</v>
      </c>
      <c r="I95" s="1">
        <f t="shared" si="1"/>
        <v>77.75</v>
      </c>
      <c r="J95" s="53">
        <f>I95*10000*2</f>
        <v>1555000</v>
      </c>
      <c r="K95" s="53">
        <v>3000000</v>
      </c>
      <c r="L95" s="53">
        <f>J95*5</f>
        <v>7775000</v>
      </c>
      <c r="M95" s="5">
        <f>(I95/(I95+I96))*100</f>
        <v>99.361022364217249</v>
      </c>
      <c r="N95" s="6">
        <f>3.32*(LOG(L95)-LOG(K95))</f>
        <v>1.3730827546909865</v>
      </c>
      <c r="O95" s="6">
        <f>O92+N95</f>
        <v>65.812072500318351</v>
      </c>
      <c r="P95" s="5">
        <f>I97/I95*100</f>
        <v>0</v>
      </c>
    </row>
    <row r="96" spans="1:16" x14ac:dyDescent="0.35">
      <c r="A96" s="1"/>
      <c r="B96" s="3"/>
      <c r="C96" s="3"/>
      <c r="D96" s="3" t="s">
        <v>20</v>
      </c>
      <c r="E96" s="61">
        <v>0</v>
      </c>
      <c r="F96" s="61">
        <v>1</v>
      </c>
      <c r="G96" s="61">
        <v>0</v>
      </c>
      <c r="H96" s="61">
        <v>1</v>
      </c>
      <c r="I96" s="1">
        <f t="shared" si="1"/>
        <v>0.5</v>
      </c>
      <c r="J96" s="1"/>
      <c r="K96" s="53"/>
      <c r="L96" s="1"/>
      <c r="M96" s="1"/>
      <c r="N96" s="5">
        <f>3.32*(LOG(L95/K95))</f>
        <v>1.3730827546909861</v>
      </c>
      <c r="O96" s="1"/>
      <c r="P96" s="1"/>
    </row>
    <row r="97" spans="1:16" x14ac:dyDescent="0.35">
      <c r="A97" s="1"/>
      <c r="B97" s="3"/>
      <c r="C97" s="3"/>
      <c r="D97" s="3" t="s">
        <v>32</v>
      </c>
      <c r="E97" s="27">
        <v>0</v>
      </c>
      <c r="F97" s="28">
        <v>0</v>
      </c>
      <c r="G97" s="28">
        <v>0</v>
      </c>
      <c r="H97" s="28">
        <v>0</v>
      </c>
      <c r="I97" s="1">
        <f t="shared" si="1"/>
        <v>0</v>
      </c>
      <c r="J97" s="1"/>
      <c r="K97" s="53"/>
      <c r="L97" s="1"/>
      <c r="M97" s="1"/>
      <c r="N97" s="1"/>
      <c r="O97" s="1"/>
      <c r="P97" s="1"/>
    </row>
    <row r="98" spans="1:16" x14ac:dyDescent="0.35">
      <c r="A98" s="1" t="s">
        <v>148</v>
      </c>
      <c r="B98" s="3">
        <v>502</v>
      </c>
      <c r="C98" s="55" t="s">
        <v>158</v>
      </c>
      <c r="D98" s="3" t="s">
        <v>19</v>
      </c>
      <c r="E98" s="61">
        <v>119</v>
      </c>
      <c r="F98" s="61">
        <v>136</v>
      </c>
      <c r="G98" s="61">
        <v>120</v>
      </c>
      <c r="H98" s="61">
        <v>114</v>
      </c>
      <c r="I98" s="1">
        <f t="shared" si="1"/>
        <v>122.25</v>
      </c>
      <c r="J98" s="53">
        <f>I98*10000*2</f>
        <v>2445000</v>
      </c>
      <c r="K98" s="53">
        <v>3000000</v>
      </c>
      <c r="L98" s="53">
        <f>J98*5</f>
        <v>12225000</v>
      </c>
      <c r="M98" s="5">
        <f>(I98/(I98+I99))*100</f>
        <v>98.787878787878796</v>
      </c>
      <c r="N98" s="6">
        <f>3.32*(LOG(L98)-LOG(K98))</f>
        <v>2.0256236754123051</v>
      </c>
      <c r="O98" s="6">
        <f>O95+N98</f>
        <v>67.837696175730656</v>
      </c>
      <c r="P98" s="5">
        <f>I100/I98*100</f>
        <v>0</v>
      </c>
    </row>
    <row r="99" spans="1:16" x14ac:dyDescent="0.35">
      <c r="A99" s="1"/>
      <c r="B99" s="3"/>
      <c r="C99" s="3"/>
      <c r="D99" s="3" t="s">
        <v>20</v>
      </c>
      <c r="E99" s="61">
        <v>1</v>
      </c>
      <c r="F99" s="61">
        <v>2</v>
      </c>
      <c r="G99" s="61">
        <v>2</v>
      </c>
      <c r="H99" s="61">
        <v>1</v>
      </c>
      <c r="I99" s="1">
        <f t="shared" si="1"/>
        <v>1.5</v>
      </c>
      <c r="J99" s="1"/>
      <c r="K99" s="53"/>
      <c r="L99" s="1"/>
      <c r="M99" s="1"/>
      <c r="N99" s="5">
        <f>3.32*(LOG(L98/K98))</f>
        <v>2.0256236754123047</v>
      </c>
      <c r="O99" s="1"/>
      <c r="P99" s="1"/>
    </row>
    <row r="100" spans="1:16" x14ac:dyDescent="0.35">
      <c r="A100" s="1"/>
      <c r="B100" s="3"/>
      <c r="C100" s="3"/>
      <c r="D100" s="3" t="s">
        <v>32</v>
      </c>
      <c r="E100" s="27">
        <v>0</v>
      </c>
      <c r="F100" s="28">
        <v>0</v>
      </c>
      <c r="G100" s="28">
        <v>0</v>
      </c>
      <c r="H100" s="28">
        <v>0</v>
      </c>
      <c r="I100" s="1">
        <f t="shared" si="1"/>
        <v>0</v>
      </c>
      <c r="J100" s="1"/>
      <c r="K100" s="53"/>
      <c r="L100" s="1"/>
      <c r="M100" s="1"/>
      <c r="N100" s="1"/>
      <c r="O100" s="1"/>
      <c r="P100" s="1"/>
    </row>
    <row r="101" spans="1:16" x14ac:dyDescent="0.35">
      <c r="A101" s="1" t="s">
        <v>108</v>
      </c>
      <c r="B101" s="3">
        <v>509</v>
      </c>
      <c r="C101" s="55" t="s">
        <v>158</v>
      </c>
      <c r="D101" s="41" t="s">
        <v>19</v>
      </c>
      <c r="E101" s="61">
        <v>122</v>
      </c>
      <c r="F101" s="61">
        <v>111</v>
      </c>
      <c r="G101" s="61">
        <v>131</v>
      </c>
      <c r="H101" s="61">
        <v>132</v>
      </c>
      <c r="I101" s="1">
        <f t="shared" si="1"/>
        <v>124</v>
      </c>
      <c r="J101" s="53">
        <f>I101*10000*2</f>
        <v>2480000</v>
      </c>
      <c r="K101" s="53">
        <v>3000000</v>
      </c>
      <c r="L101" s="53">
        <f>J101*5</f>
        <v>12400000</v>
      </c>
      <c r="M101" s="5">
        <f>(I101/(I101+I102))*100</f>
        <v>98.21782178217822</v>
      </c>
      <c r="N101" s="6">
        <f>3.32*(LOG(L101)-LOG(K101))</f>
        <v>2.0461174290693394</v>
      </c>
      <c r="O101" s="6">
        <f>O98+N101</f>
        <v>69.883813604799997</v>
      </c>
      <c r="P101" s="5">
        <f>I103/I101*100</f>
        <v>0</v>
      </c>
    </row>
    <row r="102" spans="1:16" x14ac:dyDescent="0.35">
      <c r="A102" s="1"/>
      <c r="B102" s="3"/>
      <c r="C102" s="3"/>
      <c r="D102" s="3" t="s">
        <v>20</v>
      </c>
      <c r="E102" s="61">
        <v>2</v>
      </c>
      <c r="F102" s="61">
        <v>2</v>
      </c>
      <c r="G102" s="61">
        <v>3</v>
      </c>
      <c r="H102" s="61">
        <v>2</v>
      </c>
      <c r="I102" s="1">
        <f t="shared" si="1"/>
        <v>2.25</v>
      </c>
      <c r="J102" s="1"/>
      <c r="K102" s="53"/>
      <c r="L102" s="1"/>
      <c r="M102" s="1"/>
      <c r="N102" s="5">
        <f>3.32*(LOG(L101/K101))</f>
        <v>2.0461174290693411</v>
      </c>
      <c r="O102" s="1"/>
      <c r="P102" s="1"/>
    </row>
    <row r="103" spans="1:16" x14ac:dyDescent="0.35">
      <c r="A103" s="1"/>
      <c r="B103" s="3"/>
      <c r="C103" s="3"/>
      <c r="D103" s="3" t="s">
        <v>32</v>
      </c>
      <c r="E103" s="27">
        <v>0</v>
      </c>
      <c r="F103" s="28">
        <v>0</v>
      </c>
      <c r="G103" s="28">
        <v>0</v>
      </c>
      <c r="H103" s="28">
        <v>0</v>
      </c>
      <c r="I103" s="1">
        <f t="shared" si="1"/>
        <v>0</v>
      </c>
      <c r="J103" s="1"/>
      <c r="K103" s="53"/>
      <c r="L103" s="1"/>
      <c r="M103" s="1"/>
      <c r="N103" s="1"/>
      <c r="O103" s="1"/>
      <c r="P103" s="1"/>
    </row>
    <row r="104" spans="1:16" x14ac:dyDescent="0.35">
      <c r="A104" s="1" t="s">
        <v>109</v>
      </c>
      <c r="B104" s="3">
        <v>516</v>
      </c>
      <c r="C104" s="55" t="s">
        <v>158</v>
      </c>
      <c r="D104" s="3" t="s">
        <v>19</v>
      </c>
      <c r="E104" s="61">
        <v>91</v>
      </c>
      <c r="F104" s="61">
        <v>82</v>
      </c>
      <c r="G104" s="61">
        <v>92</v>
      </c>
      <c r="H104" s="61">
        <v>100</v>
      </c>
      <c r="I104" s="1">
        <f t="shared" si="1"/>
        <v>91.25</v>
      </c>
      <c r="J104" s="53">
        <f>I104*10000*2</f>
        <v>1825000</v>
      </c>
      <c r="K104" s="53">
        <v>3000000</v>
      </c>
      <c r="L104" s="53">
        <f>J104*5</f>
        <v>9125000</v>
      </c>
      <c r="M104" s="5">
        <f>(I104/(I104+I105))*100</f>
        <v>98.648648648648646</v>
      </c>
      <c r="N104" s="6">
        <f>3.32*(LOG(L104)-LOG(K104))</f>
        <v>1.6039305731173803</v>
      </c>
      <c r="O104" s="6">
        <f>O101+N104</f>
        <v>71.487744177917378</v>
      </c>
      <c r="P104" s="5">
        <f>I106/I104*100</f>
        <v>0</v>
      </c>
    </row>
    <row r="105" spans="1:16" x14ac:dyDescent="0.35">
      <c r="A105" s="1"/>
      <c r="B105" s="3"/>
      <c r="C105" s="3"/>
      <c r="D105" s="3" t="s">
        <v>20</v>
      </c>
      <c r="E105" s="61">
        <v>1</v>
      </c>
      <c r="F105" s="61">
        <v>0</v>
      </c>
      <c r="G105" s="61">
        <v>2</v>
      </c>
      <c r="H105" s="61">
        <v>2</v>
      </c>
      <c r="I105" s="1">
        <f t="shared" si="1"/>
        <v>1.25</v>
      </c>
      <c r="J105" s="1"/>
      <c r="K105" s="53"/>
      <c r="L105" s="1"/>
      <c r="M105" s="1"/>
      <c r="N105" s="5">
        <f>3.32*(LOG(L104/K104))</f>
        <v>1.6039305731173814</v>
      </c>
      <c r="O105" s="1"/>
      <c r="P105" s="1"/>
    </row>
    <row r="106" spans="1:16" x14ac:dyDescent="0.35">
      <c r="A106" s="1"/>
      <c r="B106" s="3"/>
      <c r="C106" s="3"/>
      <c r="D106" s="3" t="s">
        <v>32</v>
      </c>
      <c r="E106" s="27">
        <v>0</v>
      </c>
      <c r="F106" s="28">
        <v>0</v>
      </c>
      <c r="G106" s="28">
        <v>0</v>
      </c>
      <c r="H106" s="28">
        <v>0</v>
      </c>
      <c r="I106" s="1">
        <f t="shared" si="1"/>
        <v>0</v>
      </c>
      <c r="J106" s="1"/>
      <c r="K106" s="53"/>
      <c r="L106" s="1"/>
      <c r="M106" s="1"/>
      <c r="N106" s="1"/>
      <c r="O106" s="1"/>
      <c r="P106" s="1"/>
    </row>
    <row r="107" spans="1:16" x14ac:dyDescent="0.35">
      <c r="A107" s="1" t="s">
        <v>110</v>
      </c>
      <c r="B107" s="3">
        <v>523</v>
      </c>
      <c r="C107" s="55" t="s">
        <v>158</v>
      </c>
      <c r="D107" s="3" t="s">
        <v>19</v>
      </c>
      <c r="E107" s="61">
        <v>64</v>
      </c>
      <c r="F107" s="61">
        <v>70</v>
      </c>
      <c r="G107" s="61">
        <v>78</v>
      </c>
      <c r="H107" s="61">
        <v>77</v>
      </c>
      <c r="I107" s="1">
        <f t="shared" si="1"/>
        <v>72.25</v>
      </c>
      <c r="J107" s="53">
        <f>I107*10000*2</f>
        <v>1445000</v>
      </c>
      <c r="K107" s="53">
        <v>3000000</v>
      </c>
      <c r="L107" s="53">
        <f>J107*5</f>
        <v>7225000</v>
      </c>
      <c r="M107" s="5">
        <f>(I107/(I107+I108))*100</f>
        <v>98.972602739726028</v>
      </c>
      <c r="N107" s="6">
        <f>3.32*(LOG(L107)-LOG(K107))</f>
        <v>1.2672991010736248</v>
      </c>
      <c r="O107" s="6">
        <f>O104+N107</f>
        <v>72.755043278990996</v>
      </c>
      <c r="P107" s="5">
        <f>I109/I107*100</f>
        <v>0</v>
      </c>
    </row>
    <row r="108" spans="1:16" x14ac:dyDescent="0.35">
      <c r="A108" s="1"/>
      <c r="B108" s="3"/>
      <c r="C108" s="3"/>
      <c r="D108" s="3" t="s">
        <v>20</v>
      </c>
      <c r="E108" s="61">
        <v>0</v>
      </c>
      <c r="F108" s="61">
        <v>1</v>
      </c>
      <c r="G108" s="61">
        <v>1</v>
      </c>
      <c r="H108" s="61">
        <v>1</v>
      </c>
      <c r="I108" s="1">
        <f t="shared" si="1"/>
        <v>0.75</v>
      </c>
      <c r="J108" s="1"/>
      <c r="K108" s="53"/>
      <c r="L108" s="1"/>
      <c r="M108" s="1"/>
      <c r="N108" s="5">
        <f>3.32*(LOG(L107/K107))</f>
        <v>1.2672991010736243</v>
      </c>
      <c r="O108" s="1"/>
      <c r="P108" s="1"/>
    </row>
    <row r="109" spans="1:16" x14ac:dyDescent="0.35">
      <c r="A109" s="1"/>
      <c r="B109" s="3"/>
      <c r="C109" s="3"/>
      <c r="D109" s="3" t="s">
        <v>32</v>
      </c>
      <c r="E109" s="27">
        <v>0</v>
      </c>
      <c r="F109" s="28">
        <v>0</v>
      </c>
      <c r="G109" s="28">
        <v>0</v>
      </c>
      <c r="H109" s="28">
        <v>0</v>
      </c>
      <c r="I109" s="1">
        <f t="shared" si="1"/>
        <v>0</v>
      </c>
      <c r="J109" s="1"/>
      <c r="K109" s="53"/>
      <c r="L109" s="1"/>
      <c r="M109" s="1"/>
      <c r="N109" s="1"/>
      <c r="O109" s="1"/>
      <c r="P109" s="1"/>
    </row>
    <row r="110" spans="1:16" x14ac:dyDescent="0.35">
      <c r="A110" s="1" t="s">
        <v>111</v>
      </c>
      <c r="B110" s="3">
        <v>530</v>
      </c>
      <c r="C110" s="55" t="s">
        <v>158</v>
      </c>
      <c r="D110" s="3" t="s">
        <v>19</v>
      </c>
      <c r="E110" s="61">
        <v>86</v>
      </c>
      <c r="F110" s="61">
        <v>99</v>
      </c>
      <c r="G110" s="61">
        <v>96</v>
      </c>
      <c r="H110" s="61">
        <v>100</v>
      </c>
      <c r="I110" s="1">
        <f t="shared" si="1"/>
        <v>95.25</v>
      </c>
      <c r="J110" s="53">
        <f>I110*10000*2</f>
        <v>1905000</v>
      </c>
      <c r="K110" s="53">
        <v>3000000</v>
      </c>
      <c r="L110" s="53">
        <f>J110*5</f>
        <v>9525000</v>
      </c>
      <c r="M110" s="5">
        <f>(I110/(I110+I111))*100</f>
        <v>99.738219895287955</v>
      </c>
      <c r="N110" s="6">
        <f>3.32*(LOG(L110)-LOG(K110))</f>
        <v>1.6657891823649424</v>
      </c>
      <c r="O110" s="6">
        <f>O107+N110</f>
        <v>74.420832461355943</v>
      </c>
      <c r="P110" s="5">
        <f>I112/I110*100</f>
        <v>0</v>
      </c>
    </row>
    <row r="111" spans="1:16" x14ac:dyDescent="0.35">
      <c r="A111" s="1"/>
      <c r="B111" s="3"/>
      <c r="C111" s="3"/>
      <c r="D111" s="3" t="s">
        <v>20</v>
      </c>
      <c r="E111" s="61">
        <v>0</v>
      </c>
      <c r="F111" s="61">
        <v>0</v>
      </c>
      <c r="G111" s="61">
        <v>1</v>
      </c>
      <c r="H111" s="61">
        <v>0</v>
      </c>
      <c r="I111" s="1">
        <f t="shared" si="1"/>
        <v>0.25</v>
      </c>
      <c r="J111" s="1"/>
      <c r="K111" s="53"/>
      <c r="L111" s="1"/>
      <c r="M111" s="1"/>
      <c r="N111" s="5">
        <f>3.32*(LOG(L110/K110))</f>
        <v>1.6657891823649413</v>
      </c>
      <c r="O111" s="1"/>
      <c r="P111" s="1"/>
    </row>
    <row r="112" spans="1:16" x14ac:dyDescent="0.35">
      <c r="A112" s="1"/>
      <c r="B112" s="3"/>
      <c r="C112" s="3"/>
      <c r="D112" s="3" t="s">
        <v>32</v>
      </c>
      <c r="E112" s="27">
        <v>0</v>
      </c>
      <c r="F112" s="28">
        <v>0</v>
      </c>
      <c r="G112" s="28">
        <v>0</v>
      </c>
      <c r="H112" s="28">
        <v>0</v>
      </c>
      <c r="I112" s="1">
        <f t="shared" si="1"/>
        <v>0</v>
      </c>
      <c r="J112" s="1"/>
      <c r="K112" s="53"/>
      <c r="L112" s="1"/>
      <c r="M112" s="1"/>
      <c r="N112" s="1"/>
      <c r="O112" s="1"/>
      <c r="P112" s="1"/>
    </row>
    <row r="113" spans="1:16" x14ac:dyDescent="0.35">
      <c r="A113" s="1" t="s">
        <v>112</v>
      </c>
      <c r="B113" s="3">
        <v>537</v>
      </c>
      <c r="C113" s="55" t="s">
        <v>158</v>
      </c>
      <c r="D113" s="3" t="s">
        <v>19</v>
      </c>
      <c r="E113" s="61">
        <v>84</v>
      </c>
      <c r="F113" s="61">
        <v>120</v>
      </c>
      <c r="G113" s="61">
        <v>101</v>
      </c>
      <c r="H113" s="61">
        <v>111</v>
      </c>
      <c r="I113" s="1">
        <f t="shared" si="1"/>
        <v>104</v>
      </c>
      <c r="J113" s="53">
        <f>I113*10000*2</f>
        <v>2080000</v>
      </c>
      <c r="K113" s="53">
        <v>3000000</v>
      </c>
      <c r="L113" s="53">
        <f>J113*5</f>
        <v>10400000</v>
      </c>
      <c r="M113" s="5">
        <f>(I113/(I113+I114))*100</f>
        <v>99.760191846522787</v>
      </c>
      <c r="N113" s="6">
        <f>3.32*(LOG(L113)-LOG(K113))</f>
        <v>1.7925081208026721</v>
      </c>
      <c r="O113" s="6">
        <f>O110+N113</f>
        <v>76.213340582158608</v>
      </c>
      <c r="P113" s="5">
        <f>I115/I113*100</f>
        <v>0</v>
      </c>
    </row>
    <row r="114" spans="1:16" x14ac:dyDescent="0.35">
      <c r="A114" s="1"/>
      <c r="B114" s="3"/>
      <c r="C114" s="3"/>
      <c r="D114" s="3" t="s">
        <v>20</v>
      </c>
      <c r="E114" s="61">
        <v>1</v>
      </c>
      <c r="F114" s="61">
        <v>0</v>
      </c>
      <c r="G114" s="61">
        <v>0</v>
      </c>
      <c r="H114" s="61">
        <v>0</v>
      </c>
      <c r="I114" s="1">
        <f t="shared" si="1"/>
        <v>0.25</v>
      </c>
      <c r="J114" s="1"/>
      <c r="K114" s="53"/>
      <c r="L114" s="1"/>
      <c r="M114" s="1"/>
      <c r="N114" s="5">
        <f>3.32*(LOG(L113/K113))</f>
        <v>1.7925081208026712</v>
      </c>
      <c r="O114" s="1"/>
      <c r="P114" s="1"/>
    </row>
    <row r="115" spans="1:16" x14ac:dyDescent="0.35">
      <c r="A115" s="1"/>
      <c r="B115" s="3"/>
      <c r="C115" s="3"/>
      <c r="D115" s="3" t="s">
        <v>32</v>
      </c>
      <c r="E115" s="27">
        <v>0</v>
      </c>
      <c r="F115" s="28">
        <v>0</v>
      </c>
      <c r="G115" s="28">
        <v>0</v>
      </c>
      <c r="H115" s="28">
        <v>0</v>
      </c>
      <c r="I115" s="1">
        <f t="shared" si="1"/>
        <v>0</v>
      </c>
      <c r="J115" s="1"/>
      <c r="K115" s="53"/>
      <c r="L115" s="1"/>
      <c r="M115" s="1"/>
      <c r="N115" s="1"/>
      <c r="O115" s="1"/>
      <c r="P115" s="1"/>
    </row>
    <row r="116" spans="1:16" x14ac:dyDescent="0.35">
      <c r="A116" s="1" t="s">
        <v>113</v>
      </c>
      <c r="B116" s="3">
        <v>543</v>
      </c>
      <c r="C116" s="55" t="s">
        <v>158</v>
      </c>
      <c r="D116" s="41" t="s">
        <v>19</v>
      </c>
      <c r="E116" s="61">
        <v>132</v>
      </c>
      <c r="F116" s="61">
        <v>119</v>
      </c>
      <c r="G116" s="61">
        <v>121</v>
      </c>
      <c r="H116" s="61">
        <v>121</v>
      </c>
      <c r="I116" s="1">
        <f t="shared" si="1"/>
        <v>123.25</v>
      </c>
      <c r="J116" s="53">
        <f>I116*10000*2</f>
        <v>2465000</v>
      </c>
      <c r="K116" s="53">
        <v>3000000</v>
      </c>
      <c r="L116" s="53">
        <f>J116*5</f>
        <v>12325000</v>
      </c>
      <c r="M116" s="5">
        <f>(I116/(I116+I117))*100</f>
        <v>99.595959595959599</v>
      </c>
      <c r="N116" s="6">
        <f>3.32*(LOG(L116)-LOG(K116))</f>
        <v>2.0373700351222874</v>
      </c>
      <c r="O116" s="6">
        <f>O113+N116</f>
        <v>78.250710617280902</v>
      </c>
      <c r="P116" s="5">
        <f>I118/I116*100</f>
        <v>0</v>
      </c>
    </row>
    <row r="117" spans="1:16" x14ac:dyDescent="0.35">
      <c r="A117" s="1"/>
      <c r="B117" s="3"/>
      <c r="C117" s="3"/>
      <c r="D117" s="3" t="s">
        <v>20</v>
      </c>
      <c r="E117" s="61">
        <v>0</v>
      </c>
      <c r="F117" s="61">
        <v>1</v>
      </c>
      <c r="G117" s="61">
        <v>0</v>
      </c>
      <c r="H117" s="61">
        <v>1</v>
      </c>
      <c r="I117" s="1">
        <f t="shared" si="1"/>
        <v>0.5</v>
      </c>
      <c r="J117" s="1"/>
      <c r="K117" s="53"/>
      <c r="L117" s="1"/>
      <c r="M117" s="1"/>
      <c r="N117" s="5">
        <f>3.32*(LOG(L116/K116))</f>
        <v>2.0373700351222892</v>
      </c>
      <c r="O117" s="1"/>
      <c r="P117" s="1"/>
    </row>
    <row r="118" spans="1:16" x14ac:dyDescent="0.35">
      <c r="A118" s="1"/>
      <c r="B118" s="3"/>
      <c r="C118" s="3"/>
      <c r="D118" s="3" t="s">
        <v>32</v>
      </c>
      <c r="E118" s="27">
        <v>0</v>
      </c>
      <c r="F118" s="28">
        <v>0</v>
      </c>
      <c r="G118" s="28">
        <v>0</v>
      </c>
      <c r="H118" s="28">
        <v>0</v>
      </c>
      <c r="I118" s="1">
        <f t="shared" si="1"/>
        <v>0</v>
      </c>
      <c r="J118" s="1"/>
      <c r="K118" s="53"/>
      <c r="L118" s="1"/>
      <c r="M118" s="1"/>
      <c r="N118" s="1"/>
      <c r="O118" s="1"/>
      <c r="P118" s="1"/>
    </row>
    <row r="119" spans="1:16" x14ac:dyDescent="0.35">
      <c r="A119" s="1" t="s">
        <v>114</v>
      </c>
      <c r="B119" s="3">
        <f>B116+7</f>
        <v>550</v>
      </c>
      <c r="C119" s="55" t="s">
        <v>158</v>
      </c>
      <c r="D119" s="3" t="s">
        <v>19</v>
      </c>
      <c r="E119" s="62">
        <v>135</v>
      </c>
      <c r="F119" s="63">
        <v>133</v>
      </c>
      <c r="G119" s="63">
        <v>139</v>
      </c>
      <c r="H119" s="63">
        <v>149</v>
      </c>
      <c r="I119" s="1">
        <f t="shared" si="1"/>
        <v>139</v>
      </c>
      <c r="J119" s="53">
        <f>I119*10000*2</f>
        <v>2780000</v>
      </c>
      <c r="K119" s="53">
        <v>3000000</v>
      </c>
      <c r="L119" s="53">
        <f>J119*5</f>
        <v>13900000</v>
      </c>
      <c r="M119" s="5">
        <f>(I119/(I119+I120))*100</f>
        <v>93.132328308207704</v>
      </c>
      <c r="N119" s="6">
        <f>3.32*(LOG(L119)-LOG(K119))</f>
        <v>2.2107665711743154</v>
      </c>
      <c r="O119" s="6">
        <f>O116+N119</f>
        <v>80.46147718845522</v>
      </c>
      <c r="P119" s="5">
        <f>I121/I119*100</f>
        <v>0</v>
      </c>
    </row>
    <row r="120" spans="1:16" x14ac:dyDescent="0.35">
      <c r="A120" s="1"/>
      <c r="B120" s="3"/>
      <c r="C120" s="3"/>
      <c r="D120" s="3" t="s">
        <v>20</v>
      </c>
      <c r="E120" s="64">
        <v>12</v>
      </c>
      <c r="F120" s="65">
        <v>10</v>
      </c>
      <c r="G120" s="65">
        <v>10</v>
      </c>
      <c r="H120" s="65">
        <v>9</v>
      </c>
      <c r="I120" s="1">
        <f t="shared" si="1"/>
        <v>10.25</v>
      </c>
      <c r="J120" s="1"/>
      <c r="K120" s="53"/>
      <c r="L120" s="1"/>
      <c r="M120" s="1"/>
      <c r="N120" s="5">
        <f>3.32*(LOG(L119/K119))</f>
        <v>2.2107665711743163</v>
      </c>
      <c r="O120" s="1"/>
      <c r="P120" s="1"/>
    </row>
    <row r="121" spans="1:16" x14ac:dyDescent="0.35">
      <c r="A121" s="1"/>
      <c r="B121" s="3"/>
      <c r="C121" s="3"/>
      <c r="D121" s="3" t="s">
        <v>32</v>
      </c>
      <c r="E121" s="64">
        <v>0</v>
      </c>
      <c r="F121" s="65">
        <v>0</v>
      </c>
      <c r="G121" s="65">
        <v>0</v>
      </c>
      <c r="H121" s="65">
        <v>0</v>
      </c>
      <c r="I121" s="1">
        <f t="shared" si="1"/>
        <v>0</v>
      </c>
      <c r="J121" s="1"/>
      <c r="K121" s="53"/>
      <c r="L121" s="1"/>
      <c r="M121" s="1"/>
      <c r="N121" s="1"/>
      <c r="O121" s="1"/>
      <c r="P121" s="1"/>
    </row>
    <row r="122" spans="1:16" x14ac:dyDescent="0.35">
      <c r="A122" s="1" t="s">
        <v>115</v>
      </c>
      <c r="B122" s="3">
        <f>B119+7</f>
        <v>557</v>
      </c>
      <c r="C122" s="55" t="s">
        <v>158</v>
      </c>
      <c r="D122" s="3" t="s">
        <v>19</v>
      </c>
      <c r="E122" s="64">
        <v>141</v>
      </c>
      <c r="F122" s="65">
        <v>152</v>
      </c>
      <c r="G122" s="65">
        <v>123</v>
      </c>
      <c r="H122" s="65">
        <v>128</v>
      </c>
      <c r="I122" s="1">
        <f t="shared" si="1"/>
        <v>136</v>
      </c>
      <c r="J122" s="53">
        <f>I122*10000*2</f>
        <v>2720000</v>
      </c>
      <c r="K122" s="53">
        <v>3000000</v>
      </c>
      <c r="L122" s="53">
        <f>J122*5</f>
        <v>13600000</v>
      </c>
      <c r="M122" s="5">
        <f>(I122/(I122+I123))*100</f>
        <v>92.04737732656514</v>
      </c>
      <c r="N122" s="6">
        <f>3.32*(LOG(L122)-LOG(K122))</f>
        <v>2.1793066101198435</v>
      </c>
      <c r="O122" s="6">
        <f>O119+N122</f>
        <v>82.640783798575058</v>
      </c>
      <c r="P122" s="5">
        <f>I124/I122*100</f>
        <v>0</v>
      </c>
    </row>
    <row r="123" spans="1:16" x14ac:dyDescent="0.35">
      <c r="A123" s="1"/>
      <c r="B123" s="3"/>
      <c r="C123" s="3"/>
      <c r="D123" s="3" t="s">
        <v>20</v>
      </c>
      <c r="E123" s="64">
        <v>16</v>
      </c>
      <c r="F123" s="65">
        <v>7</v>
      </c>
      <c r="G123" s="65">
        <v>8</v>
      </c>
      <c r="H123" s="65">
        <v>16</v>
      </c>
      <c r="I123" s="1">
        <f t="shared" si="1"/>
        <v>11.75</v>
      </c>
      <c r="J123" s="1"/>
      <c r="K123" s="53"/>
      <c r="L123" s="1"/>
      <c r="M123" s="1"/>
      <c r="N123" s="5">
        <f>3.32*(LOG(L122/K122))</f>
        <v>2.1793066101198426</v>
      </c>
      <c r="O123" s="1"/>
      <c r="P123" s="1"/>
    </row>
    <row r="124" spans="1:16" x14ac:dyDescent="0.35">
      <c r="A124" s="1"/>
      <c r="B124" s="3"/>
      <c r="C124" s="3"/>
      <c r="D124" s="3" t="s">
        <v>32</v>
      </c>
      <c r="E124" s="64">
        <v>0</v>
      </c>
      <c r="F124" s="65">
        <v>0</v>
      </c>
      <c r="G124" s="65">
        <v>0</v>
      </c>
      <c r="H124" s="65">
        <v>0</v>
      </c>
      <c r="I124" s="1">
        <f t="shared" si="1"/>
        <v>0</v>
      </c>
      <c r="J124" s="1"/>
      <c r="K124" s="53"/>
      <c r="L124" s="1"/>
      <c r="M124" s="1"/>
      <c r="N124" s="1"/>
      <c r="O124" s="1"/>
      <c r="P124" s="1"/>
    </row>
    <row r="125" spans="1:16" x14ac:dyDescent="0.35">
      <c r="A125" s="1" t="s">
        <v>116</v>
      </c>
      <c r="B125" s="3">
        <f>B122+7</f>
        <v>564</v>
      </c>
      <c r="C125" s="55" t="s">
        <v>158</v>
      </c>
      <c r="D125" s="3" t="s">
        <v>19</v>
      </c>
      <c r="E125" s="64">
        <v>120</v>
      </c>
      <c r="F125" s="65">
        <v>102</v>
      </c>
      <c r="G125" s="65">
        <v>119</v>
      </c>
      <c r="H125" s="65">
        <v>136</v>
      </c>
      <c r="I125" s="1">
        <f t="shared" si="1"/>
        <v>119.25</v>
      </c>
      <c r="J125" s="53">
        <f>I125*10000*2</f>
        <v>2385000</v>
      </c>
      <c r="K125" s="53">
        <v>3000000</v>
      </c>
      <c r="L125" s="53">
        <f>J125*5</f>
        <v>11925000</v>
      </c>
      <c r="M125" s="5">
        <f>(I125/(I125+I126))*100</f>
        <v>99.582463465553246</v>
      </c>
      <c r="N125" s="6">
        <f>3.32*(LOG(L125)-LOG(K125))</f>
        <v>1.9897992815350642</v>
      </c>
      <c r="O125" s="6">
        <f>O122+N125</f>
        <v>84.630583080110128</v>
      </c>
      <c r="P125" s="5">
        <f>I127/I125*100</f>
        <v>0</v>
      </c>
    </row>
    <row r="126" spans="1:16" x14ac:dyDescent="0.35">
      <c r="A126" s="1"/>
      <c r="B126" s="3"/>
      <c r="C126" s="3"/>
      <c r="D126" s="3" t="s">
        <v>20</v>
      </c>
      <c r="E126" s="64">
        <v>0</v>
      </c>
      <c r="F126" s="65">
        <v>1</v>
      </c>
      <c r="G126" s="65">
        <v>1</v>
      </c>
      <c r="H126" s="65">
        <v>0</v>
      </c>
      <c r="I126" s="1">
        <f t="shared" si="1"/>
        <v>0.5</v>
      </c>
      <c r="J126" s="1"/>
      <c r="K126" s="53"/>
      <c r="L126" s="1"/>
      <c r="M126" s="1"/>
      <c r="N126" s="5">
        <f>3.32*(LOG(L125/K125))</f>
        <v>1.9897992815350638</v>
      </c>
      <c r="O126" s="1"/>
      <c r="P126" s="1"/>
    </row>
    <row r="127" spans="1:16" x14ac:dyDescent="0.35">
      <c r="A127" s="1"/>
      <c r="B127" s="3"/>
      <c r="C127" s="3"/>
      <c r="D127" s="3" t="s">
        <v>32</v>
      </c>
      <c r="E127" s="64">
        <v>0</v>
      </c>
      <c r="F127" s="65">
        <v>0</v>
      </c>
      <c r="G127" s="65">
        <v>0</v>
      </c>
      <c r="H127" s="65">
        <v>0</v>
      </c>
      <c r="I127" s="1">
        <f t="shared" si="1"/>
        <v>0</v>
      </c>
      <c r="J127" s="1"/>
      <c r="K127" s="53"/>
      <c r="L127" s="1"/>
      <c r="M127" s="1"/>
      <c r="N127" s="1"/>
      <c r="O127" s="1"/>
      <c r="P127" s="1"/>
    </row>
    <row r="128" spans="1:16" x14ac:dyDescent="0.35">
      <c r="A128" s="1" t="s">
        <v>117</v>
      </c>
      <c r="B128" s="3">
        <f>B125+7</f>
        <v>571</v>
      </c>
      <c r="C128" s="55" t="s">
        <v>158</v>
      </c>
      <c r="D128" s="3" t="s">
        <v>19</v>
      </c>
      <c r="E128" s="64">
        <v>130</v>
      </c>
      <c r="F128" s="65">
        <v>131</v>
      </c>
      <c r="G128" s="65">
        <v>174</v>
      </c>
      <c r="H128" s="65">
        <v>154</v>
      </c>
      <c r="I128" s="1">
        <f t="shared" si="1"/>
        <v>147.25</v>
      </c>
      <c r="J128" s="53">
        <f>I128*10000*2</f>
        <v>2945000</v>
      </c>
      <c r="K128" s="53">
        <v>3000000</v>
      </c>
      <c r="L128" s="53">
        <f>J128*5</f>
        <v>14725000</v>
      </c>
      <c r="M128" s="5">
        <f>(I128/(I128+I129))*100</f>
        <v>98.330550918196991</v>
      </c>
      <c r="N128" s="6">
        <f>3.32*(LOG(L128)-LOG(K128))</f>
        <v>2.2939010418150629</v>
      </c>
      <c r="O128" s="6">
        <f>O125+N128</f>
        <v>86.92448412192519</v>
      </c>
      <c r="P128" s="5">
        <f>I130/I128*100</f>
        <v>0</v>
      </c>
    </row>
    <row r="129" spans="1:16" x14ac:dyDescent="0.35">
      <c r="A129" s="1"/>
      <c r="B129" s="3"/>
      <c r="C129" s="3"/>
      <c r="D129" s="3" t="s">
        <v>20</v>
      </c>
      <c r="E129" s="64">
        <v>1</v>
      </c>
      <c r="F129" s="65">
        <v>2</v>
      </c>
      <c r="G129" s="65">
        <v>3</v>
      </c>
      <c r="H129" s="65">
        <v>4</v>
      </c>
      <c r="I129" s="1">
        <f t="shared" si="1"/>
        <v>2.5</v>
      </c>
      <c r="J129" s="1"/>
      <c r="K129" s="53"/>
      <c r="L129" s="1"/>
      <c r="M129" s="1"/>
      <c r="N129" s="5">
        <f>3.32*(LOG(L128/K128))</f>
        <v>2.2939010418150629</v>
      </c>
      <c r="O129" s="1"/>
      <c r="P129" s="1"/>
    </row>
    <row r="130" spans="1:16" x14ac:dyDescent="0.35">
      <c r="A130" s="1"/>
      <c r="B130" s="3"/>
      <c r="C130" s="3"/>
      <c r="D130" s="3" t="s">
        <v>32</v>
      </c>
      <c r="E130" s="64">
        <v>0</v>
      </c>
      <c r="F130" s="65">
        <v>0</v>
      </c>
      <c r="G130" s="65">
        <v>0</v>
      </c>
      <c r="H130" s="65">
        <v>0</v>
      </c>
      <c r="I130" s="1">
        <f t="shared" si="1"/>
        <v>0</v>
      </c>
      <c r="J130" s="1"/>
      <c r="K130" s="53"/>
      <c r="L130" s="1"/>
      <c r="M130" s="1"/>
      <c r="N130" s="1"/>
      <c r="O130" s="1"/>
      <c r="P130" s="1"/>
    </row>
    <row r="131" spans="1:16" x14ac:dyDescent="0.35">
      <c r="A131" s="1" t="s">
        <v>118</v>
      </c>
      <c r="B131" s="3">
        <f>B128+7</f>
        <v>578</v>
      </c>
      <c r="C131" s="55" t="s">
        <v>158</v>
      </c>
      <c r="D131" s="41" t="s">
        <v>19</v>
      </c>
      <c r="E131" s="64">
        <v>120</v>
      </c>
      <c r="F131" s="65">
        <v>147</v>
      </c>
      <c r="G131" s="65">
        <v>115</v>
      </c>
      <c r="H131" s="65">
        <v>133</v>
      </c>
      <c r="I131" s="1">
        <f t="shared" si="1"/>
        <v>128.75</v>
      </c>
      <c r="J131" s="53">
        <f>I131*10000*2</f>
        <v>2575000</v>
      </c>
      <c r="K131" s="53">
        <v>3000001</v>
      </c>
      <c r="L131" s="53">
        <f>J131*5</f>
        <v>12875000</v>
      </c>
      <c r="M131" s="5">
        <f>(I131/(I131+I132))*100</f>
        <v>98.659003831417621</v>
      </c>
      <c r="N131" s="6">
        <f>3.32*(LOG(L131)-LOG(K131))</f>
        <v>2.1003177829194923</v>
      </c>
      <c r="O131" s="6">
        <f>O128+N131</f>
        <v>89.024801904844679</v>
      </c>
      <c r="P131" s="5">
        <f>I133/I131*100</f>
        <v>0</v>
      </c>
    </row>
    <row r="132" spans="1:16" x14ac:dyDescent="0.35">
      <c r="A132" s="1"/>
      <c r="B132" s="3"/>
      <c r="C132" s="3"/>
      <c r="D132" s="3" t="s">
        <v>20</v>
      </c>
      <c r="E132" s="64">
        <v>2</v>
      </c>
      <c r="F132" s="65">
        <v>2</v>
      </c>
      <c r="G132" s="65">
        <v>1</v>
      </c>
      <c r="H132" s="65">
        <v>2</v>
      </c>
      <c r="I132" s="1">
        <f t="shared" si="1"/>
        <v>1.75</v>
      </c>
      <c r="J132" s="1"/>
      <c r="K132" s="53"/>
      <c r="L132" s="1"/>
      <c r="M132" s="1"/>
      <c r="N132" s="5">
        <f>3.32*(LOG(L131/K131))</f>
        <v>2.1003177829194932</v>
      </c>
      <c r="O132" s="1"/>
      <c r="P132" s="1"/>
    </row>
    <row r="133" spans="1:16" x14ac:dyDescent="0.35">
      <c r="A133" s="1"/>
      <c r="B133" s="3"/>
      <c r="C133" s="3"/>
      <c r="D133" s="3" t="s">
        <v>32</v>
      </c>
      <c r="E133" s="64">
        <v>0</v>
      </c>
      <c r="F133" s="65">
        <v>0</v>
      </c>
      <c r="G133" s="65">
        <v>0</v>
      </c>
      <c r="H133" s="65">
        <v>0</v>
      </c>
      <c r="I133" s="1">
        <f t="shared" si="1"/>
        <v>0</v>
      </c>
      <c r="J133" s="1"/>
      <c r="K133" s="53"/>
      <c r="L133" s="1"/>
      <c r="M133" s="1"/>
      <c r="N133" s="1"/>
      <c r="O133" s="1"/>
      <c r="P133" s="1"/>
    </row>
    <row r="134" spans="1:16" x14ac:dyDescent="0.35">
      <c r="A134" s="1" t="s">
        <v>151</v>
      </c>
      <c r="B134" s="3">
        <f>B131+7</f>
        <v>585</v>
      </c>
      <c r="C134" s="55" t="s">
        <v>158</v>
      </c>
      <c r="D134" s="3" t="s">
        <v>19</v>
      </c>
      <c r="E134" s="64">
        <v>79</v>
      </c>
      <c r="F134" s="65">
        <v>92</v>
      </c>
      <c r="G134" s="65">
        <v>76</v>
      </c>
      <c r="H134" s="65">
        <v>85</v>
      </c>
      <c r="I134" s="1">
        <f t="shared" si="1"/>
        <v>83</v>
      </c>
      <c r="J134" s="53">
        <f>I134*10000*2</f>
        <v>1660000</v>
      </c>
      <c r="K134" s="53">
        <v>3000002</v>
      </c>
      <c r="L134" s="53">
        <f>J134*5</f>
        <v>8300000</v>
      </c>
      <c r="M134" s="5">
        <f>(I134/(I134+I135))*100</f>
        <v>97.935103244837762</v>
      </c>
      <c r="N134" s="6">
        <f>3.32*(LOG(L134)-LOG(K134))</f>
        <v>1.4672957397811535</v>
      </c>
      <c r="O134" s="6">
        <f>O131+N134</f>
        <v>90.492097644625829</v>
      </c>
      <c r="P134" s="5">
        <f>I136/I134*100</f>
        <v>0</v>
      </c>
    </row>
    <row r="135" spans="1:16" x14ac:dyDescent="0.35">
      <c r="A135" s="1"/>
      <c r="B135" s="3"/>
      <c r="C135" s="3"/>
      <c r="D135" s="3" t="s">
        <v>20</v>
      </c>
      <c r="E135" s="64">
        <v>3</v>
      </c>
      <c r="F135" s="65">
        <v>2</v>
      </c>
      <c r="G135" s="65">
        <v>1</v>
      </c>
      <c r="H135" s="65">
        <v>1</v>
      </c>
      <c r="I135" s="1">
        <f t="shared" si="1"/>
        <v>1.75</v>
      </c>
      <c r="J135" s="1"/>
      <c r="K135" s="53"/>
      <c r="L135" s="1"/>
      <c r="M135" s="1"/>
      <c r="N135" s="5">
        <f>3.32*(LOG(L134/K134))</f>
        <v>1.4672957397811532</v>
      </c>
      <c r="O135" s="1"/>
      <c r="P135" s="1"/>
    </row>
    <row r="136" spans="1:16" x14ac:dyDescent="0.35">
      <c r="A136" s="1"/>
      <c r="B136" s="3"/>
      <c r="C136" s="3"/>
      <c r="D136" s="3" t="s">
        <v>32</v>
      </c>
      <c r="E136" s="64">
        <v>0</v>
      </c>
      <c r="F136" s="65">
        <v>0</v>
      </c>
      <c r="G136" s="65">
        <v>0</v>
      </c>
      <c r="H136" s="65">
        <v>0</v>
      </c>
      <c r="I136" s="1">
        <f t="shared" si="1"/>
        <v>0</v>
      </c>
      <c r="J136" s="1"/>
      <c r="K136" s="53"/>
      <c r="L136" s="1"/>
      <c r="M136" s="1"/>
      <c r="N136" s="1"/>
      <c r="O136" s="1"/>
      <c r="P136" s="1"/>
    </row>
    <row r="137" spans="1:16" x14ac:dyDescent="0.35">
      <c r="A137" s="1" t="s">
        <v>159</v>
      </c>
      <c r="B137" s="3">
        <f>B134+7</f>
        <v>592</v>
      </c>
      <c r="C137" s="55" t="s">
        <v>158</v>
      </c>
      <c r="D137" s="3" t="s">
        <v>19</v>
      </c>
      <c r="E137" s="64">
        <v>122</v>
      </c>
      <c r="F137" s="65">
        <v>98</v>
      </c>
      <c r="G137" s="65">
        <v>117</v>
      </c>
      <c r="H137" s="65">
        <v>112</v>
      </c>
      <c r="I137" s="1">
        <f t="shared" si="1"/>
        <v>112.25</v>
      </c>
      <c r="J137" s="53">
        <f>I137*10000*2</f>
        <v>2245000</v>
      </c>
      <c r="K137" s="53">
        <v>3000003</v>
      </c>
      <c r="L137" s="53">
        <f>J137*5</f>
        <v>11225000</v>
      </c>
      <c r="M137" s="5">
        <f>(I137/(I137+I138))*100</f>
        <v>98.681318681318686</v>
      </c>
      <c r="N137" s="6">
        <f>3.32*(LOG(L137)-LOG(K137))</f>
        <v>1.9025746733959594</v>
      </c>
      <c r="O137" s="6">
        <f>O134+N137</f>
        <v>92.39467231802179</v>
      </c>
      <c r="P137" s="5">
        <f>I139/I137*100</f>
        <v>0</v>
      </c>
    </row>
    <row r="138" spans="1:16" x14ac:dyDescent="0.35">
      <c r="A138" s="1"/>
      <c r="B138" s="3"/>
      <c r="C138" s="3"/>
      <c r="D138" s="3" t="s">
        <v>20</v>
      </c>
      <c r="E138" s="64">
        <v>1</v>
      </c>
      <c r="F138" s="65">
        <v>2</v>
      </c>
      <c r="G138" s="65">
        <v>0</v>
      </c>
      <c r="H138" s="65">
        <v>3</v>
      </c>
      <c r="I138" s="1">
        <f t="shared" si="1"/>
        <v>1.5</v>
      </c>
      <c r="J138" s="1"/>
      <c r="K138" s="53"/>
      <c r="L138" s="1"/>
      <c r="M138" s="1"/>
      <c r="N138" s="5">
        <f>3.32*(LOG(L137/K137))</f>
        <v>1.9025746733959594</v>
      </c>
      <c r="O138" s="1"/>
      <c r="P138" s="1"/>
    </row>
    <row r="139" spans="1:16" x14ac:dyDescent="0.35">
      <c r="A139" s="1"/>
      <c r="B139" s="3"/>
      <c r="C139" s="3"/>
      <c r="D139" s="3" t="s">
        <v>32</v>
      </c>
      <c r="E139" s="64">
        <v>0</v>
      </c>
      <c r="F139" s="65">
        <v>0</v>
      </c>
      <c r="G139" s="65">
        <v>0</v>
      </c>
      <c r="H139" s="65">
        <v>0</v>
      </c>
      <c r="I139" s="1">
        <f t="shared" si="1"/>
        <v>0</v>
      </c>
      <c r="J139" s="1"/>
      <c r="K139" s="53"/>
      <c r="L139" s="1"/>
      <c r="M139" s="1"/>
      <c r="N139" s="1"/>
      <c r="O139" s="1"/>
      <c r="P139" s="1"/>
    </row>
    <row r="140" spans="1:16" x14ac:dyDescent="0.35">
      <c r="A140" s="1" t="s">
        <v>121</v>
      </c>
      <c r="B140" s="3">
        <f>B137+7</f>
        <v>599</v>
      </c>
      <c r="C140" s="55" t="s">
        <v>158</v>
      </c>
      <c r="D140" s="3" t="s">
        <v>19</v>
      </c>
      <c r="E140" s="64">
        <v>158</v>
      </c>
      <c r="F140" s="65">
        <v>157</v>
      </c>
      <c r="G140" s="65">
        <v>178</v>
      </c>
      <c r="H140" s="65">
        <v>162</v>
      </c>
      <c r="I140" s="1">
        <f t="shared" si="1"/>
        <v>163.75</v>
      </c>
      <c r="J140" s="53">
        <f>I140*10000*2</f>
        <v>3275000</v>
      </c>
      <c r="K140" s="53">
        <v>3000004</v>
      </c>
      <c r="L140" s="53">
        <f>J140*5</f>
        <v>16375000</v>
      </c>
      <c r="M140" s="5">
        <f>(I140/(I140+I141))*100</f>
        <v>82.493702770780857</v>
      </c>
      <c r="N140" s="6">
        <f>3.32*(LOG(L140)-LOG(K140))</f>
        <v>2.4470374566189816</v>
      </c>
      <c r="O140" s="6">
        <f>O137+N140</f>
        <v>94.841709774640776</v>
      </c>
      <c r="P140" s="5">
        <f>I142/I140*100</f>
        <v>0</v>
      </c>
    </row>
    <row r="141" spans="1:16" x14ac:dyDescent="0.35">
      <c r="A141" s="1"/>
      <c r="B141" s="3"/>
      <c r="C141" s="3"/>
      <c r="D141" s="3" t="s">
        <v>20</v>
      </c>
      <c r="E141" s="64">
        <v>28</v>
      </c>
      <c r="F141" s="65">
        <v>33</v>
      </c>
      <c r="G141" s="65">
        <v>41</v>
      </c>
      <c r="H141" s="65">
        <v>37</v>
      </c>
      <c r="I141" s="1">
        <f t="shared" si="1"/>
        <v>34.75</v>
      </c>
      <c r="J141" s="1"/>
      <c r="K141" s="53"/>
      <c r="L141" s="1"/>
      <c r="M141" s="1"/>
      <c r="N141" s="5">
        <f>3.32*(LOG(L140/K140))</f>
        <v>2.4470374566189803</v>
      </c>
      <c r="O141" s="1"/>
      <c r="P141" s="1"/>
    </row>
    <row r="142" spans="1:16" x14ac:dyDescent="0.35">
      <c r="A142" s="1"/>
      <c r="B142" s="3"/>
      <c r="C142" s="3"/>
      <c r="D142" s="3" t="s">
        <v>32</v>
      </c>
      <c r="E142" s="67">
        <v>0</v>
      </c>
      <c r="F142" s="65">
        <v>0</v>
      </c>
      <c r="G142" s="65">
        <v>0</v>
      </c>
      <c r="H142" s="65">
        <v>0</v>
      </c>
      <c r="I142" s="1">
        <f t="shared" si="1"/>
        <v>0</v>
      </c>
      <c r="J142" s="1"/>
      <c r="K142" s="53"/>
      <c r="L142" s="1"/>
      <c r="M142" s="1"/>
      <c r="N142" s="1"/>
      <c r="O142" s="1"/>
      <c r="P142" s="1"/>
    </row>
    <row r="143" spans="1:16" x14ac:dyDescent="0.35">
      <c r="C143" s="66"/>
      <c r="D143" s="8"/>
      <c r="P143" s="7"/>
    </row>
    <row r="144" spans="1:16" x14ac:dyDescent="0.35">
      <c r="C144" s="8"/>
      <c r="D144" s="8"/>
    </row>
    <row r="145" spans="3:16" x14ac:dyDescent="0.35">
      <c r="C145" s="8"/>
      <c r="D145" s="8"/>
    </row>
    <row r="146" spans="3:16" x14ac:dyDescent="0.35">
      <c r="C146" s="66"/>
      <c r="D146" s="8"/>
      <c r="P146" s="7"/>
    </row>
    <row r="147" spans="3:16" x14ac:dyDescent="0.35">
      <c r="C147" s="8"/>
      <c r="D147" s="8"/>
    </row>
    <row r="148" spans="3:16" x14ac:dyDescent="0.35">
      <c r="C148" s="8"/>
      <c r="D148" s="8"/>
    </row>
    <row r="149" spans="3:16" x14ac:dyDescent="0.35">
      <c r="C149" s="66"/>
      <c r="D149" s="8"/>
      <c r="P149" s="7"/>
    </row>
    <row r="150" spans="3:16" x14ac:dyDescent="0.35">
      <c r="C150" s="8"/>
      <c r="D150" s="8"/>
    </row>
    <row r="151" spans="3:16" x14ac:dyDescent="0.35">
      <c r="C151" s="8"/>
      <c r="D151" s="8"/>
    </row>
    <row r="152" spans="3:16" x14ac:dyDescent="0.35">
      <c r="C152" s="66"/>
      <c r="D152" s="8"/>
      <c r="P152" s="7"/>
    </row>
    <row r="153" spans="3:16" x14ac:dyDescent="0.35">
      <c r="C153" s="8"/>
      <c r="D153" s="8"/>
    </row>
    <row r="154" spans="3:16" x14ac:dyDescent="0.35">
      <c r="C154" s="8"/>
      <c r="D154" s="8"/>
    </row>
    <row r="155" spans="3:16" x14ac:dyDescent="0.35">
      <c r="D155" s="8"/>
      <c r="P155" s="7"/>
    </row>
    <row r="156" spans="3:16" x14ac:dyDescent="0.35">
      <c r="D156" s="8"/>
    </row>
    <row r="157" spans="3:16" x14ac:dyDescent="0.35">
      <c r="D157" s="8"/>
    </row>
    <row r="158" spans="3:16" x14ac:dyDescent="0.35">
      <c r="D158" s="8"/>
      <c r="P158" s="7"/>
    </row>
    <row r="159" spans="3:16" x14ac:dyDescent="0.35">
      <c r="D159" s="8"/>
    </row>
    <row r="160" spans="3:16" x14ac:dyDescent="0.35">
      <c r="D160" s="8"/>
    </row>
    <row r="161" spans="4:16" x14ac:dyDescent="0.35">
      <c r="D161" s="8"/>
      <c r="P161" s="7"/>
    </row>
    <row r="162" spans="4:16" x14ac:dyDescent="0.35">
      <c r="D162" s="8"/>
    </row>
    <row r="163" spans="4:16" x14ac:dyDescent="0.35">
      <c r="D163" s="8"/>
    </row>
    <row r="164" spans="4:16" x14ac:dyDescent="0.35">
      <c r="D164" s="8"/>
      <c r="P164" s="7"/>
    </row>
    <row r="165" spans="4:16" x14ac:dyDescent="0.35">
      <c r="D165" s="8"/>
    </row>
    <row r="166" spans="4:16" x14ac:dyDescent="0.35">
      <c r="D166" s="8"/>
    </row>
    <row r="167" spans="4:16" x14ac:dyDescent="0.35">
      <c r="D167" s="8"/>
      <c r="P167" s="7"/>
    </row>
    <row r="168" spans="4:16" x14ac:dyDescent="0.35">
      <c r="D168" s="8"/>
    </row>
    <row r="169" spans="4:16" x14ac:dyDescent="0.35">
      <c r="D169" s="8"/>
    </row>
    <row r="170" spans="4:16" x14ac:dyDescent="0.35">
      <c r="D170" s="8"/>
      <c r="P170" s="7"/>
    </row>
    <row r="171" spans="4:16" x14ac:dyDescent="0.35">
      <c r="D171" s="8"/>
    </row>
    <row r="172" spans="4:16" x14ac:dyDescent="0.35">
      <c r="D172" s="8"/>
    </row>
  </sheetData>
  <mergeCells count="13">
    <mergeCell ref="P2:P3"/>
    <mergeCell ref="J2:J3"/>
    <mergeCell ref="K2:K3"/>
    <mergeCell ref="L2:L3"/>
    <mergeCell ref="M2:M3"/>
    <mergeCell ref="N2:N3"/>
    <mergeCell ref="O2:O3"/>
    <mergeCell ref="I2:I3"/>
    <mergeCell ref="A2:A3"/>
    <mergeCell ref="B2:B3"/>
    <mergeCell ref="C2:C3"/>
    <mergeCell ref="D2:D3"/>
    <mergeCell ref="E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ACE85-31C7-40CF-9A55-8447E7FF869B}">
  <dimension ref="A1:P154"/>
  <sheetViews>
    <sheetView workbookViewId="0"/>
  </sheetViews>
  <sheetFormatPr defaultRowHeight="14.5" x14ac:dyDescent="0.35"/>
  <cols>
    <col min="1" max="1" width="9.54296875" bestFit="1" customWidth="1"/>
    <col min="2" max="2" width="10.54296875" customWidth="1"/>
    <col min="3" max="3" width="11.54296875" customWidth="1"/>
    <col min="4" max="4" width="10.54296875" customWidth="1"/>
    <col min="10" max="10" width="12.54296875" bestFit="1" customWidth="1"/>
    <col min="11" max="11" width="12.54296875" customWidth="1"/>
    <col min="12" max="12" width="13.54296875" bestFit="1" customWidth="1"/>
    <col min="13" max="13" width="9.54296875" customWidth="1"/>
    <col min="15" max="15" width="12.54296875" customWidth="1"/>
    <col min="16" max="16" width="10.54296875" customWidth="1"/>
  </cols>
  <sheetData>
    <row r="1" spans="1:16" ht="15" thickBot="1" x14ac:dyDescent="0.4">
      <c r="A1" s="93" t="s">
        <v>160</v>
      </c>
    </row>
    <row r="2" spans="1:16" ht="35.15" customHeight="1" x14ac:dyDescent="0.35">
      <c r="A2" s="97" t="s">
        <v>1</v>
      </c>
      <c r="B2" s="99" t="s">
        <v>2</v>
      </c>
      <c r="C2" s="101" t="s">
        <v>3</v>
      </c>
      <c r="D2" s="95" t="s">
        <v>4</v>
      </c>
      <c r="E2" s="103" t="s">
        <v>5</v>
      </c>
      <c r="F2" s="104"/>
      <c r="G2" s="104"/>
      <c r="H2" s="105"/>
      <c r="I2" s="101" t="s">
        <v>6</v>
      </c>
      <c r="J2" s="106" t="s">
        <v>7</v>
      </c>
      <c r="K2" s="106" t="s">
        <v>8</v>
      </c>
      <c r="L2" s="106" t="s">
        <v>9</v>
      </c>
      <c r="M2" s="106" t="s">
        <v>10</v>
      </c>
      <c r="N2" s="106" t="s">
        <v>11</v>
      </c>
      <c r="O2" s="95" t="s">
        <v>12</v>
      </c>
      <c r="P2" s="99" t="s">
        <v>29</v>
      </c>
    </row>
    <row r="3" spans="1:16" ht="15" thickBot="1" x14ac:dyDescent="0.4">
      <c r="A3" s="109"/>
      <c r="B3" s="110"/>
      <c r="C3" s="108"/>
      <c r="D3" s="111"/>
      <c r="E3" s="71" t="s">
        <v>13</v>
      </c>
      <c r="F3" s="49" t="s">
        <v>14</v>
      </c>
      <c r="G3" s="49" t="s">
        <v>15</v>
      </c>
      <c r="H3" s="72" t="s">
        <v>16</v>
      </c>
      <c r="I3" s="108"/>
      <c r="J3" s="112"/>
      <c r="K3" s="112"/>
      <c r="L3" s="112"/>
      <c r="M3" s="112"/>
      <c r="N3" s="112"/>
      <c r="O3" s="111"/>
      <c r="P3" s="100"/>
    </row>
    <row r="4" spans="1:16" ht="15" thickBot="1" x14ac:dyDescent="0.4">
      <c r="A4" s="85" t="s">
        <v>161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7"/>
    </row>
    <row r="5" spans="1:16" x14ac:dyDescent="0.35">
      <c r="A5" s="1" t="s">
        <v>76</v>
      </c>
      <c r="B5" s="3">
        <v>292</v>
      </c>
      <c r="C5" s="55" t="s">
        <v>162</v>
      </c>
      <c r="D5" s="3" t="s">
        <v>19</v>
      </c>
      <c r="E5" s="3"/>
      <c r="F5" s="3"/>
      <c r="G5" s="3"/>
      <c r="H5" s="3"/>
      <c r="I5" s="1" t="e">
        <f t="shared" ref="I5:I68" si="0">AVERAGE(E5:H5)</f>
        <v>#DIV/0!</v>
      </c>
      <c r="J5" s="53" t="e">
        <f>I5*10000*2</f>
        <v>#DIV/0!</v>
      </c>
      <c r="K5" s="53">
        <v>3000000</v>
      </c>
      <c r="L5" s="53" t="e">
        <f>J5*5</f>
        <v>#DIV/0!</v>
      </c>
      <c r="M5" s="5" t="e">
        <f>(I5/(I5+I6))*100</f>
        <v>#DIV/0!</v>
      </c>
      <c r="N5" s="6" t="e">
        <f>3.32*(LOG(L5)-LOG(K5))</f>
        <v>#DIV/0!</v>
      </c>
      <c r="O5" s="6">
        <v>22.280704838743681</v>
      </c>
      <c r="P5" s="5" t="e">
        <f>I7/I5*100</f>
        <v>#DIV/0!</v>
      </c>
    </row>
    <row r="6" spans="1:16" x14ac:dyDescent="0.35">
      <c r="A6" s="1"/>
      <c r="B6" s="3"/>
      <c r="C6" s="3"/>
      <c r="D6" s="3" t="s">
        <v>20</v>
      </c>
      <c r="E6" s="3"/>
      <c r="F6" s="3"/>
      <c r="G6" s="3"/>
      <c r="H6" s="3"/>
      <c r="I6" s="1" t="e">
        <f t="shared" si="0"/>
        <v>#DIV/0!</v>
      </c>
      <c r="J6" s="1"/>
      <c r="K6" s="53"/>
      <c r="L6" s="1"/>
      <c r="M6" s="1"/>
      <c r="N6" s="5" t="e">
        <f>3.32*(LOG(L5/K5))</f>
        <v>#DIV/0!</v>
      </c>
      <c r="O6" s="1"/>
      <c r="P6" s="1"/>
    </row>
    <row r="7" spans="1:16" x14ac:dyDescent="0.35">
      <c r="A7" s="1"/>
      <c r="B7" s="3"/>
      <c r="C7" s="3"/>
      <c r="D7" s="3" t="s">
        <v>32</v>
      </c>
      <c r="E7" s="3"/>
      <c r="F7" s="3"/>
      <c r="G7" s="3"/>
      <c r="H7" s="3"/>
      <c r="I7" s="1" t="e">
        <f t="shared" si="0"/>
        <v>#DIV/0!</v>
      </c>
      <c r="J7" s="1"/>
      <c r="K7" s="53"/>
      <c r="L7" s="1"/>
      <c r="M7" s="1"/>
      <c r="N7" s="1"/>
      <c r="O7" s="1"/>
      <c r="P7" s="1"/>
    </row>
    <row r="8" spans="1:16" x14ac:dyDescent="0.35">
      <c r="A8" s="1" t="s">
        <v>77</v>
      </c>
      <c r="B8" s="3">
        <v>299</v>
      </c>
      <c r="C8" s="55" t="s">
        <v>162</v>
      </c>
      <c r="D8" s="3" t="s">
        <v>19</v>
      </c>
      <c r="E8" s="3">
        <v>43</v>
      </c>
      <c r="F8" s="3">
        <v>41</v>
      </c>
      <c r="G8" s="3">
        <v>48</v>
      </c>
      <c r="H8" s="3">
        <v>47</v>
      </c>
      <c r="I8" s="1">
        <f t="shared" si="0"/>
        <v>44.75</v>
      </c>
      <c r="J8" s="53">
        <f>I8*10000*2</f>
        <v>895000</v>
      </c>
      <c r="K8" s="53">
        <v>3000000</v>
      </c>
      <c r="L8" s="53">
        <f>J8*5</f>
        <v>4475000</v>
      </c>
      <c r="M8" s="5">
        <f>(I8/(I8+I9))*100</f>
        <v>95.721925133689851</v>
      </c>
      <c r="N8" s="6">
        <f>3.32*(LOG(L8)-LOG(K8))</f>
        <v>0.57659032597513038</v>
      </c>
      <c r="O8" s="6">
        <f>O5+N9</f>
        <v>22.857295164718813</v>
      </c>
      <c r="P8" s="5">
        <f>I10/I8*100</f>
        <v>1.6759776536312849</v>
      </c>
    </row>
    <row r="9" spans="1:16" x14ac:dyDescent="0.35">
      <c r="A9" s="1"/>
      <c r="B9" s="3"/>
      <c r="C9" s="3"/>
      <c r="D9" s="3" t="s">
        <v>20</v>
      </c>
      <c r="E9" s="3">
        <v>3</v>
      </c>
      <c r="F9" s="3">
        <v>2</v>
      </c>
      <c r="G9" s="3">
        <v>1</v>
      </c>
      <c r="H9" s="3">
        <v>2</v>
      </c>
      <c r="I9" s="1">
        <f t="shared" si="0"/>
        <v>2</v>
      </c>
      <c r="J9" s="1"/>
      <c r="K9" s="53"/>
      <c r="L9" s="1"/>
      <c r="M9" s="1"/>
      <c r="N9" s="5">
        <f>3.32*(LOG(L8/K8))</f>
        <v>0.57659032597513082</v>
      </c>
      <c r="O9" s="1"/>
      <c r="P9" s="1"/>
    </row>
    <row r="10" spans="1:16" x14ac:dyDescent="0.35">
      <c r="A10" s="1"/>
      <c r="B10" s="3"/>
      <c r="C10" s="3"/>
      <c r="D10" s="3" t="s">
        <v>32</v>
      </c>
      <c r="E10" s="3">
        <v>0</v>
      </c>
      <c r="F10" s="3">
        <v>0</v>
      </c>
      <c r="G10" s="3">
        <v>2</v>
      </c>
      <c r="H10" s="3">
        <v>1</v>
      </c>
      <c r="I10" s="1">
        <f t="shared" si="0"/>
        <v>0.75</v>
      </c>
      <c r="J10" s="1"/>
      <c r="K10" s="53"/>
      <c r="L10" s="1"/>
      <c r="M10" s="1"/>
      <c r="N10" s="1"/>
      <c r="O10" s="1"/>
      <c r="P10" s="1"/>
    </row>
    <row r="11" spans="1:16" x14ac:dyDescent="0.35">
      <c r="A11" s="1" t="s">
        <v>78</v>
      </c>
      <c r="B11" s="3">
        <v>306</v>
      </c>
      <c r="C11" s="55" t="s">
        <v>162</v>
      </c>
      <c r="D11" s="41" t="s">
        <v>19</v>
      </c>
      <c r="E11" s="3">
        <v>36</v>
      </c>
      <c r="F11" s="3">
        <v>42</v>
      </c>
      <c r="G11" s="3">
        <v>46</v>
      </c>
      <c r="H11" s="3">
        <v>43</v>
      </c>
      <c r="I11" s="1">
        <f t="shared" si="0"/>
        <v>41.75</v>
      </c>
      <c r="J11" s="53">
        <f>I11*10000*2</f>
        <v>835000</v>
      </c>
      <c r="K11" s="53">
        <v>3000000</v>
      </c>
      <c r="L11" s="53">
        <f>J11*5</f>
        <v>4175000</v>
      </c>
      <c r="M11" s="5">
        <f>(I11/(I11+I12))*100</f>
        <v>93.82022471910112</v>
      </c>
      <c r="N11" s="6">
        <f>3.32*(LOG(L11)-LOG(K11))</f>
        <v>0.47653694733186119</v>
      </c>
      <c r="O11" s="6">
        <f>O8+N12</f>
        <v>23.333832112050676</v>
      </c>
      <c r="P11" s="5">
        <f>I13/I11*100</f>
        <v>1.7964071856287425</v>
      </c>
    </row>
    <row r="12" spans="1:16" x14ac:dyDescent="0.35">
      <c r="A12" s="1"/>
      <c r="B12" s="3"/>
      <c r="C12" s="3"/>
      <c r="D12" s="3" t="s">
        <v>20</v>
      </c>
      <c r="E12" s="3">
        <v>1</v>
      </c>
      <c r="F12" s="3">
        <v>4</v>
      </c>
      <c r="G12" s="3">
        <v>2</v>
      </c>
      <c r="H12" s="3">
        <v>4</v>
      </c>
      <c r="I12" s="1">
        <f t="shared" si="0"/>
        <v>2.75</v>
      </c>
      <c r="J12" s="1"/>
      <c r="K12" s="53"/>
      <c r="L12" s="1"/>
      <c r="M12" s="1"/>
      <c r="N12" s="5">
        <f>3.32*(LOG(L11/K11))</f>
        <v>0.47653694733186203</v>
      </c>
      <c r="O12" s="1"/>
      <c r="P12" s="1"/>
    </row>
    <row r="13" spans="1:16" x14ac:dyDescent="0.35">
      <c r="A13" s="1"/>
      <c r="B13" s="3"/>
      <c r="C13" s="3"/>
      <c r="D13" s="3" t="s">
        <v>32</v>
      </c>
      <c r="E13" s="3">
        <v>1</v>
      </c>
      <c r="F13" s="3">
        <v>1</v>
      </c>
      <c r="G13" s="3">
        <v>1</v>
      </c>
      <c r="H13" s="3">
        <v>0</v>
      </c>
      <c r="I13" s="1">
        <f t="shared" si="0"/>
        <v>0.75</v>
      </c>
      <c r="J13" s="1"/>
      <c r="K13" s="53"/>
      <c r="L13" s="1"/>
      <c r="M13" s="1"/>
      <c r="N13" s="1"/>
      <c r="O13" s="1"/>
      <c r="P13" s="1"/>
    </row>
    <row r="14" spans="1:16" x14ac:dyDescent="0.35">
      <c r="A14" s="1" t="s">
        <v>79</v>
      </c>
      <c r="B14" s="3">
        <v>313</v>
      </c>
      <c r="C14" s="55" t="s">
        <v>162</v>
      </c>
      <c r="D14" s="3" t="s">
        <v>19</v>
      </c>
      <c r="E14" s="3">
        <v>99</v>
      </c>
      <c r="F14" s="3">
        <v>84</v>
      </c>
      <c r="G14" s="3">
        <v>103</v>
      </c>
      <c r="H14" s="3">
        <v>86</v>
      </c>
      <c r="I14" s="1">
        <f t="shared" si="0"/>
        <v>93</v>
      </c>
      <c r="J14" s="53">
        <f>I14*10000*2</f>
        <v>1860000</v>
      </c>
      <c r="K14" s="53">
        <v>3000000</v>
      </c>
      <c r="L14" s="53">
        <f>J14*5</f>
        <v>9300000</v>
      </c>
      <c r="M14" s="5">
        <f>(I14/(I14+I15))*100</f>
        <v>98.153034300791546</v>
      </c>
      <c r="N14" s="6">
        <f>3.32*(LOG(L14)-LOG(K14))</f>
        <v>1.6313208235297836</v>
      </c>
      <c r="O14" s="6">
        <f>O11+N15</f>
        <v>24.965152935580463</v>
      </c>
      <c r="P14" s="5">
        <f>I16/I14*100</f>
        <v>1.3440860215053763</v>
      </c>
    </row>
    <row r="15" spans="1:16" x14ac:dyDescent="0.35">
      <c r="A15" s="1"/>
      <c r="B15" s="3"/>
      <c r="C15" s="3"/>
      <c r="D15" s="3" t="s">
        <v>20</v>
      </c>
      <c r="E15" s="3">
        <v>0</v>
      </c>
      <c r="F15" s="3">
        <v>2</v>
      </c>
      <c r="G15" s="3">
        <v>3</v>
      </c>
      <c r="H15" s="3">
        <v>2</v>
      </c>
      <c r="I15" s="1">
        <f t="shared" si="0"/>
        <v>1.75</v>
      </c>
      <c r="J15" s="1"/>
      <c r="K15" s="53"/>
      <c r="L15" s="1"/>
      <c r="M15" s="1"/>
      <c r="N15" s="5">
        <f>3.32*(LOG(L14/K14))</f>
        <v>1.6313208235297854</v>
      </c>
      <c r="O15" s="1"/>
      <c r="P15" s="1"/>
    </row>
    <row r="16" spans="1:16" x14ac:dyDescent="0.35">
      <c r="A16" s="1"/>
      <c r="B16" s="3"/>
      <c r="C16" s="3"/>
      <c r="D16" s="3" t="s">
        <v>32</v>
      </c>
      <c r="E16" s="3">
        <v>2</v>
      </c>
      <c r="F16" s="3">
        <v>1</v>
      </c>
      <c r="G16" s="3">
        <v>1</v>
      </c>
      <c r="H16" s="3">
        <v>1</v>
      </c>
      <c r="I16" s="1">
        <f t="shared" si="0"/>
        <v>1.25</v>
      </c>
      <c r="J16" s="1"/>
      <c r="K16" s="53"/>
      <c r="L16" s="1"/>
      <c r="M16" s="1"/>
      <c r="N16" s="1"/>
      <c r="O16" s="1"/>
      <c r="P16" s="1"/>
    </row>
    <row r="17" spans="1:16" x14ac:dyDescent="0.35">
      <c r="A17" s="1" t="s">
        <v>80</v>
      </c>
      <c r="B17" s="3">
        <v>320</v>
      </c>
      <c r="C17" s="55" t="s">
        <v>162</v>
      </c>
      <c r="D17" s="3" t="s">
        <v>19</v>
      </c>
      <c r="E17" s="3">
        <v>132</v>
      </c>
      <c r="F17" s="3">
        <v>122</v>
      </c>
      <c r="G17" s="3">
        <v>124</v>
      </c>
      <c r="H17" s="3">
        <v>141</v>
      </c>
      <c r="I17" s="1">
        <f t="shared" si="0"/>
        <v>129.75</v>
      </c>
      <c r="J17" s="53">
        <f>I17*10000*2</f>
        <v>2595000</v>
      </c>
      <c r="K17" s="53">
        <v>3000000</v>
      </c>
      <c r="L17" s="53">
        <f>J17*5</f>
        <v>12975000</v>
      </c>
      <c r="M17" s="5">
        <f>(I17/(I17+I18))*100</f>
        <v>98.109640831758043</v>
      </c>
      <c r="N17" s="6">
        <f>3.32*(LOG(L17)-LOG(K17))</f>
        <v>2.1114738911787638</v>
      </c>
      <c r="O17" s="6">
        <f>O14+N18</f>
        <v>27.076626826759227</v>
      </c>
      <c r="P17" s="5">
        <f>I19/I17*100</f>
        <v>0.77071290944123316</v>
      </c>
    </row>
    <row r="18" spans="1:16" x14ac:dyDescent="0.35">
      <c r="A18" s="1"/>
      <c r="B18" s="3"/>
      <c r="C18" s="3"/>
      <c r="D18" s="3" t="s">
        <v>20</v>
      </c>
      <c r="E18" s="3">
        <v>1</v>
      </c>
      <c r="F18" s="3">
        <v>2</v>
      </c>
      <c r="G18" s="3">
        <v>5</v>
      </c>
      <c r="H18" s="3">
        <v>2</v>
      </c>
      <c r="I18" s="1">
        <f t="shared" si="0"/>
        <v>2.5</v>
      </c>
      <c r="J18" s="1"/>
      <c r="K18" s="53"/>
      <c r="L18" s="1"/>
      <c r="M18" s="1"/>
      <c r="N18" s="5">
        <f>3.32*(LOG(L17/K17))</f>
        <v>2.1114738911787656</v>
      </c>
      <c r="O18" s="1"/>
      <c r="P18" s="1"/>
    </row>
    <row r="19" spans="1:16" x14ac:dyDescent="0.35">
      <c r="A19" s="1"/>
      <c r="B19" s="3"/>
      <c r="C19" s="3"/>
      <c r="D19" s="3" t="s">
        <v>32</v>
      </c>
      <c r="E19" s="3">
        <v>0</v>
      </c>
      <c r="F19" s="3">
        <v>1</v>
      </c>
      <c r="G19" s="3">
        <v>0</v>
      </c>
      <c r="H19" s="3">
        <v>3</v>
      </c>
      <c r="I19" s="1">
        <f t="shared" si="0"/>
        <v>1</v>
      </c>
      <c r="J19" s="1"/>
      <c r="K19" s="53"/>
      <c r="L19" s="1"/>
      <c r="M19" s="1"/>
      <c r="N19" s="1"/>
      <c r="O19" s="1"/>
      <c r="P19" s="1"/>
    </row>
    <row r="20" spans="1:16" x14ac:dyDescent="0.35">
      <c r="A20" s="1" t="s">
        <v>81</v>
      </c>
      <c r="B20" s="3">
        <v>327</v>
      </c>
      <c r="C20" s="55" t="s">
        <v>162</v>
      </c>
      <c r="D20" s="3" t="s">
        <v>19</v>
      </c>
      <c r="E20" s="56">
        <v>82</v>
      </c>
      <c r="F20" s="57">
        <v>70</v>
      </c>
      <c r="G20" s="57">
        <v>88</v>
      </c>
      <c r="H20" s="57">
        <v>92</v>
      </c>
      <c r="I20" s="1">
        <f t="shared" si="0"/>
        <v>83</v>
      </c>
      <c r="J20" s="53">
        <f>I20*10000*2</f>
        <v>1660000</v>
      </c>
      <c r="K20" s="53">
        <v>3000000</v>
      </c>
      <c r="L20" s="53">
        <f>J20*5</f>
        <v>8300000</v>
      </c>
      <c r="M20" s="5">
        <f>(I20/(I20+I21))*100</f>
        <v>98.224852071005913</v>
      </c>
      <c r="N20" s="6">
        <f>3.32*(LOG(L20)-LOG(K20))</f>
        <v>1.467296701019285</v>
      </c>
      <c r="O20" s="6">
        <f>O17+N21</f>
        <v>28.543923527778514</v>
      </c>
      <c r="P20" s="5">
        <f>I22/I20*100</f>
        <v>7.5301204819277112</v>
      </c>
    </row>
    <row r="21" spans="1:16" x14ac:dyDescent="0.35">
      <c r="A21" s="1"/>
      <c r="B21" s="3"/>
      <c r="C21" s="3"/>
      <c r="D21" s="3" t="s">
        <v>20</v>
      </c>
      <c r="E21" s="58">
        <v>0</v>
      </c>
      <c r="F21" s="59">
        <v>2</v>
      </c>
      <c r="G21" s="59">
        <v>2</v>
      </c>
      <c r="H21" s="59">
        <v>2</v>
      </c>
      <c r="I21" s="1">
        <f t="shared" si="0"/>
        <v>1.5</v>
      </c>
      <c r="J21" s="1"/>
      <c r="K21" s="53"/>
      <c r="L21" s="1"/>
      <c r="M21" s="1"/>
      <c r="N21" s="5">
        <f>3.32*(LOG(L20/K20))</f>
        <v>1.4672967010192861</v>
      </c>
      <c r="O21" s="1"/>
      <c r="P21" s="1"/>
    </row>
    <row r="22" spans="1:16" x14ac:dyDescent="0.35">
      <c r="A22" s="1"/>
      <c r="B22" s="3"/>
      <c r="C22" s="3"/>
      <c r="D22" s="3" t="s">
        <v>32</v>
      </c>
      <c r="E22" s="58">
        <v>7</v>
      </c>
      <c r="F22" s="59">
        <v>5</v>
      </c>
      <c r="G22" s="59">
        <v>7</v>
      </c>
      <c r="H22" s="59">
        <v>6</v>
      </c>
      <c r="I22" s="1">
        <f t="shared" si="0"/>
        <v>6.25</v>
      </c>
      <c r="J22" s="1"/>
      <c r="K22" s="53"/>
      <c r="L22" s="1"/>
      <c r="M22" s="1"/>
      <c r="N22" s="1"/>
      <c r="O22" s="1"/>
      <c r="P22" s="1"/>
    </row>
    <row r="23" spans="1:16" x14ac:dyDescent="0.35">
      <c r="A23" s="1" t="s">
        <v>82</v>
      </c>
      <c r="B23" s="3">
        <v>334</v>
      </c>
      <c r="C23" s="55" t="s">
        <v>162</v>
      </c>
      <c r="D23" s="3" t="s">
        <v>19</v>
      </c>
      <c r="E23" s="56">
        <v>41</v>
      </c>
      <c r="F23" s="57">
        <v>31</v>
      </c>
      <c r="G23" s="57">
        <v>45</v>
      </c>
      <c r="H23" s="57">
        <v>38</v>
      </c>
      <c r="I23" s="1">
        <f t="shared" si="0"/>
        <v>38.75</v>
      </c>
      <c r="J23" s="53">
        <f>I23*10000*2</f>
        <v>775000</v>
      </c>
      <c r="K23" s="53">
        <v>3000000</v>
      </c>
      <c r="L23" s="53">
        <f>J23*5</f>
        <v>3875000</v>
      </c>
      <c r="M23" s="5">
        <f>(I23/(I23+I24))*100</f>
        <v>98.101265822784811</v>
      </c>
      <c r="N23" s="6">
        <f>3.32*(LOG(L23)-LOG(K23))</f>
        <v>0.36901950104725351</v>
      </c>
      <c r="O23" s="6">
        <f>O20+N24</f>
        <v>28.912943028825769</v>
      </c>
      <c r="P23" s="5">
        <f>I25/I23*100</f>
        <v>0</v>
      </c>
    </row>
    <row r="24" spans="1:16" x14ac:dyDescent="0.35">
      <c r="A24" s="1"/>
      <c r="B24" s="3"/>
      <c r="C24" s="3"/>
      <c r="D24" s="3" t="s">
        <v>20</v>
      </c>
      <c r="E24" s="58">
        <v>1</v>
      </c>
      <c r="F24" s="59">
        <v>0</v>
      </c>
      <c r="G24" s="59">
        <v>2</v>
      </c>
      <c r="H24" s="59">
        <v>0</v>
      </c>
      <c r="I24" s="1">
        <f t="shared" si="0"/>
        <v>0.75</v>
      </c>
      <c r="J24" s="1"/>
      <c r="K24" s="53"/>
      <c r="L24" s="1"/>
      <c r="M24" s="1"/>
      <c r="N24" s="5">
        <f>3.32*(LOG(L23/K23))</f>
        <v>0.36901950104725334</v>
      </c>
      <c r="O24" s="1"/>
      <c r="P24" s="1"/>
    </row>
    <row r="25" spans="1:16" x14ac:dyDescent="0.35">
      <c r="A25" s="1"/>
      <c r="B25" s="3"/>
      <c r="C25" s="3"/>
      <c r="D25" s="3" t="s">
        <v>32</v>
      </c>
      <c r="E25" s="58">
        <v>0</v>
      </c>
      <c r="F25" s="59">
        <v>0</v>
      </c>
      <c r="G25" s="59">
        <v>0</v>
      </c>
      <c r="H25" s="59">
        <v>0</v>
      </c>
      <c r="I25" s="1">
        <f t="shared" si="0"/>
        <v>0</v>
      </c>
      <c r="J25" s="1"/>
      <c r="K25" s="53"/>
      <c r="L25" s="1"/>
      <c r="M25" s="1"/>
      <c r="N25" s="1"/>
      <c r="O25" s="1"/>
      <c r="P25" s="1"/>
    </row>
    <row r="26" spans="1:16" x14ac:dyDescent="0.35">
      <c r="A26" s="1" t="s">
        <v>83</v>
      </c>
      <c r="B26" s="3">
        <v>341</v>
      </c>
      <c r="C26" s="55" t="s">
        <v>162</v>
      </c>
      <c r="D26" s="41" t="s">
        <v>19</v>
      </c>
      <c r="E26" s="56">
        <v>50</v>
      </c>
      <c r="F26" s="57">
        <v>51</v>
      </c>
      <c r="G26" s="57">
        <v>51</v>
      </c>
      <c r="H26" s="57">
        <v>50</v>
      </c>
      <c r="I26" s="1">
        <f t="shared" si="0"/>
        <v>50.5</v>
      </c>
      <c r="J26" s="53">
        <f>I26*10000*2</f>
        <v>1010000</v>
      </c>
      <c r="K26" s="53">
        <v>3000000</v>
      </c>
      <c r="L26" s="53">
        <f>J26*5</f>
        <v>5050000</v>
      </c>
      <c r="M26" s="5">
        <f>(I26/(I26+I27))*100</f>
        <v>99.019607843137265</v>
      </c>
      <c r="N26" s="6">
        <f>3.32*(LOG(L26)-LOG(K26))</f>
        <v>0.75088480968467441</v>
      </c>
      <c r="O26" s="6">
        <f>O23+N27</f>
        <v>29.663827838510446</v>
      </c>
      <c r="P26" s="5">
        <f>I28/I26*100</f>
        <v>0</v>
      </c>
    </row>
    <row r="27" spans="1:16" x14ac:dyDescent="0.35">
      <c r="A27" s="1"/>
      <c r="B27" s="3"/>
      <c r="C27" s="3"/>
      <c r="D27" s="3" t="s">
        <v>20</v>
      </c>
      <c r="E27" s="58">
        <v>0</v>
      </c>
      <c r="F27" s="59">
        <v>1</v>
      </c>
      <c r="G27" s="59">
        <v>0</v>
      </c>
      <c r="H27" s="59">
        <v>1</v>
      </c>
      <c r="I27" s="1">
        <f t="shared" si="0"/>
        <v>0.5</v>
      </c>
      <c r="J27" s="1"/>
      <c r="K27" s="53"/>
      <c r="L27" s="1"/>
      <c r="M27" s="1"/>
      <c r="N27" s="5">
        <f>3.32*(LOG(L26/K26))</f>
        <v>0.75088480968467641</v>
      </c>
      <c r="O27" s="1"/>
      <c r="P27" s="1"/>
    </row>
    <row r="28" spans="1:16" x14ac:dyDescent="0.35">
      <c r="A28" s="1"/>
      <c r="B28" s="3"/>
      <c r="C28" s="3"/>
      <c r="D28" s="3" t="s">
        <v>32</v>
      </c>
      <c r="E28" s="58">
        <v>0</v>
      </c>
      <c r="F28" s="59">
        <v>0</v>
      </c>
      <c r="G28" s="59">
        <v>0</v>
      </c>
      <c r="H28" s="59">
        <v>0</v>
      </c>
      <c r="I28" s="1">
        <f t="shared" si="0"/>
        <v>0</v>
      </c>
      <c r="J28" s="1"/>
      <c r="K28" s="53"/>
      <c r="L28" s="1"/>
      <c r="M28" s="1"/>
      <c r="N28" s="1"/>
      <c r="O28" s="1"/>
      <c r="P28" s="1"/>
    </row>
    <row r="29" spans="1:16" x14ac:dyDescent="0.35">
      <c r="A29" s="1" t="s">
        <v>84</v>
      </c>
      <c r="B29" s="3">
        <v>348</v>
      </c>
      <c r="C29" s="55" t="s">
        <v>162</v>
      </c>
      <c r="D29" s="3" t="s">
        <v>19</v>
      </c>
      <c r="E29" s="25">
        <v>73</v>
      </c>
      <c r="F29" s="26">
        <v>85</v>
      </c>
      <c r="G29" s="26">
        <v>100</v>
      </c>
      <c r="H29" s="26">
        <v>94</v>
      </c>
      <c r="I29" s="1">
        <f t="shared" si="0"/>
        <v>88</v>
      </c>
      <c r="J29" s="53">
        <f>I29*10000*2</f>
        <v>1760000</v>
      </c>
      <c r="K29" s="53">
        <v>3000000</v>
      </c>
      <c r="L29" s="53">
        <f>J29*5</f>
        <v>8800000</v>
      </c>
      <c r="M29" s="5">
        <f>(I29/(I29+I30))*100</f>
        <v>100</v>
      </c>
      <c r="N29" s="6">
        <f>3.32*(LOG(L29)-LOG(K29))</f>
        <v>1.5516399058692787</v>
      </c>
      <c r="O29" s="6">
        <f>O26+N30</f>
        <v>31.215467744379726</v>
      </c>
      <c r="P29" s="5">
        <f>I31/I29*100</f>
        <v>6.8181818181818175</v>
      </c>
    </row>
    <row r="30" spans="1:16" x14ac:dyDescent="0.35">
      <c r="A30" s="1"/>
      <c r="B30" s="3"/>
      <c r="C30" s="3"/>
      <c r="D30" s="3" t="s">
        <v>20</v>
      </c>
      <c r="E30" s="27">
        <v>0</v>
      </c>
      <c r="F30" s="28">
        <v>0</v>
      </c>
      <c r="G30" s="28">
        <v>0</v>
      </c>
      <c r="H30" s="28">
        <v>0</v>
      </c>
      <c r="I30" s="1">
        <f t="shared" si="0"/>
        <v>0</v>
      </c>
      <c r="J30" s="1"/>
      <c r="K30" s="53"/>
      <c r="L30" s="1"/>
      <c r="M30" s="1"/>
      <c r="N30" s="5">
        <f>3.32*(LOG(L29/K29))</f>
        <v>1.5516399058692802</v>
      </c>
      <c r="O30" s="1"/>
      <c r="P30" s="1"/>
    </row>
    <row r="31" spans="1:16" x14ac:dyDescent="0.35">
      <c r="A31" s="1"/>
      <c r="B31" s="3"/>
      <c r="C31" s="3"/>
      <c r="D31" s="3" t="s">
        <v>32</v>
      </c>
      <c r="E31" s="27">
        <v>4</v>
      </c>
      <c r="F31" s="28">
        <v>6</v>
      </c>
      <c r="G31" s="28">
        <v>9</v>
      </c>
      <c r="H31" s="28">
        <v>5</v>
      </c>
      <c r="I31" s="1">
        <f t="shared" si="0"/>
        <v>6</v>
      </c>
      <c r="J31" s="1"/>
      <c r="K31" s="53"/>
      <c r="L31" s="1"/>
      <c r="M31" s="1"/>
      <c r="N31" s="1"/>
      <c r="O31" s="1"/>
      <c r="P31" s="1"/>
    </row>
    <row r="32" spans="1:16" x14ac:dyDescent="0.35">
      <c r="A32" s="1" t="s">
        <v>85</v>
      </c>
      <c r="B32" s="3">
        <v>355</v>
      </c>
      <c r="C32" s="55" t="s">
        <v>162</v>
      </c>
      <c r="D32" s="3" t="s">
        <v>19</v>
      </c>
      <c r="E32" s="25">
        <v>61</v>
      </c>
      <c r="F32" s="26">
        <v>72</v>
      </c>
      <c r="G32" s="26">
        <v>71</v>
      </c>
      <c r="H32" s="26">
        <v>68</v>
      </c>
      <c r="I32" s="1">
        <f t="shared" si="0"/>
        <v>68</v>
      </c>
      <c r="J32" s="53">
        <f>I32*10000*2</f>
        <v>1360000</v>
      </c>
      <c r="K32" s="53">
        <v>3000000</v>
      </c>
      <c r="L32" s="53">
        <f>J32*5</f>
        <v>6800000</v>
      </c>
      <c r="M32" s="5">
        <f>(I32/(I32+I33))*100</f>
        <v>99.270072992700733</v>
      </c>
      <c r="N32" s="6">
        <f>3.32*(LOG(L32)-LOG(K32))</f>
        <v>1.1798870245154256</v>
      </c>
      <c r="O32" s="6">
        <f>O29+N33</f>
        <v>32.395354768895153</v>
      </c>
      <c r="P32" s="5">
        <f>I34/I32*100</f>
        <v>0</v>
      </c>
    </row>
    <row r="33" spans="1:16" x14ac:dyDescent="0.35">
      <c r="A33" s="1"/>
      <c r="B33" s="3"/>
      <c r="C33" s="3"/>
      <c r="D33" s="3" t="s">
        <v>20</v>
      </c>
      <c r="E33" s="27">
        <v>0</v>
      </c>
      <c r="F33" s="28">
        <v>1</v>
      </c>
      <c r="G33" s="28">
        <v>0</v>
      </c>
      <c r="H33" s="28">
        <v>1</v>
      </c>
      <c r="I33" s="1">
        <f t="shared" si="0"/>
        <v>0.5</v>
      </c>
      <c r="J33" s="1"/>
      <c r="K33" s="53"/>
      <c r="L33" s="1"/>
      <c r="M33" s="1"/>
      <c r="N33" s="5">
        <f>3.32*(LOG(L32/K32))</f>
        <v>1.1798870245154252</v>
      </c>
      <c r="O33" s="1"/>
      <c r="P33" s="1"/>
    </row>
    <row r="34" spans="1:16" x14ac:dyDescent="0.35">
      <c r="A34" s="1"/>
      <c r="B34" s="3"/>
      <c r="C34" s="3"/>
      <c r="D34" s="3" t="s">
        <v>32</v>
      </c>
      <c r="E34" s="27">
        <v>0</v>
      </c>
      <c r="F34" s="28">
        <v>0</v>
      </c>
      <c r="G34" s="28">
        <v>0</v>
      </c>
      <c r="H34" s="28">
        <v>0</v>
      </c>
      <c r="I34" s="1">
        <f t="shared" si="0"/>
        <v>0</v>
      </c>
      <c r="J34" s="1"/>
      <c r="K34" s="53"/>
      <c r="L34" s="1"/>
      <c r="M34" s="1"/>
      <c r="N34" s="1"/>
      <c r="O34" s="1"/>
      <c r="P34" s="1"/>
    </row>
    <row r="35" spans="1:16" x14ac:dyDescent="0.35">
      <c r="A35" s="1" t="s">
        <v>86</v>
      </c>
      <c r="B35" s="3">
        <v>362</v>
      </c>
      <c r="C35" s="55" t="s">
        <v>162</v>
      </c>
      <c r="D35" s="3" t="s">
        <v>19</v>
      </c>
      <c r="E35" s="25">
        <v>60</v>
      </c>
      <c r="F35" s="26">
        <v>67</v>
      </c>
      <c r="G35" s="26">
        <v>66</v>
      </c>
      <c r="H35" s="26">
        <v>67</v>
      </c>
      <c r="I35" s="1">
        <f t="shared" si="0"/>
        <v>65</v>
      </c>
      <c r="J35" s="53">
        <f>I35*10000*2</f>
        <v>1300000</v>
      </c>
      <c r="K35" s="53">
        <v>3000000</v>
      </c>
      <c r="L35" s="53">
        <f>J35*5</f>
        <v>6500000</v>
      </c>
      <c r="M35" s="5">
        <f>(I35/(I35+I36))*100</f>
        <v>99.236641221374043</v>
      </c>
      <c r="N35" s="6">
        <f>3.32*(LOG(L35)-LOG(K35))</f>
        <v>1.114829778385001</v>
      </c>
      <c r="O35" s="6">
        <f>O32+N36</f>
        <v>33.510184547280154</v>
      </c>
      <c r="P35" s="5">
        <f>I37/I35*100</f>
        <v>0.76923076923076927</v>
      </c>
    </row>
    <row r="36" spans="1:16" x14ac:dyDescent="0.35">
      <c r="A36" s="1"/>
      <c r="B36" s="3"/>
      <c r="C36" s="3"/>
      <c r="D36" s="3" t="s">
        <v>20</v>
      </c>
      <c r="E36" s="27">
        <v>0</v>
      </c>
      <c r="F36" s="28">
        <v>0</v>
      </c>
      <c r="G36" s="28">
        <v>1</v>
      </c>
      <c r="H36" s="28">
        <v>1</v>
      </c>
      <c r="I36" s="1">
        <f t="shared" si="0"/>
        <v>0.5</v>
      </c>
      <c r="J36" s="1"/>
      <c r="K36" s="53"/>
      <c r="L36" s="1"/>
      <c r="M36" s="1"/>
      <c r="N36" s="5">
        <f>3.32*(LOG(L35/K35))</f>
        <v>1.114829778385001</v>
      </c>
      <c r="O36" s="1"/>
      <c r="P36" s="1"/>
    </row>
    <row r="37" spans="1:16" x14ac:dyDescent="0.35">
      <c r="A37" s="1"/>
      <c r="B37" s="3"/>
      <c r="C37" s="3"/>
      <c r="D37" s="3" t="s">
        <v>32</v>
      </c>
      <c r="E37" s="27">
        <v>0</v>
      </c>
      <c r="F37" s="28">
        <v>0</v>
      </c>
      <c r="G37" s="28">
        <v>1</v>
      </c>
      <c r="H37" s="28">
        <v>1</v>
      </c>
      <c r="I37" s="1">
        <f t="shared" si="0"/>
        <v>0.5</v>
      </c>
      <c r="J37" s="1"/>
      <c r="K37" s="53"/>
      <c r="L37" s="1"/>
      <c r="M37" s="1"/>
      <c r="N37" s="1"/>
      <c r="O37" s="1"/>
      <c r="P37" s="1"/>
    </row>
    <row r="38" spans="1:16" x14ac:dyDescent="0.35">
      <c r="A38" s="1" t="s">
        <v>87</v>
      </c>
      <c r="B38" s="3">
        <v>369</v>
      </c>
      <c r="C38" s="55" t="s">
        <v>162</v>
      </c>
      <c r="D38" s="3" t="s">
        <v>19</v>
      </c>
      <c r="E38" s="25">
        <v>72</v>
      </c>
      <c r="F38" s="26">
        <v>73</v>
      </c>
      <c r="G38" s="26">
        <v>70</v>
      </c>
      <c r="H38" s="26">
        <v>69</v>
      </c>
      <c r="I38" s="1">
        <f t="shared" si="0"/>
        <v>71</v>
      </c>
      <c r="J38" s="53">
        <f>I38*10000*2</f>
        <v>1420000</v>
      </c>
      <c r="K38" s="53">
        <v>3000000</v>
      </c>
      <c r="L38" s="53">
        <f>J38*5</f>
        <v>7100000</v>
      </c>
      <c r="M38" s="5">
        <f>(I38/(I38+I39))*100</f>
        <v>98.611111111111114</v>
      </c>
      <c r="N38" s="6">
        <f>3.32*(LOG(L38)-LOG(K38))</f>
        <v>1.2421351520780506</v>
      </c>
      <c r="O38" s="6">
        <f>O35+N39</f>
        <v>34.752319699358203</v>
      </c>
      <c r="P38" s="5">
        <f>I40/I38*100</f>
        <v>0.35211267605633806</v>
      </c>
    </row>
    <row r="39" spans="1:16" x14ac:dyDescent="0.35">
      <c r="A39" s="1"/>
      <c r="B39" s="3"/>
      <c r="C39" s="3"/>
      <c r="D39" s="3" t="s">
        <v>20</v>
      </c>
      <c r="E39" s="27">
        <v>1</v>
      </c>
      <c r="F39" s="28">
        <v>1</v>
      </c>
      <c r="G39" s="28">
        <v>2</v>
      </c>
      <c r="H39" s="28">
        <v>0</v>
      </c>
      <c r="I39" s="1">
        <f t="shared" si="0"/>
        <v>1</v>
      </c>
      <c r="J39" s="1"/>
      <c r="K39" s="53"/>
      <c r="L39" s="1"/>
      <c r="M39" s="1"/>
      <c r="N39" s="5">
        <f>3.32*(LOG(L38/K38))</f>
        <v>1.2421351520780506</v>
      </c>
      <c r="O39" s="1"/>
      <c r="P39" s="1"/>
    </row>
    <row r="40" spans="1:16" x14ac:dyDescent="0.35">
      <c r="A40" s="1"/>
      <c r="B40" s="3"/>
      <c r="C40" s="3"/>
      <c r="D40" s="3" t="s">
        <v>32</v>
      </c>
      <c r="E40" s="27">
        <v>0</v>
      </c>
      <c r="F40" s="28">
        <v>0</v>
      </c>
      <c r="G40" s="28">
        <v>0</v>
      </c>
      <c r="H40" s="28">
        <v>1</v>
      </c>
      <c r="I40" s="1">
        <f t="shared" si="0"/>
        <v>0.25</v>
      </c>
      <c r="J40" s="1"/>
      <c r="K40" s="53"/>
      <c r="L40" s="1"/>
      <c r="M40" s="1"/>
      <c r="N40" s="1"/>
      <c r="O40" s="1"/>
      <c r="P40" s="1"/>
    </row>
    <row r="41" spans="1:16" x14ac:dyDescent="0.35">
      <c r="A41" s="1" t="s">
        <v>88</v>
      </c>
      <c r="B41" s="3">
        <v>376</v>
      </c>
      <c r="C41" s="55" t="s">
        <v>162</v>
      </c>
      <c r="D41" s="41" t="s">
        <v>19</v>
      </c>
      <c r="E41" s="25">
        <v>71</v>
      </c>
      <c r="F41" s="26">
        <v>79</v>
      </c>
      <c r="G41" s="26">
        <v>74</v>
      </c>
      <c r="H41" s="26">
        <v>84</v>
      </c>
      <c r="I41" s="1">
        <f t="shared" si="0"/>
        <v>77</v>
      </c>
      <c r="J41" s="53">
        <f>I41*10000*2</f>
        <v>1540000</v>
      </c>
      <c r="K41" s="53">
        <v>3000000</v>
      </c>
      <c r="L41" s="53">
        <f>J41*5</f>
        <v>7700000</v>
      </c>
      <c r="M41" s="5">
        <f>(I41/(I41+I42))*100</f>
        <v>99.354838709677423</v>
      </c>
      <c r="N41" s="6">
        <f>3.32*(LOG(L41)-LOG(K41))</f>
        <v>1.3591066419033613</v>
      </c>
      <c r="O41" s="6">
        <f>O38+N42</f>
        <v>36.111426341261563</v>
      </c>
      <c r="P41" s="5">
        <f>I43/I41*100</f>
        <v>0</v>
      </c>
    </row>
    <row r="42" spans="1:16" x14ac:dyDescent="0.35">
      <c r="A42" s="1"/>
      <c r="B42" s="3"/>
      <c r="C42" s="3"/>
      <c r="D42" s="3" t="s">
        <v>20</v>
      </c>
      <c r="E42" s="27">
        <v>1</v>
      </c>
      <c r="F42" s="28">
        <v>1</v>
      </c>
      <c r="G42" s="28">
        <v>0</v>
      </c>
      <c r="H42" s="28">
        <v>0</v>
      </c>
      <c r="I42" s="1">
        <f t="shared" si="0"/>
        <v>0.5</v>
      </c>
      <c r="J42" s="1"/>
      <c r="K42" s="53"/>
      <c r="L42" s="1"/>
      <c r="M42" s="1"/>
      <c r="N42" s="5">
        <f>3.32*(LOG(L41/K41))</f>
        <v>1.3591066419033606</v>
      </c>
      <c r="O42" s="1"/>
      <c r="P42" s="1"/>
    </row>
    <row r="43" spans="1:16" x14ac:dyDescent="0.35">
      <c r="A43" s="1"/>
      <c r="B43" s="3"/>
      <c r="C43" s="3"/>
      <c r="D43" s="3" t="s">
        <v>32</v>
      </c>
      <c r="E43" s="27">
        <v>0</v>
      </c>
      <c r="F43" s="28">
        <v>0</v>
      </c>
      <c r="G43" s="28">
        <v>0</v>
      </c>
      <c r="H43" s="28">
        <v>0</v>
      </c>
      <c r="I43" s="1">
        <f t="shared" si="0"/>
        <v>0</v>
      </c>
      <c r="J43" s="1"/>
      <c r="K43" s="53"/>
      <c r="L43" s="1"/>
      <c r="M43" s="1"/>
      <c r="N43" s="1"/>
      <c r="O43" s="1"/>
      <c r="P43" s="1"/>
    </row>
    <row r="44" spans="1:16" x14ac:dyDescent="0.35">
      <c r="A44" s="1" t="s">
        <v>89</v>
      </c>
      <c r="B44" s="3">
        <v>383</v>
      </c>
      <c r="C44" s="55" t="s">
        <v>162</v>
      </c>
      <c r="D44" s="3" t="s">
        <v>19</v>
      </c>
      <c r="E44" s="25">
        <v>67</v>
      </c>
      <c r="F44" s="26">
        <v>68</v>
      </c>
      <c r="G44" s="26">
        <v>68</v>
      </c>
      <c r="H44" s="26">
        <v>68</v>
      </c>
      <c r="I44" s="1">
        <f t="shared" si="0"/>
        <v>67.75</v>
      </c>
      <c r="J44" s="53">
        <f>I44*10000*2</f>
        <v>1355000</v>
      </c>
      <c r="K44" s="53">
        <v>3000000</v>
      </c>
      <c r="L44" s="53">
        <f>J44*5</f>
        <v>6775000</v>
      </c>
      <c r="M44" s="5">
        <f>(I44/(I44+I45))*100</f>
        <v>99.632352941176478</v>
      </c>
      <c r="N44" s="6">
        <f>3.32*(LOG(L44)-LOG(K44))</f>
        <v>1.1745763088249135</v>
      </c>
      <c r="O44" s="6">
        <f>O41+N45</f>
        <v>37.286002650086473</v>
      </c>
      <c r="P44" s="5">
        <f>I46/I44*100</f>
        <v>0.73800738007380073</v>
      </c>
    </row>
    <row r="45" spans="1:16" x14ac:dyDescent="0.35">
      <c r="A45" s="1"/>
      <c r="B45" s="3"/>
      <c r="C45" s="3"/>
      <c r="D45" s="3" t="s">
        <v>20</v>
      </c>
      <c r="E45" s="27">
        <v>0</v>
      </c>
      <c r="F45" s="28">
        <v>0</v>
      </c>
      <c r="G45" s="28">
        <v>1</v>
      </c>
      <c r="H45" s="28">
        <v>0</v>
      </c>
      <c r="I45" s="1">
        <f t="shared" si="0"/>
        <v>0.25</v>
      </c>
      <c r="J45" s="1"/>
      <c r="K45" s="53"/>
      <c r="L45" s="1"/>
      <c r="M45" s="1"/>
      <c r="N45" s="5">
        <f>3.32*(LOG(L44/K44))</f>
        <v>1.1745763088249126</v>
      </c>
      <c r="O45" s="1"/>
      <c r="P45" s="1"/>
    </row>
    <row r="46" spans="1:16" x14ac:dyDescent="0.35">
      <c r="A46" s="1"/>
      <c r="B46" s="3"/>
      <c r="C46" s="3"/>
      <c r="D46" s="3" t="s">
        <v>32</v>
      </c>
      <c r="E46" s="27">
        <v>0</v>
      </c>
      <c r="F46" s="28">
        <v>0</v>
      </c>
      <c r="G46" s="28">
        <v>2</v>
      </c>
      <c r="H46" s="28">
        <v>0</v>
      </c>
      <c r="I46" s="1">
        <f t="shared" si="0"/>
        <v>0.5</v>
      </c>
      <c r="J46" s="1"/>
      <c r="K46" s="53"/>
      <c r="L46" s="1"/>
      <c r="M46" s="1"/>
      <c r="N46" s="1"/>
      <c r="O46" s="1"/>
      <c r="P46" s="1"/>
    </row>
    <row r="47" spans="1:16" x14ac:dyDescent="0.35">
      <c r="A47" s="1" t="s">
        <v>90</v>
      </c>
      <c r="B47" s="3">
        <v>390</v>
      </c>
      <c r="C47" s="55" t="s">
        <v>162</v>
      </c>
      <c r="D47" s="3" t="s">
        <v>19</v>
      </c>
      <c r="E47" s="25">
        <v>58</v>
      </c>
      <c r="F47" s="26">
        <v>54</v>
      </c>
      <c r="G47" s="26">
        <v>54</v>
      </c>
      <c r="H47" s="26">
        <v>61</v>
      </c>
      <c r="I47" s="1">
        <f t="shared" si="0"/>
        <v>56.75</v>
      </c>
      <c r="J47" s="53">
        <f>I47*10000*2</f>
        <v>1135000</v>
      </c>
      <c r="K47" s="53">
        <v>3000000</v>
      </c>
      <c r="L47" s="53">
        <f>J47*5</f>
        <v>5675000</v>
      </c>
      <c r="M47" s="5">
        <f>(I47/(I47+I48))*100</f>
        <v>100</v>
      </c>
      <c r="N47" s="6">
        <f>3.32*(LOG(L47)-LOG(K47))</f>
        <v>0.9191241090030513</v>
      </c>
      <c r="O47" s="6">
        <f>O44+N48</f>
        <v>38.205126759089524</v>
      </c>
      <c r="P47" s="5">
        <f>I49/I47*100</f>
        <v>0</v>
      </c>
    </row>
    <row r="48" spans="1:16" x14ac:dyDescent="0.35">
      <c r="A48" s="1"/>
      <c r="B48" s="3"/>
      <c r="C48" s="3"/>
      <c r="D48" s="3" t="s">
        <v>20</v>
      </c>
      <c r="E48" s="27">
        <v>0</v>
      </c>
      <c r="F48" s="28">
        <v>0</v>
      </c>
      <c r="G48" s="28">
        <v>0</v>
      </c>
      <c r="H48" s="28">
        <v>0</v>
      </c>
      <c r="I48" s="1">
        <f t="shared" si="0"/>
        <v>0</v>
      </c>
      <c r="J48" s="1"/>
      <c r="K48" s="53"/>
      <c r="L48" s="1"/>
      <c r="M48" s="1"/>
      <c r="N48" s="5">
        <f>3.32*(LOG(L47/K47))</f>
        <v>0.91912410900305286</v>
      </c>
      <c r="O48" s="1"/>
      <c r="P48" s="1"/>
    </row>
    <row r="49" spans="1:16" x14ac:dyDescent="0.35">
      <c r="A49" s="1"/>
      <c r="B49" s="3"/>
      <c r="C49" s="3"/>
      <c r="D49" s="3" t="s">
        <v>32</v>
      </c>
      <c r="E49" s="27">
        <v>0</v>
      </c>
      <c r="F49" s="28">
        <v>0</v>
      </c>
      <c r="G49" s="28">
        <v>0</v>
      </c>
      <c r="H49" s="28">
        <v>0</v>
      </c>
      <c r="I49" s="1">
        <f t="shared" si="0"/>
        <v>0</v>
      </c>
      <c r="J49" s="1"/>
      <c r="K49" s="53"/>
      <c r="L49" s="1"/>
      <c r="M49" s="1"/>
      <c r="N49" s="1"/>
      <c r="O49" s="1"/>
      <c r="P49" s="1"/>
    </row>
    <row r="50" spans="1:16" x14ac:dyDescent="0.35">
      <c r="A50" s="1" t="s">
        <v>91</v>
      </c>
      <c r="B50" s="3">
        <v>397</v>
      </c>
      <c r="C50" s="55" t="s">
        <v>162</v>
      </c>
      <c r="D50" s="3" t="s">
        <v>19</v>
      </c>
      <c r="E50" s="25">
        <v>61</v>
      </c>
      <c r="F50" s="26">
        <v>53</v>
      </c>
      <c r="G50" s="26">
        <v>63</v>
      </c>
      <c r="H50" s="26">
        <v>76</v>
      </c>
      <c r="I50" s="1">
        <f t="shared" si="0"/>
        <v>63.25</v>
      </c>
      <c r="J50" s="53">
        <f>I50*10000*2</f>
        <v>1265000</v>
      </c>
      <c r="K50" s="53">
        <v>3000000</v>
      </c>
      <c r="L50" s="53">
        <f>J50*5</f>
        <v>6325000</v>
      </c>
      <c r="M50" s="5">
        <f>(I50/(I50+I51))*100</f>
        <v>99.215686274509807</v>
      </c>
      <c r="N50" s="6">
        <f>3.32*(LOG(L50)-LOG(K50))</f>
        <v>1.0754783934256018</v>
      </c>
      <c r="O50" s="6">
        <f>O47+N51</f>
        <v>39.280605152515122</v>
      </c>
      <c r="P50" s="5">
        <f>I52/I50*100</f>
        <v>0</v>
      </c>
    </row>
    <row r="51" spans="1:16" x14ac:dyDescent="0.35">
      <c r="A51" s="1"/>
      <c r="B51" s="3"/>
      <c r="C51" s="3"/>
      <c r="D51" s="3" t="s">
        <v>20</v>
      </c>
      <c r="E51" s="27">
        <v>2</v>
      </c>
      <c r="F51" s="28">
        <v>0</v>
      </c>
      <c r="G51" s="28">
        <v>0</v>
      </c>
      <c r="H51" s="28">
        <v>0</v>
      </c>
      <c r="I51" s="1">
        <f t="shared" si="0"/>
        <v>0.5</v>
      </c>
      <c r="J51" s="1"/>
      <c r="K51" s="53"/>
      <c r="L51" s="1"/>
      <c r="M51" s="1"/>
      <c r="N51" s="5">
        <f>3.32*(LOG(L50/K50))</f>
        <v>1.0754783934256009</v>
      </c>
      <c r="O51" s="1"/>
      <c r="P51" s="1"/>
    </row>
    <row r="52" spans="1:16" x14ac:dyDescent="0.35">
      <c r="A52" s="1"/>
      <c r="B52" s="3"/>
      <c r="C52" s="3"/>
      <c r="D52" s="3" t="s">
        <v>32</v>
      </c>
      <c r="E52" s="27">
        <v>0</v>
      </c>
      <c r="F52" s="28">
        <v>0</v>
      </c>
      <c r="G52" s="28">
        <v>0</v>
      </c>
      <c r="H52" s="28">
        <v>0</v>
      </c>
      <c r="I52" s="1">
        <f t="shared" si="0"/>
        <v>0</v>
      </c>
      <c r="J52" s="1"/>
      <c r="K52" s="53"/>
      <c r="L52" s="1"/>
      <c r="M52" s="1"/>
      <c r="N52" s="1"/>
      <c r="O52" s="1"/>
      <c r="P52" s="1"/>
    </row>
    <row r="53" spans="1:16" x14ac:dyDescent="0.35">
      <c r="A53" s="1" t="s">
        <v>92</v>
      </c>
      <c r="B53" s="3">
        <v>404</v>
      </c>
      <c r="C53" s="55" t="s">
        <v>162</v>
      </c>
      <c r="D53" s="3" t="s">
        <v>19</v>
      </c>
      <c r="E53" s="25">
        <v>83</v>
      </c>
      <c r="F53" s="26">
        <v>99</v>
      </c>
      <c r="G53" s="26">
        <v>100</v>
      </c>
      <c r="H53" s="26">
        <v>74</v>
      </c>
      <c r="I53" s="1">
        <f t="shared" si="0"/>
        <v>89</v>
      </c>
      <c r="J53" s="53">
        <f>I53*10000*2</f>
        <v>1780000</v>
      </c>
      <c r="K53" s="53">
        <v>3000000</v>
      </c>
      <c r="L53" s="53">
        <f>J53*5</f>
        <v>8900000</v>
      </c>
      <c r="M53" s="5">
        <f>(I53/(I53+I54))*100</f>
        <v>99.441340782122893</v>
      </c>
      <c r="N53" s="6">
        <f>3.32*(LOG(L53)-LOG(K53))</f>
        <v>1.5679322563918292</v>
      </c>
      <c r="O53" s="6">
        <f>O50+N54</f>
        <v>40.84853740890695</v>
      </c>
      <c r="P53" s="5">
        <f>I55/I53*100</f>
        <v>0</v>
      </c>
    </row>
    <row r="54" spans="1:16" x14ac:dyDescent="0.35">
      <c r="A54" s="1"/>
      <c r="B54" s="3"/>
      <c r="C54" s="3"/>
      <c r="D54" s="3" t="s">
        <v>20</v>
      </c>
      <c r="E54" s="27">
        <v>0</v>
      </c>
      <c r="F54" s="28">
        <v>1</v>
      </c>
      <c r="G54" s="28">
        <v>1</v>
      </c>
      <c r="H54" s="28">
        <v>0</v>
      </c>
      <c r="I54" s="1">
        <f t="shared" si="0"/>
        <v>0.5</v>
      </c>
      <c r="J54" s="1"/>
      <c r="K54" s="53"/>
      <c r="L54" s="1"/>
      <c r="M54" s="1"/>
      <c r="N54" s="5">
        <f>3.32*(LOG(L53/K53))</f>
        <v>1.5679322563918312</v>
      </c>
      <c r="O54" s="1"/>
      <c r="P54" s="1"/>
    </row>
    <row r="55" spans="1:16" x14ac:dyDescent="0.35">
      <c r="A55" s="1"/>
      <c r="B55" s="3"/>
      <c r="C55" s="3"/>
      <c r="D55" s="3" t="s">
        <v>32</v>
      </c>
      <c r="E55" s="27">
        <v>0</v>
      </c>
      <c r="F55" s="28">
        <v>0</v>
      </c>
      <c r="G55" s="28">
        <v>0</v>
      </c>
      <c r="H55" s="28">
        <v>0</v>
      </c>
      <c r="I55" s="1">
        <f t="shared" si="0"/>
        <v>0</v>
      </c>
      <c r="J55" s="1"/>
      <c r="K55" s="53"/>
      <c r="L55" s="1"/>
      <c r="M55" s="1"/>
      <c r="N55" s="1"/>
      <c r="O55" s="1"/>
      <c r="P55" s="1"/>
    </row>
    <row r="56" spans="1:16" x14ac:dyDescent="0.35">
      <c r="A56" s="1" t="s">
        <v>93</v>
      </c>
      <c r="B56" s="3">
        <v>407</v>
      </c>
      <c r="C56" s="55" t="s">
        <v>162</v>
      </c>
      <c r="D56" s="41" t="s">
        <v>19</v>
      </c>
      <c r="E56" s="25">
        <v>56</v>
      </c>
      <c r="F56" s="26">
        <v>52</v>
      </c>
      <c r="G56" s="26">
        <v>42</v>
      </c>
      <c r="H56" s="26">
        <v>50</v>
      </c>
      <c r="I56" s="1">
        <f t="shared" si="0"/>
        <v>50</v>
      </c>
      <c r="J56" s="53">
        <f>I56*10000*2</f>
        <v>1000000</v>
      </c>
      <c r="K56" s="53">
        <v>3000000</v>
      </c>
      <c r="L56" s="53">
        <f>J56*5</f>
        <v>5000000</v>
      </c>
      <c r="M56" s="5">
        <f>(I56/(I56+I57))*100</f>
        <v>99.50248756218906</v>
      </c>
      <c r="N56" s="6">
        <f>3.32*(LOG(L56)-LOG(K56))</f>
        <v>0.73653784872630235</v>
      </c>
      <c r="O56" s="6">
        <f>O53+N57</f>
        <v>41.58507525763325</v>
      </c>
      <c r="P56" s="5">
        <f>I58/I56*100</f>
        <v>0</v>
      </c>
    </row>
    <row r="57" spans="1:16" x14ac:dyDescent="0.35">
      <c r="A57" s="1"/>
      <c r="B57" s="3"/>
      <c r="C57" s="3"/>
      <c r="D57" s="3" t="s">
        <v>20</v>
      </c>
      <c r="E57" s="27">
        <v>0</v>
      </c>
      <c r="F57" s="28">
        <v>1</v>
      </c>
      <c r="G57" s="28">
        <v>0</v>
      </c>
      <c r="H57" s="28">
        <v>0</v>
      </c>
      <c r="I57" s="1">
        <f t="shared" si="0"/>
        <v>0.25</v>
      </c>
      <c r="J57" s="1"/>
      <c r="K57" s="53"/>
      <c r="L57" s="1"/>
      <c r="M57" s="1"/>
      <c r="N57" s="5">
        <f>3.32*(LOG(L56/K56))</f>
        <v>0.73653784872630323</v>
      </c>
      <c r="O57" s="1"/>
      <c r="P57" s="1"/>
    </row>
    <row r="58" spans="1:16" x14ac:dyDescent="0.35">
      <c r="A58" s="1"/>
      <c r="B58" s="3"/>
      <c r="C58" s="3"/>
      <c r="D58" s="3" t="s">
        <v>32</v>
      </c>
      <c r="E58" s="27">
        <v>0</v>
      </c>
      <c r="F58" s="28">
        <v>0</v>
      </c>
      <c r="G58" s="28">
        <v>0</v>
      </c>
      <c r="H58" s="28">
        <v>0</v>
      </c>
      <c r="I58" s="1">
        <f t="shared" si="0"/>
        <v>0</v>
      </c>
      <c r="J58" s="1"/>
      <c r="K58" s="53"/>
      <c r="L58" s="1"/>
      <c r="M58" s="1"/>
      <c r="N58" s="1"/>
      <c r="O58" s="1"/>
      <c r="P58" s="1"/>
    </row>
    <row r="59" spans="1:16" x14ac:dyDescent="0.35">
      <c r="A59" s="1" t="s">
        <v>94</v>
      </c>
      <c r="B59" s="3">
        <v>410</v>
      </c>
      <c r="C59" s="55" t="s">
        <v>162</v>
      </c>
      <c r="D59" s="3" t="s">
        <v>19</v>
      </c>
      <c r="E59" s="25">
        <v>51</v>
      </c>
      <c r="F59" s="26">
        <v>53</v>
      </c>
      <c r="G59" s="26">
        <v>79</v>
      </c>
      <c r="H59" s="26">
        <v>63</v>
      </c>
      <c r="I59" s="1">
        <f t="shared" si="0"/>
        <v>61.5</v>
      </c>
      <c r="J59" s="53">
        <f>I59*10000*2</f>
        <v>1230000</v>
      </c>
      <c r="K59" s="53">
        <v>3000000</v>
      </c>
      <c r="L59" s="53">
        <f>J59*5</f>
        <v>6150000</v>
      </c>
      <c r="M59" s="5">
        <f>(I59/(I59+I60))*100</f>
        <v>99.595141700404852</v>
      </c>
      <c r="N59" s="6">
        <f>3.32*(LOG(L59)-LOG(K59))</f>
        <v>1.0350228187051038</v>
      </c>
      <c r="O59" s="6">
        <f>O56+N60</f>
        <v>42.620098076338351</v>
      </c>
      <c r="P59" s="5">
        <f>I61/I59*100</f>
        <v>0</v>
      </c>
    </row>
    <row r="60" spans="1:16" x14ac:dyDescent="0.35">
      <c r="A60" s="1"/>
      <c r="B60" s="3"/>
      <c r="C60" s="3"/>
      <c r="D60" s="3" t="s">
        <v>20</v>
      </c>
      <c r="E60" s="27">
        <v>0</v>
      </c>
      <c r="F60" s="28">
        <v>0</v>
      </c>
      <c r="G60" s="28">
        <v>0</v>
      </c>
      <c r="H60" s="28">
        <v>1</v>
      </c>
      <c r="I60" s="1">
        <f t="shared" si="0"/>
        <v>0.25</v>
      </c>
      <c r="J60" s="1"/>
      <c r="K60" s="53"/>
      <c r="L60" s="1"/>
      <c r="M60" s="1"/>
      <c r="N60" s="5">
        <f>3.32*(LOG(L59/K59))</f>
        <v>1.035022818705104</v>
      </c>
      <c r="O60" s="1"/>
      <c r="P60" s="1"/>
    </row>
    <row r="61" spans="1:16" x14ac:dyDescent="0.35">
      <c r="A61" s="1"/>
      <c r="B61" s="3"/>
      <c r="C61" s="3"/>
      <c r="D61" s="3" t="s">
        <v>32</v>
      </c>
      <c r="E61" s="27">
        <v>0</v>
      </c>
      <c r="F61" s="28">
        <v>0</v>
      </c>
      <c r="G61" s="28">
        <v>0</v>
      </c>
      <c r="H61" s="28">
        <v>0</v>
      </c>
      <c r="I61" s="1">
        <f t="shared" si="0"/>
        <v>0</v>
      </c>
      <c r="J61" s="1"/>
      <c r="K61" s="53"/>
      <c r="L61" s="1"/>
      <c r="M61" s="1"/>
      <c r="N61" s="1"/>
      <c r="O61" s="1"/>
      <c r="P61" s="1"/>
    </row>
    <row r="62" spans="1:16" x14ac:dyDescent="0.35">
      <c r="A62" s="1" t="s">
        <v>95</v>
      </c>
      <c r="B62" s="3">
        <v>418</v>
      </c>
      <c r="C62" s="55" t="s">
        <v>162</v>
      </c>
      <c r="D62" s="3" t="s">
        <v>19</v>
      </c>
      <c r="E62" s="25">
        <v>53</v>
      </c>
      <c r="F62" s="26">
        <v>60</v>
      </c>
      <c r="G62" s="26">
        <v>62</v>
      </c>
      <c r="H62" s="26">
        <v>65</v>
      </c>
      <c r="I62" s="1">
        <f t="shared" si="0"/>
        <v>60</v>
      </c>
      <c r="J62" s="53">
        <f>I62*10000*2</f>
        <v>1200000</v>
      </c>
      <c r="K62" s="53">
        <v>3000000</v>
      </c>
      <c r="L62" s="53">
        <f>J62*5</f>
        <v>6000000</v>
      </c>
      <c r="M62" s="5">
        <f>(I62/(I62+I63))*100</f>
        <v>98.76543209876543</v>
      </c>
      <c r="N62" s="6">
        <f>3.32*(LOG(L62)-LOG(K62))</f>
        <v>0.99941958560441768</v>
      </c>
      <c r="O62" s="6">
        <f>O59+N63</f>
        <v>43.619517661942766</v>
      </c>
      <c r="P62" s="5">
        <f>I64/I62*100</f>
        <v>0</v>
      </c>
    </row>
    <row r="63" spans="1:16" x14ac:dyDescent="0.35">
      <c r="A63" s="1"/>
      <c r="B63" s="3"/>
      <c r="C63" s="3"/>
      <c r="D63" s="3" t="s">
        <v>20</v>
      </c>
      <c r="E63" s="27">
        <v>0</v>
      </c>
      <c r="F63" s="28">
        <v>1</v>
      </c>
      <c r="G63" s="28">
        <v>1</v>
      </c>
      <c r="H63" s="28">
        <v>1</v>
      </c>
      <c r="I63" s="1">
        <f t="shared" si="0"/>
        <v>0.75</v>
      </c>
      <c r="J63" s="1"/>
      <c r="K63" s="53"/>
      <c r="L63" s="1"/>
      <c r="M63" s="1"/>
      <c r="N63" s="5">
        <f>3.32*(LOG(L62/K62))</f>
        <v>0.99941958560441757</v>
      </c>
      <c r="O63" s="1"/>
      <c r="P63" s="1"/>
    </row>
    <row r="64" spans="1:16" x14ac:dyDescent="0.35">
      <c r="A64" s="1"/>
      <c r="B64" s="3"/>
      <c r="C64" s="3"/>
      <c r="D64" s="3" t="s">
        <v>32</v>
      </c>
      <c r="E64" s="27">
        <v>0</v>
      </c>
      <c r="F64" s="28">
        <v>0</v>
      </c>
      <c r="G64" s="28">
        <v>0</v>
      </c>
      <c r="H64" s="28">
        <v>0</v>
      </c>
      <c r="I64" s="1">
        <f t="shared" si="0"/>
        <v>0</v>
      </c>
      <c r="J64" s="1"/>
      <c r="K64" s="53"/>
      <c r="L64" s="1"/>
      <c r="M64" s="1"/>
      <c r="N64" s="1"/>
      <c r="O64" s="1"/>
      <c r="P64" s="1"/>
    </row>
    <row r="65" spans="1:16" x14ac:dyDescent="0.35">
      <c r="A65" s="1" t="s">
        <v>96</v>
      </c>
      <c r="B65" s="3">
        <v>425</v>
      </c>
      <c r="C65" s="55" t="s">
        <v>162</v>
      </c>
      <c r="D65" s="3" t="s">
        <v>19</v>
      </c>
      <c r="E65" s="25">
        <v>75</v>
      </c>
      <c r="F65" s="26">
        <v>71</v>
      </c>
      <c r="G65" s="26">
        <v>66</v>
      </c>
      <c r="H65" s="26">
        <v>82</v>
      </c>
      <c r="I65" s="1">
        <f t="shared" si="0"/>
        <v>73.5</v>
      </c>
      <c r="J65" s="53">
        <f>I65*10000*2</f>
        <v>1470000</v>
      </c>
      <c r="K65" s="53">
        <v>3000000</v>
      </c>
      <c r="L65" s="53">
        <f>J65*5</f>
        <v>7350000</v>
      </c>
      <c r="M65" s="5">
        <f>(I65/(I65+I66))*100</f>
        <v>98.98989898989899</v>
      </c>
      <c r="N65" s="6">
        <f>3.32*(LOG(L65)-LOG(K65))</f>
        <v>1.2920314000902482</v>
      </c>
      <c r="O65" s="6">
        <f>O62+N66</f>
        <v>44.911549062033011</v>
      </c>
      <c r="P65" s="5">
        <f>I67/I65*100</f>
        <v>0</v>
      </c>
    </row>
    <row r="66" spans="1:16" x14ac:dyDescent="0.35">
      <c r="A66" s="1"/>
      <c r="B66" s="3"/>
      <c r="C66" s="3"/>
      <c r="D66" s="3" t="s">
        <v>20</v>
      </c>
      <c r="E66" s="27">
        <v>2</v>
      </c>
      <c r="F66" s="28">
        <v>1</v>
      </c>
      <c r="G66" s="28">
        <v>0</v>
      </c>
      <c r="H66" s="28">
        <v>0</v>
      </c>
      <c r="I66" s="1">
        <f t="shared" si="0"/>
        <v>0.75</v>
      </c>
      <c r="J66" s="1"/>
      <c r="K66" s="53"/>
      <c r="L66" s="1"/>
      <c r="M66" s="1"/>
      <c r="N66" s="5">
        <f>3.32*(LOG(L65/K65))</f>
        <v>1.2920314000902478</v>
      </c>
      <c r="O66" s="1"/>
      <c r="P66" s="1"/>
    </row>
    <row r="67" spans="1:16" x14ac:dyDescent="0.35">
      <c r="A67" s="1"/>
      <c r="B67" s="3"/>
      <c r="C67" s="3"/>
      <c r="D67" s="3" t="s">
        <v>32</v>
      </c>
      <c r="E67" s="27">
        <v>0</v>
      </c>
      <c r="F67" s="28">
        <v>0</v>
      </c>
      <c r="G67" s="28">
        <v>0</v>
      </c>
      <c r="H67" s="28">
        <v>0</v>
      </c>
      <c r="I67" s="1">
        <f t="shared" si="0"/>
        <v>0</v>
      </c>
      <c r="J67" s="1"/>
      <c r="K67" s="53"/>
      <c r="L67" s="1"/>
      <c r="M67" s="1"/>
      <c r="N67" s="1"/>
      <c r="O67" s="1"/>
      <c r="P67" s="1"/>
    </row>
    <row r="68" spans="1:16" x14ac:dyDescent="0.35">
      <c r="A68" s="1" t="s">
        <v>97</v>
      </c>
      <c r="B68" s="3">
        <v>432</v>
      </c>
      <c r="C68" s="55" t="s">
        <v>162</v>
      </c>
      <c r="D68" s="3" t="s">
        <v>19</v>
      </c>
      <c r="E68" s="25">
        <v>96</v>
      </c>
      <c r="F68" s="26">
        <v>107</v>
      </c>
      <c r="G68" s="26">
        <v>101</v>
      </c>
      <c r="H68" s="26">
        <v>102</v>
      </c>
      <c r="I68" s="1">
        <f t="shared" si="0"/>
        <v>101.5</v>
      </c>
      <c r="J68" s="53">
        <f>I68*10000*2</f>
        <v>2030000</v>
      </c>
      <c r="K68" s="53">
        <v>3000000</v>
      </c>
      <c r="L68" s="53">
        <f>J68*5</f>
        <v>10150000</v>
      </c>
      <c r="M68" s="5">
        <f>(I68/(I68+I69))*100</f>
        <v>99.024390243902445</v>
      </c>
      <c r="N68" s="6">
        <f>3.32*(LOG(L68)-LOG(K68))</f>
        <v>1.757424694598168</v>
      </c>
      <c r="O68" s="6">
        <f>O65+N69</f>
        <v>46.668973756631182</v>
      </c>
      <c r="P68" s="5">
        <f>I70/I68*100</f>
        <v>0</v>
      </c>
    </row>
    <row r="69" spans="1:16" x14ac:dyDescent="0.35">
      <c r="A69" s="1"/>
      <c r="B69" s="3"/>
      <c r="C69" s="3"/>
      <c r="D69" s="3" t="s">
        <v>20</v>
      </c>
      <c r="E69" s="27">
        <v>1</v>
      </c>
      <c r="F69" s="28">
        <v>0</v>
      </c>
      <c r="G69" s="28">
        <v>0</v>
      </c>
      <c r="H69" s="28">
        <v>3</v>
      </c>
      <c r="I69" s="1">
        <f t="shared" ref="I69:I132" si="1">AVERAGE(E69:H69)</f>
        <v>1</v>
      </c>
      <c r="J69" s="1"/>
      <c r="K69" s="53"/>
      <c r="L69" s="1"/>
      <c r="M69" s="1"/>
      <c r="N69" s="5">
        <f>3.32*(LOG(L68/K68))</f>
        <v>1.75742469459817</v>
      </c>
      <c r="O69" s="1"/>
      <c r="P69" s="1"/>
    </row>
    <row r="70" spans="1:16" x14ac:dyDescent="0.35">
      <c r="A70" s="1"/>
      <c r="B70" s="3"/>
      <c r="C70" s="3"/>
      <c r="D70" s="3" t="s">
        <v>32</v>
      </c>
      <c r="E70" s="27">
        <v>0</v>
      </c>
      <c r="F70" s="28">
        <v>0</v>
      </c>
      <c r="G70" s="28">
        <v>0</v>
      </c>
      <c r="H70" s="28">
        <v>0</v>
      </c>
      <c r="I70" s="1">
        <f t="shared" si="1"/>
        <v>0</v>
      </c>
      <c r="J70" s="1"/>
      <c r="K70" s="53"/>
      <c r="L70" s="1"/>
      <c r="M70" s="1"/>
      <c r="N70" s="1"/>
      <c r="O70" s="1"/>
      <c r="P70" s="1"/>
    </row>
    <row r="71" spans="1:16" x14ac:dyDescent="0.35">
      <c r="A71" s="1" t="s">
        <v>98</v>
      </c>
      <c r="B71" s="3">
        <v>439</v>
      </c>
      <c r="C71" s="55" t="s">
        <v>162</v>
      </c>
      <c r="D71" s="41" t="s">
        <v>19</v>
      </c>
      <c r="E71" s="25">
        <v>90</v>
      </c>
      <c r="F71" s="26">
        <v>81</v>
      </c>
      <c r="G71" s="26">
        <v>89</v>
      </c>
      <c r="H71" s="26">
        <v>71</v>
      </c>
      <c r="I71" s="1">
        <f t="shared" si="1"/>
        <v>82.75</v>
      </c>
      <c r="J71" s="53">
        <f>I71*10000*2</f>
        <v>1655000</v>
      </c>
      <c r="K71" s="53">
        <v>3000000</v>
      </c>
      <c r="L71" s="53">
        <f>J71*5</f>
        <v>8275000</v>
      </c>
      <c r="M71" s="5">
        <f>(I71/(I71+I72))*100</f>
        <v>97.640117994100294</v>
      </c>
      <c r="N71" s="6">
        <f>3.32*(LOG(L71)-LOG(K71))</f>
        <v>1.4629472024572712</v>
      </c>
      <c r="O71" s="6">
        <f>O68+N72</f>
        <v>48.131920959088454</v>
      </c>
      <c r="P71" s="5">
        <f>I73/I71*100</f>
        <v>0</v>
      </c>
    </row>
    <row r="72" spans="1:16" x14ac:dyDescent="0.35">
      <c r="A72" s="1"/>
      <c r="B72" s="3"/>
      <c r="C72" s="3"/>
      <c r="D72" s="3" t="s">
        <v>20</v>
      </c>
      <c r="E72" s="27">
        <v>1</v>
      </c>
      <c r="F72" s="28">
        <v>2</v>
      </c>
      <c r="G72" s="28">
        <v>4</v>
      </c>
      <c r="H72" s="28">
        <v>1</v>
      </c>
      <c r="I72" s="1">
        <f t="shared" si="1"/>
        <v>2</v>
      </c>
      <c r="J72" s="1"/>
      <c r="K72" s="53"/>
      <c r="L72" s="1"/>
      <c r="M72" s="1"/>
      <c r="N72" s="5">
        <f>3.32*(LOG(L71/K71))</f>
        <v>1.4629472024572718</v>
      </c>
      <c r="O72" s="1"/>
      <c r="P72" s="1"/>
    </row>
    <row r="73" spans="1:16" x14ac:dyDescent="0.35">
      <c r="A73" s="1"/>
      <c r="B73" s="3"/>
      <c r="C73" s="3"/>
      <c r="D73" s="3" t="s">
        <v>32</v>
      </c>
      <c r="E73" s="27">
        <v>0</v>
      </c>
      <c r="F73" s="28">
        <v>0</v>
      </c>
      <c r="G73" s="28">
        <v>0</v>
      </c>
      <c r="H73" s="28">
        <v>0</v>
      </c>
      <c r="I73" s="1">
        <f t="shared" si="1"/>
        <v>0</v>
      </c>
      <c r="J73" s="1"/>
      <c r="K73" s="53"/>
      <c r="L73" s="1"/>
      <c r="M73" s="1"/>
      <c r="N73" s="1"/>
      <c r="O73" s="1"/>
      <c r="P73" s="1"/>
    </row>
    <row r="74" spans="1:16" x14ac:dyDescent="0.35">
      <c r="A74" s="1" t="s">
        <v>99</v>
      </c>
      <c r="B74" s="3">
        <v>446</v>
      </c>
      <c r="C74" s="55" t="s">
        <v>162</v>
      </c>
      <c r="D74" s="3" t="s">
        <v>19</v>
      </c>
      <c r="E74" s="25">
        <v>82</v>
      </c>
      <c r="F74" s="26">
        <v>77</v>
      </c>
      <c r="G74" s="26">
        <v>87</v>
      </c>
      <c r="H74" s="26">
        <v>88</v>
      </c>
      <c r="I74" s="1">
        <f t="shared" si="1"/>
        <v>83.5</v>
      </c>
      <c r="J74" s="53">
        <f>I74*10000*2</f>
        <v>1670000</v>
      </c>
      <c r="K74" s="53">
        <v>3000000</v>
      </c>
      <c r="L74" s="53">
        <f>J74*5</f>
        <v>8350000</v>
      </c>
      <c r="M74" s="5">
        <f>(I74/(I74+I75))*100</f>
        <v>98.235294117647058</v>
      </c>
      <c r="N74" s="6">
        <f>3.32*(LOG(L74)-LOG(K74))</f>
        <v>1.4759565329362789</v>
      </c>
      <c r="O74" s="6">
        <f>O71+N75</f>
        <v>49.607877492024734</v>
      </c>
      <c r="P74" s="5">
        <f>I76/I74*100</f>
        <v>0</v>
      </c>
    </row>
    <row r="75" spans="1:16" x14ac:dyDescent="0.35">
      <c r="A75" s="1"/>
      <c r="B75" s="3"/>
      <c r="C75" s="3"/>
      <c r="D75" s="3" t="s">
        <v>20</v>
      </c>
      <c r="E75" s="27">
        <v>0</v>
      </c>
      <c r="F75" s="28">
        <v>1</v>
      </c>
      <c r="G75" s="28">
        <v>3</v>
      </c>
      <c r="H75" s="28">
        <v>2</v>
      </c>
      <c r="I75" s="1">
        <f t="shared" si="1"/>
        <v>1.5</v>
      </c>
      <c r="J75" s="1"/>
      <c r="K75" s="53"/>
      <c r="L75" s="1"/>
      <c r="M75" s="1"/>
      <c r="N75" s="5">
        <f>3.32*(LOG(L74/K74))</f>
        <v>1.4759565329362794</v>
      </c>
      <c r="O75" s="1"/>
      <c r="P75" s="1"/>
    </row>
    <row r="76" spans="1:16" x14ac:dyDescent="0.35">
      <c r="A76" s="1"/>
      <c r="B76" s="3"/>
      <c r="C76" s="3"/>
      <c r="D76" s="3" t="s">
        <v>32</v>
      </c>
      <c r="E76" s="27">
        <v>0</v>
      </c>
      <c r="F76" s="28">
        <v>0</v>
      </c>
      <c r="G76" s="28">
        <v>0</v>
      </c>
      <c r="H76" s="28">
        <v>0</v>
      </c>
      <c r="I76" s="1">
        <f t="shared" si="1"/>
        <v>0</v>
      </c>
      <c r="J76" s="1"/>
      <c r="K76" s="53"/>
      <c r="L76" s="1"/>
      <c r="M76" s="1"/>
      <c r="N76" s="1"/>
      <c r="O76" s="1"/>
      <c r="P76" s="1"/>
    </row>
    <row r="77" spans="1:16" x14ac:dyDescent="0.35">
      <c r="A77" s="1" t="s">
        <v>100</v>
      </c>
      <c r="B77" s="3">
        <v>453</v>
      </c>
      <c r="C77" s="55" t="s">
        <v>162</v>
      </c>
      <c r="D77" s="3" t="s">
        <v>19</v>
      </c>
      <c r="E77" s="25">
        <v>73</v>
      </c>
      <c r="F77" s="26">
        <v>87</v>
      </c>
      <c r="G77" s="26">
        <v>79</v>
      </c>
      <c r="H77" s="26">
        <v>101</v>
      </c>
      <c r="I77" s="1">
        <f t="shared" si="1"/>
        <v>85</v>
      </c>
      <c r="J77" s="53">
        <f>I77*10000*2</f>
        <v>1700000</v>
      </c>
      <c r="K77" s="53">
        <v>3000000</v>
      </c>
      <c r="L77" s="53">
        <f>J77*5</f>
        <v>8500000</v>
      </c>
      <c r="M77" s="5">
        <f>(I77/(I77+I78))*100</f>
        <v>99.706744868035187</v>
      </c>
      <c r="N77" s="6">
        <f>3.32*(LOG(L77)-LOG(K77))</f>
        <v>1.5016282677021724</v>
      </c>
      <c r="O77" s="6">
        <f>O74+N78</f>
        <v>51.109505759726908</v>
      </c>
      <c r="P77" s="5">
        <f>I79/I77*100</f>
        <v>0</v>
      </c>
    </row>
    <row r="78" spans="1:16" x14ac:dyDescent="0.35">
      <c r="A78" s="1"/>
      <c r="B78" s="3"/>
      <c r="C78" s="3"/>
      <c r="D78" s="3" t="s">
        <v>20</v>
      </c>
      <c r="E78" s="27">
        <v>0</v>
      </c>
      <c r="F78" s="28">
        <v>0</v>
      </c>
      <c r="G78" s="28">
        <v>0</v>
      </c>
      <c r="H78" s="28">
        <v>1</v>
      </c>
      <c r="I78" s="1">
        <f t="shared" si="1"/>
        <v>0.25</v>
      </c>
      <c r="J78" s="1"/>
      <c r="K78" s="53"/>
      <c r="L78" s="1"/>
      <c r="M78" s="1"/>
      <c r="N78" s="5">
        <f>3.32*(LOG(L77/K77))</f>
        <v>1.5016282677021726</v>
      </c>
      <c r="O78" s="1"/>
      <c r="P78" s="1"/>
    </row>
    <row r="79" spans="1:16" x14ac:dyDescent="0.35">
      <c r="A79" s="1"/>
      <c r="B79" s="3"/>
      <c r="C79" s="3"/>
      <c r="D79" s="3" t="s">
        <v>32</v>
      </c>
      <c r="E79" s="27">
        <v>0</v>
      </c>
      <c r="F79" s="28">
        <v>0</v>
      </c>
      <c r="G79" s="28">
        <v>0</v>
      </c>
      <c r="H79" s="28">
        <v>0</v>
      </c>
      <c r="I79" s="1">
        <f t="shared" si="1"/>
        <v>0</v>
      </c>
      <c r="J79" s="1"/>
      <c r="K79" s="53"/>
      <c r="L79" s="1"/>
      <c r="M79" s="1"/>
      <c r="N79" s="1"/>
      <c r="O79" s="1"/>
      <c r="P79" s="1"/>
    </row>
    <row r="80" spans="1:16" x14ac:dyDescent="0.35">
      <c r="A80" s="1" t="s">
        <v>101</v>
      </c>
      <c r="B80" s="3">
        <v>460</v>
      </c>
      <c r="C80" s="55" t="s">
        <v>162</v>
      </c>
      <c r="D80" s="3" t="s">
        <v>19</v>
      </c>
      <c r="E80" s="25">
        <v>102</v>
      </c>
      <c r="F80" s="26">
        <v>86</v>
      </c>
      <c r="G80" s="26">
        <v>120</v>
      </c>
      <c r="H80" s="26">
        <v>98</v>
      </c>
      <c r="I80" s="1">
        <f t="shared" si="1"/>
        <v>101.5</v>
      </c>
      <c r="J80" s="53">
        <f>I80*10000*2</f>
        <v>2030000</v>
      </c>
      <c r="K80" s="53">
        <v>3000000</v>
      </c>
      <c r="L80" s="53">
        <f>J80*5</f>
        <v>10150000</v>
      </c>
      <c r="M80" s="5">
        <f>(I80/(I80+I81))*100</f>
        <v>99.754299754299751</v>
      </c>
      <c r="N80" s="6">
        <f>3.32*(LOG(L80)-LOG(K80))</f>
        <v>1.757424694598168</v>
      </c>
      <c r="O80" s="6">
        <f>O77+N81</f>
        <v>52.866930454325079</v>
      </c>
      <c r="P80" s="5">
        <f>I82/I80*100</f>
        <v>0</v>
      </c>
    </row>
    <row r="81" spans="1:16" x14ac:dyDescent="0.35">
      <c r="A81" s="1"/>
      <c r="B81" s="3"/>
      <c r="C81" s="3"/>
      <c r="D81" s="3" t="s">
        <v>20</v>
      </c>
      <c r="E81" s="27">
        <v>0</v>
      </c>
      <c r="F81" s="28">
        <v>0</v>
      </c>
      <c r="G81" s="28">
        <v>0</v>
      </c>
      <c r="H81" s="28">
        <v>1</v>
      </c>
      <c r="I81" s="1">
        <f t="shared" si="1"/>
        <v>0.25</v>
      </c>
      <c r="J81" s="1"/>
      <c r="K81" s="53"/>
      <c r="L81" s="1"/>
      <c r="M81" s="1"/>
      <c r="N81" s="5">
        <f>3.32*(LOG(L80/K80))</f>
        <v>1.75742469459817</v>
      </c>
      <c r="O81" s="1"/>
      <c r="P81" s="1"/>
    </row>
    <row r="82" spans="1:16" x14ac:dyDescent="0.35">
      <c r="A82" s="1"/>
      <c r="B82" s="3"/>
      <c r="C82" s="3"/>
      <c r="D82" s="3" t="s">
        <v>32</v>
      </c>
      <c r="E82" s="27">
        <v>0</v>
      </c>
      <c r="F82" s="28">
        <v>0</v>
      </c>
      <c r="G82" s="28">
        <v>0</v>
      </c>
      <c r="H82" s="28">
        <v>0</v>
      </c>
      <c r="I82" s="1">
        <f t="shared" si="1"/>
        <v>0</v>
      </c>
      <c r="J82" s="1"/>
      <c r="K82" s="53"/>
      <c r="L82" s="1"/>
      <c r="M82" s="1"/>
      <c r="N82" s="1"/>
      <c r="O82" s="1"/>
      <c r="P82" s="1"/>
    </row>
    <row r="83" spans="1:16" x14ac:dyDescent="0.35">
      <c r="A83" s="1" t="s">
        <v>102</v>
      </c>
      <c r="B83" s="3">
        <v>467</v>
      </c>
      <c r="C83" s="55" t="s">
        <v>162</v>
      </c>
      <c r="D83" s="3" t="s">
        <v>19</v>
      </c>
      <c r="E83" s="25">
        <v>56</v>
      </c>
      <c r="F83" s="26">
        <v>63</v>
      </c>
      <c r="G83" s="26">
        <v>65</v>
      </c>
      <c r="H83" s="26">
        <v>66</v>
      </c>
      <c r="I83" s="1">
        <f t="shared" si="1"/>
        <v>62.5</v>
      </c>
      <c r="J83" s="53">
        <f>I83*10000*2</f>
        <v>1250000</v>
      </c>
      <c r="K83" s="53">
        <v>3000000</v>
      </c>
      <c r="L83" s="53">
        <f>J83*5</f>
        <v>6250000</v>
      </c>
      <c r="M83" s="5">
        <f>(I83/(I83+I84))*100</f>
        <v>93.63295880149812</v>
      </c>
      <c r="N83" s="6">
        <f>3.32*(LOG(L83)-LOG(K83))</f>
        <v>1.0582790919130491</v>
      </c>
      <c r="O83" s="6">
        <f>O80+N84</f>
        <v>53.925209546238129</v>
      </c>
      <c r="P83" s="5">
        <f>I85/I83*100</f>
        <v>0</v>
      </c>
    </row>
    <row r="84" spans="1:16" x14ac:dyDescent="0.35">
      <c r="A84" s="1"/>
      <c r="B84" s="3"/>
      <c r="C84" s="3"/>
      <c r="D84" s="3" t="s">
        <v>20</v>
      </c>
      <c r="E84" s="27">
        <v>3</v>
      </c>
      <c r="F84" s="28">
        <v>2</v>
      </c>
      <c r="G84" s="28">
        <v>5</v>
      </c>
      <c r="H84" s="28">
        <v>7</v>
      </c>
      <c r="I84" s="1">
        <f t="shared" si="1"/>
        <v>4.25</v>
      </c>
      <c r="J84" s="1"/>
      <c r="K84" s="53"/>
      <c r="L84" s="1"/>
      <c r="M84" s="1"/>
      <c r="N84" s="5">
        <f>3.32*(LOG(L83/K83))</f>
        <v>1.0582790919130505</v>
      </c>
      <c r="O84" s="1"/>
      <c r="P84" s="1"/>
    </row>
    <row r="85" spans="1:16" x14ac:dyDescent="0.35">
      <c r="A85" s="1"/>
      <c r="B85" s="3"/>
      <c r="C85" s="3"/>
      <c r="D85" s="3" t="s">
        <v>32</v>
      </c>
      <c r="E85" s="27">
        <v>0</v>
      </c>
      <c r="F85" s="28">
        <v>0</v>
      </c>
      <c r="G85" s="28">
        <v>0</v>
      </c>
      <c r="H85" s="28">
        <v>0</v>
      </c>
      <c r="I85" s="1">
        <f t="shared" si="1"/>
        <v>0</v>
      </c>
      <c r="J85" s="1"/>
      <c r="K85" s="53"/>
      <c r="L85" s="1"/>
      <c r="M85" s="1"/>
      <c r="N85" s="1"/>
      <c r="O85" s="1"/>
      <c r="P85" s="1"/>
    </row>
    <row r="86" spans="1:16" x14ac:dyDescent="0.35">
      <c r="A86" s="1" t="s">
        <v>144</v>
      </c>
      <c r="B86" s="3">
        <v>474</v>
      </c>
      <c r="C86" s="55" t="s">
        <v>162</v>
      </c>
      <c r="D86" s="41" t="s">
        <v>19</v>
      </c>
      <c r="E86" s="25">
        <v>63</v>
      </c>
      <c r="F86" s="26">
        <v>79</v>
      </c>
      <c r="G86" s="26">
        <v>75</v>
      </c>
      <c r="H86" s="26">
        <v>95</v>
      </c>
      <c r="I86" s="1">
        <f t="shared" si="1"/>
        <v>78</v>
      </c>
      <c r="J86" s="53">
        <f>I86*10000*2</f>
        <v>1560000</v>
      </c>
      <c r="K86" s="53">
        <v>3000000</v>
      </c>
      <c r="L86" s="53">
        <f>J86*5</f>
        <v>7800000</v>
      </c>
      <c r="M86" s="5">
        <f>(I86/(I86+I87))*100</f>
        <v>100</v>
      </c>
      <c r="N86" s="6">
        <f>3.32*(LOG(L86)-LOG(K86))</f>
        <v>1.3777115152631163</v>
      </c>
      <c r="O86" s="6">
        <f>O83+N87</f>
        <v>55.302921061501245</v>
      </c>
      <c r="P86" s="5">
        <f>I88/I86*100</f>
        <v>0</v>
      </c>
    </row>
    <row r="87" spans="1:16" x14ac:dyDescent="0.35">
      <c r="A87" s="1"/>
      <c r="B87" s="3"/>
      <c r="C87" s="3"/>
      <c r="D87" s="3" t="s">
        <v>20</v>
      </c>
      <c r="E87" s="27">
        <v>0</v>
      </c>
      <c r="F87" s="28">
        <v>0</v>
      </c>
      <c r="G87" s="28">
        <v>0</v>
      </c>
      <c r="H87" s="28">
        <v>0</v>
      </c>
      <c r="I87" s="1">
        <f t="shared" si="1"/>
        <v>0</v>
      </c>
      <c r="J87" s="1"/>
      <c r="K87" s="53"/>
      <c r="L87" s="1"/>
      <c r="M87" s="1"/>
      <c r="N87" s="5">
        <f>3.32*(LOG(L86/K86))</f>
        <v>1.3777115152631156</v>
      </c>
      <c r="O87" s="1"/>
      <c r="P87" s="1"/>
    </row>
    <row r="88" spans="1:16" x14ac:dyDescent="0.35">
      <c r="A88" s="1"/>
      <c r="B88" s="3"/>
      <c r="C88" s="3"/>
      <c r="D88" s="3" t="s">
        <v>32</v>
      </c>
      <c r="E88" s="27">
        <v>0</v>
      </c>
      <c r="F88" s="28">
        <v>0</v>
      </c>
      <c r="G88" s="28">
        <v>0</v>
      </c>
      <c r="H88" s="28">
        <v>0</v>
      </c>
      <c r="I88" s="1">
        <f t="shared" si="1"/>
        <v>0</v>
      </c>
      <c r="J88" s="1"/>
      <c r="K88" s="53"/>
      <c r="L88" s="1"/>
      <c r="M88" s="1"/>
      <c r="N88" s="1"/>
      <c r="O88" s="1"/>
      <c r="P88" s="1"/>
    </row>
    <row r="89" spans="1:16" x14ac:dyDescent="0.35">
      <c r="A89" s="1" t="s">
        <v>145</v>
      </c>
      <c r="B89" s="3">
        <v>481</v>
      </c>
      <c r="C89" s="55" t="s">
        <v>162</v>
      </c>
      <c r="D89" s="3" t="s">
        <v>19</v>
      </c>
      <c r="E89" s="25">
        <v>95</v>
      </c>
      <c r="F89" s="26">
        <v>68</v>
      </c>
      <c r="G89" s="26">
        <v>110</v>
      </c>
      <c r="H89" s="26">
        <v>101</v>
      </c>
      <c r="I89" s="1">
        <f t="shared" si="1"/>
        <v>93.5</v>
      </c>
      <c r="J89" s="53">
        <f>I89*10000*2</f>
        <v>1870000</v>
      </c>
      <c r="K89" s="53">
        <v>3000000</v>
      </c>
      <c r="L89" s="53">
        <f>J89*5</f>
        <v>9350000</v>
      </c>
      <c r="M89" s="5">
        <f>(I89/(I89+I90))*100</f>
        <v>100</v>
      </c>
      <c r="N89" s="6">
        <f>3.32*(LOG(L89)-LOG(K89))</f>
        <v>1.6390519824274805</v>
      </c>
      <c r="O89" s="6">
        <f>O86+N90</f>
        <v>56.941973043928726</v>
      </c>
      <c r="P89" s="5">
        <f>I91/I89*100</f>
        <v>0</v>
      </c>
    </row>
    <row r="90" spans="1:16" x14ac:dyDescent="0.35">
      <c r="A90" s="1"/>
      <c r="B90" s="3"/>
      <c r="C90" s="3"/>
      <c r="D90" s="3" t="s">
        <v>20</v>
      </c>
      <c r="E90" s="27">
        <v>0</v>
      </c>
      <c r="F90" s="28">
        <v>0</v>
      </c>
      <c r="G90" s="28">
        <v>0</v>
      </c>
      <c r="H90" s="28">
        <v>0</v>
      </c>
      <c r="I90" s="1">
        <f t="shared" si="1"/>
        <v>0</v>
      </c>
      <c r="J90" s="1"/>
      <c r="K90" s="53"/>
      <c r="L90" s="1"/>
      <c r="M90" s="1"/>
      <c r="N90" s="5">
        <f>3.32*(LOG(L89/K89))</f>
        <v>1.6390519824274796</v>
      </c>
      <c r="O90" s="1"/>
      <c r="P90" s="1"/>
    </row>
    <row r="91" spans="1:16" x14ac:dyDescent="0.35">
      <c r="A91" s="1"/>
      <c r="B91" s="3"/>
      <c r="C91" s="3"/>
      <c r="D91" s="3" t="s">
        <v>32</v>
      </c>
      <c r="E91" s="27">
        <v>0</v>
      </c>
      <c r="F91" s="28">
        <v>0</v>
      </c>
      <c r="G91" s="28">
        <v>0</v>
      </c>
      <c r="H91" s="28">
        <v>0</v>
      </c>
      <c r="I91" s="1">
        <f t="shared" si="1"/>
        <v>0</v>
      </c>
      <c r="J91" s="1"/>
      <c r="K91" s="53"/>
      <c r="L91" s="1"/>
      <c r="M91" s="1"/>
      <c r="N91" s="1"/>
      <c r="O91" s="1"/>
      <c r="P91" s="1"/>
    </row>
    <row r="92" spans="1:16" x14ac:dyDescent="0.35">
      <c r="A92" s="1" t="s">
        <v>146</v>
      </c>
      <c r="B92" s="3">
        <v>488</v>
      </c>
      <c r="C92" s="55" t="s">
        <v>162</v>
      </c>
      <c r="D92" s="3" t="s">
        <v>19</v>
      </c>
      <c r="E92" s="61">
        <v>69</v>
      </c>
      <c r="F92" s="61">
        <v>59</v>
      </c>
      <c r="G92" s="61">
        <v>62</v>
      </c>
      <c r="H92" s="61">
        <v>81</v>
      </c>
      <c r="I92" s="1">
        <f t="shared" si="1"/>
        <v>67.75</v>
      </c>
      <c r="J92" s="53">
        <f>I92*10000*2</f>
        <v>1355000</v>
      </c>
      <c r="K92" s="53">
        <v>3000000</v>
      </c>
      <c r="L92" s="53">
        <f>J92*5</f>
        <v>6775000</v>
      </c>
      <c r="M92" s="5">
        <f>(I92/(I92+I93))*100</f>
        <v>90.033222591362133</v>
      </c>
      <c r="N92" s="6">
        <f>3.32*(LOG(L92)-LOG(K92))</f>
        <v>1.1745763088249135</v>
      </c>
      <c r="O92" s="6">
        <f>O89+N93</f>
        <v>58.116549352753637</v>
      </c>
      <c r="P92" s="5">
        <f>I94/I92*100</f>
        <v>0.36900369003690037</v>
      </c>
    </row>
    <row r="93" spans="1:16" x14ac:dyDescent="0.35">
      <c r="A93" s="1"/>
      <c r="B93" s="3"/>
      <c r="C93" s="3"/>
      <c r="D93" s="3" t="s">
        <v>20</v>
      </c>
      <c r="E93" s="61">
        <v>15</v>
      </c>
      <c r="F93" s="61">
        <v>4</v>
      </c>
      <c r="G93" s="61">
        <v>5</v>
      </c>
      <c r="H93" s="61">
        <v>6</v>
      </c>
      <c r="I93" s="1">
        <f t="shared" si="1"/>
        <v>7.5</v>
      </c>
      <c r="J93" s="1"/>
      <c r="K93" s="53"/>
      <c r="L93" s="1"/>
      <c r="M93" s="1"/>
      <c r="N93" s="5">
        <f>3.32*(LOG(L92/K92))</f>
        <v>1.1745763088249126</v>
      </c>
      <c r="O93" s="1"/>
      <c r="P93" s="1"/>
    </row>
    <row r="94" spans="1:16" x14ac:dyDescent="0.35">
      <c r="A94" s="1"/>
      <c r="B94" s="3"/>
      <c r="C94" s="3"/>
      <c r="D94" s="3" t="s">
        <v>32</v>
      </c>
      <c r="E94" s="27">
        <v>1</v>
      </c>
      <c r="F94" s="28">
        <v>0</v>
      </c>
      <c r="G94" s="28">
        <v>0</v>
      </c>
      <c r="H94" s="28">
        <v>0</v>
      </c>
      <c r="I94" s="1">
        <f t="shared" si="1"/>
        <v>0.25</v>
      </c>
      <c r="J94" s="1"/>
      <c r="K94" s="53"/>
      <c r="L94" s="1"/>
      <c r="M94" s="1"/>
      <c r="N94" s="1"/>
      <c r="O94" s="1"/>
      <c r="P94" s="1"/>
    </row>
    <row r="95" spans="1:16" x14ac:dyDescent="0.35">
      <c r="A95" s="1" t="s">
        <v>147</v>
      </c>
      <c r="B95" s="3">
        <v>495</v>
      </c>
      <c r="C95" s="55" t="s">
        <v>162</v>
      </c>
      <c r="D95" s="3" t="s">
        <v>19</v>
      </c>
      <c r="E95" s="61">
        <v>68</v>
      </c>
      <c r="F95" s="61">
        <v>57</v>
      </c>
      <c r="G95" s="61">
        <v>61</v>
      </c>
      <c r="H95" s="61">
        <v>62</v>
      </c>
      <c r="I95" s="1">
        <f t="shared" si="1"/>
        <v>62</v>
      </c>
      <c r="J95" s="53">
        <f>I95*10000*2</f>
        <v>1240000</v>
      </c>
      <c r="K95" s="53">
        <v>3000000</v>
      </c>
      <c r="L95" s="53">
        <f>J95*5</f>
        <v>6200000</v>
      </c>
      <c r="M95" s="5">
        <f>(I95/(I95+I96))*100</f>
        <v>100</v>
      </c>
      <c r="N95" s="6">
        <f>3.32*(LOG(L95)-LOG(K95))</f>
        <v>1.0466978434649215</v>
      </c>
      <c r="O95" s="6">
        <f>O92+N96</f>
        <v>59.163247196218563</v>
      </c>
      <c r="P95" s="5">
        <f>I97/I95*100</f>
        <v>0</v>
      </c>
    </row>
    <row r="96" spans="1:16" x14ac:dyDescent="0.35">
      <c r="A96" s="1"/>
      <c r="B96" s="3"/>
      <c r="C96" s="3"/>
      <c r="D96" s="3" t="s">
        <v>20</v>
      </c>
      <c r="E96" s="61">
        <v>0</v>
      </c>
      <c r="F96" s="61">
        <v>0</v>
      </c>
      <c r="G96" s="61">
        <v>0</v>
      </c>
      <c r="H96" s="61">
        <v>0</v>
      </c>
      <c r="I96" s="1">
        <f t="shared" si="1"/>
        <v>0</v>
      </c>
      <c r="J96" s="1"/>
      <c r="K96" s="53"/>
      <c r="L96" s="1"/>
      <c r="M96" s="1"/>
      <c r="N96" s="5">
        <f>3.32*(LOG(L95/K95))</f>
        <v>1.0466978434649237</v>
      </c>
      <c r="O96" s="1"/>
      <c r="P96" s="1"/>
    </row>
    <row r="97" spans="1:16" x14ac:dyDescent="0.35">
      <c r="A97" s="1"/>
      <c r="B97" s="3"/>
      <c r="C97" s="3"/>
      <c r="D97" s="3" t="s">
        <v>32</v>
      </c>
      <c r="E97" s="27">
        <v>0</v>
      </c>
      <c r="F97" s="28">
        <v>0</v>
      </c>
      <c r="G97" s="28">
        <v>0</v>
      </c>
      <c r="H97" s="28">
        <v>0</v>
      </c>
      <c r="I97" s="1">
        <f t="shared" si="1"/>
        <v>0</v>
      </c>
      <c r="J97" s="1"/>
      <c r="K97" s="53"/>
      <c r="L97" s="1"/>
      <c r="M97" s="1"/>
      <c r="N97" s="1"/>
      <c r="O97" s="1"/>
      <c r="P97" s="1"/>
    </row>
    <row r="98" spans="1:16" x14ac:dyDescent="0.35">
      <c r="A98" s="1" t="s">
        <v>148</v>
      </c>
      <c r="B98" s="3">
        <v>502</v>
      </c>
      <c r="C98" s="55" t="s">
        <v>162</v>
      </c>
      <c r="D98" s="3" t="s">
        <v>19</v>
      </c>
      <c r="E98" s="61">
        <v>67</v>
      </c>
      <c r="F98" s="61">
        <v>58</v>
      </c>
      <c r="G98" s="61">
        <v>53</v>
      </c>
      <c r="H98" s="61">
        <v>58</v>
      </c>
      <c r="I98" s="1">
        <f t="shared" si="1"/>
        <v>59</v>
      </c>
      <c r="J98" s="53">
        <f>I98*10000*2</f>
        <v>1180000</v>
      </c>
      <c r="K98" s="53">
        <v>3000000</v>
      </c>
      <c r="L98" s="53">
        <f>J98*5</f>
        <v>5900000</v>
      </c>
      <c r="M98" s="5">
        <f>(I98/(I98+I99))*100</f>
        <v>98.333333333333329</v>
      </c>
      <c r="N98" s="6">
        <f>3.32*(LOG(L98)-LOG(K98))</f>
        <v>0.97518611298263747</v>
      </c>
      <c r="O98" s="6">
        <f>O95+N99</f>
        <v>60.138433309201204</v>
      </c>
      <c r="P98" s="5">
        <f>I100/I98*100</f>
        <v>0</v>
      </c>
    </row>
    <row r="99" spans="1:16" x14ac:dyDescent="0.35">
      <c r="A99" s="1"/>
      <c r="B99" s="3"/>
      <c r="C99" s="3"/>
      <c r="D99" s="3" t="s">
        <v>20</v>
      </c>
      <c r="E99" s="61">
        <v>1</v>
      </c>
      <c r="F99" s="61">
        <v>1</v>
      </c>
      <c r="G99" s="61">
        <v>1</v>
      </c>
      <c r="H99" s="61">
        <v>1</v>
      </c>
      <c r="I99" s="1">
        <f t="shared" si="1"/>
        <v>1</v>
      </c>
      <c r="J99" s="1"/>
      <c r="K99" s="53"/>
      <c r="L99" s="1"/>
      <c r="M99" s="1"/>
      <c r="N99" s="5">
        <f>3.32*(LOG(L98/K98))</f>
        <v>0.97518611298263935</v>
      </c>
      <c r="O99" s="1"/>
      <c r="P99" s="1"/>
    </row>
    <row r="100" spans="1:16" x14ac:dyDescent="0.35">
      <c r="A100" s="1"/>
      <c r="B100" s="3"/>
      <c r="C100" s="3"/>
      <c r="D100" s="3" t="s">
        <v>32</v>
      </c>
      <c r="E100" s="27">
        <v>0</v>
      </c>
      <c r="F100" s="28">
        <v>0</v>
      </c>
      <c r="G100" s="28">
        <v>0</v>
      </c>
      <c r="H100" s="28">
        <v>0</v>
      </c>
      <c r="I100" s="1">
        <f t="shared" si="1"/>
        <v>0</v>
      </c>
      <c r="J100" s="1"/>
      <c r="K100" s="53"/>
      <c r="L100" s="1"/>
      <c r="M100" s="1"/>
      <c r="N100" s="1"/>
      <c r="O100" s="1"/>
      <c r="P100" s="1"/>
    </row>
    <row r="101" spans="1:16" x14ac:dyDescent="0.35">
      <c r="A101" s="1" t="s">
        <v>108</v>
      </c>
      <c r="B101" s="3">
        <v>509</v>
      </c>
      <c r="C101" s="55" t="s">
        <v>162</v>
      </c>
      <c r="D101" s="41" t="s">
        <v>19</v>
      </c>
      <c r="E101" s="61">
        <v>80</v>
      </c>
      <c r="F101" s="61">
        <v>88</v>
      </c>
      <c r="G101" s="61">
        <v>103</v>
      </c>
      <c r="H101" s="61">
        <v>106</v>
      </c>
      <c r="I101" s="1">
        <f t="shared" si="1"/>
        <v>94.25</v>
      </c>
      <c r="J101" s="53">
        <f>I101*10000*2</f>
        <v>1885000</v>
      </c>
      <c r="K101" s="53">
        <v>3000000</v>
      </c>
      <c r="L101" s="53">
        <f>J101*5</f>
        <v>9425000</v>
      </c>
      <c r="M101" s="5">
        <f>(I101/(I101+I102))*100</f>
        <v>98.950131233595798</v>
      </c>
      <c r="N101" s="6">
        <f>3.32*(LOG(L101)-LOG(K101))</f>
        <v>1.650571545805116</v>
      </c>
      <c r="O101" s="6">
        <f>O98+N102</f>
        <v>61.789004855006326</v>
      </c>
      <c r="P101" s="5">
        <f>I103/I101*100</f>
        <v>0</v>
      </c>
    </row>
    <row r="102" spans="1:16" x14ac:dyDescent="0.35">
      <c r="A102" s="1"/>
      <c r="B102" s="3"/>
      <c r="C102" s="3"/>
      <c r="D102" s="3" t="s">
        <v>20</v>
      </c>
      <c r="E102" s="61">
        <v>1</v>
      </c>
      <c r="F102" s="61">
        <v>1</v>
      </c>
      <c r="G102" s="61">
        <v>1</v>
      </c>
      <c r="H102" s="61">
        <v>1</v>
      </c>
      <c r="I102" s="1">
        <f t="shared" si="1"/>
        <v>1</v>
      </c>
      <c r="J102" s="1"/>
      <c r="K102" s="53"/>
      <c r="L102" s="1"/>
      <c r="M102" s="1"/>
      <c r="N102" s="5">
        <f>3.32*(LOG(L101/K101))</f>
        <v>1.6505715458051178</v>
      </c>
      <c r="O102" s="1"/>
      <c r="P102" s="1"/>
    </row>
    <row r="103" spans="1:16" x14ac:dyDescent="0.35">
      <c r="A103" s="1"/>
      <c r="B103" s="3"/>
      <c r="C103" s="3"/>
      <c r="D103" s="3" t="s">
        <v>32</v>
      </c>
      <c r="E103" s="27">
        <v>0</v>
      </c>
      <c r="F103" s="28">
        <v>0</v>
      </c>
      <c r="G103" s="28">
        <v>0</v>
      </c>
      <c r="H103" s="28">
        <v>0</v>
      </c>
      <c r="I103" s="1">
        <f t="shared" si="1"/>
        <v>0</v>
      </c>
      <c r="J103" s="1"/>
      <c r="K103" s="53"/>
      <c r="L103" s="1"/>
      <c r="M103" s="1"/>
      <c r="N103" s="1"/>
      <c r="O103" s="1"/>
      <c r="P103" s="1"/>
    </row>
    <row r="104" spans="1:16" x14ac:dyDescent="0.35">
      <c r="A104" s="1" t="s">
        <v>109</v>
      </c>
      <c r="B104" s="3">
        <v>516</v>
      </c>
      <c r="C104" s="55" t="s">
        <v>162</v>
      </c>
      <c r="D104" s="3" t="s">
        <v>19</v>
      </c>
      <c r="E104" s="61">
        <v>66</v>
      </c>
      <c r="F104" s="61">
        <v>56</v>
      </c>
      <c r="G104" s="61">
        <v>60</v>
      </c>
      <c r="H104" s="61">
        <v>75</v>
      </c>
      <c r="I104" s="1">
        <f t="shared" si="1"/>
        <v>64.25</v>
      </c>
      <c r="J104" s="53">
        <f>I104*10000*2</f>
        <v>1285000</v>
      </c>
      <c r="K104" s="53">
        <v>3000000</v>
      </c>
      <c r="L104" s="53">
        <f>J104*5</f>
        <v>6425000</v>
      </c>
      <c r="M104" s="5">
        <f>(I104/(I104+I105))*100</f>
        <v>99.227799227799224</v>
      </c>
      <c r="N104" s="6">
        <f>3.32*(LOG(L104)-LOG(K104))</f>
        <v>1.0980962325817842</v>
      </c>
      <c r="O104" s="6">
        <f>O101+N105</f>
        <v>62.887101087588107</v>
      </c>
      <c r="P104" s="5">
        <f>I106/I104*100</f>
        <v>0</v>
      </c>
    </row>
    <row r="105" spans="1:16" x14ac:dyDescent="0.35">
      <c r="A105" s="1"/>
      <c r="B105" s="3"/>
      <c r="C105" s="3"/>
      <c r="D105" s="3" t="s">
        <v>20</v>
      </c>
      <c r="E105" s="61">
        <v>0</v>
      </c>
      <c r="F105" s="61">
        <v>1</v>
      </c>
      <c r="G105" s="61">
        <v>0</v>
      </c>
      <c r="H105" s="61">
        <v>1</v>
      </c>
      <c r="I105" s="1">
        <f t="shared" si="1"/>
        <v>0.5</v>
      </c>
      <c r="J105" s="1"/>
      <c r="K105" s="53"/>
      <c r="L105" s="1"/>
      <c r="M105" s="1"/>
      <c r="N105" s="5">
        <f>3.32*(LOG(L104/K104))</f>
        <v>1.0980962325817833</v>
      </c>
      <c r="O105" s="1"/>
      <c r="P105" s="1"/>
    </row>
    <row r="106" spans="1:16" x14ac:dyDescent="0.35">
      <c r="A106" s="1"/>
      <c r="B106" s="3"/>
      <c r="C106" s="3"/>
      <c r="D106" s="3" t="s">
        <v>32</v>
      </c>
      <c r="E106" s="27">
        <v>0</v>
      </c>
      <c r="F106" s="28">
        <v>0</v>
      </c>
      <c r="G106" s="28">
        <v>0</v>
      </c>
      <c r="H106" s="28">
        <v>0</v>
      </c>
      <c r="I106" s="1">
        <f t="shared" si="1"/>
        <v>0</v>
      </c>
      <c r="J106" s="1"/>
      <c r="K106" s="53"/>
      <c r="L106" s="1"/>
      <c r="M106" s="1"/>
      <c r="N106" s="1"/>
      <c r="O106" s="1"/>
      <c r="P106" s="1"/>
    </row>
    <row r="107" spans="1:16" x14ac:dyDescent="0.35">
      <c r="A107" s="1" t="s">
        <v>110</v>
      </c>
      <c r="B107" s="3">
        <v>523</v>
      </c>
      <c r="C107" s="55" t="s">
        <v>162</v>
      </c>
      <c r="D107" s="3" t="s">
        <v>19</v>
      </c>
      <c r="E107" s="61">
        <v>46</v>
      </c>
      <c r="F107" s="61">
        <v>34</v>
      </c>
      <c r="G107" s="61">
        <v>41</v>
      </c>
      <c r="H107" s="61">
        <v>51</v>
      </c>
      <c r="I107" s="1">
        <f t="shared" si="1"/>
        <v>43</v>
      </c>
      <c r="J107" s="53">
        <f>I107*10000*2</f>
        <v>860000</v>
      </c>
      <c r="K107" s="53">
        <v>3000000</v>
      </c>
      <c r="L107" s="53">
        <f>J107*5</f>
        <v>4300000</v>
      </c>
      <c r="M107" s="5">
        <f>(I107/(I107+I108))*100</f>
        <v>99.421965317919074</v>
      </c>
      <c r="N107" s="6">
        <f>3.32*(LOG(L107)-LOG(K107))</f>
        <v>0.51907270685494633</v>
      </c>
      <c r="O107" s="6">
        <f>O104+N108</f>
        <v>63.406173794443056</v>
      </c>
      <c r="P107" s="5">
        <f>I109/I107*100</f>
        <v>0</v>
      </c>
    </row>
    <row r="108" spans="1:16" x14ac:dyDescent="0.35">
      <c r="A108" s="1"/>
      <c r="B108" s="3"/>
      <c r="C108" s="3"/>
      <c r="D108" s="3" t="s">
        <v>20</v>
      </c>
      <c r="E108" s="61">
        <v>0</v>
      </c>
      <c r="F108" s="61">
        <v>0</v>
      </c>
      <c r="G108" s="61">
        <v>0</v>
      </c>
      <c r="H108" s="61">
        <v>1</v>
      </c>
      <c r="I108" s="1">
        <f t="shared" si="1"/>
        <v>0.25</v>
      </c>
      <c r="J108" s="1"/>
      <c r="K108" s="53"/>
      <c r="L108" s="1"/>
      <c r="M108" s="1"/>
      <c r="N108" s="5">
        <f>3.32*(LOG(L107/K107))</f>
        <v>0.519072706854948</v>
      </c>
      <c r="O108" s="1"/>
      <c r="P108" s="1"/>
    </row>
    <row r="109" spans="1:16" x14ac:dyDescent="0.35">
      <c r="A109" s="1"/>
      <c r="B109" s="3"/>
      <c r="C109" s="3"/>
      <c r="D109" s="3" t="s">
        <v>32</v>
      </c>
      <c r="E109" s="27">
        <v>0</v>
      </c>
      <c r="F109" s="28">
        <v>0</v>
      </c>
      <c r="G109" s="28">
        <v>0</v>
      </c>
      <c r="H109" s="28">
        <v>0</v>
      </c>
      <c r="I109" s="1">
        <f t="shared" si="1"/>
        <v>0</v>
      </c>
      <c r="J109" s="1"/>
      <c r="K109" s="53"/>
      <c r="L109" s="1"/>
      <c r="M109" s="1"/>
      <c r="N109" s="1"/>
      <c r="O109" s="1"/>
      <c r="P109" s="1"/>
    </row>
    <row r="110" spans="1:16" x14ac:dyDescent="0.35">
      <c r="A110" s="1" t="s">
        <v>111</v>
      </c>
      <c r="B110" s="3">
        <v>530</v>
      </c>
      <c r="C110" s="55" t="s">
        <v>162</v>
      </c>
      <c r="D110" s="3" t="s">
        <v>19</v>
      </c>
      <c r="E110" s="61">
        <v>76</v>
      </c>
      <c r="F110" s="61">
        <v>50</v>
      </c>
      <c r="G110" s="61">
        <v>53</v>
      </c>
      <c r="H110" s="61">
        <v>54</v>
      </c>
      <c r="I110" s="1">
        <f t="shared" si="1"/>
        <v>58.25</v>
      </c>
      <c r="J110" s="53">
        <f>I110*10000*2</f>
        <v>1165000</v>
      </c>
      <c r="K110" s="53">
        <v>3000000</v>
      </c>
      <c r="L110" s="53">
        <f>J110*5</f>
        <v>5825000</v>
      </c>
      <c r="M110" s="5">
        <f>(I110/(I110+I111))*100</f>
        <v>99.572649572649567</v>
      </c>
      <c r="N110" s="6">
        <f>3.32*(LOG(L110)-LOG(K110))</f>
        <v>0.95673992092826732</v>
      </c>
      <c r="O110" s="6">
        <f>O107+N111</f>
        <v>64.36291371537132</v>
      </c>
      <c r="P110" s="5">
        <f>I112/I110*100</f>
        <v>0</v>
      </c>
    </row>
    <row r="111" spans="1:16" x14ac:dyDescent="0.35">
      <c r="A111" s="1"/>
      <c r="B111" s="3"/>
      <c r="C111" s="3"/>
      <c r="D111" s="3" t="s">
        <v>20</v>
      </c>
      <c r="E111" s="61">
        <v>0</v>
      </c>
      <c r="F111" s="61">
        <v>0</v>
      </c>
      <c r="G111" s="61">
        <v>0</v>
      </c>
      <c r="H111" s="61">
        <v>1</v>
      </c>
      <c r="I111" s="1">
        <f t="shared" si="1"/>
        <v>0.25</v>
      </c>
      <c r="J111" s="1"/>
      <c r="K111" s="53"/>
      <c r="L111" s="1"/>
      <c r="M111" s="1"/>
      <c r="N111" s="5">
        <f>3.32*(LOG(L110/K110))</f>
        <v>0.95673992092826854</v>
      </c>
      <c r="O111" s="1"/>
      <c r="P111" s="1"/>
    </row>
    <row r="112" spans="1:16" x14ac:dyDescent="0.35">
      <c r="A112" s="1"/>
      <c r="B112" s="3"/>
      <c r="C112" s="3"/>
      <c r="D112" s="3" t="s">
        <v>32</v>
      </c>
      <c r="E112" s="27">
        <v>0</v>
      </c>
      <c r="F112" s="28">
        <v>0</v>
      </c>
      <c r="G112" s="28">
        <v>0</v>
      </c>
      <c r="H112" s="28">
        <v>0</v>
      </c>
      <c r="I112" s="1">
        <f t="shared" si="1"/>
        <v>0</v>
      </c>
      <c r="J112" s="1"/>
      <c r="K112" s="53"/>
      <c r="L112" s="1"/>
      <c r="M112" s="1"/>
      <c r="N112" s="1"/>
      <c r="O112" s="1"/>
      <c r="P112" s="1"/>
    </row>
    <row r="113" spans="1:16" x14ac:dyDescent="0.35">
      <c r="A113" s="1" t="s">
        <v>112</v>
      </c>
      <c r="B113" s="3">
        <v>537</v>
      </c>
      <c r="C113" s="55" t="s">
        <v>162</v>
      </c>
      <c r="D113" s="3" t="s">
        <v>19</v>
      </c>
      <c r="E113" s="61">
        <v>78</v>
      </c>
      <c r="F113" s="61">
        <v>100</v>
      </c>
      <c r="G113" s="61">
        <v>89</v>
      </c>
      <c r="H113" s="61">
        <v>112</v>
      </c>
      <c r="I113" s="1">
        <f t="shared" si="1"/>
        <v>94.75</v>
      </c>
      <c r="J113" s="53">
        <f>I113*10000*2</f>
        <v>1895000</v>
      </c>
      <c r="K113" s="53">
        <v>3000000</v>
      </c>
      <c r="L113" s="53">
        <f>J113*5</f>
        <v>9475000</v>
      </c>
      <c r="M113" s="5">
        <f>(I113/(I113+I114))*100</f>
        <v>99.475065616797892</v>
      </c>
      <c r="N113" s="6">
        <f>3.32*(LOG(L113)-LOG(K113))</f>
        <v>1.6582004402158841</v>
      </c>
      <c r="O113" s="6">
        <f>O110+N114</f>
        <v>66.021114155587199</v>
      </c>
      <c r="P113" s="5">
        <f>I115/I113*100</f>
        <v>0</v>
      </c>
    </row>
    <row r="114" spans="1:16" x14ac:dyDescent="0.35">
      <c r="A114" s="1"/>
      <c r="B114" s="3"/>
      <c r="C114" s="3"/>
      <c r="D114" s="3" t="s">
        <v>20</v>
      </c>
      <c r="E114" s="61">
        <v>1</v>
      </c>
      <c r="F114" s="61">
        <v>0</v>
      </c>
      <c r="G114" s="61">
        <v>1</v>
      </c>
      <c r="H114" s="61">
        <v>0</v>
      </c>
      <c r="I114" s="1">
        <f t="shared" si="1"/>
        <v>0.5</v>
      </c>
      <c r="J114" s="1"/>
      <c r="K114" s="53"/>
      <c r="L114" s="1"/>
      <c r="M114" s="1"/>
      <c r="N114" s="5">
        <f>3.32*(LOG(L113/K113))</f>
        <v>1.6582004402158856</v>
      </c>
      <c r="O114" s="1"/>
      <c r="P114" s="1"/>
    </row>
    <row r="115" spans="1:16" x14ac:dyDescent="0.35">
      <c r="A115" s="1"/>
      <c r="B115" s="3"/>
      <c r="C115" s="3"/>
      <c r="D115" s="3" t="s">
        <v>32</v>
      </c>
      <c r="E115" s="27">
        <v>0</v>
      </c>
      <c r="F115" s="28">
        <v>0</v>
      </c>
      <c r="G115" s="28">
        <v>0</v>
      </c>
      <c r="H115" s="28">
        <v>0</v>
      </c>
      <c r="I115" s="1">
        <f t="shared" si="1"/>
        <v>0</v>
      </c>
      <c r="J115" s="1"/>
      <c r="K115" s="53"/>
      <c r="L115" s="1"/>
      <c r="M115" s="1"/>
      <c r="N115" s="1"/>
      <c r="O115" s="1"/>
      <c r="P115" s="1"/>
    </row>
    <row r="116" spans="1:16" x14ac:dyDescent="0.35">
      <c r="A116" s="1" t="s">
        <v>113</v>
      </c>
      <c r="B116" s="3">
        <v>543</v>
      </c>
      <c r="C116" s="55" t="s">
        <v>162</v>
      </c>
      <c r="D116" s="41" t="s">
        <v>19</v>
      </c>
      <c r="E116" s="61">
        <v>68</v>
      </c>
      <c r="F116" s="61">
        <v>86</v>
      </c>
      <c r="G116" s="61">
        <v>62</v>
      </c>
      <c r="H116" s="61">
        <v>67</v>
      </c>
      <c r="I116" s="1">
        <f t="shared" si="1"/>
        <v>70.75</v>
      </c>
      <c r="J116" s="53">
        <f>I116*10000*2</f>
        <v>1415000</v>
      </c>
      <c r="K116" s="53">
        <v>3000000</v>
      </c>
      <c r="L116" s="53">
        <f>J116*5</f>
        <v>7075000</v>
      </c>
      <c r="M116" s="5">
        <f>(I116/(I116+I117))*100</f>
        <v>99.647887323943664</v>
      </c>
      <c r="N116" s="6">
        <f>3.32*(LOG(L116)-LOG(K116))</f>
        <v>1.2370492290625295</v>
      </c>
      <c r="O116" s="6">
        <f>O113+N117</f>
        <v>67.258163384649734</v>
      </c>
      <c r="P116" s="5">
        <f>I118/I116*100</f>
        <v>0</v>
      </c>
    </row>
    <row r="117" spans="1:16" x14ac:dyDescent="0.35">
      <c r="A117" s="1"/>
      <c r="B117" s="3"/>
      <c r="C117" s="3"/>
      <c r="D117" s="3" t="s">
        <v>20</v>
      </c>
      <c r="E117" s="61">
        <v>0</v>
      </c>
      <c r="F117" s="61">
        <v>0</v>
      </c>
      <c r="G117" s="61">
        <v>1</v>
      </c>
      <c r="H117" s="61">
        <v>0</v>
      </c>
      <c r="I117" s="1">
        <f t="shared" si="1"/>
        <v>0.25</v>
      </c>
      <c r="J117" s="1"/>
      <c r="K117" s="53"/>
      <c r="L117" s="1"/>
      <c r="M117" s="1"/>
      <c r="N117" s="5">
        <f>3.32*(LOG(L116/K116))</f>
        <v>1.2370492290625292</v>
      </c>
      <c r="O117" s="1"/>
      <c r="P117" s="1"/>
    </row>
    <row r="118" spans="1:16" x14ac:dyDescent="0.35">
      <c r="A118" s="1"/>
      <c r="B118" s="3"/>
      <c r="C118" s="3"/>
      <c r="D118" s="3" t="s">
        <v>32</v>
      </c>
      <c r="E118" s="27">
        <v>0</v>
      </c>
      <c r="F118" s="28">
        <v>0</v>
      </c>
      <c r="G118" s="28">
        <v>0</v>
      </c>
      <c r="H118" s="28">
        <v>0</v>
      </c>
      <c r="I118" s="1">
        <f t="shared" si="1"/>
        <v>0</v>
      </c>
      <c r="J118" s="1"/>
      <c r="K118" s="53"/>
      <c r="L118" s="1"/>
      <c r="M118" s="1"/>
      <c r="N118" s="1"/>
      <c r="O118" s="1"/>
      <c r="P118" s="1"/>
    </row>
    <row r="119" spans="1:16" x14ac:dyDescent="0.35">
      <c r="A119" s="1" t="s">
        <v>114</v>
      </c>
      <c r="B119" s="3">
        <f>B116+7</f>
        <v>550</v>
      </c>
      <c r="C119" s="55" t="s">
        <v>162</v>
      </c>
      <c r="D119" s="3" t="s">
        <v>19</v>
      </c>
      <c r="E119" s="62">
        <v>153</v>
      </c>
      <c r="F119" s="63">
        <v>151</v>
      </c>
      <c r="G119" s="63">
        <v>164</v>
      </c>
      <c r="H119" s="63">
        <v>151</v>
      </c>
      <c r="I119" s="1">
        <f t="shared" si="1"/>
        <v>154.75</v>
      </c>
      <c r="J119" s="53">
        <f>I119*10000*2</f>
        <v>3095000</v>
      </c>
      <c r="K119" s="53">
        <v>3000000</v>
      </c>
      <c r="L119" s="53">
        <f>J119*5</f>
        <v>15475000</v>
      </c>
      <c r="M119" s="5">
        <f>(I119/(I119+I120))*100</f>
        <v>79.66537966537966</v>
      </c>
      <c r="N119" s="6">
        <f>3.32*(LOG(L119)-LOG(K119))</f>
        <v>2.3655312178686749</v>
      </c>
      <c r="O119" s="6">
        <f>O116+N120</f>
        <v>69.623694602518412</v>
      </c>
      <c r="P119" s="5">
        <f>I121/I119*100</f>
        <v>0</v>
      </c>
    </row>
    <row r="120" spans="1:16" x14ac:dyDescent="0.35">
      <c r="A120" s="1"/>
      <c r="B120" s="3"/>
      <c r="C120" s="3"/>
      <c r="D120" s="3" t="s">
        <v>20</v>
      </c>
      <c r="E120" s="64">
        <v>36</v>
      </c>
      <c r="F120" s="65">
        <v>32</v>
      </c>
      <c r="G120" s="65">
        <v>59</v>
      </c>
      <c r="H120" s="65">
        <v>31</v>
      </c>
      <c r="I120" s="1">
        <f t="shared" si="1"/>
        <v>39.5</v>
      </c>
      <c r="J120" s="1"/>
      <c r="K120" s="53"/>
      <c r="L120" s="1"/>
      <c r="M120" s="1"/>
      <c r="N120" s="5">
        <f>3.32*(LOG(L119/K119))</f>
        <v>2.3655312178686771</v>
      </c>
      <c r="O120" s="1"/>
      <c r="P120" s="1"/>
    </row>
    <row r="121" spans="1:16" x14ac:dyDescent="0.35">
      <c r="A121" s="1"/>
      <c r="B121" s="3"/>
      <c r="C121" s="3"/>
      <c r="D121" s="3" t="s">
        <v>32</v>
      </c>
      <c r="E121" s="64">
        <v>0</v>
      </c>
      <c r="F121" s="65">
        <v>0</v>
      </c>
      <c r="G121" s="65">
        <v>0</v>
      </c>
      <c r="H121" s="65">
        <v>0</v>
      </c>
      <c r="I121" s="1">
        <f t="shared" si="1"/>
        <v>0</v>
      </c>
      <c r="J121" s="1"/>
      <c r="K121" s="53"/>
      <c r="L121" s="1"/>
      <c r="M121" s="1"/>
      <c r="N121" s="1"/>
      <c r="O121" s="1"/>
      <c r="P121" s="1"/>
    </row>
    <row r="122" spans="1:16" x14ac:dyDescent="0.35">
      <c r="A122" s="1" t="s">
        <v>115</v>
      </c>
      <c r="B122" s="3">
        <f>B119+7</f>
        <v>557</v>
      </c>
      <c r="C122" s="55" t="s">
        <v>162</v>
      </c>
      <c r="D122" s="3" t="s">
        <v>19</v>
      </c>
      <c r="E122" s="64">
        <v>90</v>
      </c>
      <c r="F122" s="65">
        <v>117</v>
      </c>
      <c r="G122" s="65">
        <v>87</v>
      </c>
      <c r="H122" s="65">
        <v>98</v>
      </c>
      <c r="I122" s="1">
        <f t="shared" si="1"/>
        <v>98</v>
      </c>
      <c r="J122" s="53">
        <f>I122*10000*2</f>
        <v>1960000</v>
      </c>
      <c r="K122" s="53">
        <v>3000000</v>
      </c>
      <c r="L122" s="53">
        <f>J122*5</f>
        <v>9800000</v>
      </c>
      <c r="M122" s="5">
        <f>(I122/(I122+I123))*100</f>
        <v>77.932405566600394</v>
      </c>
      <c r="N122" s="6">
        <f>3.32*(LOG(L122)-LOG(K122))</f>
        <v>1.7068280056298037</v>
      </c>
      <c r="O122" s="6">
        <f>O119+N123</f>
        <v>71.330522608148215</v>
      </c>
      <c r="P122" s="5">
        <f>I124/I122*100</f>
        <v>0</v>
      </c>
    </row>
    <row r="123" spans="1:16" x14ac:dyDescent="0.35">
      <c r="A123" s="1"/>
      <c r="B123" s="3"/>
      <c r="C123" s="3"/>
      <c r="D123" s="3" t="s">
        <v>20</v>
      </c>
      <c r="E123" s="64">
        <v>26</v>
      </c>
      <c r="F123" s="65">
        <v>18</v>
      </c>
      <c r="G123" s="65">
        <v>37</v>
      </c>
      <c r="H123" s="65">
        <v>30</v>
      </c>
      <c r="I123" s="1">
        <f t="shared" si="1"/>
        <v>27.75</v>
      </c>
      <c r="J123" s="1"/>
      <c r="K123" s="53"/>
      <c r="L123" s="1"/>
      <c r="M123" s="1"/>
      <c r="N123" s="5">
        <f>3.32*(LOG(L122/K122))</f>
        <v>1.7068280056298035</v>
      </c>
      <c r="O123" s="1"/>
      <c r="P123" s="1"/>
    </row>
    <row r="124" spans="1:16" x14ac:dyDescent="0.35">
      <c r="A124" s="1"/>
      <c r="B124" s="3"/>
      <c r="C124" s="3"/>
      <c r="D124" s="3" t="s">
        <v>32</v>
      </c>
      <c r="E124" s="64">
        <v>0</v>
      </c>
      <c r="F124" s="65">
        <v>0</v>
      </c>
      <c r="G124" s="65">
        <v>0</v>
      </c>
      <c r="H124" s="65">
        <v>0</v>
      </c>
      <c r="I124" s="1">
        <f t="shared" si="1"/>
        <v>0</v>
      </c>
      <c r="J124" s="1"/>
      <c r="K124" s="53"/>
      <c r="L124" s="1"/>
      <c r="M124" s="1"/>
      <c r="N124" s="1"/>
      <c r="O124" s="1"/>
      <c r="P124" s="1"/>
    </row>
    <row r="125" spans="1:16" x14ac:dyDescent="0.35">
      <c r="A125" s="1" t="s">
        <v>116</v>
      </c>
      <c r="B125" s="3">
        <f>B122+7</f>
        <v>564</v>
      </c>
      <c r="C125" s="55" t="s">
        <v>162</v>
      </c>
      <c r="D125" s="3" t="s">
        <v>19</v>
      </c>
      <c r="E125" s="64">
        <v>83</v>
      </c>
      <c r="F125" s="65">
        <v>90</v>
      </c>
      <c r="G125" s="65">
        <v>89</v>
      </c>
      <c r="H125" s="65">
        <v>87</v>
      </c>
      <c r="I125" s="1">
        <f t="shared" si="1"/>
        <v>87.25</v>
      </c>
      <c r="J125" s="53">
        <f>I125*10000*2</f>
        <v>1745000</v>
      </c>
      <c r="K125" s="53">
        <v>3000000</v>
      </c>
      <c r="L125" s="53">
        <f>J125*5</f>
        <v>8725000</v>
      </c>
      <c r="M125" s="5">
        <f>(I125/(I125+I126))*100</f>
        <v>99.714285714285708</v>
      </c>
      <c r="N125" s="6">
        <f>3.32*(LOG(L125)-LOG(K125))</f>
        <v>1.5392986806263611</v>
      </c>
      <c r="O125" s="6">
        <f>O122+N126</f>
        <v>72.869821288774574</v>
      </c>
      <c r="P125" s="5">
        <f>I127/I125*100</f>
        <v>0</v>
      </c>
    </row>
    <row r="126" spans="1:16" x14ac:dyDescent="0.35">
      <c r="A126" s="1"/>
      <c r="B126" s="3"/>
      <c r="C126" s="3"/>
      <c r="D126" s="3" t="s">
        <v>20</v>
      </c>
      <c r="E126" s="64">
        <v>0</v>
      </c>
      <c r="F126" s="65">
        <v>1</v>
      </c>
      <c r="G126" s="65">
        <v>0</v>
      </c>
      <c r="H126" s="65">
        <v>0</v>
      </c>
      <c r="I126" s="1">
        <f t="shared" si="1"/>
        <v>0.25</v>
      </c>
      <c r="J126" s="1"/>
      <c r="K126" s="53"/>
      <c r="L126" s="1"/>
      <c r="M126" s="1"/>
      <c r="N126" s="5">
        <f>3.32*(LOG(L125/K125))</f>
        <v>1.5392986806263627</v>
      </c>
      <c r="O126" s="1"/>
      <c r="P126" s="1"/>
    </row>
    <row r="127" spans="1:16" x14ac:dyDescent="0.35">
      <c r="A127" s="1"/>
      <c r="B127" s="3"/>
      <c r="C127" s="3"/>
      <c r="D127" s="3" t="s">
        <v>32</v>
      </c>
      <c r="E127" s="64">
        <v>0</v>
      </c>
      <c r="F127" s="65">
        <v>0</v>
      </c>
      <c r="G127" s="65">
        <v>0</v>
      </c>
      <c r="H127" s="65">
        <v>0</v>
      </c>
      <c r="I127" s="1">
        <f t="shared" si="1"/>
        <v>0</v>
      </c>
      <c r="J127" s="1"/>
      <c r="K127" s="53"/>
      <c r="L127" s="1"/>
      <c r="M127" s="1"/>
      <c r="N127" s="1"/>
      <c r="O127" s="1"/>
      <c r="P127" s="1"/>
    </row>
    <row r="128" spans="1:16" x14ac:dyDescent="0.35">
      <c r="A128" s="1" t="s">
        <v>117</v>
      </c>
      <c r="B128" s="3">
        <f>B125+7</f>
        <v>571</v>
      </c>
      <c r="C128" s="55" t="s">
        <v>162</v>
      </c>
      <c r="D128" s="3" t="s">
        <v>19</v>
      </c>
      <c r="E128" s="64">
        <v>75</v>
      </c>
      <c r="F128" s="65">
        <v>73</v>
      </c>
      <c r="G128" s="65">
        <v>71</v>
      </c>
      <c r="H128" s="65">
        <v>91</v>
      </c>
      <c r="I128" s="1">
        <f t="shared" si="1"/>
        <v>77.5</v>
      </c>
      <c r="J128" s="53">
        <f>I128*10000*2</f>
        <v>1550000</v>
      </c>
      <c r="K128" s="53">
        <v>3000000</v>
      </c>
      <c r="L128" s="53">
        <f>J128*5</f>
        <v>7750000</v>
      </c>
      <c r="M128" s="5">
        <f>(I128/(I128+I129))*100</f>
        <v>99.358974358974365</v>
      </c>
      <c r="N128" s="6">
        <f>3.32*(LOG(L128)-LOG(K128))</f>
        <v>1.3684390866516711</v>
      </c>
      <c r="O128" s="6">
        <f>O125+N129</f>
        <v>74.23826037542625</v>
      </c>
      <c r="P128" s="5">
        <f>I130/I128*100</f>
        <v>0</v>
      </c>
    </row>
    <row r="129" spans="1:16" x14ac:dyDescent="0.35">
      <c r="A129" s="1"/>
      <c r="B129" s="3"/>
      <c r="C129" s="3"/>
      <c r="D129" s="3" t="s">
        <v>20</v>
      </c>
      <c r="E129" s="64">
        <v>0</v>
      </c>
      <c r="F129" s="65">
        <v>2</v>
      </c>
      <c r="G129" s="65">
        <v>0</v>
      </c>
      <c r="H129" s="65">
        <v>0</v>
      </c>
      <c r="I129" s="1">
        <f t="shared" si="1"/>
        <v>0.5</v>
      </c>
      <c r="J129" s="1"/>
      <c r="K129" s="53"/>
      <c r="L129" s="1"/>
      <c r="M129" s="1"/>
      <c r="N129" s="5">
        <f>3.32*(LOG(L128/K128))</f>
        <v>1.3684390866516709</v>
      </c>
      <c r="O129" s="1"/>
      <c r="P129" s="1"/>
    </row>
    <row r="130" spans="1:16" x14ac:dyDescent="0.35">
      <c r="A130" s="1"/>
      <c r="B130" s="3"/>
      <c r="C130" s="3"/>
      <c r="D130" s="3" t="s">
        <v>32</v>
      </c>
      <c r="E130" s="64">
        <v>0</v>
      </c>
      <c r="F130" s="65">
        <v>0</v>
      </c>
      <c r="G130" s="65">
        <v>0</v>
      </c>
      <c r="H130" s="65">
        <v>0</v>
      </c>
      <c r="I130" s="1">
        <f t="shared" si="1"/>
        <v>0</v>
      </c>
      <c r="J130" s="1"/>
      <c r="K130" s="53"/>
      <c r="L130" s="1"/>
      <c r="M130" s="1"/>
      <c r="N130" s="1"/>
      <c r="O130" s="1"/>
      <c r="P130" s="1"/>
    </row>
    <row r="131" spans="1:16" x14ac:dyDescent="0.35">
      <c r="A131" s="1" t="s">
        <v>118</v>
      </c>
      <c r="B131" s="3">
        <f>B128+7</f>
        <v>578</v>
      </c>
      <c r="C131" s="55" t="s">
        <v>162</v>
      </c>
      <c r="D131" s="41" t="s">
        <v>19</v>
      </c>
      <c r="E131" s="64">
        <v>82</v>
      </c>
      <c r="F131" s="65">
        <v>81</v>
      </c>
      <c r="G131" s="65">
        <v>78</v>
      </c>
      <c r="H131" s="65">
        <v>72</v>
      </c>
      <c r="I131" s="1">
        <f t="shared" si="1"/>
        <v>78.25</v>
      </c>
      <c r="J131" s="53">
        <f>I131*10000*2</f>
        <v>1565000</v>
      </c>
      <c r="K131" s="53">
        <v>3000001</v>
      </c>
      <c r="L131" s="53">
        <f>J131*5</f>
        <v>7825000</v>
      </c>
      <c r="M131" s="5">
        <f>(I131/(I131+I132))*100</f>
        <v>97.8125</v>
      </c>
      <c r="N131" s="6">
        <f>3.32*(LOG(L131)-LOG(K131))</f>
        <v>1.3823249831569477</v>
      </c>
      <c r="O131" s="6">
        <f>O128+N132</f>
        <v>75.620585358583199</v>
      </c>
      <c r="P131" s="5">
        <f>I133/I131*100</f>
        <v>0</v>
      </c>
    </row>
    <row r="132" spans="1:16" x14ac:dyDescent="0.35">
      <c r="A132" s="1"/>
      <c r="B132" s="3"/>
      <c r="C132" s="3"/>
      <c r="D132" s="3" t="s">
        <v>20</v>
      </c>
      <c r="E132" s="64">
        <v>2</v>
      </c>
      <c r="F132" s="65">
        <v>1</v>
      </c>
      <c r="G132" s="65">
        <v>1</v>
      </c>
      <c r="H132" s="65">
        <v>3</v>
      </c>
      <c r="I132" s="1">
        <f t="shared" si="1"/>
        <v>1.75</v>
      </c>
      <c r="J132" s="1"/>
      <c r="K132" s="53"/>
      <c r="L132" s="1"/>
      <c r="M132" s="1"/>
      <c r="N132" s="5">
        <f>3.32*(LOG(L131/K131))</f>
        <v>1.382324983156948</v>
      </c>
      <c r="O132" s="1"/>
      <c r="P132" s="1"/>
    </row>
    <row r="133" spans="1:16" x14ac:dyDescent="0.35">
      <c r="A133" s="1"/>
      <c r="B133" s="3"/>
      <c r="C133" s="3"/>
      <c r="D133" s="3" t="s">
        <v>32</v>
      </c>
      <c r="E133" s="64">
        <v>0</v>
      </c>
      <c r="F133" s="65">
        <v>0</v>
      </c>
      <c r="G133" s="65">
        <v>0</v>
      </c>
      <c r="H133" s="65">
        <v>0</v>
      </c>
      <c r="I133" s="1">
        <f t="shared" ref="I133:I142" si="2">AVERAGE(E133:H133)</f>
        <v>0</v>
      </c>
      <c r="J133" s="1"/>
      <c r="K133" s="53"/>
      <c r="L133" s="1"/>
      <c r="M133" s="1"/>
      <c r="N133" s="1"/>
      <c r="O133" s="1"/>
      <c r="P133" s="1"/>
    </row>
    <row r="134" spans="1:16" x14ac:dyDescent="0.35">
      <c r="A134" s="1" t="s">
        <v>151</v>
      </c>
      <c r="B134" s="3">
        <f>B131+7</f>
        <v>585</v>
      </c>
      <c r="C134" s="55" t="s">
        <v>162</v>
      </c>
      <c r="D134" s="3" t="s">
        <v>19</v>
      </c>
      <c r="E134" s="64">
        <v>69</v>
      </c>
      <c r="F134" s="65">
        <v>84</v>
      </c>
      <c r="G134" s="65">
        <v>72</v>
      </c>
      <c r="H134" s="65">
        <v>89</v>
      </c>
      <c r="I134" s="1">
        <f t="shared" si="2"/>
        <v>78.5</v>
      </c>
      <c r="J134" s="53">
        <f>I134*10000*2</f>
        <v>1570000</v>
      </c>
      <c r="K134" s="53">
        <v>3000002</v>
      </c>
      <c r="L134" s="53">
        <f>J134*5</f>
        <v>7850000</v>
      </c>
      <c r="M134" s="5">
        <f>(I134/(I134+I135))*100</f>
        <v>97.819314641744555</v>
      </c>
      <c r="N134" s="6">
        <f>3.32*(LOG(L134)-LOG(K134))</f>
        <v>1.3869237334868278</v>
      </c>
      <c r="O134" s="6">
        <f>O131+N135</f>
        <v>77.007509092070023</v>
      </c>
      <c r="P134" s="5">
        <f>I136/I134*100</f>
        <v>0</v>
      </c>
    </row>
    <row r="135" spans="1:16" x14ac:dyDescent="0.35">
      <c r="A135" s="1"/>
      <c r="B135" s="3"/>
      <c r="C135" s="3"/>
      <c r="D135" s="3" t="s">
        <v>20</v>
      </c>
      <c r="E135" s="64">
        <v>3</v>
      </c>
      <c r="F135" s="65">
        <v>1</v>
      </c>
      <c r="G135" s="65">
        <v>2</v>
      </c>
      <c r="H135" s="65">
        <v>1</v>
      </c>
      <c r="I135" s="1">
        <f t="shared" si="2"/>
        <v>1.75</v>
      </c>
      <c r="J135" s="1"/>
      <c r="K135" s="53"/>
      <c r="L135" s="1"/>
      <c r="M135" s="1"/>
      <c r="N135" s="5">
        <f>3.32*(LOG(L134/K134))</f>
        <v>1.3869237334868263</v>
      </c>
      <c r="O135" s="1"/>
      <c r="P135" s="1"/>
    </row>
    <row r="136" spans="1:16" x14ac:dyDescent="0.35">
      <c r="A136" s="1"/>
      <c r="B136" s="3"/>
      <c r="C136" s="3"/>
      <c r="D136" s="3" t="s">
        <v>32</v>
      </c>
      <c r="E136" s="64">
        <v>0</v>
      </c>
      <c r="F136" s="65">
        <v>0</v>
      </c>
      <c r="G136" s="65">
        <v>0</v>
      </c>
      <c r="H136" s="65">
        <v>0</v>
      </c>
      <c r="I136" s="1">
        <f t="shared" si="2"/>
        <v>0</v>
      </c>
      <c r="J136" s="1"/>
      <c r="K136" s="53"/>
      <c r="L136" s="1"/>
      <c r="M136" s="1"/>
      <c r="N136" s="1"/>
      <c r="O136" s="1"/>
      <c r="P136" s="1"/>
    </row>
    <row r="137" spans="1:16" x14ac:dyDescent="0.35">
      <c r="A137" s="1" t="s">
        <v>159</v>
      </c>
      <c r="B137" s="3">
        <f>B134+7</f>
        <v>592</v>
      </c>
      <c r="C137" s="55" t="s">
        <v>162</v>
      </c>
      <c r="D137" s="3" t="s">
        <v>19</v>
      </c>
      <c r="E137" s="64">
        <v>85</v>
      </c>
      <c r="F137" s="65">
        <v>83</v>
      </c>
      <c r="G137" s="65">
        <v>92</v>
      </c>
      <c r="H137" s="65">
        <v>90</v>
      </c>
      <c r="I137" s="1">
        <f t="shared" si="2"/>
        <v>87.5</v>
      </c>
      <c r="J137" s="53">
        <f>I137*10000*2</f>
        <v>1750000</v>
      </c>
      <c r="K137" s="53">
        <v>3000003</v>
      </c>
      <c r="L137" s="53">
        <f>J137*5</f>
        <v>8750000</v>
      </c>
      <c r="M137" s="5">
        <f>(I137/(I137+I138))*100</f>
        <v>98.31460674157303</v>
      </c>
      <c r="N137" s="6">
        <f>3.32*(LOG(L137)-LOG(K137))</f>
        <v>1.5434227285078415</v>
      </c>
      <c r="O137" s="6">
        <f>O134+N138</f>
        <v>78.550931820577858</v>
      </c>
      <c r="P137" s="5">
        <f>I139/I137*100</f>
        <v>0</v>
      </c>
    </row>
    <row r="138" spans="1:16" x14ac:dyDescent="0.35">
      <c r="A138" s="1"/>
      <c r="B138" s="3"/>
      <c r="C138" s="3"/>
      <c r="D138" s="3" t="s">
        <v>20</v>
      </c>
      <c r="E138" s="64">
        <v>2</v>
      </c>
      <c r="F138" s="65">
        <v>3</v>
      </c>
      <c r="G138" s="65">
        <v>1</v>
      </c>
      <c r="H138" s="65">
        <v>0</v>
      </c>
      <c r="I138" s="1">
        <f t="shared" si="2"/>
        <v>1.5</v>
      </c>
      <c r="J138" s="1"/>
      <c r="K138" s="53"/>
      <c r="L138" s="1"/>
      <c r="M138" s="1"/>
      <c r="N138" s="5">
        <f>3.32*(LOG(L137/K137))</f>
        <v>1.5434227285078415</v>
      </c>
      <c r="O138" s="1"/>
      <c r="P138" s="1"/>
    </row>
    <row r="139" spans="1:16" x14ac:dyDescent="0.35">
      <c r="A139" s="1"/>
      <c r="B139" s="3"/>
      <c r="C139" s="3"/>
      <c r="D139" s="3" t="s">
        <v>32</v>
      </c>
      <c r="E139" s="64">
        <v>0</v>
      </c>
      <c r="F139" s="65">
        <v>0</v>
      </c>
      <c r="G139" s="65">
        <v>0</v>
      </c>
      <c r="H139" s="65">
        <v>0</v>
      </c>
      <c r="I139" s="1">
        <f t="shared" si="2"/>
        <v>0</v>
      </c>
      <c r="J139" s="1"/>
      <c r="K139" s="53"/>
      <c r="L139" s="1"/>
      <c r="M139" s="1"/>
      <c r="N139" s="1"/>
      <c r="O139" s="1"/>
      <c r="P139" s="1"/>
    </row>
    <row r="140" spans="1:16" x14ac:dyDescent="0.35">
      <c r="A140" s="1" t="s">
        <v>121</v>
      </c>
      <c r="B140" s="3">
        <f>B137+7</f>
        <v>599</v>
      </c>
      <c r="C140" s="55" t="s">
        <v>162</v>
      </c>
      <c r="D140" s="3" t="s">
        <v>19</v>
      </c>
      <c r="E140" s="64">
        <v>79</v>
      </c>
      <c r="F140" s="65">
        <v>78</v>
      </c>
      <c r="G140" s="65">
        <v>63</v>
      </c>
      <c r="H140" s="65">
        <v>77</v>
      </c>
      <c r="I140" s="1">
        <f t="shared" si="2"/>
        <v>74.25</v>
      </c>
      <c r="J140" s="53">
        <f>I140*10000*2</f>
        <v>1485000</v>
      </c>
      <c r="K140" s="53">
        <v>3000004</v>
      </c>
      <c r="L140" s="53">
        <f>J140*5</f>
        <v>7425000</v>
      </c>
      <c r="M140" s="5">
        <f>(I140/(I140+I141))*100</f>
        <v>75.572519083969468</v>
      </c>
      <c r="N140" s="6">
        <f>3.32*(LOG(L140)-LOG(K140))</f>
        <v>1.3066677523794064</v>
      </c>
      <c r="O140" s="6">
        <f>O137+N141</f>
        <v>79.85759957295727</v>
      </c>
      <c r="P140" s="5">
        <f>I142/I140*100</f>
        <v>0</v>
      </c>
    </row>
    <row r="141" spans="1:16" x14ac:dyDescent="0.35">
      <c r="A141" s="1"/>
      <c r="B141" s="3"/>
      <c r="C141" s="3"/>
      <c r="D141" s="3" t="s">
        <v>20</v>
      </c>
      <c r="E141" s="64">
        <v>24</v>
      </c>
      <c r="F141" s="65">
        <v>14</v>
      </c>
      <c r="G141" s="65">
        <v>33</v>
      </c>
      <c r="H141" s="65">
        <v>25</v>
      </c>
      <c r="I141" s="1">
        <f t="shared" si="2"/>
        <v>24</v>
      </c>
      <c r="J141" s="1"/>
      <c r="K141" s="53"/>
      <c r="L141" s="1"/>
      <c r="M141" s="1"/>
      <c r="N141" s="5">
        <f>3.32*(LOG(L140/K140))</f>
        <v>1.3066677523794057</v>
      </c>
      <c r="O141" s="1"/>
      <c r="P141" s="1"/>
    </row>
    <row r="142" spans="1:16" x14ac:dyDescent="0.35">
      <c r="A142" s="1"/>
      <c r="B142" s="3"/>
      <c r="C142" s="3"/>
      <c r="D142" s="3" t="s">
        <v>32</v>
      </c>
      <c r="E142" s="64">
        <v>0</v>
      </c>
      <c r="F142" s="65">
        <v>0</v>
      </c>
      <c r="G142" s="65">
        <v>0</v>
      </c>
      <c r="H142" s="65">
        <v>0</v>
      </c>
      <c r="I142" s="1">
        <f t="shared" si="2"/>
        <v>0</v>
      </c>
      <c r="J142" s="1"/>
      <c r="K142" s="53"/>
      <c r="L142" s="1"/>
      <c r="M142" s="1"/>
      <c r="N142" s="1"/>
      <c r="O142" s="1"/>
      <c r="P142" s="1"/>
    </row>
    <row r="143" spans="1:16" x14ac:dyDescent="0.35">
      <c r="C143" s="66"/>
    </row>
    <row r="144" spans="1:16" x14ac:dyDescent="0.35">
      <c r="C144" s="8"/>
    </row>
    <row r="145" spans="3:3" x14ac:dyDescent="0.35">
      <c r="C145" s="8"/>
    </row>
    <row r="146" spans="3:3" x14ac:dyDescent="0.35">
      <c r="C146" s="66"/>
    </row>
    <row r="147" spans="3:3" x14ac:dyDescent="0.35">
      <c r="C147" s="8"/>
    </row>
    <row r="148" spans="3:3" x14ac:dyDescent="0.35">
      <c r="C148" s="8"/>
    </row>
    <row r="149" spans="3:3" x14ac:dyDescent="0.35">
      <c r="C149" s="66"/>
    </row>
    <row r="150" spans="3:3" x14ac:dyDescent="0.35">
      <c r="C150" s="8"/>
    </row>
    <row r="151" spans="3:3" x14ac:dyDescent="0.35">
      <c r="C151" s="8"/>
    </row>
    <row r="152" spans="3:3" x14ac:dyDescent="0.35">
      <c r="C152" s="66"/>
    </row>
    <row r="153" spans="3:3" x14ac:dyDescent="0.35">
      <c r="C153" s="8"/>
    </row>
    <row r="154" spans="3:3" x14ac:dyDescent="0.35">
      <c r="C154" s="8"/>
    </row>
  </sheetData>
  <mergeCells count="13">
    <mergeCell ref="P2:P3"/>
    <mergeCell ref="J2:J3"/>
    <mergeCell ref="K2:K3"/>
    <mergeCell ref="L2:L3"/>
    <mergeCell ref="M2:M3"/>
    <mergeCell ref="N2:N3"/>
    <mergeCell ref="O2:O3"/>
    <mergeCell ref="I2:I3"/>
    <mergeCell ref="A2:A3"/>
    <mergeCell ref="B2:B3"/>
    <mergeCell ref="C2:C3"/>
    <mergeCell ref="D2:D3"/>
    <mergeCell ref="E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25C3F-069C-4077-9E7C-29B91F94F48D}">
  <dimension ref="A1:N98"/>
  <sheetViews>
    <sheetView workbookViewId="0"/>
  </sheetViews>
  <sheetFormatPr defaultRowHeight="14.5" x14ac:dyDescent="0.35"/>
  <cols>
    <col min="1" max="6" width="8.7265625" style="8"/>
    <col min="8" max="13" width="8.7265625" style="8"/>
  </cols>
  <sheetData>
    <row r="1" spans="1:14" x14ac:dyDescent="0.35">
      <c r="A1" s="94" t="s">
        <v>163</v>
      </c>
      <c r="N1" s="94"/>
    </row>
    <row r="2" spans="1:14" x14ac:dyDescent="0.35">
      <c r="A2" s="12" t="s">
        <v>164</v>
      </c>
      <c r="H2" s="12" t="s">
        <v>165</v>
      </c>
    </row>
    <row r="3" spans="1:14" x14ac:dyDescent="0.35">
      <c r="A3" s="22" t="s">
        <v>166</v>
      </c>
      <c r="B3" s="22" t="s">
        <v>167</v>
      </c>
      <c r="C3" s="22" t="s">
        <v>168</v>
      </c>
      <c r="D3" s="22" t="s">
        <v>169</v>
      </c>
      <c r="E3" s="23" t="s">
        <v>170</v>
      </c>
      <c r="F3" s="23" t="s">
        <v>171</v>
      </c>
      <c r="G3" s="24"/>
      <c r="H3" s="22" t="s">
        <v>166</v>
      </c>
      <c r="I3" s="22" t="s">
        <v>167</v>
      </c>
      <c r="J3" s="22" t="s">
        <v>168</v>
      </c>
      <c r="K3" s="22" t="s">
        <v>169</v>
      </c>
      <c r="L3" s="22" t="s">
        <v>170</v>
      </c>
      <c r="M3" s="22" t="s">
        <v>171</v>
      </c>
    </row>
    <row r="4" spans="1:14" x14ac:dyDescent="0.35">
      <c r="A4" s="3">
        <v>0</v>
      </c>
      <c r="B4" s="3">
        <v>0</v>
      </c>
      <c r="C4" s="3">
        <v>0</v>
      </c>
      <c r="D4" s="3"/>
      <c r="E4" s="3"/>
      <c r="F4" s="3"/>
      <c r="H4" s="3">
        <v>0</v>
      </c>
      <c r="I4" s="20">
        <v>100</v>
      </c>
      <c r="J4" s="20">
        <v>100</v>
      </c>
      <c r="K4" s="3"/>
      <c r="L4" s="3"/>
      <c r="M4" s="3"/>
    </row>
    <row r="5" spans="1:14" x14ac:dyDescent="0.35">
      <c r="A5" s="3">
        <v>3</v>
      </c>
      <c r="B5" s="3">
        <v>1.1200000000000001</v>
      </c>
      <c r="C5" s="3">
        <v>1.18</v>
      </c>
      <c r="D5" s="3"/>
      <c r="E5" s="3"/>
      <c r="F5" s="3"/>
      <c r="H5" s="3">
        <v>3</v>
      </c>
      <c r="I5" s="20">
        <v>99.090909090909093</v>
      </c>
      <c r="J5" s="20">
        <v>100</v>
      </c>
      <c r="K5" s="3"/>
      <c r="L5" s="3"/>
      <c r="M5" s="3"/>
    </row>
    <row r="6" spans="1:14" x14ac:dyDescent="0.35">
      <c r="A6" s="3">
        <v>7</v>
      </c>
      <c r="B6" s="20">
        <v>2.1877105772062202</v>
      </c>
      <c r="C6" s="20">
        <v>2.5780852232961546</v>
      </c>
      <c r="D6" s="3"/>
      <c r="E6" s="3"/>
      <c r="F6" s="3"/>
      <c r="H6" s="3">
        <v>7</v>
      </c>
      <c r="I6" s="20">
        <v>99.209486166007906</v>
      </c>
      <c r="J6" s="20">
        <v>99.059561128526639</v>
      </c>
      <c r="K6" s="3"/>
      <c r="L6" s="3"/>
      <c r="M6" s="3"/>
    </row>
    <row r="7" spans="1:14" x14ac:dyDescent="0.35">
      <c r="A7" s="3">
        <v>11</v>
      </c>
      <c r="B7" s="20">
        <v>2.1877105772062202</v>
      </c>
      <c r="C7" s="20">
        <v>2.9655903324166961</v>
      </c>
      <c r="D7" s="3"/>
      <c r="E7" s="3"/>
      <c r="F7" s="3"/>
      <c r="H7" s="3">
        <v>11</v>
      </c>
      <c r="I7" s="20">
        <v>95.294117647058812</v>
      </c>
      <c r="J7" s="20">
        <v>89.714285714285708</v>
      </c>
      <c r="K7" s="3"/>
      <c r="L7" s="3"/>
      <c r="M7" s="3"/>
    </row>
    <row r="8" spans="1:14" x14ac:dyDescent="0.35">
      <c r="A8" s="3">
        <v>15</v>
      </c>
      <c r="B8" s="20">
        <v>2.1877105772062202</v>
      </c>
      <c r="C8" s="20">
        <v>2.9655903324166961</v>
      </c>
      <c r="D8" s="3"/>
      <c r="E8" s="3"/>
      <c r="F8" s="3"/>
      <c r="H8" s="3">
        <v>15</v>
      </c>
      <c r="I8" s="20">
        <v>92.64705882352942</v>
      </c>
      <c r="J8" s="20">
        <v>92.241379310344826</v>
      </c>
      <c r="K8" s="3"/>
      <c r="L8" s="3"/>
      <c r="M8" s="3"/>
    </row>
    <row r="9" spans="1:14" x14ac:dyDescent="0.35">
      <c r="A9" s="3">
        <v>19</v>
      </c>
      <c r="B9" s="3">
        <v>2.19</v>
      </c>
      <c r="C9" s="20">
        <v>2.9655903324166961</v>
      </c>
      <c r="D9" s="3"/>
      <c r="E9" s="3"/>
      <c r="F9" s="3"/>
      <c r="H9" s="3">
        <v>19</v>
      </c>
      <c r="I9" s="20">
        <v>84.444444444444443</v>
      </c>
      <c r="J9" s="20">
        <v>79.104477611940297</v>
      </c>
      <c r="K9" s="3"/>
      <c r="L9" s="3"/>
      <c r="M9" s="3"/>
    </row>
    <row r="10" spans="1:14" x14ac:dyDescent="0.35">
      <c r="A10" s="3">
        <v>22</v>
      </c>
      <c r="B10" s="3">
        <v>2.19</v>
      </c>
      <c r="C10" s="20">
        <v>2.9655903324166961</v>
      </c>
      <c r="D10" s="3"/>
      <c r="E10" s="3"/>
      <c r="F10" s="3"/>
      <c r="H10" s="3">
        <v>22</v>
      </c>
      <c r="I10" s="20">
        <v>72.549019607843135</v>
      </c>
      <c r="J10" s="20">
        <v>61.764705882352942</v>
      </c>
      <c r="K10" s="3"/>
      <c r="L10" s="3"/>
      <c r="M10" s="3"/>
    </row>
    <row r="11" spans="1:14" x14ac:dyDescent="0.35">
      <c r="A11" s="3">
        <v>33</v>
      </c>
      <c r="B11" s="20">
        <v>3.1092957689449094</v>
      </c>
      <c r="C11" s="20">
        <v>3.9694195856044177</v>
      </c>
      <c r="D11" s="3"/>
      <c r="E11" s="3"/>
      <c r="F11" s="3"/>
      <c r="H11" s="3">
        <v>33</v>
      </c>
      <c r="I11" s="20">
        <v>80.459770114942529</v>
      </c>
      <c r="J11" s="20">
        <v>80.769230769230774</v>
      </c>
      <c r="K11" s="3"/>
      <c r="L11" s="3"/>
      <c r="M11" s="3"/>
    </row>
    <row r="12" spans="1:14" x14ac:dyDescent="0.35">
      <c r="A12" s="3">
        <v>40</v>
      </c>
      <c r="B12" s="3">
        <v>3.11</v>
      </c>
      <c r="C12" s="20">
        <v>3.9694195856044177</v>
      </c>
      <c r="D12" s="3"/>
      <c r="E12" s="3"/>
      <c r="F12" s="3"/>
      <c r="H12" s="3">
        <v>40</v>
      </c>
      <c r="I12" s="20">
        <v>84.615384615384613</v>
      </c>
      <c r="J12" s="20">
        <v>82.795698924731184</v>
      </c>
      <c r="K12" s="3"/>
      <c r="L12" s="3"/>
      <c r="M12" s="3"/>
    </row>
    <row r="13" spans="1:14" x14ac:dyDescent="0.35">
      <c r="A13" s="3">
        <v>47</v>
      </c>
      <c r="B13" s="3">
        <v>3.11</v>
      </c>
      <c r="C13" s="3">
        <v>3.97</v>
      </c>
      <c r="D13" s="3"/>
      <c r="E13" s="3"/>
      <c r="F13" s="3"/>
      <c r="H13" s="3">
        <v>47</v>
      </c>
      <c r="I13" s="20">
        <v>81.578947368421055</v>
      </c>
      <c r="J13" s="20">
        <v>89.552238805970148</v>
      </c>
      <c r="K13" s="3"/>
      <c r="L13" s="3"/>
      <c r="M13" s="3"/>
    </row>
    <row r="14" spans="1:14" x14ac:dyDescent="0.35">
      <c r="A14" s="3">
        <v>54</v>
      </c>
      <c r="B14" s="20">
        <v>3.8832750635448332</v>
      </c>
      <c r="C14" s="20">
        <v>4.2127155664736335</v>
      </c>
      <c r="D14" s="3"/>
      <c r="E14" s="3"/>
      <c r="F14" s="3"/>
      <c r="H14" s="3">
        <v>54</v>
      </c>
      <c r="I14" s="20">
        <v>82.8125</v>
      </c>
      <c r="J14" s="20">
        <v>87.654320987654316</v>
      </c>
      <c r="K14" s="3"/>
      <c r="L14" s="3"/>
      <c r="M14" s="3"/>
    </row>
    <row r="15" spans="1:14" x14ac:dyDescent="0.35">
      <c r="A15" s="3">
        <v>61</v>
      </c>
      <c r="B15" s="20">
        <v>3.9932339920630526</v>
      </c>
      <c r="C15" s="20">
        <v>4.3108389750985303</v>
      </c>
      <c r="D15" s="3"/>
      <c r="E15" s="3"/>
      <c r="F15" s="3"/>
      <c r="H15" s="3">
        <v>61</v>
      </c>
      <c r="I15" s="20">
        <v>91.228070175438589</v>
      </c>
      <c r="J15" s="20">
        <v>90.476190476190482</v>
      </c>
      <c r="K15" s="3"/>
      <c r="L15" s="3"/>
      <c r="M15" s="3"/>
    </row>
    <row r="16" spans="1:14" x14ac:dyDescent="0.35">
      <c r="A16" s="3">
        <v>68</v>
      </c>
      <c r="B16" s="20">
        <v>4.5592520987681597</v>
      </c>
      <c r="C16" s="20">
        <v>4.3108389750985303</v>
      </c>
      <c r="D16" s="3"/>
      <c r="E16" s="3"/>
      <c r="F16" s="3"/>
      <c r="H16" s="3">
        <v>68</v>
      </c>
      <c r="I16" s="20">
        <v>90.588235294117652</v>
      </c>
      <c r="J16" s="3">
        <v>91.25</v>
      </c>
      <c r="K16" s="3"/>
      <c r="L16" s="3"/>
      <c r="M16" s="3"/>
    </row>
    <row r="17" spans="1:13" x14ac:dyDescent="0.35">
      <c r="A17" s="3">
        <v>75</v>
      </c>
      <c r="B17" s="20">
        <v>4.8921850489594529</v>
      </c>
      <c r="C17" s="20">
        <v>4.6745525783510846</v>
      </c>
      <c r="D17" s="3"/>
      <c r="E17" s="3"/>
      <c r="F17" s="3"/>
      <c r="H17" s="3">
        <v>75</v>
      </c>
      <c r="I17" s="20">
        <v>90.654205607476641</v>
      </c>
      <c r="J17" s="20">
        <v>89.523809523809533</v>
      </c>
      <c r="K17" s="3"/>
      <c r="L17" s="3"/>
      <c r="M17" s="3"/>
    </row>
    <row r="18" spans="1:13" x14ac:dyDescent="0.35">
      <c r="A18" s="3">
        <v>82</v>
      </c>
      <c r="B18" s="20">
        <v>5.2313872878736349</v>
      </c>
      <c r="C18" s="20">
        <v>4.7637681044000866</v>
      </c>
      <c r="D18" s="3"/>
      <c r="E18" s="3"/>
      <c r="F18" s="3"/>
      <c r="H18" s="3">
        <v>82</v>
      </c>
      <c r="I18" s="20">
        <v>91.83673469387756</v>
      </c>
      <c r="J18" s="20">
        <v>92.592592592592595</v>
      </c>
      <c r="K18" s="3"/>
      <c r="L18" s="3"/>
      <c r="M18" s="3"/>
    </row>
    <row r="19" spans="1:13" x14ac:dyDescent="0.35">
      <c r="A19" s="3">
        <v>89</v>
      </c>
      <c r="B19" s="20">
        <v>5.3508994967350798</v>
      </c>
      <c r="C19" s="20">
        <v>4.8143647933684504</v>
      </c>
      <c r="D19" s="3"/>
      <c r="E19" s="3"/>
      <c r="F19" s="3"/>
      <c r="H19" s="3">
        <v>89</v>
      </c>
      <c r="I19" s="20">
        <v>94.623655913978496</v>
      </c>
      <c r="J19" s="20">
        <v>95.604395604395606</v>
      </c>
      <c r="K19" s="3"/>
      <c r="L19" s="3"/>
      <c r="M19" s="3"/>
    </row>
    <row r="20" spans="1:13" x14ac:dyDescent="0.35">
      <c r="A20" s="3">
        <v>96</v>
      </c>
      <c r="B20" s="20">
        <v>6.5489835717593081</v>
      </c>
      <c r="C20" s="20">
        <v>5.301875512514802</v>
      </c>
      <c r="D20" s="3"/>
      <c r="E20" s="3"/>
      <c r="F20" s="3"/>
      <c r="H20" s="3">
        <v>96</v>
      </c>
      <c r="I20" s="20">
        <v>92.660550458715591</v>
      </c>
      <c r="J20" s="20">
        <v>92.424242424242422</v>
      </c>
      <c r="K20" s="3"/>
      <c r="L20" s="3"/>
      <c r="M20" s="3"/>
    </row>
    <row r="21" spans="1:13" x14ac:dyDescent="0.35">
      <c r="A21" s="3">
        <v>99</v>
      </c>
      <c r="B21" s="20">
        <v>6.8943236670998793</v>
      </c>
      <c r="C21" s="20">
        <v>5.3</v>
      </c>
      <c r="D21" s="3"/>
      <c r="E21" s="3"/>
      <c r="F21" s="3"/>
      <c r="H21" s="3">
        <v>99</v>
      </c>
      <c r="I21" s="20">
        <v>92.771084337349393</v>
      </c>
      <c r="J21" s="20">
        <v>92.42</v>
      </c>
      <c r="K21" s="3"/>
      <c r="L21" s="3"/>
      <c r="M21" s="3"/>
    </row>
    <row r="22" spans="1:13" x14ac:dyDescent="0.35">
      <c r="A22" s="3">
        <v>103</v>
      </c>
      <c r="B22" s="20">
        <v>7.127247742488513</v>
      </c>
      <c r="C22" s="20">
        <v>5.301875512514802</v>
      </c>
      <c r="D22" s="3"/>
      <c r="E22" s="3"/>
      <c r="F22" s="3"/>
      <c r="H22" s="3">
        <v>103</v>
      </c>
      <c r="I22" s="20">
        <v>95.767195767195773</v>
      </c>
      <c r="J22" s="20">
        <v>93.333333333333329</v>
      </c>
      <c r="K22" s="3"/>
      <c r="L22" s="3"/>
      <c r="M22" s="3"/>
    </row>
    <row r="23" spans="1:13" x14ac:dyDescent="0.35">
      <c r="A23" s="3">
        <v>106</v>
      </c>
      <c r="B23" s="20">
        <v>7.7665819135430985</v>
      </c>
      <c r="C23" s="20">
        <v>5.92968469993325</v>
      </c>
      <c r="D23" s="3"/>
      <c r="E23" s="3"/>
      <c r="F23" s="3"/>
      <c r="H23" s="3">
        <v>106</v>
      </c>
      <c r="I23" s="20">
        <v>94.630872483221466</v>
      </c>
      <c r="J23" s="20">
        <v>95.588235294117652</v>
      </c>
      <c r="K23" s="3"/>
      <c r="L23" s="3"/>
      <c r="M23" s="3"/>
    </row>
    <row r="24" spans="1:13" x14ac:dyDescent="0.35">
      <c r="A24" s="3">
        <v>110</v>
      </c>
      <c r="B24" s="20">
        <v>8.1890276493824068</v>
      </c>
      <c r="C24" s="20">
        <v>6.3827871779400809</v>
      </c>
      <c r="D24" s="3"/>
      <c r="E24" s="3"/>
      <c r="F24" s="3"/>
      <c r="H24" s="3">
        <v>110</v>
      </c>
      <c r="I24" s="20">
        <v>93.85474860335195</v>
      </c>
      <c r="J24" s="20">
        <v>90.816326530612244</v>
      </c>
      <c r="K24" s="3"/>
      <c r="L24" s="3"/>
      <c r="M24" s="3"/>
    </row>
    <row r="25" spans="1:13" x14ac:dyDescent="0.35">
      <c r="A25" s="3">
        <v>113</v>
      </c>
      <c r="B25" s="20">
        <v>8.6905018140521939</v>
      </c>
      <c r="C25" s="20">
        <v>6.3827871779400809</v>
      </c>
      <c r="D25" s="3"/>
      <c r="E25" s="3"/>
      <c r="F25" s="3"/>
      <c r="H25" s="3">
        <v>113</v>
      </c>
      <c r="I25" s="20">
        <v>95.731707317073173</v>
      </c>
      <c r="J25" s="20">
        <v>72.41379310344827</v>
      </c>
      <c r="K25" s="3"/>
      <c r="L25" s="3"/>
      <c r="M25" s="3"/>
    </row>
    <row r="26" spans="1:13" x14ac:dyDescent="0.35">
      <c r="A26" s="3">
        <v>117</v>
      </c>
      <c r="B26" s="20">
        <v>9.6058363510043954</v>
      </c>
      <c r="C26" s="20">
        <v>6.6348278285580067</v>
      </c>
      <c r="D26" s="3"/>
      <c r="E26" s="3"/>
      <c r="F26" s="3"/>
      <c r="H26" s="3">
        <v>117</v>
      </c>
      <c r="I26" s="20">
        <v>95.041322314049594</v>
      </c>
      <c r="J26" s="20">
        <v>77.941176470588232</v>
      </c>
      <c r="K26" s="3"/>
      <c r="L26" s="3"/>
      <c r="M26" s="3"/>
    </row>
    <row r="27" spans="1:13" x14ac:dyDescent="0.35">
      <c r="A27" s="3">
        <v>120</v>
      </c>
      <c r="B27" s="20">
        <v>9.7168032192210667</v>
      </c>
      <c r="C27" s="20">
        <v>6.7270327882439229</v>
      </c>
      <c r="D27" s="3"/>
      <c r="E27" s="3"/>
      <c r="F27" s="3"/>
      <c r="H27" s="3">
        <v>120</v>
      </c>
      <c r="I27" s="20">
        <v>88.52459016393442</v>
      </c>
      <c r="J27" s="20">
        <v>76.870748299319729</v>
      </c>
      <c r="K27" s="3"/>
      <c r="L27" s="3"/>
      <c r="M27" s="3"/>
    </row>
    <row r="28" spans="1:13" x14ac:dyDescent="0.35">
      <c r="A28" s="3">
        <v>124</v>
      </c>
      <c r="B28" s="20">
        <v>9.83221341200165</v>
      </c>
      <c r="C28" s="20">
        <v>7.4455953306824503</v>
      </c>
      <c r="D28" s="3"/>
      <c r="E28" s="3"/>
      <c r="F28" s="3"/>
      <c r="H28" s="3">
        <v>124</v>
      </c>
      <c r="I28" s="20">
        <v>91.40625</v>
      </c>
      <c r="J28" s="20">
        <v>88.151658767772517</v>
      </c>
      <c r="K28" s="3"/>
      <c r="L28" s="3"/>
      <c r="M28" s="3"/>
    </row>
    <row r="29" spans="1:13" x14ac:dyDescent="0.35">
      <c r="A29" s="3">
        <v>131</v>
      </c>
      <c r="B29" s="20">
        <v>9.83221341200165</v>
      </c>
      <c r="C29" s="20">
        <v>8.1348549215482482</v>
      </c>
      <c r="D29" s="3"/>
      <c r="E29" s="3"/>
      <c r="F29" s="3"/>
      <c r="H29" s="3">
        <v>131</v>
      </c>
      <c r="I29" s="20">
        <v>83.65384615384616</v>
      </c>
      <c r="J29" s="20">
        <v>89.285714285714292</v>
      </c>
      <c r="K29" s="3"/>
      <c r="L29" s="3"/>
      <c r="M29" s="3"/>
    </row>
    <row r="30" spans="1:13" x14ac:dyDescent="0.35">
      <c r="A30" s="3">
        <v>138</v>
      </c>
      <c r="B30" s="20">
        <v>9.83221341200165</v>
      </c>
      <c r="C30" s="20">
        <v>8.3653339986263617</v>
      </c>
      <c r="D30" s="3"/>
      <c r="E30" s="3"/>
      <c r="F30" s="3"/>
      <c r="H30" s="3">
        <v>138</v>
      </c>
      <c r="I30" s="20">
        <v>84.126984126984127</v>
      </c>
      <c r="J30" s="20">
        <v>84.615384615384613</v>
      </c>
      <c r="K30" s="3"/>
      <c r="L30" s="3"/>
      <c r="M30" s="3"/>
    </row>
    <row r="31" spans="1:13" x14ac:dyDescent="0.35">
      <c r="A31" s="3">
        <v>145</v>
      </c>
      <c r="B31" s="20">
        <v>9.859164807539285</v>
      </c>
      <c r="C31" s="20">
        <v>9.1514738086652123</v>
      </c>
      <c r="D31" s="3"/>
      <c r="E31" s="3"/>
      <c r="F31" s="3"/>
      <c r="H31" s="3">
        <v>145</v>
      </c>
      <c r="I31" s="20">
        <v>75</v>
      </c>
      <c r="J31" s="20">
        <v>83.805668016194332</v>
      </c>
      <c r="K31" s="3"/>
      <c r="L31" s="3"/>
      <c r="M31" s="3"/>
    </row>
    <row r="32" spans="1:13" x14ac:dyDescent="0.35">
      <c r="A32" s="3">
        <v>152</v>
      </c>
      <c r="B32" s="3">
        <v>10.72</v>
      </c>
      <c r="C32" s="3">
        <v>9.15</v>
      </c>
      <c r="D32" s="3">
        <v>10.72</v>
      </c>
      <c r="E32" s="3"/>
      <c r="F32" s="3"/>
      <c r="H32" s="3">
        <v>152</v>
      </c>
      <c r="I32" s="3">
        <v>85.96</v>
      </c>
      <c r="J32" s="20">
        <v>72.180000000000007</v>
      </c>
      <c r="K32" s="3">
        <v>85.96</v>
      </c>
      <c r="L32" s="3"/>
      <c r="M32" s="3"/>
    </row>
    <row r="33" spans="1:13" x14ac:dyDescent="0.35">
      <c r="A33" s="3">
        <v>159</v>
      </c>
      <c r="B33" s="3">
        <v>13.24</v>
      </c>
      <c r="C33" s="3">
        <v>9.3699999999999992</v>
      </c>
      <c r="D33" s="3">
        <v>10.72</v>
      </c>
      <c r="E33" s="3"/>
      <c r="F33" s="3"/>
      <c r="H33" s="3">
        <v>159</v>
      </c>
      <c r="I33" s="3">
        <v>95.16</v>
      </c>
      <c r="J33" s="20">
        <v>81.16</v>
      </c>
      <c r="K33" s="3">
        <v>92.21</v>
      </c>
      <c r="L33" s="3"/>
      <c r="M33" s="3"/>
    </row>
    <row r="34" spans="1:13" x14ac:dyDescent="0.35">
      <c r="A34" s="3">
        <v>166</v>
      </c>
      <c r="B34" s="3">
        <v>13.24</v>
      </c>
      <c r="C34" s="3">
        <v>9.9600000000000009</v>
      </c>
      <c r="D34" s="3">
        <v>11.21</v>
      </c>
      <c r="E34" s="3"/>
      <c r="F34" s="3"/>
      <c r="H34" s="3">
        <v>166</v>
      </c>
      <c r="I34" s="3">
        <v>89.38</v>
      </c>
      <c r="J34" s="3">
        <v>87.5</v>
      </c>
      <c r="K34" s="3">
        <v>88.84</v>
      </c>
      <c r="L34" s="3"/>
      <c r="M34" s="3"/>
    </row>
    <row r="35" spans="1:13" x14ac:dyDescent="0.35">
      <c r="A35" s="3">
        <v>173</v>
      </c>
      <c r="B35" s="3">
        <v>13.61</v>
      </c>
      <c r="C35" s="3">
        <v>10.71</v>
      </c>
      <c r="D35" s="3">
        <v>12.06</v>
      </c>
      <c r="E35" s="3"/>
      <c r="F35" s="3"/>
      <c r="H35" s="3">
        <v>173</v>
      </c>
      <c r="I35" s="3">
        <v>81.150000000000006</v>
      </c>
      <c r="J35" s="3">
        <v>79.599999999999994</v>
      </c>
      <c r="K35" s="3">
        <v>86.45</v>
      </c>
      <c r="L35" s="3"/>
      <c r="M35" s="3"/>
    </row>
    <row r="36" spans="1:13" x14ac:dyDescent="0.35">
      <c r="A36" s="3">
        <v>180</v>
      </c>
      <c r="B36" s="3">
        <v>13.61</v>
      </c>
      <c r="C36" s="3">
        <v>10.96</v>
      </c>
      <c r="D36" s="3">
        <v>12.08</v>
      </c>
      <c r="E36" s="3"/>
      <c r="F36" s="3"/>
      <c r="H36" s="3">
        <v>180</v>
      </c>
      <c r="I36" s="3">
        <v>72.97</v>
      </c>
      <c r="J36" s="20">
        <v>75.53</v>
      </c>
      <c r="K36" s="3">
        <v>69.319999999999993</v>
      </c>
      <c r="L36" s="3"/>
      <c r="M36" s="3"/>
    </row>
    <row r="37" spans="1:13" x14ac:dyDescent="0.35">
      <c r="A37" s="3">
        <v>187</v>
      </c>
      <c r="B37" s="3">
        <v>14.79</v>
      </c>
      <c r="C37" s="3">
        <v>10.96</v>
      </c>
      <c r="D37" s="3">
        <v>12.23</v>
      </c>
      <c r="E37" s="3"/>
      <c r="F37" s="3"/>
      <c r="H37" s="3">
        <v>187</v>
      </c>
      <c r="I37" s="3">
        <v>77.489999999999995</v>
      </c>
      <c r="J37" s="20">
        <v>50.4</v>
      </c>
      <c r="K37" s="3">
        <v>62.74</v>
      </c>
      <c r="L37" s="3"/>
      <c r="M37" s="3"/>
    </row>
    <row r="38" spans="1:13" x14ac:dyDescent="0.35">
      <c r="A38" s="3">
        <v>196</v>
      </c>
      <c r="B38" s="3">
        <v>15.82</v>
      </c>
      <c r="C38" s="3">
        <v>11.07</v>
      </c>
      <c r="D38" s="3">
        <v>12.62</v>
      </c>
      <c r="E38" s="3"/>
      <c r="F38" s="3"/>
      <c r="H38" s="3">
        <v>196</v>
      </c>
      <c r="I38" s="3">
        <v>86.32</v>
      </c>
      <c r="J38" s="20">
        <v>57.63</v>
      </c>
      <c r="K38" s="3">
        <v>69.78</v>
      </c>
      <c r="L38" s="3"/>
      <c r="M38" s="3"/>
    </row>
    <row r="39" spans="1:13" x14ac:dyDescent="0.35">
      <c r="A39" s="3">
        <v>208</v>
      </c>
      <c r="B39" s="3">
        <v>15.82</v>
      </c>
      <c r="C39" s="3">
        <v>11.98</v>
      </c>
      <c r="D39" s="3">
        <v>12.84</v>
      </c>
      <c r="E39" s="3"/>
      <c r="F39" s="3"/>
      <c r="H39" s="3">
        <v>208</v>
      </c>
      <c r="I39" s="3">
        <v>61.36</v>
      </c>
      <c r="J39" s="20">
        <v>64.319999999999993</v>
      </c>
      <c r="K39" s="3">
        <v>61.95</v>
      </c>
      <c r="L39" s="3"/>
      <c r="M39" s="3"/>
    </row>
    <row r="40" spans="1:13" x14ac:dyDescent="0.35">
      <c r="A40" s="3">
        <v>215</v>
      </c>
      <c r="B40" s="3">
        <v>16.91</v>
      </c>
      <c r="C40" s="3">
        <v>12.1</v>
      </c>
      <c r="D40" s="3">
        <v>13.46</v>
      </c>
      <c r="E40" s="3"/>
      <c r="F40" s="3"/>
      <c r="H40" s="3">
        <v>215</v>
      </c>
      <c r="I40" s="3">
        <v>78.5</v>
      </c>
      <c r="J40" s="20">
        <v>58.04</v>
      </c>
      <c r="K40" s="3">
        <v>69.430000000000007</v>
      </c>
      <c r="L40" s="3"/>
      <c r="M40" s="3"/>
    </row>
    <row r="41" spans="1:13" x14ac:dyDescent="0.35">
      <c r="A41" s="3">
        <v>222</v>
      </c>
      <c r="B41" s="3">
        <v>17.670000000000002</v>
      </c>
      <c r="C41" s="3">
        <v>12.7</v>
      </c>
      <c r="D41" s="3">
        <v>13.66</v>
      </c>
      <c r="E41" s="3"/>
      <c r="F41" s="3"/>
      <c r="H41" s="3">
        <v>222</v>
      </c>
      <c r="I41" s="3">
        <v>68.12</v>
      </c>
      <c r="J41" s="20">
        <v>71.37</v>
      </c>
      <c r="K41" s="3">
        <v>57.98</v>
      </c>
      <c r="L41" s="3"/>
      <c r="M41" s="3"/>
    </row>
    <row r="42" spans="1:13" x14ac:dyDescent="0.35">
      <c r="A42" s="3">
        <v>229</v>
      </c>
      <c r="B42" s="3">
        <v>18.79</v>
      </c>
      <c r="C42" s="3">
        <v>13.47</v>
      </c>
      <c r="D42" s="3">
        <v>15.33</v>
      </c>
      <c r="E42" s="3"/>
      <c r="F42" s="3"/>
      <c r="H42" s="3">
        <v>229</v>
      </c>
      <c r="I42" s="3">
        <v>66.5</v>
      </c>
      <c r="J42" s="20">
        <v>65.400000000000006</v>
      </c>
      <c r="K42" s="3">
        <v>67.14</v>
      </c>
      <c r="L42" s="3"/>
      <c r="M42" s="3"/>
    </row>
    <row r="43" spans="1:13" x14ac:dyDescent="0.35">
      <c r="A43" s="3">
        <v>236</v>
      </c>
      <c r="B43" s="20">
        <v>19.118055507143481</v>
      </c>
      <c r="C43" s="20">
        <v>13.474856370911304</v>
      </c>
      <c r="D43" s="20">
        <v>15.330065446092611</v>
      </c>
      <c r="E43" s="3"/>
      <c r="F43" s="3"/>
      <c r="H43" s="3">
        <v>236</v>
      </c>
      <c r="I43" s="20">
        <v>66.228070175438589</v>
      </c>
      <c r="J43" s="20">
        <v>45.061728395061728</v>
      </c>
      <c r="K43" s="20">
        <v>52.298850574712638</v>
      </c>
      <c r="L43" s="3"/>
      <c r="M43" s="3"/>
    </row>
    <row r="44" spans="1:13" x14ac:dyDescent="0.35">
      <c r="A44" s="3">
        <v>243</v>
      </c>
      <c r="B44" s="20">
        <v>19.211110869496292</v>
      </c>
      <c r="C44" s="20">
        <v>13.474856370911304</v>
      </c>
      <c r="D44" s="20">
        <v>15.330065446092611</v>
      </c>
      <c r="E44" s="3"/>
      <c r="F44" s="3"/>
      <c r="H44" s="3">
        <v>243</v>
      </c>
      <c r="I44" s="20">
        <v>58.986175115207374</v>
      </c>
      <c r="J44" s="20">
        <v>41.095890410958901</v>
      </c>
      <c r="K44" s="20">
        <v>51.612903225806448</v>
      </c>
      <c r="L44" s="3"/>
      <c r="M44" s="3"/>
    </row>
    <row r="45" spans="1:13" x14ac:dyDescent="0.35">
      <c r="A45" s="3">
        <v>250</v>
      </c>
      <c r="B45" s="20">
        <v>19.670275827408346</v>
      </c>
      <c r="C45" s="20">
        <v>13.474856370911304</v>
      </c>
      <c r="D45" s="20">
        <v>15.41747752265081</v>
      </c>
      <c r="E45" s="3"/>
      <c r="F45" s="3"/>
      <c r="H45" s="3">
        <v>250</v>
      </c>
      <c r="I45" s="20">
        <v>70.212765957446805</v>
      </c>
      <c r="J45" s="20">
        <v>24.113475177304963</v>
      </c>
      <c r="K45" s="20">
        <v>55.737704918032783</v>
      </c>
      <c r="L45" s="3"/>
      <c r="M45" s="3"/>
    </row>
    <row r="46" spans="1:13" x14ac:dyDescent="0.35">
      <c r="A46" s="3">
        <v>257</v>
      </c>
      <c r="B46" s="20">
        <v>19.796734792107369</v>
      </c>
      <c r="C46" s="20">
        <v>13.947651415143625</v>
      </c>
      <c r="D46" s="20">
        <v>16.016167518487276</v>
      </c>
      <c r="E46" s="3"/>
      <c r="F46" s="3"/>
      <c r="H46" s="3">
        <v>257</v>
      </c>
      <c r="I46" s="20">
        <v>55.982905982905983</v>
      </c>
      <c r="J46" s="20">
        <v>72.093023255813947</v>
      </c>
      <c r="K46" s="20">
        <v>69.127516778523486</v>
      </c>
      <c r="L46" s="3"/>
      <c r="M46" s="3"/>
    </row>
    <row r="47" spans="1:13" x14ac:dyDescent="0.35">
      <c r="A47" s="3">
        <v>264</v>
      </c>
      <c r="B47" s="20">
        <v>20.373325118082498</v>
      </c>
      <c r="C47" s="20">
        <v>13.947651415143625</v>
      </c>
      <c r="D47" s="20">
        <v>16.72157474779597</v>
      </c>
      <c r="E47" s="3"/>
      <c r="F47" s="3"/>
      <c r="H47" s="3">
        <v>264</v>
      </c>
      <c r="I47" s="20">
        <v>62.807017543859644</v>
      </c>
      <c r="J47" s="20">
        <v>59.701492537313428</v>
      </c>
      <c r="K47" s="20">
        <v>73.68421052631578</v>
      </c>
      <c r="L47" s="3"/>
      <c r="M47" s="3"/>
    </row>
    <row r="48" spans="1:13" x14ac:dyDescent="0.35">
      <c r="A48" s="3">
        <v>271</v>
      </c>
      <c r="B48" s="20">
        <v>21.138415537058368</v>
      </c>
      <c r="C48" s="20">
        <v>14.520208570153574</v>
      </c>
      <c r="D48" s="20">
        <v>17.830848227667612</v>
      </c>
      <c r="E48" s="3"/>
      <c r="F48" s="3"/>
      <c r="H48" s="3">
        <v>271</v>
      </c>
      <c r="I48" s="20">
        <v>66.44951140065146</v>
      </c>
      <c r="J48" s="20">
        <v>73.00613496932516</v>
      </c>
      <c r="K48" s="20">
        <v>83.818770226537225</v>
      </c>
      <c r="L48" s="3"/>
      <c r="M48" s="3"/>
    </row>
    <row r="49" spans="1:13" x14ac:dyDescent="0.35">
      <c r="A49" s="3">
        <v>279</v>
      </c>
      <c r="B49" s="3">
        <v>22.08</v>
      </c>
      <c r="C49" s="3">
        <v>15.22</v>
      </c>
      <c r="D49" s="20">
        <v>19.142364487522666</v>
      </c>
      <c r="E49" s="3"/>
      <c r="F49" s="3"/>
      <c r="H49" s="3">
        <v>279</v>
      </c>
      <c r="I49" s="3">
        <v>68.75</v>
      </c>
      <c r="J49" s="3">
        <v>84.28</v>
      </c>
      <c r="K49" s="3">
        <v>88.43</v>
      </c>
      <c r="L49" s="3"/>
      <c r="M49" s="3"/>
    </row>
    <row r="50" spans="1:13" x14ac:dyDescent="0.35">
      <c r="A50" s="3">
        <v>285</v>
      </c>
      <c r="B50" s="20">
        <v>22.23</v>
      </c>
      <c r="C50" s="20">
        <v>16.18</v>
      </c>
      <c r="D50" s="20">
        <v>19.976456478163865</v>
      </c>
      <c r="E50" s="3"/>
      <c r="F50" s="3"/>
      <c r="H50" s="3">
        <v>285</v>
      </c>
      <c r="I50" s="20">
        <v>59.38</v>
      </c>
      <c r="J50" s="20">
        <v>87.64</v>
      </c>
      <c r="K50" s="20">
        <v>90.68</v>
      </c>
      <c r="L50" s="3"/>
      <c r="M50" s="3"/>
    </row>
    <row r="51" spans="1:13" x14ac:dyDescent="0.35">
      <c r="A51" s="3">
        <v>292</v>
      </c>
      <c r="B51" s="20">
        <v>22.29</v>
      </c>
      <c r="C51" s="20">
        <v>17.82</v>
      </c>
      <c r="D51" s="20">
        <v>21.399656235315909</v>
      </c>
      <c r="E51" s="20">
        <v>22.280704838743681</v>
      </c>
      <c r="F51" s="20">
        <v>22.280704838743681</v>
      </c>
      <c r="H51" s="3">
        <v>292</v>
      </c>
      <c r="I51" s="20">
        <v>55.56</v>
      </c>
      <c r="J51" s="20">
        <v>93.5</v>
      </c>
      <c r="K51" s="20">
        <v>94.99</v>
      </c>
      <c r="L51" s="3"/>
      <c r="M51" s="3"/>
    </row>
    <row r="52" spans="1:13" x14ac:dyDescent="0.35">
      <c r="A52" s="3">
        <v>299</v>
      </c>
      <c r="B52" s="20">
        <v>23.069048225610889</v>
      </c>
      <c r="C52" s="20">
        <v>18.32161849848498</v>
      </c>
      <c r="D52" s="20">
        <v>22.380939007191341</v>
      </c>
      <c r="E52" s="20">
        <v>22.873315970431261</v>
      </c>
      <c r="F52" s="20">
        <v>22.857295164718813</v>
      </c>
      <c r="H52" s="3">
        <v>299</v>
      </c>
      <c r="I52" s="20">
        <v>68.438538205980066</v>
      </c>
      <c r="J52" s="20">
        <v>78.341013824884797</v>
      </c>
      <c r="K52" s="20">
        <v>85.869565217391312</v>
      </c>
      <c r="L52" s="20">
        <v>96.276595744680847</v>
      </c>
      <c r="M52" s="20">
        <v>95.721925133689851</v>
      </c>
    </row>
    <row r="53" spans="1:13" x14ac:dyDescent="0.35">
      <c r="A53" s="3">
        <v>306</v>
      </c>
      <c r="B53" s="20">
        <v>23.848205660358364</v>
      </c>
      <c r="C53" s="20">
        <v>18.614230312970811</v>
      </c>
      <c r="D53" s="20">
        <v>23.267949145489347</v>
      </c>
      <c r="E53" s="20">
        <v>22.87</v>
      </c>
      <c r="F53" s="20">
        <v>23.333832112050676</v>
      </c>
      <c r="H53" s="3">
        <v>306</v>
      </c>
      <c r="I53" s="20">
        <v>69.127516778523486</v>
      </c>
      <c r="J53" s="20">
        <v>87.5</v>
      </c>
      <c r="K53" s="20">
        <v>91.358024691358025</v>
      </c>
      <c r="L53" s="20">
        <v>89.682539682539684</v>
      </c>
      <c r="M53" s="20">
        <v>93.82022471910112</v>
      </c>
    </row>
    <row r="54" spans="1:13" x14ac:dyDescent="0.35">
      <c r="A54" s="3">
        <v>313</v>
      </c>
      <c r="B54" s="20">
        <v>24.324742607690226</v>
      </c>
      <c r="C54" s="20">
        <v>19.246131550896177</v>
      </c>
      <c r="D54" s="20">
        <v>24.366045378071131</v>
      </c>
      <c r="E54" s="20">
        <v>24.208914797623471</v>
      </c>
      <c r="F54" s="20">
        <v>24.965152935580463</v>
      </c>
      <c r="H54" s="3">
        <v>313</v>
      </c>
      <c r="I54" s="20">
        <v>60.727272727272727</v>
      </c>
      <c r="J54" s="20">
        <v>85.321100917431195</v>
      </c>
      <c r="K54" s="20">
        <v>89.860139860139867</v>
      </c>
      <c r="L54" s="20">
        <v>97.610921501706486</v>
      </c>
      <c r="M54" s="20">
        <v>98.153034300791546</v>
      </c>
    </row>
    <row r="55" spans="1:13" x14ac:dyDescent="0.35">
      <c r="A55" s="3">
        <v>320</v>
      </c>
      <c r="B55" s="20">
        <v>24.972064930367527</v>
      </c>
      <c r="C55" s="20">
        <v>20.315899609412789</v>
      </c>
      <c r="D55" s="20">
        <v>25.138186459898122</v>
      </c>
      <c r="E55" s="20">
        <v>26.344597575853179</v>
      </c>
      <c r="F55" s="20">
        <v>27.076626826759227</v>
      </c>
      <c r="H55" s="3">
        <v>320</v>
      </c>
      <c r="I55" s="20">
        <v>72.586872586872587</v>
      </c>
      <c r="J55" s="20">
        <v>87.804878048780495</v>
      </c>
      <c r="K55" s="20">
        <v>89.912280701754383</v>
      </c>
      <c r="L55" s="20">
        <v>99.003984063745023</v>
      </c>
      <c r="M55" s="20">
        <v>98.109640831758043</v>
      </c>
    </row>
    <row r="56" spans="1:13" x14ac:dyDescent="0.35">
      <c r="A56" s="3">
        <v>327</v>
      </c>
      <c r="B56" s="20">
        <v>26.421884354612185</v>
      </c>
      <c r="C56" s="20">
        <v>21.721075910882991</v>
      </c>
      <c r="D56" s="20">
        <v>26.738161316734875</v>
      </c>
      <c r="E56" s="20">
        <v>27.55713743066978</v>
      </c>
      <c r="F56" s="20">
        <v>28.543923527778514</v>
      </c>
      <c r="H56" s="3">
        <v>327</v>
      </c>
      <c r="I56" s="20">
        <v>67.28</v>
      </c>
      <c r="J56" s="20">
        <v>99.375</v>
      </c>
      <c r="K56" s="20">
        <v>97.58713136729223</v>
      </c>
      <c r="L56" s="20">
        <v>98.496240601503757</v>
      </c>
      <c r="M56" s="20">
        <v>98.224852071005913</v>
      </c>
    </row>
    <row r="57" spans="1:13" x14ac:dyDescent="0.35">
      <c r="A57" s="3">
        <v>334</v>
      </c>
      <c r="B57" s="20">
        <v>26.421884354612185</v>
      </c>
      <c r="C57" s="20">
        <v>22.96321106296104</v>
      </c>
      <c r="D57" s="20">
        <v>27.638103000726179</v>
      </c>
      <c r="E57" s="20">
        <v>28.06149316406113</v>
      </c>
      <c r="F57" s="20">
        <v>28.912943028825769</v>
      </c>
      <c r="H57" s="3">
        <v>334</v>
      </c>
      <c r="I57" s="20">
        <v>61.963190184049076</v>
      </c>
      <c r="J57" s="20">
        <v>93.729372937293732</v>
      </c>
      <c r="K57" s="20">
        <v>94.915254237288138</v>
      </c>
      <c r="L57" s="20">
        <v>98.461538461538467</v>
      </c>
      <c r="M57" s="20">
        <v>98.101265822784811</v>
      </c>
    </row>
    <row r="58" spans="1:13" x14ac:dyDescent="0.35">
      <c r="A58" s="3">
        <v>341</v>
      </c>
      <c r="B58" s="20">
        <v>27.138296245946794</v>
      </c>
      <c r="C58" s="20">
        <v>23.950564823510547</v>
      </c>
      <c r="D58" s="20">
        <v>29.34860453109448</v>
      </c>
      <c r="E58" s="20">
        <v>29.947922887963554</v>
      </c>
      <c r="F58" s="20">
        <v>29.663827838510446</v>
      </c>
      <c r="H58" s="3">
        <v>341</v>
      </c>
      <c r="I58" s="20">
        <v>72.807017543859658</v>
      </c>
      <c r="J58" s="20">
        <v>96.356275303643727</v>
      </c>
      <c r="K58" s="20">
        <v>97.277227722772281</v>
      </c>
      <c r="L58" s="20">
        <v>99.328859060402692</v>
      </c>
      <c r="M58" s="20">
        <v>99.019607843137265</v>
      </c>
    </row>
    <row r="59" spans="1:13" x14ac:dyDescent="0.35">
      <c r="A59" s="3">
        <v>348</v>
      </c>
      <c r="B59" s="20">
        <v>28.819144131036904</v>
      </c>
      <c r="C59" s="20">
        <v>24.750568756521133</v>
      </c>
      <c r="D59" s="20">
        <v>30.892028701459282</v>
      </c>
      <c r="E59" s="20">
        <v>31.321005642654541</v>
      </c>
      <c r="F59" s="20">
        <v>31.215467744379726</v>
      </c>
      <c r="H59" s="3">
        <v>348</v>
      </c>
      <c r="I59" s="20">
        <v>82.71</v>
      </c>
      <c r="J59" s="20">
        <v>99.523809523809518</v>
      </c>
      <c r="K59" s="20">
        <v>99.715099715099697</v>
      </c>
      <c r="L59" s="20">
        <v>100</v>
      </c>
      <c r="M59" s="20">
        <v>100</v>
      </c>
    </row>
    <row r="60" spans="1:13" x14ac:dyDescent="0.35">
      <c r="A60" s="3">
        <v>355</v>
      </c>
      <c r="B60" s="20">
        <v>29.80649789158641</v>
      </c>
      <c r="C60" s="20">
        <v>26.511540458270748</v>
      </c>
      <c r="D60" s="20">
        <v>32.507761722577243</v>
      </c>
      <c r="E60" s="20">
        <v>33.236369936459027</v>
      </c>
      <c r="F60" s="20">
        <v>32.395354768895153</v>
      </c>
      <c r="H60" s="3">
        <v>355</v>
      </c>
      <c r="I60" s="20">
        <v>92.607003891050582</v>
      </c>
      <c r="J60" s="20">
        <v>96.674584323040378</v>
      </c>
      <c r="K60" s="20">
        <v>96.083550913838124</v>
      </c>
      <c r="L60" s="20">
        <v>99.124726477024069</v>
      </c>
      <c r="M60" s="20">
        <v>99.270072992700733</v>
      </c>
    </row>
    <row r="61" spans="1:13" x14ac:dyDescent="0.35">
      <c r="A61" s="3">
        <v>362</v>
      </c>
      <c r="B61" s="20">
        <v>30.291642970038161</v>
      </c>
      <c r="C61" s="20">
        <v>27.189218800688419</v>
      </c>
      <c r="D61" s="20">
        <v>33.754964920927385</v>
      </c>
      <c r="E61" s="20">
        <v>34.595476578362387</v>
      </c>
      <c r="F61" s="20">
        <v>33.510184547280154</v>
      </c>
      <c r="H61" s="3">
        <v>362</v>
      </c>
      <c r="I61" s="20">
        <v>91.304347826086953</v>
      </c>
      <c r="J61" s="20">
        <v>95.049504950495049</v>
      </c>
      <c r="K61" s="20">
        <v>95.637583892617457</v>
      </c>
      <c r="L61" s="20">
        <v>98.402555910543128</v>
      </c>
      <c r="M61" s="20">
        <v>99.236641221374043</v>
      </c>
    </row>
    <row r="62" spans="1:13" x14ac:dyDescent="0.35">
      <c r="A62" s="3">
        <v>369</v>
      </c>
      <c r="B62" s="20">
        <v>30.724351081441579</v>
      </c>
      <c r="C62" s="20">
        <v>27.6829209231277</v>
      </c>
      <c r="D62" s="20">
        <v>34.711704841855656</v>
      </c>
      <c r="E62" s="20">
        <v>36.018676335514428</v>
      </c>
      <c r="F62" s="20">
        <v>34.752319699358203</v>
      </c>
      <c r="H62" s="3">
        <v>369</v>
      </c>
      <c r="I62" s="20">
        <v>93.103448275862064</v>
      </c>
      <c r="J62" s="20">
        <v>93.370165745856355</v>
      </c>
      <c r="K62" s="20">
        <v>95.491803278688522</v>
      </c>
      <c r="L62" s="20">
        <v>99.07692307692308</v>
      </c>
      <c r="M62" s="20">
        <v>98.611111111111114</v>
      </c>
    </row>
    <row r="63" spans="1:13" x14ac:dyDescent="0.35">
      <c r="A63" s="3">
        <v>376</v>
      </c>
      <c r="B63" s="20">
        <v>31.799829474867181</v>
      </c>
      <c r="C63" s="20">
        <v>28.940207083406438</v>
      </c>
      <c r="D63" s="20">
        <v>36.381273469844416</v>
      </c>
      <c r="E63" s="20">
        <v>37.661578407492343</v>
      </c>
      <c r="F63" s="20">
        <v>36.111426341261563</v>
      </c>
      <c r="H63" s="3">
        <v>376</v>
      </c>
      <c r="I63" s="20">
        <v>92</v>
      </c>
      <c r="J63" s="20">
        <v>95.986622073578602</v>
      </c>
      <c r="K63" s="20">
        <v>97.698209718670086</v>
      </c>
      <c r="L63" s="20">
        <v>99.469496021220166</v>
      </c>
      <c r="M63" s="20">
        <v>99.354838709677423</v>
      </c>
    </row>
    <row r="64" spans="1:13" x14ac:dyDescent="0.35">
      <c r="A64" s="3">
        <v>383</v>
      </c>
      <c r="B64" s="20">
        <v>32.718953583870231</v>
      </c>
      <c r="C64" s="20">
        <v>29.705297502382308</v>
      </c>
      <c r="D64" s="20">
        <v>38.000919268614382</v>
      </c>
      <c r="E64" s="20">
        <v>39.245620973161621</v>
      </c>
      <c r="F64" s="20">
        <v>37.286002650086473</v>
      </c>
      <c r="H64" s="3">
        <v>383</v>
      </c>
      <c r="I64" s="20">
        <v>89.019607843137251</v>
      </c>
      <c r="J64" s="20">
        <v>95.774647887323937</v>
      </c>
      <c r="K64" s="20">
        <v>97.10526315789474</v>
      </c>
      <c r="L64" s="20">
        <v>99.447513812154696</v>
      </c>
      <c r="M64" s="20">
        <v>99.632352941176478</v>
      </c>
    </row>
    <row r="65" spans="1:13" x14ac:dyDescent="0.35">
      <c r="A65" s="3">
        <v>390</v>
      </c>
      <c r="B65" s="20">
        <v>32.77781309017886</v>
      </c>
      <c r="C65" s="20">
        <v>30.3294259038022</v>
      </c>
      <c r="D65" s="20">
        <v>38.379211198273083</v>
      </c>
      <c r="E65" s="20">
        <v>41.217168647951439</v>
      </c>
      <c r="F65" s="20">
        <v>38.205126759089524</v>
      </c>
      <c r="H65" s="3">
        <v>390</v>
      </c>
      <c r="I65" s="20">
        <v>83.333333333333343</v>
      </c>
      <c r="J65" s="20">
        <v>97.368421052631575</v>
      </c>
      <c r="K65" s="20">
        <v>96.296296296296291</v>
      </c>
      <c r="L65" s="20">
        <v>98.535564853556494</v>
      </c>
      <c r="M65" s="20">
        <v>100</v>
      </c>
    </row>
    <row r="66" spans="1:13" x14ac:dyDescent="0.35">
      <c r="A66" s="3">
        <v>397</v>
      </c>
      <c r="B66" s="20">
        <v>33.089909764429493</v>
      </c>
      <c r="C66" s="20">
        <v>30.771007013545226</v>
      </c>
      <c r="D66" s="20">
        <v>38.748230699320338</v>
      </c>
      <c r="E66" s="20">
        <v>42.41810506352985</v>
      </c>
      <c r="F66" s="20">
        <v>39.280605152515122</v>
      </c>
      <c r="H66" s="3">
        <v>397</v>
      </c>
      <c r="I66" s="20">
        <v>87.647058823529406</v>
      </c>
      <c r="J66" s="20">
        <v>95.32163742690058</v>
      </c>
      <c r="K66" s="20">
        <v>94.512195121951208</v>
      </c>
      <c r="L66" s="20">
        <v>98.571428571428584</v>
      </c>
      <c r="M66" s="20">
        <v>99.215686274509807</v>
      </c>
    </row>
    <row r="67" spans="1:13" x14ac:dyDescent="0.35">
      <c r="A67" s="3">
        <v>404</v>
      </c>
      <c r="B67" s="20">
        <v>33.721811002354862</v>
      </c>
      <c r="C67" s="20">
        <v>31.47104018639067</v>
      </c>
      <c r="D67" s="20">
        <v>39.667354808323388</v>
      </c>
      <c r="E67" s="20">
        <v>43.898372086014064</v>
      </c>
      <c r="F67" s="20">
        <v>40.84853740890695</v>
      </c>
      <c r="H67" s="3">
        <v>404</v>
      </c>
      <c r="I67" s="20">
        <v>86.111111111111114</v>
      </c>
      <c r="J67" s="20">
        <v>95.588235294117652</v>
      </c>
      <c r="K67" s="20">
        <v>93.801652892561975</v>
      </c>
      <c r="L67" s="20">
        <v>99.406528189910986</v>
      </c>
      <c r="M67" s="20">
        <v>99.441340782122893</v>
      </c>
    </row>
    <row r="68" spans="1:13" x14ac:dyDescent="0.35">
      <c r="A68" s="3">
        <v>407</v>
      </c>
      <c r="B68" s="20">
        <v>33.721811002354862</v>
      </c>
      <c r="C68" s="20">
        <v>31.47104018639067</v>
      </c>
      <c r="D68" s="20">
        <v>39.667354808323388</v>
      </c>
      <c r="E68" s="20">
        <v>45.751956251117484</v>
      </c>
      <c r="F68" s="20">
        <v>41.58507525763325</v>
      </c>
      <c r="H68" s="3">
        <v>407</v>
      </c>
      <c r="I68" s="20">
        <v>86.111111111111114</v>
      </c>
      <c r="J68" s="20">
        <v>95.588235294117652</v>
      </c>
      <c r="K68" s="20">
        <v>93.801652892561975</v>
      </c>
      <c r="L68" s="20">
        <v>98.636363636363626</v>
      </c>
      <c r="M68" s="20">
        <v>99.50248756218906</v>
      </c>
    </row>
    <row r="69" spans="1:13" x14ac:dyDescent="0.35">
      <c r="A69" s="3">
        <v>410</v>
      </c>
      <c r="B69" s="20">
        <v>34.257552769774975</v>
      </c>
      <c r="C69" s="20">
        <v>32.257179996429521</v>
      </c>
      <c r="D69" s="20">
        <v>41.348202693413498</v>
      </c>
      <c r="E69" s="20">
        <v>47.502260646406576</v>
      </c>
      <c r="F69" s="20">
        <v>42.620098076338351</v>
      </c>
      <c r="H69" s="3">
        <v>410</v>
      </c>
      <c r="I69" s="20">
        <v>90.155440414507765</v>
      </c>
      <c r="J69" s="20">
        <v>96.279069767441854</v>
      </c>
      <c r="K69" s="20">
        <v>92.10526315789474</v>
      </c>
      <c r="L69" s="20">
        <v>99.262899262899268</v>
      </c>
      <c r="M69" s="20">
        <v>99.595141700404852</v>
      </c>
    </row>
    <row r="70" spans="1:13" x14ac:dyDescent="0.35">
      <c r="A70" s="3">
        <v>418</v>
      </c>
      <c r="B70" s="20">
        <v>34.751254892214256</v>
      </c>
      <c r="C70" s="20">
        <v>33.008064806114199</v>
      </c>
      <c r="D70" s="20">
        <v>42.716641780065167</v>
      </c>
      <c r="E70" s="20">
        <v>48.870699733058245</v>
      </c>
      <c r="F70" s="20">
        <v>43.619517661942766</v>
      </c>
      <c r="H70" s="3">
        <v>418</v>
      </c>
      <c r="I70" s="20">
        <v>85.353535353535349</v>
      </c>
      <c r="J70" s="20">
        <v>94.835680751173712</v>
      </c>
      <c r="K70" s="20">
        <v>96.273291925465841</v>
      </c>
      <c r="L70" s="20">
        <v>96.273291925465841</v>
      </c>
      <c r="M70" s="20">
        <v>98.76543209876543</v>
      </c>
    </row>
    <row r="71" spans="1:13" x14ac:dyDescent="0.35">
      <c r="A71" s="3">
        <v>425</v>
      </c>
      <c r="B71" s="20">
        <v>35.210419850126314</v>
      </c>
      <c r="C71" s="20">
        <v>33.901555214555977</v>
      </c>
      <c r="D71" s="20">
        <v>44.672801286597853</v>
      </c>
      <c r="E71" s="20">
        <v>49.845885846040886</v>
      </c>
      <c r="F71" s="20">
        <v>44.911549062033011</v>
      </c>
      <c r="H71" s="3">
        <v>425</v>
      </c>
      <c r="I71" s="20">
        <v>92.696629213483149</v>
      </c>
      <c r="J71" s="20">
        <v>91.393442622950815</v>
      </c>
      <c r="K71" s="20">
        <v>94.908350305498985</v>
      </c>
      <c r="L71" s="20">
        <v>99.159663865546221</v>
      </c>
      <c r="M71" s="20">
        <v>98.98989898989899</v>
      </c>
    </row>
    <row r="72" spans="1:13" x14ac:dyDescent="0.35">
      <c r="A72" s="3">
        <v>432</v>
      </c>
      <c r="B72" s="20">
        <v>36.097429988424317</v>
      </c>
      <c r="C72" s="20">
        <v>34.864470124279535</v>
      </c>
      <c r="D72" s="20">
        <v>45.57916550984946</v>
      </c>
      <c r="E72" s="20">
        <v>50.999021496893157</v>
      </c>
      <c r="F72" s="20">
        <v>46.668973756631182</v>
      </c>
      <c r="H72" s="3">
        <v>432</v>
      </c>
      <c r="I72" s="20">
        <v>94.067796610169495</v>
      </c>
      <c r="J72" s="20">
        <v>92.125984251968504</v>
      </c>
      <c r="K72" s="20">
        <v>89.641434262948209</v>
      </c>
      <c r="L72" s="20">
        <v>98.888888888888886</v>
      </c>
      <c r="M72" s="20">
        <v>99.024390243902445</v>
      </c>
    </row>
    <row r="73" spans="1:13" x14ac:dyDescent="0.35">
      <c r="A73" s="3">
        <v>439</v>
      </c>
      <c r="B73" s="20">
        <v>36.713743423937863</v>
      </c>
      <c r="C73" s="20">
        <v>35.671356445918029</v>
      </c>
      <c r="D73" s="20">
        <v>46.63744460176251</v>
      </c>
      <c r="E73" s="20">
        <v>52.638073479320639</v>
      </c>
      <c r="F73" s="20">
        <v>48.131920959088454</v>
      </c>
      <c r="H73" s="3">
        <v>439</v>
      </c>
      <c r="I73" s="20">
        <v>91.542288557213936</v>
      </c>
      <c r="J73" s="20">
        <v>88.983050847457619</v>
      </c>
      <c r="K73" s="20">
        <v>89.285714285714292</v>
      </c>
      <c r="L73" s="20">
        <v>97.142857142857139</v>
      </c>
      <c r="M73" s="20">
        <v>97.640117994100294</v>
      </c>
    </row>
    <row r="74" spans="1:13" x14ac:dyDescent="0.35">
      <c r="A74" s="3">
        <v>446</v>
      </c>
      <c r="B74" s="20">
        <v>37.541081970476355</v>
      </c>
      <c r="C74" s="20">
        <v>36.318678768595333</v>
      </c>
      <c r="D74" s="20">
        <v>48.401954606342798</v>
      </c>
      <c r="E74" s="20">
        <v>54.812069373749964</v>
      </c>
      <c r="F74" s="20">
        <v>49.607877492024734</v>
      </c>
      <c r="H74" s="3">
        <v>446</v>
      </c>
      <c r="I74" s="20">
        <v>87.654320987654316</v>
      </c>
      <c r="J74" s="20">
        <v>87.441860465116278</v>
      </c>
      <c r="K74" s="20">
        <v>89.867841409691636</v>
      </c>
      <c r="L74" s="20">
        <v>98.724954462659369</v>
      </c>
      <c r="M74" s="20">
        <v>98.235294117647058</v>
      </c>
    </row>
    <row r="75" spans="1:13" x14ac:dyDescent="0.35">
      <c r="A75" s="3">
        <v>453</v>
      </c>
      <c r="B75" s="20">
        <v>38.141637241708686</v>
      </c>
      <c r="C75" s="20">
        <v>37.677785410498693</v>
      </c>
      <c r="D75" s="20">
        <v>50.005885179460179</v>
      </c>
      <c r="E75" s="20">
        <v>56.597628769393232</v>
      </c>
      <c r="F75" s="20">
        <v>51.109505759726908</v>
      </c>
      <c r="H75" s="3">
        <v>453</v>
      </c>
      <c r="I75" s="20">
        <v>81.981981981981974</v>
      </c>
      <c r="J75" s="20">
        <v>95.950155763239877</v>
      </c>
      <c r="K75" s="20">
        <v>96.306068601583121</v>
      </c>
      <c r="L75" s="20">
        <v>99.519230769230774</v>
      </c>
      <c r="M75" s="20">
        <v>99.706744868035187</v>
      </c>
    </row>
    <row r="76" spans="1:13" x14ac:dyDescent="0.35">
      <c r="A76" s="3">
        <v>460</v>
      </c>
      <c r="B76" s="20">
        <v>38.870947718510799</v>
      </c>
      <c r="C76" s="20">
        <v>38.5841496337503</v>
      </c>
      <c r="D76" s="20">
        <v>50.905826863451487</v>
      </c>
      <c r="E76" s="20">
        <v>58.15743786244073</v>
      </c>
      <c r="F76" s="20">
        <v>52.866930454325079</v>
      </c>
      <c r="H76" s="3">
        <v>460</v>
      </c>
      <c r="I76" s="20">
        <v>85.042735042735046</v>
      </c>
      <c r="J76" s="20">
        <v>97.826086956521735</v>
      </c>
      <c r="K76" s="20">
        <v>99.115044247787608</v>
      </c>
      <c r="L76" s="20">
        <v>99.438202247191015</v>
      </c>
      <c r="M76" s="20">
        <v>99.754299754299751</v>
      </c>
    </row>
    <row r="77" spans="1:13" x14ac:dyDescent="0.35">
      <c r="A77" s="3">
        <v>467</v>
      </c>
      <c r="B77" s="20">
        <v>39.636038137486672</v>
      </c>
      <c r="C77" s="20">
        <v>39.424963583792</v>
      </c>
      <c r="D77" s="20">
        <v>51.964105955364538</v>
      </c>
      <c r="E77" s="20">
        <v>59.667522797668987</v>
      </c>
      <c r="F77" s="20">
        <v>53.925209546238129</v>
      </c>
      <c r="H77" s="3">
        <v>467</v>
      </c>
      <c r="I77" s="20">
        <v>89.867841409691636</v>
      </c>
      <c r="J77" s="20">
        <v>95.13274336283186</v>
      </c>
      <c r="K77" s="20">
        <v>93.63295880149812</v>
      </c>
      <c r="L77" s="20">
        <v>99.418604651162795</v>
      </c>
      <c r="M77" s="20">
        <v>93.63295880149812</v>
      </c>
    </row>
    <row r="78" spans="1:13" x14ac:dyDescent="0.35">
      <c r="A78" s="3">
        <v>474</v>
      </c>
      <c r="B78" s="20">
        <v>40.09520309539873</v>
      </c>
      <c r="C78" s="20">
        <v>40.139709717770373</v>
      </c>
      <c r="D78" s="20">
        <v>52.857596363806316</v>
      </c>
      <c r="E78" s="20">
        <v>60.988683626460151</v>
      </c>
      <c r="F78" s="20">
        <v>55.302921061501245</v>
      </c>
      <c r="H78" s="3">
        <v>474</v>
      </c>
      <c r="I78" s="20">
        <v>87.7659574468085</v>
      </c>
      <c r="J78" s="20">
        <v>98.5</v>
      </c>
      <c r="K78" s="20">
        <v>96.956521739130437</v>
      </c>
      <c r="L78" s="20">
        <v>99.337748344370851</v>
      </c>
      <c r="M78" s="20">
        <v>100</v>
      </c>
    </row>
    <row r="79" spans="1:13" x14ac:dyDescent="0.35">
      <c r="A79" s="3">
        <v>481</v>
      </c>
      <c r="B79" s="20">
        <v>40.630944862818843</v>
      </c>
      <c r="C79" s="20">
        <v>41.05246799886163</v>
      </c>
      <c r="D79" s="20">
        <v>53.915875455719366</v>
      </c>
      <c r="E79" s="20">
        <v>62.875113350362575</v>
      </c>
      <c r="F79" s="20">
        <v>56.941973043928726</v>
      </c>
      <c r="H79" s="3">
        <v>481</v>
      </c>
      <c r="I79" s="20">
        <v>93.048128342245988</v>
      </c>
      <c r="J79" s="20">
        <v>98.260869565217391</v>
      </c>
      <c r="K79" s="20">
        <v>98.814229249011859</v>
      </c>
      <c r="L79" s="20">
        <v>99.775280898876403</v>
      </c>
      <c r="M79" s="20">
        <v>100</v>
      </c>
    </row>
    <row r="80" spans="1:13" x14ac:dyDescent="0.35">
      <c r="A80" s="3">
        <v>488</v>
      </c>
      <c r="B80" s="20">
        <v>40.990631919117789</v>
      </c>
      <c r="C80" s="20">
        <v>42.475667756013671</v>
      </c>
      <c r="D80" s="20">
        <v>55.847067105814098</v>
      </c>
      <c r="E80" s="20">
        <v>64.438989745627367</v>
      </c>
      <c r="F80" s="20">
        <v>58.116549352753637</v>
      </c>
      <c r="H80" s="3">
        <v>488</v>
      </c>
      <c r="I80" s="20">
        <v>89.017341040462426</v>
      </c>
      <c r="J80" s="20">
        <v>95.548961424332347</v>
      </c>
      <c r="K80" s="20">
        <v>92.900608519269781</v>
      </c>
      <c r="L80" s="20">
        <v>97.260273972602747</v>
      </c>
      <c r="M80" s="20">
        <v>90.033222591362133</v>
      </c>
    </row>
    <row r="81" spans="1:13" x14ac:dyDescent="0.35">
      <c r="A81" s="3">
        <v>495</v>
      </c>
      <c r="B81" s="20">
        <v>41.128055633843097</v>
      </c>
      <c r="C81" s="20">
        <v>44.25424477636556</v>
      </c>
      <c r="D81" s="20">
        <v>57.07389035102085</v>
      </c>
      <c r="E81" s="20">
        <v>65.812072500318351</v>
      </c>
      <c r="F81" s="20">
        <v>59.163247196218563</v>
      </c>
      <c r="H81" s="3">
        <v>495</v>
      </c>
      <c r="I81" s="20">
        <v>85.714285714285708</v>
      </c>
      <c r="J81" s="20">
        <v>96.713615023474176</v>
      </c>
      <c r="K81" s="20">
        <v>96.232876712328761</v>
      </c>
      <c r="L81" s="20">
        <v>99.361022364217249</v>
      </c>
      <c r="M81" s="20">
        <v>100</v>
      </c>
    </row>
    <row r="82" spans="1:13" x14ac:dyDescent="0.35">
      <c r="A82" s="3">
        <v>502</v>
      </c>
      <c r="B82" s="20">
        <v>41.487742690142042</v>
      </c>
      <c r="C82" s="20">
        <v>44.961653196390948</v>
      </c>
      <c r="D82" s="20">
        <v>57.934684172910025</v>
      </c>
      <c r="E82" s="20">
        <v>67.837696175730656</v>
      </c>
      <c r="F82" s="20">
        <v>60.138433309201204</v>
      </c>
      <c r="H82" s="3">
        <v>502</v>
      </c>
      <c r="I82" s="20">
        <v>91.124260355029591</v>
      </c>
      <c r="J82" s="20">
        <v>97.029702970297024</v>
      </c>
      <c r="K82" s="20">
        <v>96.888888888888886</v>
      </c>
      <c r="L82" s="20">
        <v>98.787878787878796</v>
      </c>
      <c r="M82" s="20">
        <v>98.333333333333329</v>
      </c>
    </row>
    <row r="83" spans="1:13" x14ac:dyDescent="0.35">
      <c r="A83" s="3">
        <v>509</v>
      </c>
      <c r="B83" s="20">
        <v>42.273882500180896</v>
      </c>
      <c r="C83" s="20">
        <v>46.398224217962692</v>
      </c>
      <c r="D83" s="20">
        <v>60.442079172254601</v>
      </c>
      <c r="E83" s="20">
        <v>69.883813604799997</v>
      </c>
      <c r="F83" s="20">
        <v>61.789004855006326</v>
      </c>
      <c r="H83" s="3">
        <v>509</v>
      </c>
      <c r="I83" s="20">
        <v>88.085106382978722</v>
      </c>
      <c r="J83" s="20">
        <v>98.187311178247739</v>
      </c>
      <c r="K83" s="20">
        <v>98.273381294964025</v>
      </c>
      <c r="L83" s="20">
        <v>98.21782178217822</v>
      </c>
      <c r="M83" s="20">
        <v>98.950131233595798</v>
      </c>
    </row>
    <row r="84" spans="1:13" x14ac:dyDescent="0.35">
      <c r="A84" s="3">
        <v>516</v>
      </c>
      <c r="B84" s="20">
        <v>42.614721475279424</v>
      </c>
      <c r="C84" s="20">
        <v>47.083392746990384</v>
      </c>
      <c r="D84" s="20">
        <v>61.648230268670453</v>
      </c>
      <c r="E84" s="20">
        <v>71.487744177917378</v>
      </c>
      <c r="F84" s="20">
        <v>62.887101087588107</v>
      </c>
      <c r="H84" s="3">
        <v>516</v>
      </c>
      <c r="I84" s="20">
        <v>81.72043010752688</v>
      </c>
      <c r="J84" s="20">
        <v>93.689320388349515</v>
      </c>
      <c r="K84" s="20">
        <v>97.192982456140356</v>
      </c>
      <c r="L84" s="20">
        <v>98.648648648648646</v>
      </c>
      <c r="M84" s="20">
        <v>99.227799227799224</v>
      </c>
    </row>
    <row r="85" spans="1:13" x14ac:dyDescent="0.35">
      <c r="A85" s="3">
        <v>523</v>
      </c>
      <c r="B85" s="20">
        <v>43.262043797956721</v>
      </c>
      <c r="C85" s="20">
        <v>47.862550181737859</v>
      </c>
      <c r="D85" s="20">
        <v>62.208619776113537</v>
      </c>
      <c r="E85" s="20">
        <v>72.755043278990996</v>
      </c>
      <c r="F85" s="20">
        <v>63.406173794443056</v>
      </c>
      <c r="H85" s="3">
        <v>523</v>
      </c>
      <c r="I85" s="20">
        <v>84.684684684684683</v>
      </c>
      <c r="J85" s="20">
        <v>98.095238095238088</v>
      </c>
      <c r="K85" s="20">
        <v>96.721311475409834</v>
      </c>
      <c r="L85" s="20">
        <v>98.972602739726028</v>
      </c>
      <c r="M85" s="20">
        <v>99.421965317919074</v>
      </c>
    </row>
    <row r="86" spans="1:13" x14ac:dyDescent="0.35">
      <c r="A86" s="3">
        <v>530</v>
      </c>
      <c r="B86" s="20">
        <v>43.909366120634019</v>
      </c>
      <c r="C86" s="20">
        <v>48.716714761236865</v>
      </c>
      <c r="D86" s="20">
        <v>63.08912038786999</v>
      </c>
      <c r="E86" s="20">
        <v>74.420832461355943</v>
      </c>
      <c r="F86" s="20">
        <v>64.36291371537132</v>
      </c>
      <c r="H86" s="3">
        <v>530</v>
      </c>
      <c r="I86" s="20">
        <v>83.928571428571431</v>
      </c>
      <c r="J86" s="20">
        <v>97.309417040358753</v>
      </c>
      <c r="K86" s="20">
        <v>95.258620689655174</v>
      </c>
      <c r="L86" s="20">
        <v>99.738219895287955</v>
      </c>
      <c r="M86" s="20">
        <v>99.572649572649567</v>
      </c>
    </row>
    <row r="87" spans="1:13" x14ac:dyDescent="0.35">
      <c r="A87" s="3">
        <v>537</v>
      </c>
      <c r="B87" s="20">
        <v>44.548998517457079</v>
      </c>
      <c r="C87" s="20">
        <v>49.734045852705144</v>
      </c>
      <c r="D87" s="20">
        <v>64.395790062725027</v>
      </c>
      <c r="E87" s="20">
        <v>76.213340582158608</v>
      </c>
      <c r="F87" s="20">
        <v>66.021114155587199</v>
      </c>
      <c r="H87" s="3">
        <v>537</v>
      </c>
      <c r="I87" s="20">
        <v>85.77981651376146</v>
      </c>
      <c r="J87" s="20">
        <v>97.2</v>
      </c>
      <c r="K87" s="20">
        <v>98.344370860927157</v>
      </c>
      <c r="L87" s="20">
        <v>99.760191846522787</v>
      </c>
      <c r="M87" s="20">
        <v>99.475065616797892</v>
      </c>
    </row>
    <row r="88" spans="1:13" x14ac:dyDescent="0.35">
      <c r="A88" s="3">
        <v>543</v>
      </c>
      <c r="B88" s="20">
        <v>45.109388024900163</v>
      </c>
      <c r="C88" s="20">
        <v>51.006325468851564</v>
      </c>
      <c r="D88" s="20">
        <v>65.796425076409847</v>
      </c>
      <c r="E88" s="20">
        <v>78.250710617280902</v>
      </c>
      <c r="F88" s="20">
        <v>67.258163384649734</v>
      </c>
      <c r="H88" s="3">
        <v>543</v>
      </c>
      <c r="I88" s="20">
        <v>85.09615384615384</v>
      </c>
      <c r="J88" s="20">
        <v>98.639455782312922</v>
      </c>
      <c r="K88" s="20">
        <v>99.0625</v>
      </c>
      <c r="L88" s="20">
        <v>99.595959595959599</v>
      </c>
      <c r="M88" s="20">
        <v>99.647887323943664</v>
      </c>
    </row>
    <row r="89" spans="1:13" x14ac:dyDescent="0.35">
      <c r="A89" s="3">
        <v>550</v>
      </c>
      <c r="B89" s="20">
        <v>46.02214630599142</v>
      </c>
      <c r="C89" s="20">
        <v>52.742282903182286</v>
      </c>
      <c r="D89" s="20">
        <v>67.22855277341769</v>
      </c>
      <c r="E89" s="20">
        <v>80.46147718845522</v>
      </c>
      <c r="F89" s="20">
        <v>69.623694602518412</v>
      </c>
      <c r="H89" s="3">
        <v>550</v>
      </c>
      <c r="I89" s="20">
        <v>83.703703703703695</v>
      </c>
      <c r="J89" s="20">
        <v>84.033613445378151</v>
      </c>
      <c r="K89" s="20">
        <v>87.331536388140165</v>
      </c>
      <c r="L89" s="20">
        <v>93.132328308207704</v>
      </c>
      <c r="M89" s="20">
        <v>79.66537966537966</v>
      </c>
    </row>
    <row r="90" spans="1:13" x14ac:dyDescent="0.35">
      <c r="A90" s="3">
        <v>557</v>
      </c>
      <c r="B90" s="20">
        <v>47.594123046605787</v>
      </c>
      <c r="C90" s="20">
        <v>54.520859923534175</v>
      </c>
      <c r="D90" s="20">
        <v>69.507690638339497</v>
      </c>
      <c r="E90" s="20">
        <v>82.640783798575058</v>
      </c>
      <c r="F90" s="20">
        <v>71.330522608148215</v>
      </c>
      <c r="H90" s="3">
        <v>557</v>
      </c>
      <c r="I90" s="20">
        <v>81.693363844393602</v>
      </c>
      <c r="J90" s="20">
        <v>85.654885654885661</v>
      </c>
      <c r="K90" s="20">
        <v>88.333333333333329</v>
      </c>
      <c r="L90" s="20">
        <v>92.04737732656514</v>
      </c>
      <c r="M90" s="20">
        <v>77.932405566600394</v>
      </c>
    </row>
    <row r="91" spans="1:13" x14ac:dyDescent="0.35">
      <c r="A91" s="3">
        <v>564</v>
      </c>
      <c r="B91" s="20">
        <v>48.373280481353262</v>
      </c>
      <c r="C91" s="20">
        <v>56.295933035284612</v>
      </c>
      <c r="D91" s="20">
        <v>71.470025133667477</v>
      </c>
      <c r="E91" s="20">
        <v>84.630583080110128</v>
      </c>
      <c r="F91" s="20">
        <v>72.869821288774574</v>
      </c>
      <c r="H91" s="3">
        <v>564</v>
      </c>
      <c r="I91" s="20">
        <v>87.288135593220346</v>
      </c>
      <c r="J91" s="20">
        <v>99.036144578313255</v>
      </c>
      <c r="K91" s="20">
        <v>98.526315789473685</v>
      </c>
      <c r="L91" s="20">
        <v>99.582463465553246</v>
      </c>
      <c r="M91" s="20">
        <v>99.714285714285708</v>
      </c>
    </row>
    <row r="92" spans="1:13" x14ac:dyDescent="0.35">
      <c r="A92" s="3">
        <v>571</v>
      </c>
      <c r="B92" s="20">
        <v>49.173284414363849</v>
      </c>
      <c r="C92" s="20">
        <v>57.969271227982325</v>
      </c>
      <c r="D92" s="20">
        <v>72.919844557912143</v>
      </c>
      <c r="E92" s="20">
        <v>86.92448412192519</v>
      </c>
      <c r="F92" s="20">
        <v>74.23826037542625</v>
      </c>
      <c r="H92" s="3">
        <v>571</v>
      </c>
      <c r="I92" s="20">
        <v>81.640625</v>
      </c>
      <c r="J92" s="20">
        <v>96.717171717171709</v>
      </c>
      <c r="K92" s="20">
        <v>97.910447761194035</v>
      </c>
      <c r="L92" s="20">
        <v>98.330550918196991</v>
      </c>
      <c r="M92" s="20">
        <v>99.358974358974365</v>
      </c>
    </row>
    <row r="93" spans="1:13" x14ac:dyDescent="0.35">
      <c r="A93" s="3">
        <v>578</v>
      </c>
      <c r="B93" s="20">
        <v>50.190615025212985</v>
      </c>
      <c r="C93" s="20">
        <v>59.427855771498798</v>
      </c>
      <c r="D93" s="20">
        <v>74.264837807046206</v>
      </c>
      <c r="E93" s="20">
        <v>89.024801904844679</v>
      </c>
      <c r="F93" s="20">
        <v>75.620585358583199</v>
      </c>
      <c r="H93" s="3">
        <v>578</v>
      </c>
      <c r="I93" s="20">
        <v>94.552529182879368</v>
      </c>
      <c r="J93" s="20">
        <v>97.633136094674555</v>
      </c>
      <c r="K93" s="20">
        <v>97.133757961783445</v>
      </c>
      <c r="L93" s="20">
        <v>98.659003831417621</v>
      </c>
      <c r="M93" s="20">
        <v>97.8125</v>
      </c>
    </row>
    <row r="94" spans="1:13" x14ac:dyDescent="0.35">
      <c r="A94" s="3">
        <v>585</v>
      </c>
      <c r="B94" s="20">
        <v>51.875202178606962</v>
      </c>
      <c r="C94" s="20">
        <v>61.063046875606382</v>
      </c>
      <c r="D94" s="20">
        <v>75.783329138267433</v>
      </c>
      <c r="E94" s="20">
        <v>90.492097644625829</v>
      </c>
      <c r="F94" s="20">
        <v>77.007509092070023</v>
      </c>
      <c r="H94" s="3">
        <v>585</v>
      </c>
      <c r="I94" s="20">
        <v>98.218829516539444</v>
      </c>
      <c r="J94" s="20">
        <v>98.15789473684211</v>
      </c>
      <c r="K94" s="20">
        <v>98.285714285714292</v>
      </c>
      <c r="L94" s="20">
        <v>97.935103244837762</v>
      </c>
      <c r="M94" s="20">
        <v>97.819314641744555</v>
      </c>
    </row>
    <row r="95" spans="1:13" x14ac:dyDescent="0.35">
      <c r="A95" s="3">
        <v>592</v>
      </c>
      <c r="B95" s="20">
        <v>53.167232136840255</v>
      </c>
      <c r="C95" s="20">
        <v>62.690485557412089</v>
      </c>
      <c r="D95" s="20">
        <v>77.391203163041808</v>
      </c>
      <c r="E95" s="20">
        <v>92.39467231802179</v>
      </c>
      <c r="F95" s="20">
        <v>78.550931820577858</v>
      </c>
      <c r="H95" s="3">
        <v>592</v>
      </c>
      <c r="I95" s="20">
        <v>97.029702970297024</v>
      </c>
      <c r="J95" s="20">
        <v>98.670212765957444</v>
      </c>
      <c r="K95" s="20">
        <v>98.387096774193552</v>
      </c>
      <c r="L95" s="20">
        <v>98.681318681318686</v>
      </c>
      <c r="M95" s="20">
        <v>98.31460674157303</v>
      </c>
    </row>
    <row r="96" spans="1:13" x14ac:dyDescent="0.35">
      <c r="A96" s="3">
        <v>599</v>
      </c>
      <c r="B96" s="20">
        <v>54.1239701352929</v>
      </c>
      <c r="C96" s="20">
        <v>64.733691639136467</v>
      </c>
      <c r="D96" s="20">
        <v>79.925782179195139</v>
      </c>
      <c r="E96" s="20">
        <v>94.841709774640776</v>
      </c>
      <c r="F96" s="20">
        <v>79.85759957295727</v>
      </c>
      <c r="H96" s="3">
        <v>599</v>
      </c>
      <c r="I96" s="20">
        <v>85.03649635036497</v>
      </c>
      <c r="J96" s="20">
        <v>69.718309859154928</v>
      </c>
      <c r="K96" s="20">
        <v>81.498829039812648</v>
      </c>
      <c r="L96" s="20">
        <v>82.493702770780857</v>
      </c>
      <c r="M96" s="20">
        <v>75.572519083969468</v>
      </c>
    </row>
    <row r="97" spans="2:13" x14ac:dyDescent="0.35">
      <c r="B97" s="21"/>
      <c r="C97" s="21"/>
      <c r="D97" s="21"/>
      <c r="E97" s="21"/>
      <c r="F97" s="21"/>
      <c r="I97" s="21"/>
      <c r="J97" s="21"/>
      <c r="K97" s="21"/>
      <c r="L97" s="21"/>
      <c r="M97" s="21"/>
    </row>
    <row r="98" spans="2:13" x14ac:dyDescent="0.35">
      <c r="C98" s="21"/>
      <c r="E98" s="21"/>
      <c r="K98" s="2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B26C-5CF8-4989-B678-42FA3142A714}">
  <dimension ref="A1:F93"/>
  <sheetViews>
    <sheetView workbookViewId="0">
      <selection activeCell="A2" sqref="A2"/>
    </sheetView>
  </sheetViews>
  <sheetFormatPr defaultRowHeight="14.5" x14ac:dyDescent="0.35"/>
  <cols>
    <col min="1" max="1" width="10.453125" bestFit="1" customWidth="1"/>
    <col min="2" max="5" width="9.453125" bestFit="1" customWidth="1"/>
    <col min="6" max="6" width="8.81640625" bestFit="1" customWidth="1"/>
  </cols>
  <sheetData>
    <row r="1" spans="1:6" x14ac:dyDescent="0.35">
      <c r="A1" s="94" t="s">
        <v>172</v>
      </c>
    </row>
    <row r="2" spans="1:6" x14ac:dyDescent="0.35">
      <c r="A2" s="19" t="s">
        <v>173</v>
      </c>
      <c r="B2" s="19" t="s">
        <v>174</v>
      </c>
      <c r="C2" s="19" t="s">
        <v>175</v>
      </c>
      <c r="D2" s="19" t="s">
        <v>176</v>
      </c>
      <c r="E2" s="91" t="s">
        <v>177</v>
      </c>
      <c r="F2" s="91" t="s">
        <v>178</v>
      </c>
    </row>
    <row r="3" spans="1:6" x14ac:dyDescent="0.35">
      <c r="A3" s="92">
        <v>3</v>
      </c>
      <c r="B3" s="5">
        <v>5.7268722466960353</v>
      </c>
      <c r="C3" s="5">
        <v>0</v>
      </c>
      <c r="D3" s="5"/>
      <c r="E3" s="5"/>
      <c r="F3" s="5"/>
    </row>
    <row r="4" spans="1:6" x14ac:dyDescent="0.35">
      <c r="A4" s="92">
        <v>7</v>
      </c>
      <c r="B4" s="5">
        <v>1.89873417721519</v>
      </c>
      <c r="C4" s="5">
        <v>1.1952191235059761</v>
      </c>
      <c r="D4" s="5"/>
      <c r="E4" s="5"/>
      <c r="F4" s="5"/>
    </row>
    <row r="5" spans="1:6" x14ac:dyDescent="0.35">
      <c r="A5" s="92">
        <v>11</v>
      </c>
      <c r="B5" s="5">
        <v>1.910828025477707</v>
      </c>
      <c r="C5" s="5">
        <v>0</v>
      </c>
      <c r="D5" s="5"/>
      <c r="E5" s="5"/>
      <c r="F5" s="5"/>
    </row>
    <row r="6" spans="1:6" x14ac:dyDescent="0.35">
      <c r="A6" s="92">
        <v>15</v>
      </c>
      <c r="B6" s="5">
        <v>1.8691588785046727</v>
      </c>
      <c r="C6" s="5">
        <v>1.5873015873015872</v>
      </c>
      <c r="D6" s="5"/>
      <c r="E6" s="5"/>
      <c r="F6" s="5"/>
    </row>
    <row r="7" spans="1:6" x14ac:dyDescent="0.35">
      <c r="A7" s="92">
        <v>19</v>
      </c>
      <c r="B7" s="5">
        <v>0</v>
      </c>
      <c r="C7" s="5">
        <v>7.8947368421052628</v>
      </c>
      <c r="D7" s="5"/>
      <c r="E7" s="5"/>
      <c r="F7" s="5"/>
    </row>
    <row r="8" spans="1:6" x14ac:dyDescent="0.35">
      <c r="A8" s="92">
        <v>22</v>
      </c>
      <c r="B8" s="5">
        <v>0</v>
      </c>
      <c r="C8" s="5">
        <v>2.7027027027027026</v>
      </c>
      <c r="D8" s="5"/>
      <c r="E8" s="5"/>
      <c r="F8" s="5"/>
    </row>
    <row r="9" spans="1:6" x14ac:dyDescent="0.35">
      <c r="A9" s="92">
        <v>33</v>
      </c>
      <c r="B9" s="5">
        <v>0</v>
      </c>
      <c r="C9" s="5">
        <v>0</v>
      </c>
      <c r="D9" s="5"/>
      <c r="E9" s="5"/>
      <c r="F9" s="5"/>
    </row>
    <row r="10" spans="1:6" x14ac:dyDescent="0.35">
      <c r="A10" s="92">
        <v>40</v>
      </c>
      <c r="B10" s="5">
        <v>0</v>
      </c>
      <c r="C10" s="5">
        <v>0</v>
      </c>
      <c r="D10" s="5"/>
      <c r="E10" s="5"/>
      <c r="F10" s="5"/>
    </row>
    <row r="11" spans="1:6" x14ac:dyDescent="0.35">
      <c r="A11" s="92">
        <v>47</v>
      </c>
      <c r="B11" s="5">
        <v>0</v>
      </c>
      <c r="C11" s="5">
        <v>0</v>
      </c>
      <c r="D11" s="5"/>
      <c r="E11" s="5"/>
      <c r="F11" s="5"/>
    </row>
    <row r="12" spans="1:6" x14ac:dyDescent="0.35">
      <c r="A12" s="92">
        <v>54</v>
      </c>
      <c r="B12" s="5">
        <v>0</v>
      </c>
      <c r="C12" s="5">
        <v>1.8867924528301887</v>
      </c>
      <c r="D12" s="5"/>
      <c r="E12" s="5"/>
      <c r="F12" s="5"/>
    </row>
    <row r="13" spans="1:6" x14ac:dyDescent="0.35">
      <c r="A13" s="92">
        <v>61</v>
      </c>
      <c r="B13" s="5">
        <v>0</v>
      </c>
      <c r="C13" s="5">
        <v>0</v>
      </c>
      <c r="D13" s="5"/>
      <c r="E13" s="5"/>
      <c r="F13" s="5"/>
    </row>
    <row r="14" spans="1:6" x14ac:dyDescent="0.35">
      <c r="A14" s="92">
        <v>68</v>
      </c>
      <c r="B14" s="5">
        <v>0</v>
      </c>
      <c r="C14" s="5">
        <v>10.38961038961039</v>
      </c>
      <c r="D14" s="5"/>
      <c r="E14" s="5"/>
      <c r="F14" s="5"/>
    </row>
    <row r="15" spans="1:6" x14ac:dyDescent="0.35">
      <c r="A15" s="92">
        <v>75</v>
      </c>
      <c r="B15" s="5">
        <v>1.0638297872340425</v>
      </c>
      <c r="C15" s="5">
        <v>1.0309278350515463</v>
      </c>
      <c r="D15" s="5"/>
      <c r="E15" s="5"/>
      <c r="F15" s="5"/>
    </row>
    <row r="16" spans="1:6" x14ac:dyDescent="0.35">
      <c r="A16" s="92">
        <v>82</v>
      </c>
      <c r="B16" s="5">
        <v>0</v>
      </c>
      <c r="C16" s="5">
        <v>0</v>
      </c>
      <c r="D16" s="5"/>
      <c r="E16" s="5"/>
      <c r="F16" s="5"/>
    </row>
    <row r="17" spans="1:6" x14ac:dyDescent="0.35">
      <c r="A17" s="92">
        <v>89</v>
      </c>
      <c r="B17" s="5">
        <v>5.7471264367816088</v>
      </c>
      <c r="C17" s="5">
        <v>1.1363636363636365</v>
      </c>
      <c r="D17" s="5"/>
      <c r="E17" s="5"/>
      <c r="F17" s="5"/>
    </row>
    <row r="18" spans="1:6" x14ac:dyDescent="0.35">
      <c r="A18" s="92">
        <v>96</v>
      </c>
      <c r="B18" s="5">
        <v>5.7377049180327866</v>
      </c>
      <c r="C18" s="5">
        <v>0.99009900990099009</v>
      </c>
      <c r="D18" s="5"/>
      <c r="E18" s="5"/>
      <c r="F18" s="5"/>
    </row>
    <row r="19" spans="1:6" x14ac:dyDescent="0.35">
      <c r="A19" s="92">
        <v>103</v>
      </c>
      <c r="B19" s="5">
        <v>0</v>
      </c>
      <c r="C19" s="5">
        <v>0</v>
      </c>
      <c r="D19" s="5"/>
      <c r="E19" s="5"/>
      <c r="F19" s="5"/>
    </row>
    <row r="20" spans="1:6" x14ac:dyDescent="0.35">
      <c r="A20" s="92">
        <v>106</v>
      </c>
      <c r="B20" s="5">
        <v>0</v>
      </c>
      <c r="C20" s="5">
        <v>1.4184397163120568</v>
      </c>
      <c r="D20" s="5"/>
      <c r="E20" s="5"/>
      <c r="F20" s="5"/>
    </row>
    <row r="21" spans="1:6" x14ac:dyDescent="0.35">
      <c r="A21" s="92">
        <v>110</v>
      </c>
      <c r="B21" s="5">
        <v>2.2471910112359552</v>
      </c>
      <c r="C21" s="5">
        <v>0</v>
      </c>
      <c r="D21" s="5"/>
      <c r="E21" s="5"/>
      <c r="F21" s="5"/>
    </row>
    <row r="22" spans="1:6" x14ac:dyDescent="0.35">
      <c r="A22" s="92">
        <v>113</v>
      </c>
      <c r="B22" s="5">
        <v>2.3809523809523809</v>
      </c>
      <c r="C22" s="5">
        <v>0</v>
      </c>
      <c r="D22" s="5"/>
      <c r="E22" s="5"/>
      <c r="F22" s="5"/>
    </row>
    <row r="23" spans="1:6" x14ac:dyDescent="0.35">
      <c r="A23" s="92">
        <v>117</v>
      </c>
      <c r="B23" s="5">
        <v>4.716981132075472</v>
      </c>
      <c r="C23" s="5">
        <v>0.86956521739130432</v>
      </c>
      <c r="D23" s="5"/>
      <c r="E23" s="5"/>
      <c r="F23" s="5"/>
    </row>
    <row r="24" spans="1:6" x14ac:dyDescent="0.35">
      <c r="A24" s="92">
        <v>120</v>
      </c>
      <c r="B24" s="5">
        <v>0</v>
      </c>
      <c r="C24" s="5">
        <v>1.8518518518518516</v>
      </c>
      <c r="D24" s="5"/>
      <c r="E24" s="5"/>
      <c r="F24" s="5"/>
    </row>
    <row r="25" spans="1:6" x14ac:dyDescent="0.35">
      <c r="A25" s="92">
        <v>124</v>
      </c>
      <c r="B25" s="5">
        <v>1.6129032258064515</v>
      </c>
      <c r="C25" s="5">
        <v>0</v>
      </c>
      <c r="D25" s="5"/>
      <c r="E25" s="5"/>
      <c r="F25" s="5"/>
    </row>
    <row r="26" spans="1:6" x14ac:dyDescent="0.35">
      <c r="A26" s="92">
        <v>131</v>
      </c>
      <c r="B26" s="5">
        <v>2.666666666666667</v>
      </c>
      <c r="C26" s="5">
        <v>1.1494252873563218</v>
      </c>
      <c r="D26" s="5"/>
      <c r="E26" s="5"/>
      <c r="F26" s="5"/>
    </row>
    <row r="27" spans="1:6" x14ac:dyDescent="0.35">
      <c r="A27" s="92">
        <v>138</v>
      </c>
      <c r="B27" s="5">
        <v>0</v>
      </c>
      <c r="C27" s="5">
        <v>7.5471698113207548</v>
      </c>
      <c r="D27" s="5"/>
      <c r="E27" s="5"/>
      <c r="F27" s="5"/>
    </row>
    <row r="28" spans="1:6" x14ac:dyDescent="0.35">
      <c r="A28" s="92">
        <v>145</v>
      </c>
      <c r="B28" s="5">
        <v>0</v>
      </c>
      <c r="C28" s="5">
        <v>1.8518518518518516</v>
      </c>
      <c r="D28" s="5"/>
      <c r="E28" s="5"/>
      <c r="F28" s="5"/>
    </row>
    <row r="29" spans="1:6" x14ac:dyDescent="0.35">
      <c r="A29" s="92">
        <v>152</v>
      </c>
      <c r="B29" s="5">
        <v>1.0416666666666665</v>
      </c>
      <c r="C29" s="5">
        <v>0</v>
      </c>
      <c r="D29" s="5"/>
      <c r="E29" s="5"/>
      <c r="F29" s="5"/>
    </row>
    <row r="30" spans="1:6" x14ac:dyDescent="0.35">
      <c r="A30" s="92">
        <v>159</v>
      </c>
      <c r="B30" s="5">
        <v>0.89285714285714279</v>
      </c>
      <c r="C30" s="5">
        <v>0</v>
      </c>
      <c r="D30" s="5">
        <v>0</v>
      </c>
      <c r="E30" s="5"/>
      <c r="F30" s="5"/>
    </row>
    <row r="31" spans="1:6" x14ac:dyDescent="0.35">
      <c r="A31" s="92">
        <v>166</v>
      </c>
      <c r="B31" s="5">
        <v>0.59523809523809523</v>
      </c>
      <c r="C31" s="5">
        <v>0</v>
      </c>
      <c r="D31" s="5">
        <v>0</v>
      </c>
      <c r="E31" s="5"/>
      <c r="F31" s="5"/>
    </row>
    <row r="32" spans="1:6" x14ac:dyDescent="0.35">
      <c r="A32" s="92">
        <v>173</v>
      </c>
      <c r="B32" s="5">
        <v>1.4778325123152709</v>
      </c>
      <c r="C32" s="5">
        <v>0</v>
      </c>
      <c r="D32" s="5">
        <v>0</v>
      </c>
      <c r="E32" s="5"/>
      <c r="F32" s="5"/>
    </row>
    <row r="33" spans="1:6" x14ac:dyDescent="0.35">
      <c r="A33" s="92">
        <v>180</v>
      </c>
      <c r="B33" s="5">
        <v>2.112676056338028</v>
      </c>
      <c r="C33" s="5">
        <v>0</v>
      </c>
      <c r="D33" s="5">
        <v>0</v>
      </c>
      <c r="E33" s="5"/>
      <c r="F33" s="5"/>
    </row>
    <row r="34" spans="1:6" x14ac:dyDescent="0.35">
      <c r="A34" s="92">
        <v>187</v>
      </c>
      <c r="B34" s="5">
        <v>3.1746031746031744</v>
      </c>
      <c r="C34" s="5">
        <v>0.73529411764705876</v>
      </c>
      <c r="D34" s="5">
        <v>0</v>
      </c>
      <c r="E34" s="5"/>
      <c r="F34" s="5"/>
    </row>
    <row r="35" spans="1:6" x14ac:dyDescent="0.35">
      <c r="A35" s="92">
        <v>196</v>
      </c>
      <c r="B35" s="5">
        <v>2.9411764705882351</v>
      </c>
      <c r="C35" s="5">
        <v>2.4390243902439024</v>
      </c>
      <c r="D35" s="5">
        <v>1.910828025477707</v>
      </c>
      <c r="E35" s="5"/>
      <c r="F35" s="5"/>
    </row>
    <row r="36" spans="1:6" x14ac:dyDescent="0.35">
      <c r="A36" s="92">
        <v>208</v>
      </c>
      <c r="B36" s="5">
        <v>0.78125</v>
      </c>
      <c r="C36" s="5">
        <v>0</v>
      </c>
      <c r="D36" s="5">
        <v>3.5714285714285712</v>
      </c>
      <c r="E36" s="5"/>
      <c r="F36" s="5"/>
    </row>
    <row r="37" spans="1:6" x14ac:dyDescent="0.35">
      <c r="A37" s="92">
        <v>215</v>
      </c>
      <c r="B37" s="5">
        <v>2.3076923076923079</v>
      </c>
      <c r="C37" s="5">
        <v>0</v>
      </c>
      <c r="D37" s="5">
        <v>1.6304347826086956</v>
      </c>
      <c r="E37" s="5"/>
      <c r="F37" s="5"/>
    </row>
    <row r="38" spans="1:6" x14ac:dyDescent="0.35">
      <c r="A38" s="92">
        <v>222</v>
      </c>
      <c r="B38" s="5">
        <v>1.098901098901099</v>
      </c>
      <c r="C38" s="5">
        <v>0.49261083743842365</v>
      </c>
      <c r="D38" s="5">
        <v>4.3478260869565215</v>
      </c>
      <c r="E38" s="5"/>
      <c r="F38" s="5"/>
    </row>
    <row r="39" spans="1:6" x14ac:dyDescent="0.35">
      <c r="A39" s="92">
        <v>229</v>
      </c>
      <c r="B39" s="5">
        <v>1.4563106796116505</v>
      </c>
      <c r="C39" s="5">
        <v>0</v>
      </c>
      <c r="D39" s="5">
        <v>0.78534031413612559</v>
      </c>
      <c r="E39" s="5"/>
      <c r="F39" s="5"/>
    </row>
    <row r="40" spans="1:6" x14ac:dyDescent="0.35">
      <c r="A40" s="92">
        <v>236</v>
      </c>
      <c r="B40" s="5">
        <v>1.3698630136986301</v>
      </c>
      <c r="C40" s="5">
        <v>0.66225165562913912</v>
      </c>
      <c r="D40" s="5">
        <v>3.296703296703297</v>
      </c>
      <c r="E40" s="5"/>
      <c r="F40" s="5"/>
    </row>
    <row r="41" spans="1:6" x14ac:dyDescent="0.35">
      <c r="A41" s="92">
        <v>243</v>
      </c>
      <c r="B41" s="5">
        <v>5</v>
      </c>
      <c r="C41" s="5">
        <v>0.78125</v>
      </c>
      <c r="D41" s="5">
        <v>3.125</v>
      </c>
      <c r="E41" s="5"/>
      <c r="F41" s="5"/>
    </row>
    <row r="42" spans="1:6" x14ac:dyDescent="0.35">
      <c r="A42" s="92">
        <v>250</v>
      </c>
      <c r="B42" s="5">
        <v>0</v>
      </c>
      <c r="C42" s="5">
        <v>0</v>
      </c>
      <c r="D42" s="5">
        <v>0</v>
      </c>
      <c r="E42" s="5"/>
      <c r="F42" s="5"/>
    </row>
    <row r="43" spans="1:6" x14ac:dyDescent="0.35">
      <c r="A43" s="92">
        <v>257</v>
      </c>
      <c r="B43" s="5">
        <v>1.0752688172043012</v>
      </c>
      <c r="C43" s="5">
        <v>0</v>
      </c>
      <c r="D43" s="5">
        <v>0.97087378640776689</v>
      </c>
      <c r="E43" s="5"/>
      <c r="F43" s="5"/>
    </row>
    <row r="44" spans="1:6" x14ac:dyDescent="0.35">
      <c r="A44" s="92">
        <v>264</v>
      </c>
      <c r="B44" s="5">
        <v>1.25</v>
      </c>
      <c r="C44" s="5">
        <v>0.55865921787709494</v>
      </c>
      <c r="D44" s="5">
        <v>1.1904761904761905</v>
      </c>
      <c r="E44" s="5"/>
      <c r="F44" s="5"/>
    </row>
    <row r="45" spans="1:6" x14ac:dyDescent="0.35">
      <c r="A45" s="92">
        <v>271</v>
      </c>
      <c r="B45" s="5">
        <v>0</v>
      </c>
      <c r="C45" s="5">
        <v>0</v>
      </c>
      <c r="D45" s="5">
        <v>0.38610038610038611</v>
      </c>
      <c r="E45" s="5"/>
      <c r="F45" s="5"/>
    </row>
    <row r="46" spans="1:6" x14ac:dyDescent="0.35">
      <c r="A46" s="92">
        <v>279</v>
      </c>
      <c r="B46" s="5">
        <v>0.5181347150259068</v>
      </c>
      <c r="C46" s="5">
        <v>0.86580086580086579</v>
      </c>
      <c r="D46" s="5">
        <v>0.33557046979865773</v>
      </c>
      <c r="E46" s="5"/>
      <c r="F46" s="5"/>
    </row>
    <row r="47" spans="1:6" x14ac:dyDescent="0.35">
      <c r="A47" s="92">
        <v>285</v>
      </c>
      <c r="B47" s="5">
        <v>0</v>
      </c>
      <c r="C47" s="5">
        <v>2.2556390977443606</v>
      </c>
      <c r="D47" s="5">
        <v>0.93457943925233633</v>
      </c>
      <c r="E47" s="5"/>
      <c r="F47" s="5"/>
    </row>
    <row r="48" spans="1:6" x14ac:dyDescent="0.35">
      <c r="A48" s="92">
        <v>292</v>
      </c>
      <c r="B48" s="5">
        <v>0.53475935828876997</v>
      </c>
      <c r="C48" s="5">
        <v>0.8</v>
      </c>
      <c r="D48" s="5">
        <v>0.3105590062111801</v>
      </c>
      <c r="E48" s="5">
        <v>0</v>
      </c>
      <c r="F48" s="5">
        <v>0</v>
      </c>
    </row>
    <row r="49" spans="1:6" x14ac:dyDescent="0.35">
      <c r="A49" s="92">
        <v>299</v>
      </c>
      <c r="B49" s="5">
        <v>1.1764705882352942</v>
      </c>
      <c r="C49" s="5">
        <v>0</v>
      </c>
      <c r="D49" s="5">
        <v>0</v>
      </c>
      <c r="E49" s="5">
        <v>0</v>
      </c>
      <c r="F49" s="5">
        <v>1.6759776536312849</v>
      </c>
    </row>
    <row r="50" spans="1:6" x14ac:dyDescent="0.35">
      <c r="A50" s="92">
        <v>306</v>
      </c>
      <c r="B50" s="5">
        <v>0.68027210884353739</v>
      </c>
      <c r="C50" s="5">
        <v>0</v>
      </c>
      <c r="D50" s="5">
        <v>0.90090090090090091</v>
      </c>
      <c r="E50" s="5">
        <v>0.88495575221238942</v>
      </c>
      <c r="F50" s="5">
        <v>1.7964071856287425</v>
      </c>
    </row>
    <row r="51" spans="1:6" x14ac:dyDescent="0.35">
      <c r="A51" s="92">
        <v>313</v>
      </c>
      <c r="B51" s="5">
        <v>2.1505376344086025</v>
      </c>
      <c r="C51" s="5">
        <v>0</v>
      </c>
      <c r="D51" s="5">
        <v>0.38910505836575876</v>
      </c>
      <c r="E51" s="5">
        <v>0</v>
      </c>
      <c r="F51" s="5">
        <v>1.3440860215053763</v>
      </c>
    </row>
    <row r="52" spans="1:6" x14ac:dyDescent="0.35">
      <c r="A52" s="92">
        <v>320</v>
      </c>
      <c r="B52" s="5">
        <v>1.984126984126984</v>
      </c>
      <c r="C52" s="5">
        <v>0.53191489361702127</v>
      </c>
      <c r="D52" s="5">
        <v>0.48780487804878048</v>
      </c>
      <c r="E52" s="5">
        <v>0.2012072434607646</v>
      </c>
      <c r="F52" s="5">
        <v>0.77071290944123316</v>
      </c>
    </row>
    <row r="53" spans="1:6" x14ac:dyDescent="0.35">
      <c r="A53" s="92">
        <v>327</v>
      </c>
      <c r="B53" s="5">
        <v>14.465408805031446</v>
      </c>
      <c r="C53" s="5">
        <v>28.963414634146339</v>
      </c>
      <c r="D53" s="5">
        <v>23.076923076923077</v>
      </c>
      <c r="E53" s="5">
        <v>19.083969465648856</v>
      </c>
      <c r="F53" s="5">
        <v>7.5301204819277112</v>
      </c>
    </row>
    <row r="54" spans="1:6" x14ac:dyDescent="0.35">
      <c r="A54" s="92">
        <v>334</v>
      </c>
      <c r="B54" s="5">
        <v>2.464788732394366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35">
      <c r="A55" s="92">
        <v>341</v>
      </c>
      <c r="B55" s="5">
        <v>1.2605042016806722</v>
      </c>
      <c r="C55" s="5">
        <v>0.60240963855421692</v>
      </c>
      <c r="D55" s="5">
        <v>0</v>
      </c>
      <c r="E55" s="5">
        <v>0.22522522522522523</v>
      </c>
      <c r="F55" s="5">
        <v>0</v>
      </c>
    </row>
    <row r="56" spans="1:6" x14ac:dyDescent="0.35">
      <c r="A56" s="92">
        <v>348</v>
      </c>
      <c r="B56" s="5">
        <v>11.004784688995215</v>
      </c>
      <c r="C56" s="5">
        <v>25.454545454545453</v>
      </c>
      <c r="D56" s="5">
        <v>7.7142857142857135</v>
      </c>
      <c r="E56" s="5">
        <v>8.360128617363344</v>
      </c>
      <c r="F56" s="5">
        <v>6.8181818181818175</v>
      </c>
    </row>
    <row r="57" spans="1:6" x14ac:dyDescent="0.35">
      <c r="A57" s="92">
        <v>355</v>
      </c>
      <c r="B57" s="5">
        <v>0.73710073710073709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35">
      <c r="A58" s="92">
        <v>362</v>
      </c>
      <c r="B58" s="5">
        <v>3.125</v>
      </c>
      <c r="C58" s="5">
        <v>0</v>
      </c>
      <c r="D58" s="5">
        <v>0</v>
      </c>
      <c r="E58" s="5">
        <v>0</v>
      </c>
      <c r="F58" s="5">
        <v>0.76923076923076927</v>
      </c>
    </row>
    <row r="59" spans="1:6" x14ac:dyDescent="0.35">
      <c r="A59" s="92">
        <v>369</v>
      </c>
      <c r="B59" s="5">
        <v>2.9585798816568047</v>
      </c>
      <c r="C59" s="5">
        <v>0</v>
      </c>
      <c r="D59" s="5">
        <v>0</v>
      </c>
      <c r="E59" s="5">
        <v>0</v>
      </c>
      <c r="F59" s="5">
        <v>0.35211267605633806</v>
      </c>
    </row>
    <row r="60" spans="1:6" x14ac:dyDescent="0.35">
      <c r="A60" s="92">
        <v>376</v>
      </c>
      <c r="B60" s="5">
        <v>2.0905923344947737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35">
      <c r="A61" s="92">
        <v>383</v>
      </c>
      <c r="B61" s="5">
        <v>1.9607843137254901</v>
      </c>
      <c r="C61" s="5">
        <v>0</v>
      </c>
      <c r="D61" s="5">
        <v>0</v>
      </c>
      <c r="E61" s="5">
        <v>0</v>
      </c>
      <c r="F61" s="5">
        <v>0.73800738007380073</v>
      </c>
    </row>
    <row r="62" spans="1:6" x14ac:dyDescent="0.35">
      <c r="A62" s="92">
        <v>390</v>
      </c>
      <c r="B62" s="5">
        <v>1.0810810810810811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35">
      <c r="A63" s="92">
        <v>397</v>
      </c>
      <c r="B63" s="5">
        <v>0.61349693251533743</v>
      </c>
      <c r="C63" s="5">
        <v>0.67114093959731547</v>
      </c>
      <c r="D63" s="5">
        <v>0</v>
      </c>
      <c r="E63" s="5">
        <v>0</v>
      </c>
      <c r="F63" s="5">
        <v>0</v>
      </c>
    </row>
    <row r="64" spans="1:6" x14ac:dyDescent="0.35">
      <c r="A64" s="92">
        <v>404</v>
      </c>
      <c r="B64" s="5">
        <v>0.51282051282051277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35">
      <c r="A65" s="92">
        <v>407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35">
      <c r="A66" s="92">
        <v>410</v>
      </c>
      <c r="B66" s="5">
        <v>1.932367149758454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35">
      <c r="A67" s="92">
        <v>418</v>
      </c>
      <c r="B67" s="5">
        <v>0.99009900990099009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35">
      <c r="A68" s="92">
        <v>425</v>
      </c>
      <c r="B68" s="5">
        <v>0</v>
      </c>
      <c r="C68" s="5">
        <v>0</v>
      </c>
      <c r="D68" s="5">
        <v>0</v>
      </c>
      <c r="E68" s="5">
        <v>0.42372881355932202</v>
      </c>
      <c r="F68" s="5">
        <v>0</v>
      </c>
    </row>
    <row r="69" spans="1:6" x14ac:dyDescent="0.35">
      <c r="A69" s="92">
        <v>432</v>
      </c>
      <c r="B69" s="5">
        <v>0.42735042735042739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35">
      <c r="A70" s="92">
        <v>439</v>
      </c>
      <c r="B70" s="5">
        <v>0.47619047619047622</v>
      </c>
      <c r="C70" s="5">
        <v>0</v>
      </c>
      <c r="D70" s="5">
        <v>0</v>
      </c>
      <c r="E70" s="5">
        <v>0.26737967914438499</v>
      </c>
      <c r="F70" s="5">
        <v>0</v>
      </c>
    </row>
    <row r="71" spans="1:6" x14ac:dyDescent="0.35">
      <c r="A71" s="92">
        <v>446</v>
      </c>
      <c r="B71" s="5">
        <v>1.5957446808510638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35">
      <c r="A72" s="92">
        <v>453</v>
      </c>
      <c r="B72" s="5">
        <v>1.6233766233766231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35">
      <c r="A73" s="92">
        <v>460</v>
      </c>
      <c r="B73" s="5">
        <v>0.44444444444444442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35">
      <c r="A74" s="92">
        <v>467</v>
      </c>
      <c r="B74" s="5">
        <v>0.46511627906976744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35">
      <c r="A75" s="92">
        <v>474</v>
      </c>
      <c r="B75" s="5">
        <v>1.5228426395939088</v>
      </c>
      <c r="C75" s="5">
        <v>0</v>
      </c>
      <c r="D75" s="5">
        <v>0</v>
      </c>
      <c r="E75" s="5">
        <v>0.33333333333333337</v>
      </c>
      <c r="F75" s="5">
        <v>0</v>
      </c>
    </row>
    <row r="76" spans="1:6" x14ac:dyDescent="0.35">
      <c r="A76" s="92">
        <v>481</v>
      </c>
      <c r="B76" s="5">
        <v>2.2123893805309733</v>
      </c>
      <c r="C76" s="5">
        <v>0</v>
      </c>
      <c r="D76" s="5">
        <v>0</v>
      </c>
      <c r="E76" s="5">
        <v>0.45045045045045046</v>
      </c>
      <c r="F76" s="5">
        <v>0</v>
      </c>
    </row>
    <row r="77" spans="1:6" x14ac:dyDescent="0.35">
      <c r="A77" s="92">
        <v>488</v>
      </c>
      <c r="B77" s="5">
        <v>0.3105590062111801</v>
      </c>
      <c r="C77" s="5">
        <v>0</v>
      </c>
      <c r="D77" s="5">
        <v>0</v>
      </c>
      <c r="E77" s="5">
        <v>0</v>
      </c>
      <c r="F77" s="5">
        <v>0.36900369003690037</v>
      </c>
    </row>
    <row r="78" spans="1:6" x14ac:dyDescent="0.35">
      <c r="A78" s="92">
        <v>495</v>
      </c>
      <c r="B78" s="5">
        <v>1.4563106796116505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35">
      <c r="A79" s="92">
        <v>502</v>
      </c>
      <c r="B79" s="5">
        <v>5.1020408163265305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35">
      <c r="A80" s="92">
        <v>509</v>
      </c>
      <c r="B80" s="5">
        <v>1.2307692307692308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35">
      <c r="A81" s="92">
        <v>516</v>
      </c>
      <c r="B81" s="5">
        <v>1.5544041450777202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35">
      <c r="A82" s="92">
        <v>523</v>
      </c>
      <c r="B82" s="5">
        <v>1.4563106796116505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35">
      <c r="A83" s="92">
        <v>530</v>
      </c>
      <c r="B83" s="5">
        <v>2.7649769585253456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35">
      <c r="A84" s="92">
        <v>537</v>
      </c>
      <c r="B84" s="5">
        <v>1.6460905349794239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35">
      <c r="A85" s="92">
        <v>543</v>
      </c>
      <c r="B85" s="5">
        <v>0.68965517241379315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35">
      <c r="A86" s="92">
        <v>550</v>
      </c>
      <c r="B86" s="5">
        <v>0.75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35">
      <c r="A87" s="92">
        <v>557</v>
      </c>
      <c r="B87" s="5">
        <v>0.48543689320388345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35">
      <c r="A88" s="92">
        <v>564</v>
      </c>
      <c r="B88" s="5">
        <v>0.97323600973236013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35">
      <c r="A89" s="92">
        <v>571</v>
      </c>
      <c r="B89" s="5">
        <v>0.52219321148825071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35">
      <c r="A90" s="92">
        <v>578</v>
      </c>
      <c r="B90" s="5">
        <v>0.30303030303030304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35">
      <c r="A91" s="92">
        <v>585</v>
      </c>
      <c r="B91" s="5">
        <v>0.26809651474530832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35">
      <c r="A92" s="92">
        <v>592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35">
      <c r="A93" s="92">
        <v>599</v>
      </c>
      <c r="B93" s="5">
        <v>0</v>
      </c>
      <c r="C93" s="1">
        <v>0</v>
      </c>
      <c r="D93" s="5">
        <v>0</v>
      </c>
      <c r="E93" s="5">
        <v>0</v>
      </c>
      <c r="F93" s="5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M1</vt:lpstr>
      <vt:lpstr>SOM</vt:lpstr>
      <vt:lpstr>UM 3% FBS</vt:lpstr>
      <vt:lpstr>UM 3-5% FBS</vt:lpstr>
      <vt:lpstr>Cells-EB UM 3-5%FBS</vt:lpstr>
      <vt:lpstr>UM 10% FBS</vt:lpstr>
      <vt:lpstr>UM 15% FBS</vt:lpstr>
      <vt:lpstr>UM Summary Graph</vt:lpstr>
      <vt:lpstr>Red cells Graph</vt:lpstr>
      <vt:lpstr>EB vs Cells graph</vt:lpstr>
      <vt:lpstr>UM M1 SOM Graph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Bodnar</dc:creator>
  <cp:keywords/>
  <dc:description/>
  <cp:lastModifiedBy>Andrea Bodnar</cp:lastModifiedBy>
  <cp:revision/>
  <dcterms:created xsi:type="dcterms:W3CDTF">2024-02-17T21:15:16Z</dcterms:created>
  <dcterms:modified xsi:type="dcterms:W3CDTF">2024-12-17T16:28:12Z</dcterms:modified>
  <cp:category/>
  <cp:contentStatus/>
</cp:coreProperties>
</file>